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600" windowHeight="10005"/>
  </bookViews>
  <sheets>
    <sheet name="CAD" sheetId="1" r:id="rId1"/>
    <sheet name="Feuil2" sheetId="2" r:id="rId2"/>
    <sheet name="Feuil5" sheetId="5" r:id="rId3"/>
    <sheet name="Feuil4" sheetId="10" r:id="rId4"/>
    <sheet name="Feuil3" sheetId="11" r:id="rId5"/>
    <sheet name="Feuil1" sheetId="12" r:id="rId6"/>
  </sheets>
  <definedNames>
    <definedName name="_xlnm._FilterDatabase" localSheetId="0" hidden="1">CAD!$AW$1:$AW$148</definedName>
    <definedName name="_xlnm.Print_Area" localSheetId="0">CAD!$A$1:$DR$144</definedName>
  </definedNames>
  <calcPr calcId="124519"/>
</workbook>
</file>

<file path=xl/calcChain.xml><?xml version="1.0" encoding="utf-8"?>
<calcChain xmlns="http://schemas.openxmlformats.org/spreadsheetml/2006/main">
  <c r="AO67" i="1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P11"/>
  <c r="P12"/>
  <c r="P13"/>
  <c r="P14"/>
  <c r="P15"/>
  <c r="P16"/>
  <c r="P17"/>
  <c r="Q17" s="1"/>
  <c r="P18"/>
  <c r="Q18" s="1"/>
  <c r="P19"/>
  <c r="P20"/>
  <c r="Q20" s="1"/>
  <c r="P21"/>
  <c r="Q21" s="1"/>
  <c r="P22"/>
  <c r="Q22" s="1"/>
  <c r="P23"/>
  <c r="Q23" s="1"/>
  <c r="P24"/>
  <c r="Q24" s="1"/>
  <c r="P25"/>
  <c r="P26"/>
  <c r="Q26" s="1"/>
  <c r="P27"/>
  <c r="Q27" s="1"/>
  <c r="P28"/>
  <c r="Q28" s="1"/>
  <c r="P29"/>
  <c r="Q29" s="1"/>
  <c r="P30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41"/>
  <c r="Q41" s="1"/>
  <c r="P42"/>
  <c r="P43"/>
  <c r="Q43" s="1"/>
  <c r="P44"/>
  <c r="Q44" s="1"/>
  <c r="P45"/>
  <c r="Q45" s="1"/>
  <c r="P46"/>
  <c r="Q46" s="1"/>
  <c r="P47"/>
  <c r="Q47" s="1"/>
  <c r="P48"/>
  <c r="Q48" s="1"/>
  <c r="P49"/>
  <c r="Q49" s="1"/>
  <c r="P50"/>
  <c r="Q50" s="1"/>
  <c r="P51"/>
  <c r="Q51" s="1"/>
  <c r="P52"/>
  <c r="Q52" s="1"/>
  <c r="P53"/>
  <c r="Q53" s="1"/>
  <c r="P54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P64"/>
  <c r="Q64" s="1"/>
  <c r="P65"/>
  <c r="Q65" s="1"/>
  <c r="P66"/>
  <c r="P67"/>
  <c r="Q67" s="1"/>
  <c r="P68"/>
  <c r="Q68" s="1"/>
  <c r="Q11"/>
  <c r="Q12"/>
  <c r="Q13"/>
  <c r="Q14"/>
  <c r="Q15"/>
  <c r="Q16"/>
  <c r="Q19"/>
  <c r="Q25"/>
  <c r="Q30"/>
  <c r="Q42"/>
  <c r="Q54"/>
  <c r="Q63"/>
  <c r="Q66"/>
  <c r="T11"/>
  <c r="T12"/>
  <c r="U12" s="1"/>
  <c r="T13"/>
  <c r="U13" s="1"/>
  <c r="T14"/>
  <c r="T15"/>
  <c r="U15" s="1"/>
  <c r="T16"/>
  <c r="U16" s="1"/>
  <c r="T17"/>
  <c r="T18"/>
  <c r="U18" s="1"/>
  <c r="T19"/>
  <c r="T20"/>
  <c r="U20" s="1"/>
  <c r="T21"/>
  <c r="T22"/>
  <c r="U22" s="1"/>
  <c r="T23"/>
  <c r="U23" s="1"/>
  <c r="T24"/>
  <c r="U24" s="1"/>
  <c r="T25"/>
  <c r="T26"/>
  <c r="U26" s="1"/>
  <c r="T27"/>
  <c r="U27" s="1"/>
  <c r="T28"/>
  <c r="U28" s="1"/>
  <c r="T29"/>
  <c r="U29" s="1"/>
  <c r="T30"/>
  <c r="U30" s="1"/>
  <c r="T31"/>
  <c r="U31" s="1"/>
  <c r="T32"/>
  <c r="U32" s="1"/>
  <c r="T33"/>
  <c r="U33" s="1"/>
  <c r="T34"/>
  <c r="U34" s="1"/>
  <c r="T35"/>
  <c r="T36"/>
  <c r="U36" s="1"/>
  <c r="T37"/>
  <c r="U37" s="1"/>
  <c r="T38"/>
  <c r="U38" s="1"/>
  <c r="T41"/>
  <c r="U41" s="1"/>
  <c r="T42"/>
  <c r="U42" s="1"/>
  <c r="T43"/>
  <c r="T44"/>
  <c r="U44" s="1"/>
  <c r="T45"/>
  <c r="T46"/>
  <c r="T47"/>
  <c r="U47" s="1"/>
  <c r="T48"/>
  <c r="U48" s="1"/>
  <c r="T49"/>
  <c r="T50"/>
  <c r="T51"/>
  <c r="U51" s="1"/>
  <c r="T52"/>
  <c r="U52" s="1"/>
  <c r="T53"/>
  <c r="U53" s="1"/>
  <c r="T54"/>
  <c r="U54" s="1"/>
  <c r="T55"/>
  <c r="U55" s="1"/>
  <c r="T56"/>
  <c r="T57"/>
  <c r="U57" s="1"/>
  <c r="T58"/>
  <c r="U58" s="1"/>
  <c r="T59"/>
  <c r="T60"/>
  <c r="U60" s="1"/>
  <c r="T61"/>
  <c r="U61" s="1"/>
  <c r="T62"/>
  <c r="U62" s="1"/>
  <c r="T63"/>
  <c r="T64"/>
  <c r="U64" s="1"/>
  <c r="T65"/>
  <c r="U65" s="1"/>
  <c r="T66"/>
  <c r="U66" s="1"/>
  <c r="T67"/>
  <c r="U67" s="1"/>
  <c r="T68"/>
  <c r="U68" s="1"/>
  <c r="U11"/>
  <c r="U14"/>
  <c r="U17"/>
  <c r="U19"/>
  <c r="U21"/>
  <c r="U25"/>
  <c r="U35"/>
  <c r="U43"/>
  <c r="U45"/>
  <c r="U46"/>
  <c r="U49"/>
  <c r="U50"/>
  <c r="U56"/>
  <c r="U59"/>
  <c r="U63"/>
  <c r="AE11"/>
  <c r="AE12"/>
  <c r="AF12" s="1"/>
  <c r="AE13"/>
  <c r="AF13" s="1"/>
  <c r="AE14"/>
  <c r="AF14" s="1"/>
  <c r="AE15"/>
  <c r="AF15" s="1"/>
  <c r="AE16"/>
  <c r="AE17"/>
  <c r="AF17" s="1"/>
  <c r="AE18"/>
  <c r="AF18" s="1"/>
  <c r="AE19"/>
  <c r="AE20"/>
  <c r="AF20" s="1"/>
  <c r="AE21"/>
  <c r="AF21" s="1"/>
  <c r="AE22"/>
  <c r="AF22" s="1"/>
  <c r="AE23"/>
  <c r="AF23" s="1"/>
  <c r="AE24"/>
  <c r="AF24" s="1"/>
  <c r="AE25"/>
  <c r="AF25" s="1"/>
  <c r="AE26"/>
  <c r="AF26" s="1"/>
  <c r="AE27"/>
  <c r="AF27" s="1"/>
  <c r="AE28"/>
  <c r="AF28" s="1"/>
  <c r="AE29"/>
  <c r="AF29" s="1"/>
  <c r="AE30"/>
  <c r="AE31"/>
  <c r="AF31" s="1"/>
  <c r="AE32"/>
  <c r="AF32" s="1"/>
  <c r="AE33"/>
  <c r="AF33" s="1"/>
  <c r="AE34"/>
  <c r="AE35"/>
  <c r="AF35" s="1"/>
  <c r="AE36"/>
  <c r="AF36" s="1"/>
  <c r="AE37"/>
  <c r="AF37" s="1"/>
  <c r="AE38"/>
  <c r="AF38" s="1"/>
  <c r="AE41"/>
  <c r="AF41" s="1"/>
  <c r="AE42"/>
  <c r="AF42" s="1"/>
  <c r="AE43"/>
  <c r="AF43" s="1"/>
  <c r="AE44"/>
  <c r="AF44" s="1"/>
  <c r="AE45"/>
  <c r="AF45" s="1"/>
  <c r="AE46"/>
  <c r="AF46" s="1"/>
  <c r="AE47"/>
  <c r="AF47" s="1"/>
  <c r="AE48"/>
  <c r="AF48" s="1"/>
  <c r="AE49"/>
  <c r="AF49" s="1"/>
  <c r="AE50"/>
  <c r="AF50" s="1"/>
  <c r="AE51"/>
  <c r="AF51" s="1"/>
  <c r="AE52"/>
  <c r="AF52" s="1"/>
  <c r="AE53"/>
  <c r="AF53" s="1"/>
  <c r="AE54"/>
  <c r="AF54" s="1"/>
  <c r="AE55"/>
  <c r="AF55" s="1"/>
  <c r="AE56"/>
  <c r="AF56" s="1"/>
  <c r="AE57"/>
  <c r="AF57" s="1"/>
  <c r="AE58"/>
  <c r="AF58" s="1"/>
  <c r="AE59"/>
  <c r="AE60"/>
  <c r="AF60" s="1"/>
  <c r="AE61"/>
  <c r="AF61" s="1"/>
  <c r="AE62"/>
  <c r="AF62" s="1"/>
  <c r="AE63"/>
  <c r="AF63" s="1"/>
  <c r="AE64"/>
  <c r="AF64" s="1"/>
  <c r="AE65"/>
  <c r="AF65" s="1"/>
  <c r="AE66"/>
  <c r="AE67"/>
  <c r="AF67" s="1"/>
  <c r="AE68"/>
  <c r="AF68" s="1"/>
  <c r="AF11"/>
  <c r="AF16"/>
  <c r="AF19"/>
  <c r="AF30"/>
  <c r="AF34"/>
  <c r="AF59"/>
  <c r="AF66"/>
  <c r="AK11"/>
  <c r="AL11" s="1"/>
  <c r="AK12"/>
  <c r="AL12" s="1"/>
  <c r="AK13"/>
  <c r="AL13" s="1"/>
  <c r="AK14"/>
  <c r="AL14" s="1"/>
  <c r="AK15"/>
  <c r="AL15" s="1"/>
  <c r="AK16"/>
  <c r="AL16" s="1"/>
  <c r="AK17"/>
  <c r="AL17" s="1"/>
  <c r="AK18"/>
  <c r="AL18" s="1"/>
  <c r="AK19"/>
  <c r="AL19" s="1"/>
  <c r="AK20"/>
  <c r="AL20" s="1"/>
  <c r="AK21"/>
  <c r="AL21" s="1"/>
  <c r="AK22"/>
  <c r="AL22" s="1"/>
  <c r="AK23"/>
  <c r="AL23" s="1"/>
  <c r="AK24"/>
  <c r="AL24" s="1"/>
  <c r="AK25"/>
  <c r="AL25" s="1"/>
  <c r="AK26"/>
  <c r="AL26" s="1"/>
  <c r="AK27"/>
  <c r="AL27" s="1"/>
  <c r="AK28"/>
  <c r="AL28" s="1"/>
  <c r="AK29"/>
  <c r="AL29" s="1"/>
  <c r="AK30"/>
  <c r="AL30" s="1"/>
  <c r="AK31"/>
  <c r="AL31" s="1"/>
  <c r="AK32"/>
  <c r="AL32" s="1"/>
  <c r="AK33"/>
  <c r="AL33" s="1"/>
  <c r="AK34"/>
  <c r="AL34" s="1"/>
  <c r="AK35"/>
  <c r="AL35" s="1"/>
  <c r="AK36"/>
  <c r="AL36" s="1"/>
  <c r="AK37"/>
  <c r="AL37" s="1"/>
  <c r="AK38"/>
  <c r="AL38" s="1"/>
  <c r="AK41"/>
  <c r="AL41" s="1"/>
  <c r="AK42"/>
  <c r="AL42" s="1"/>
  <c r="AK43"/>
  <c r="AL43" s="1"/>
  <c r="AK44"/>
  <c r="AL44" s="1"/>
  <c r="AK45"/>
  <c r="AL45" s="1"/>
  <c r="AK46"/>
  <c r="AL46" s="1"/>
  <c r="AK47"/>
  <c r="AL47" s="1"/>
  <c r="AK48"/>
  <c r="AL48" s="1"/>
  <c r="AK49"/>
  <c r="AL49" s="1"/>
  <c r="AK50"/>
  <c r="AK51"/>
  <c r="AL51" s="1"/>
  <c r="AK52"/>
  <c r="AL52" s="1"/>
  <c r="AK53"/>
  <c r="AL53" s="1"/>
  <c r="AK54"/>
  <c r="AK55"/>
  <c r="AL55" s="1"/>
  <c r="AK56"/>
  <c r="AL56" s="1"/>
  <c r="AK57"/>
  <c r="AL57" s="1"/>
  <c r="AK58"/>
  <c r="AK59"/>
  <c r="AK60"/>
  <c r="AL60" s="1"/>
  <c r="AK61"/>
  <c r="AL61" s="1"/>
  <c r="AK62"/>
  <c r="AL62" s="1"/>
  <c r="AK63"/>
  <c r="AL63" s="1"/>
  <c r="AK64"/>
  <c r="AL64" s="1"/>
  <c r="AK65"/>
  <c r="AL65" s="1"/>
  <c r="AK66"/>
  <c r="AK67"/>
  <c r="AL67" s="1"/>
  <c r="AK68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AA36" s="1"/>
  <c r="Z37"/>
  <c r="Z38"/>
  <c r="Z41"/>
  <c r="Z42"/>
  <c r="Z43"/>
  <c r="Z44"/>
  <c r="Z45"/>
  <c r="Z46"/>
  <c r="Z47"/>
  <c r="Z48"/>
  <c r="Z49"/>
  <c r="Z50"/>
  <c r="AL50"/>
  <c r="Z51"/>
  <c r="Z52"/>
  <c r="Z53"/>
  <c r="Z54"/>
  <c r="AL54"/>
  <c r="Z55"/>
  <c r="Z56"/>
  <c r="Z57"/>
  <c r="AA57" s="1"/>
  <c r="Z58"/>
  <c r="AL58"/>
  <c r="Z59"/>
  <c r="AL59"/>
  <c r="Z60"/>
  <c r="Z61"/>
  <c r="AA61" s="1"/>
  <c r="Z62"/>
  <c r="Z63"/>
  <c r="AA63" s="1"/>
  <c r="Z64"/>
  <c r="AA64" s="1"/>
  <c r="Z65"/>
  <c r="Z66"/>
  <c r="AL66"/>
  <c r="Z67"/>
  <c r="Z68"/>
  <c r="AL68"/>
  <c r="AO64"/>
  <c r="AO65"/>
  <c r="AO66"/>
  <c r="AO68"/>
  <c r="AO56"/>
  <c r="AO57"/>
  <c r="AO58"/>
  <c r="AP58" s="1"/>
  <c r="AO59"/>
  <c r="AO60"/>
  <c r="AO61"/>
  <c r="AO62"/>
  <c r="AP62" s="1"/>
  <c r="AO63"/>
  <c r="AO45"/>
  <c r="AP45" s="1"/>
  <c r="AO46"/>
  <c r="AO47"/>
  <c r="AP47" s="1"/>
  <c r="AO48"/>
  <c r="AP48" s="1"/>
  <c r="AO49"/>
  <c r="AP49" s="1"/>
  <c r="AO50"/>
  <c r="AO51"/>
  <c r="AO52"/>
  <c r="AO53"/>
  <c r="AO54"/>
  <c r="AO55"/>
  <c r="AO14"/>
  <c r="AO15"/>
  <c r="AO16"/>
  <c r="AO17"/>
  <c r="AO18"/>
  <c r="AP18" s="1"/>
  <c r="AO19"/>
  <c r="AP19" s="1"/>
  <c r="AO20"/>
  <c r="AO21"/>
  <c r="AP21" s="1"/>
  <c r="AO22"/>
  <c r="AO23"/>
  <c r="AO24"/>
  <c r="AO25"/>
  <c r="AO26"/>
  <c r="AO27"/>
  <c r="AO28"/>
  <c r="AO29"/>
  <c r="AO30"/>
  <c r="AO31"/>
  <c r="AO32"/>
  <c r="AP32" s="1"/>
  <c r="AO33"/>
  <c r="AO34"/>
  <c r="AO35"/>
  <c r="AO36"/>
  <c r="AO37"/>
  <c r="AO38"/>
  <c r="AP38" s="1"/>
  <c r="AO41"/>
  <c r="AO42"/>
  <c r="AO43"/>
  <c r="AP43" s="1"/>
  <c r="AO44"/>
  <c r="AP44" s="1"/>
  <c r="AO11"/>
  <c r="AO12"/>
  <c r="AO13"/>
  <c r="AO10"/>
  <c r="AP10" s="1"/>
  <c r="AK10"/>
  <c r="AL10" s="1"/>
  <c r="AE10"/>
  <c r="AF10" s="1"/>
  <c r="Z10"/>
  <c r="AT16" l="1"/>
  <c r="AT15"/>
  <c r="AP13"/>
  <c r="AP12"/>
  <c r="AP41"/>
  <c r="AP37"/>
  <c r="AP36"/>
  <c r="AP33"/>
  <c r="AP31"/>
  <c r="AP29"/>
  <c r="AP27"/>
  <c r="AP26"/>
  <c r="AP24"/>
  <c r="AP23"/>
  <c r="AP22"/>
  <c r="AP20"/>
  <c r="AP15"/>
  <c r="AP54"/>
  <c r="AP52"/>
  <c r="AP50"/>
  <c r="AP46"/>
  <c r="AP63"/>
  <c r="AP61"/>
  <c r="AP59"/>
  <c r="AP56"/>
  <c r="AP67"/>
  <c r="AP65"/>
  <c r="AP64"/>
  <c r="AP11"/>
  <c r="AP42"/>
  <c r="AP35"/>
  <c r="AP34"/>
  <c r="AP30"/>
  <c r="AP28"/>
  <c r="AP25"/>
  <c r="AP17"/>
  <c r="AP16"/>
  <c r="AP14"/>
  <c r="AP55"/>
  <c r="AP53"/>
  <c r="AP51"/>
  <c r="AP60"/>
  <c r="AP57"/>
  <c r="AP68"/>
  <c r="AP66"/>
  <c r="AA67"/>
  <c r="AA65"/>
  <c r="AA59"/>
  <c r="AA58"/>
  <c r="AA55"/>
  <c r="AA53"/>
  <c r="F68"/>
  <c r="F66"/>
  <c r="F63"/>
  <c r="F61"/>
  <c r="F59"/>
  <c r="F58"/>
  <c r="F56"/>
  <c r="F54"/>
  <c r="F52"/>
  <c r="F50"/>
  <c r="F49"/>
  <c r="F46"/>
  <c r="F45"/>
  <c r="F43"/>
  <c r="F42"/>
  <c r="F35"/>
  <c r="F34"/>
  <c r="F32"/>
  <c r="F30"/>
  <c r="F28"/>
  <c r="F25"/>
  <c r="F21"/>
  <c r="F19"/>
  <c r="F17"/>
  <c r="F16"/>
  <c r="F14"/>
  <c r="F13"/>
  <c r="F11"/>
  <c r="F67"/>
  <c r="F65"/>
  <c r="F64"/>
  <c r="F62"/>
  <c r="F60"/>
  <c r="F57"/>
  <c r="F55"/>
  <c r="F53"/>
  <c r="F51"/>
  <c r="F48"/>
  <c r="F47"/>
  <c r="F44"/>
  <c r="F41"/>
  <c r="F38"/>
  <c r="F37"/>
  <c r="F36"/>
  <c r="F33"/>
  <c r="F31"/>
  <c r="F29"/>
  <c r="F27"/>
  <c r="F26"/>
  <c r="F24"/>
  <c r="F23"/>
  <c r="F22"/>
  <c r="F20"/>
  <c r="F18"/>
  <c r="F15"/>
  <c r="F12"/>
  <c r="AT67"/>
  <c r="AT64"/>
  <c r="AU64" s="1"/>
  <c r="AT63"/>
  <c r="AT59"/>
  <c r="AU59" s="1"/>
  <c r="AT53"/>
  <c r="AU53" s="1"/>
  <c r="AA68"/>
  <c r="AT68"/>
  <c r="AA66"/>
  <c r="AT66"/>
  <c r="AA62"/>
  <c r="AT62"/>
  <c r="AA60"/>
  <c r="AT60"/>
  <c r="AA56"/>
  <c r="AT56"/>
  <c r="AA54"/>
  <c r="AT54"/>
  <c r="AA52"/>
  <c r="AT52"/>
  <c r="AA51"/>
  <c r="AT51"/>
  <c r="AA50"/>
  <c r="AT50"/>
  <c r="AA49"/>
  <c r="AT49"/>
  <c r="AA48"/>
  <c r="AT48"/>
  <c r="AA47"/>
  <c r="AT47"/>
  <c r="AA46"/>
  <c r="AT46"/>
  <c r="AA45"/>
  <c r="AT45"/>
  <c r="AT44"/>
  <c r="AA44"/>
  <c r="AA43"/>
  <c r="AT43"/>
  <c r="AA42"/>
  <c r="AT42"/>
  <c r="AT41"/>
  <c r="AA41"/>
  <c r="AT38"/>
  <c r="AA38"/>
  <c r="AT37"/>
  <c r="AA37"/>
  <c r="AA35"/>
  <c r="AT35"/>
  <c r="AA34"/>
  <c r="AT34"/>
  <c r="AA33"/>
  <c r="AT33"/>
  <c r="AA32"/>
  <c r="AT32"/>
  <c r="AA31"/>
  <c r="AT31"/>
  <c r="AA30"/>
  <c r="AT30"/>
  <c r="AA29"/>
  <c r="AT29"/>
  <c r="AA28"/>
  <c r="AT28"/>
  <c r="AA27"/>
  <c r="AT27"/>
  <c r="AA26"/>
  <c r="AT26"/>
  <c r="AA25"/>
  <c r="AT25"/>
  <c r="AA24"/>
  <c r="AT24"/>
  <c r="AU24" s="1"/>
  <c r="AA23"/>
  <c r="AT23"/>
  <c r="AU23" s="1"/>
  <c r="AA22"/>
  <c r="AT22"/>
  <c r="AA21"/>
  <c r="AT21"/>
  <c r="AA20"/>
  <c r="AT20"/>
  <c r="AA19"/>
  <c r="AT19"/>
  <c r="AA18"/>
  <c r="AT18"/>
  <c r="AA17"/>
  <c r="AT17"/>
  <c r="AA16"/>
  <c r="AU16"/>
  <c r="AA15"/>
  <c r="AA14"/>
  <c r="AT14"/>
  <c r="AA13"/>
  <c r="AT13"/>
  <c r="AU13" s="1"/>
  <c r="AA12"/>
  <c r="AT12"/>
  <c r="AA11"/>
  <c r="AT11"/>
  <c r="AT65"/>
  <c r="AT61"/>
  <c r="AT57"/>
  <c r="AU57" s="1"/>
  <c r="AT55"/>
  <c r="AT36"/>
  <c r="AT58"/>
  <c r="AT10"/>
  <c r="AA10"/>
  <c r="J59"/>
  <c r="J60"/>
  <c r="J61"/>
  <c r="J62"/>
  <c r="J63"/>
  <c r="J64"/>
  <c r="J65"/>
  <c r="J66"/>
  <c r="J67"/>
  <c r="J68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T10"/>
  <c r="P10"/>
  <c r="J10"/>
  <c r="E10"/>
  <c r="AU11" l="1"/>
  <c r="AU12"/>
  <c r="AU49"/>
  <c r="AU48"/>
  <c r="AU47"/>
  <c r="AU46"/>
  <c r="AU45"/>
  <c r="AU43"/>
  <c r="AU34"/>
  <c r="AU32"/>
  <c r="AU28"/>
  <c r="AU27"/>
  <c r="AU26"/>
  <c r="AU25"/>
  <c r="AU22"/>
  <c r="AU21"/>
  <c r="AU19"/>
  <c r="AU18"/>
  <c r="AU17"/>
  <c r="AU50"/>
  <c r="AU54"/>
  <c r="AU14"/>
  <c r="AU15"/>
  <c r="AU20"/>
  <c r="AU29"/>
  <c r="AU30"/>
  <c r="AU31"/>
  <c r="AU33"/>
  <c r="AU35"/>
  <c r="AU42"/>
  <c r="AU51"/>
  <c r="AU52"/>
  <c r="AU56"/>
  <c r="AU55"/>
  <c r="AU37"/>
  <c r="AU41"/>
  <c r="AU61"/>
  <c r="AU65"/>
  <c r="AU63"/>
  <c r="AU67"/>
  <c r="F10"/>
  <c r="K10"/>
  <c r="U10"/>
  <c r="Q10"/>
  <c r="K13"/>
  <c r="Y13"/>
  <c r="K16"/>
  <c r="Y16"/>
  <c r="K19"/>
  <c r="Y19"/>
  <c r="K25"/>
  <c r="Y25"/>
  <c r="K28"/>
  <c r="Y28"/>
  <c r="K30"/>
  <c r="Y30"/>
  <c r="K34"/>
  <c r="Y34"/>
  <c r="K43"/>
  <c r="Y43"/>
  <c r="K45"/>
  <c r="Y45"/>
  <c r="K46"/>
  <c r="Y46"/>
  <c r="K49"/>
  <c r="Y49"/>
  <c r="K52"/>
  <c r="Y52"/>
  <c r="K54"/>
  <c r="Y54"/>
  <c r="K56"/>
  <c r="Y56"/>
  <c r="K58"/>
  <c r="Y58"/>
  <c r="K68"/>
  <c r="Y68"/>
  <c r="K66"/>
  <c r="Y66"/>
  <c r="K63"/>
  <c r="Y63"/>
  <c r="K61"/>
  <c r="Y61"/>
  <c r="K59"/>
  <c r="Y59"/>
  <c r="AV59" s="1"/>
  <c r="AW59" s="1"/>
  <c r="AU60"/>
  <c r="AU62"/>
  <c r="AU66"/>
  <c r="AU68"/>
  <c r="K11"/>
  <c r="Y11"/>
  <c r="K14"/>
  <c r="Y14"/>
  <c r="K17"/>
  <c r="Y17"/>
  <c r="K21"/>
  <c r="Y21"/>
  <c r="K32"/>
  <c r="Y32"/>
  <c r="K35"/>
  <c r="Y35"/>
  <c r="K42"/>
  <c r="Y42"/>
  <c r="K50"/>
  <c r="Y50"/>
  <c r="K12"/>
  <c r="Y12"/>
  <c r="K15"/>
  <c r="Y15"/>
  <c r="K18"/>
  <c r="Y18"/>
  <c r="K20"/>
  <c r="Y20"/>
  <c r="K22"/>
  <c r="Y22"/>
  <c r="K23"/>
  <c r="Y23"/>
  <c r="K24"/>
  <c r="Y24"/>
  <c r="K26"/>
  <c r="Y26"/>
  <c r="K27"/>
  <c r="Y27"/>
  <c r="K29"/>
  <c r="Y29"/>
  <c r="K31"/>
  <c r="Y31"/>
  <c r="K33"/>
  <c r="Y33"/>
  <c r="K36"/>
  <c r="Y36"/>
  <c r="K37"/>
  <c r="Y37"/>
  <c r="K38"/>
  <c r="Y38"/>
  <c r="K41"/>
  <c r="Y41"/>
  <c r="K44"/>
  <c r="Y44"/>
  <c r="K47"/>
  <c r="Y47"/>
  <c r="K48"/>
  <c r="Y48"/>
  <c r="K51"/>
  <c r="Y51"/>
  <c r="K53"/>
  <c r="Y53"/>
  <c r="K55"/>
  <c r="Y55"/>
  <c r="K57"/>
  <c r="Y57"/>
  <c r="K67"/>
  <c r="Y67"/>
  <c r="K65"/>
  <c r="Y65"/>
  <c r="K64"/>
  <c r="Y64"/>
  <c r="K62"/>
  <c r="Y62"/>
  <c r="K60"/>
  <c r="Y60"/>
  <c r="AU38"/>
  <c r="AU44"/>
  <c r="AU36"/>
  <c r="AV36"/>
  <c r="AW36" s="1"/>
  <c r="AU58"/>
  <c r="AU10"/>
  <c r="Y10"/>
  <c r="AV10" l="1"/>
  <c r="AW10" s="1"/>
  <c r="AV58"/>
  <c r="AX36"/>
  <c r="AY36" s="1"/>
  <c r="AV60"/>
  <c r="AW60" s="1"/>
  <c r="AV64"/>
  <c r="AW64" s="1"/>
  <c r="AV65"/>
  <c r="AW65" s="1"/>
  <c r="AV62"/>
  <c r="AW62" s="1"/>
  <c r="AV67"/>
  <c r="AW67" s="1"/>
  <c r="AV57"/>
  <c r="AW57" s="1"/>
  <c r="AV55"/>
  <c r="AW55" s="1"/>
  <c r="AV53"/>
  <c r="AW53" s="1"/>
  <c r="AV51"/>
  <c r="AW51" s="1"/>
  <c r="AV48"/>
  <c r="AW48" s="1"/>
  <c r="AV47"/>
  <c r="AW47" s="1"/>
  <c r="AV44"/>
  <c r="AW44" s="1"/>
  <c r="AV41"/>
  <c r="AW41" s="1"/>
  <c r="AV38"/>
  <c r="AW38" s="1"/>
  <c r="AV37"/>
  <c r="AW37" s="1"/>
  <c r="AV33"/>
  <c r="AW33" s="1"/>
  <c r="AV31"/>
  <c r="AW31" s="1"/>
  <c r="AV29"/>
  <c r="AW29" s="1"/>
  <c r="AV27"/>
  <c r="AW27" s="1"/>
  <c r="AV26"/>
  <c r="AW26" s="1"/>
  <c r="AV24"/>
  <c r="AW24" s="1"/>
  <c r="AV23"/>
  <c r="AW23" s="1"/>
  <c r="AV22"/>
  <c r="AW22" s="1"/>
  <c r="AV20"/>
  <c r="AW20" s="1"/>
  <c r="AV18"/>
  <c r="AW18" s="1"/>
  <c r="AV15"/>
  <c r="AW15" s="1"/>
  <c r="AV12"/>
  <c r="AW12" s="1"/>
  <c r="AV50"/>
  <c r="AW50" s="1"/>
  <c r="AV42"/>
  <c r="AW42" s="1"/>
  <c r="AV35"/>
  <c r="AW35" s="1"/>
  <c r="AV32"/>
  <c r="AW32" s="1"/>
  <c r="AV21"/>
  <c r="AV17"/>
  <c r="AW17" s="1"/>
  <c r="AV14"/>
  <c r="AW14" s="1"/>
  <c r="AV11"/>
  <c r="AW11" s="1"/>
  <c r="AV61"/>
  <c r="AW61" s="1"/>
  <c r="AV63"/>
  <c r="AW63" s="1"/>
  <c r="AV66"/>
  <c r="AW66" s="1"/>
  <c r="AV68"/>
  <c r="AW68" s="1"/>
  <c r="AV56"/>
  <c r="AW56" s="1"/>
  <c r="AV54"/>
  <c r="AW54" s="1"/>
  <c r="AV52"/>
  <c r="AW52" s="1"/>
  <c r="AV49"/>
  <c r="AW49" s="1"/>
  <c r="AV46"/>
  <c r="AW46" s="1"/>
  <c r="AV45"/>
  <c r="AW45" s="1"/>
  <c r="AV43"/>
  <c r="AW43" s="1"/>
  <c r="AV34"/>
  <c r="AW34" s="1"/>
  <c r="AV30"/>
  <c r="AW30" s="1"/>
  <c r="AV28"/>
  <c r="AW28" s="1"/>
  <c r="AV25"/>
  <c r="AW25" s="1"/>
  <c r="AV19"/>
  <c r="AW19" s="1"/>
  <c r="AV16"/>
  <c r="AW16" s="1"/>
  <c r="AV13"/>
  <c r="AW13" s="1"/>
  <c r="AX58" l="1"/>
  <c r="AY58" s="1"/>
  <c r="AW58"/>
  <c r="AW21"/>
  <c r="AX10"/>
  <c r="AY10" s="1"/>
  <c r="AX13"/>
  <c r="AY13" s="1"/>
  <c r="AX16"/>
  <c r="AY16" s="1"/>
  <c r="AX19"/>
  <c r="AY19" s="1"/>
  <c r="AX25"/>
  <c r="AY25" s="1"/>
  <c r="AX28"/>
  <c r="AY28" s="1"/>
  <c r="AX30"/>
  <c r="AY30" s="1"/>
  <c r="AX34"/>
  <c r="AY34" s="1"/>
  <c r="AX43"/>
  <c r="AY43" s="1"/>
  <c r="AX45"/>
  <c r="AY45" s="1"/>
  <c r="AX46"/>
  <c r="AY46" s="1"/>
  <c r="AX49"/>
  <c r="AY49" s="1"/>
  <c r="AX52"/>
  <c r="AY52" s="1"/>
  <c r="AX56"/>
  <c r="AY56" s="1"/>
  <c r="AX61"/>
  <c r="AY61" s="1"/>
  <c r="AX59"/>
  <c r="AY59" s="1"/>
  <c r="AX11"/>
  <c r="AY11" s="1"/>
  <c r="AX14"/>
  <c r="AY14" s="1"/>
  <c r="AX17"/>
  <c r="AY17" s="1"/>
  <c r="AX21"/>
  <c r="AY21" s="1"/>
  <c r="AX32"/>
  <c r="AY32" s="1"/>
  <c r="AX35"/>
  <c r="AY35" s="1"/>
  <c r="AX42"/>
  <c r="AY42" s="1"/>
  <c r="AX50"/>
  <c r="AY50" s="1"/>
  <c r="AX12"/>
  <c r="AY12" s="1"/>
  <c r="AX15"/>
  <c r="AY15" s="1"/>
  <c r="AX18"/>
  <c r="AY18" s="1"/>
  <c r="AX20"/>
  <c r="AY20" s="1"/>
  <c r="AX22"/>
  <c r="AY22" s="1"/>
  <c r="AX23"/>
  <c r="AY23" s="1"/>
  <c r="AX24"/>
  <c r="AY24" s="1"/>
  <c r="AX26"/>
  <c r="AY26" s="1"/>
  <c r="AX27"/>
  <c r="AY27" s="1"/>
  <c r="AX29"/>
  <c r="AY29" s="1"/>
  <c r="AX31"/>
  <c r="AY31" s="1"/>
  <c r="AX33"/>
  <c r="AY33" s="1"/>
  <c r="AX37"/>
  <c r="AY37" s="1"/>
  <c r="AX38"/>
  <c r="AY38" s="1"/>
  <c r="AX41"/>
  <c r="AY41" s="1"/>
  <c r="AX44"/>
  <c r="AY44" s="1"/>
  <c r="AX47"/>
  <c r="AY47" s="1"/>
  <c r="AX48"/>
  <c r="AY48" s="1"/>
  <c r="AX51"/>
  <c r="AY51" s="1"/>
  <c r="AX53"/>
  <c r="AY53" s="1"/>
  <c r="AX55"/>
  <c r="AY55" s="1"/>
  <c r="AX57"/>
  <c r="AY57" s="1"/>
  <c r="AX54"/>
  <c r="AY54" s="1"/>
  <c r="AX68"/>
  <c r="AY68" s="1"/>
  <c r="AX66"/>
  <c r="AY66" s="1"/>
  <c r="AX63"/>
  <c r="AY63" s="1"/>
  <c r="AX67"/>
  <c r="AY67" s="1"/>
  <c r="AX62"/>
  <c r="AY62" s="1"/>
  <c r="AX65"/>
  <c r="AY65" s="1"/>
  <c r="AX64"/>
  <c r="AY64" s="1"/>
  <c r="AX60"/>
  <c r="AY60" s="1"/>
</calcChain>
</file>

<file path=xl/sharedStrings.xml><?xml version="1.0" encoding="utf-8"?>
<sst xmlns="http://schemas.openxmlformats.org/spreadsheetml/2006/main" count="585" uniqueCount="305">
  <si>
    <t>UNIVERSITE ABDERRAHMANE MIRA DE BEJAIA</t>
  </si>
  <si>
    <t>FACULTE DES LETTRES ET DES  LANGUES</t>
  </si>
  <si>
    <t>DEPARTEMENT D'ARABE</t>
  </si>
  <si>
    <t>3ème ANNEE LMD</t>
  </si>
  <si>
    <t xml:space="preserve">coefficient </t>
  </si>
  <si>
    <t>N°</t>
  </si>
  <si>
    <t>Matricule</t>
  </si>
  <si>
    <t>Nom</t>
  </si>
  <si>
    <t>Prénom</t>
  </si>
  <si>
    <t>وحد  تع اس1</t>
  </si>
  <si>
    <t>u1</t>
  </si>
  <si>
    <t>منا نقد</t>
  </si>
  <si>
    <t>نقد نفسا</t>
  </si>
  <si>
    <t>نقد اجتم</t>
  </si>
  <si>
    <t>وحد تع اس 2</t>
  </si>
  <si>
    <t>u2</t>
  </si>
  <si>
    <t>تح خطب</t>
  </si>
  <si>
    <t>نظ ادب</t>
  </si>
  <si>
    <t>سيميا ثقا</t>
  </si>
  <si>
    <t>ات بحث اس</t>
  </si>
  <si>
    <t>وحد تع است 1</t>
  </si>
  <si>
    <t>u3</t>
  </si>
  <si>
    <t>خطب شع جز</t>
  </si>
  <si>
    <t>خطب سرد جز</t>
  </si>
  <si>
    <t>وحد مع عا1</t>
  </si>
  <si>
    <t>u4</t>
  </si>
  <si>
    <t>ادب شع عام</t>
  </si>
  <si>
    <t>مدر اد غرب</t>
  </si>
  <si>
    <t>crédit s1</t>
  </si>
  <si>
    <t>Moy S1</t>
  </si>
  <si>
    <t>Souhila</t>
  </si>
  <si>
    <t>ACHOURI</t>
  </si>
  <si>
    <t>Fouzia</t>
  </si>
  <si>
    <t>09AR0283</t>
  </si>
  <si>
    <t>AMANI</t>
  </si>
  <si>
    <t>Ouiza</t>
  </si>
  <si>
    <t>Hadjira</t>
  </si>
  <si>
    <t>Nabila</t>
  </si>
  <si>
    <t>09AR0059</t>
  </si>
  <si>
    <t>AOUICHE</t>
  </si>
  <si>
    <t>Rebiha</t>
  </si>
  <si>
    <t>09LCA55510CAR</t>
  </si>
  <si>
    <t>AZOUZ</t>
  </si>
  <si>
    <t>Dahbia</t>
  </si>
  <si>
    <t>BAOUCHE</t>
  </si>
  <si>
    <t>09AR0202</t>
  </si>
  <si>
    <t>BEY</t>
  </si>
  <si>
    <t>Radhia</t>
  </si>
  <si>
    <t>Souad</t>
  </si>
  <si>
    <t>Siham</t>
  </si>
  <si>
    <t>Kahina</t>
  </si>
  <si>
    <t>09AR0182</t>
  </si>
  <si>
    <t>BOUZIDI</t>
  </si>
  <si>
    <t>Nassira</t>
  </si>
  <si>
    <t>06F07307CAR</t>
  </si>
  <si>
    <t>HAMENNI</t>
  </si>
  <si>
    <t>Amel</t>
  </si>
  <si>
    <t>Samira</t>
  </si>
  <si>
    <t>Nadjet</t>
  </si>
  <si>
    <t>10AR0107</t>
  </si>
  <si>
    <t>MAYOUT</t>
  </si>
  <si>
    <t>Sihem</t>
  </si>
  <si>
    <t>08J01809CAR</t>
  </si>
  <si>
    <t>MERRIR</t>
  </si>
  <si>
    <t>Zahra</t>
  </si>
  <si>
    <t>Malika</t>
  </si>
  <si>
    <t>Lamia</t>
  </si>
  <si>
    <t>Meriem</t>
  </si>
  <si>
    <t>Année universitaire 2012/2013</t>
  </si>
  <si>
    <t>11AR0347</t>
  </si>
  <si>
    <t>Sabrina</t>
  </si>
  <si>
    <t>11AR0201</t>
  </si>
  <si>
    <t>AIT ZIANE</t>
  </si>
  <si>
    <t>11AR0406</t>
  </si>
  <si>
    <t>ALOUACHE</t>
  </si>
  <si>
    <t>Noura</t>
  </si>
  <si>
    <t>10AR0029</t>
  </si>
  <si>
    <t>BAAZIZ</t>
  </si>
  <si>
    <t>Ouarda</t>
  </si>
  <si>
    <t>11AR0546</t>
  </si>
  <si>
    <t>Nora</t>
  </si>
  <si>
    <t>09SHS32110CAR</t>
  </si>
  <si>
    <t>BELAMRI</t>
  </si>
  <si>
    <t>Sobhia</t>
  </si>
  <si>
    <t>10SHS83511CAR</t>
  </si>
  <si>
    <t>BELKACEMI</t>
  </si>
  <si>
    <t>Imane</t>
  </si>
  <si>
    <t>11AR0666</t>
  </si>
  <si>
    <t>karima</t>
  </si>
  <si>
    <t>09AR0237</t>
  </si>
  <si>
    <t>BENABBOU</t>
  </si>
  <si>
    <t>Roza</t>
  </si>
  <si>
    <t>11AR0161</t>
  </si>
  <si>
    <t>BENAZZOUZ</t>
  </si>
  <si>
    <t>11AR0121</t>
  </si>
  <si>
    <t>BENFELLAH</t>
  </si>
  <si>
    <t>Saida</t>
  </si>
  <si>
    <t>Daouia</t>
  </si>
  <si>
    <t>11AR0334</t>
  </si>
  <si>
    <t>BENMAMMAR</t>
  </si>
  <si>
    <t>Rezika</t>
  </si>
  <si>
    <t>09931911CAR</t>
  </si>
  <si>
    <t>BENNADJI</t>
  </si>
  <si>
    <t>Idir</t>
  </si>
  <si>
    <t>11AR0240</t>
  </si>
  <si>
    <t>BENNAIDJA</t>
  </si>
  <si>
    <t>Soumia</t>
  </si>
  <si>
    <t>11AR805</t>
  </si>
  <si>
    <t>BERREHRAH</t>
  </si>
  <si>
    <t>11AR0269</t>
  </si>
  <si>
    <t>BOUCHERGUINE</t>
  </si>
  <si>
    <t>11AR0265</t>
  </si>
  <si>
    <t>Sabah</t>
  </si>
  <si>
    <t>11AR0021</t>
  </si>
  <si>
    <t>BOUCHOUL</t>
  </si>
  <si>
    <t>Samia</t>
  </si>
  <si>
    <t>11AR803</t>
  </si>
  <si>
    <t>BOUDJADJA</t>
  </si>
  <si>
    <t>11AR0266</t>
  </si>
  <si>
    <t>BOUDJIT</t>
  </si>
  <si>
    <t>11AR0222</t>
  </si>
  <si>
    <t>BOUDOUCE</t>
  </si>
  <si>
    <t>11AR0616</t>
  </si>
  <si>
    <t>BOULAOUAD</t>
  </si>
  <si>
    <t>Hanane</t>
  </si>
  <si>
    <t>09923611CAR</t>
  </si>
  <si>
    <t>BOURDJAH</t>
  </si>
  <si>
    <t>Djazira</t>
  </si>
  <si>
    <t>09SHS37311CAR</t>
  </si>
  <si>
    <t>CHALAL</t>
  </si>
  <si>
    <t>11AR0531</t>
  </si>
  <si>
    <t>DJOUDER</t>
  </si>
  <si>
    <t>Soraya</t>
  </si>
  <si>
    <t>11AR0082</t>
  </si>
  <si>
    <t>DRIS</t>
  </si>
  <si>
    <t>Badra</t>
  </si>
  <si>
    <t>10SHS44611CAR</t>
  </si>
  <si>
    <t>HAMITI</t>
  </si>
  <si>
    <t>09J05310CAR</t>
  </si>
  <si>
    <t>HAMOUCHE</t>
  </si>
  <si>
    <t>Sonia</t>
  </si>
  <si>
    <t>11AR0145</t>
  </si>
  <si>
    <t>KEDDOUH</t>
  </si>
  <si>
    <t>09DR085611CAR</t>
  </si>
  <si>
    <t>KEDDOUR BACHA</t>
  </si>
  <si>
    <t>Ryma</t>
  </si>
  <si>
    <t>09SHS47911CAR</t>
  </si>
  <si>
    <t>KESSACI</t>
  </si>
  <si>
    <t>Tayakout</t>
  </si>
  <si>
    <t>11AR0226</t>
  </si>
  <si>
    <t>KHALED</t>
  </si>
  <si>
    <t>Ilham</t>
  </si>
  <si>
    <t>11AR801</t>
  </si>
  <si>
    <t>KHELLAF</t>
  </si>
  <si>
    <t>Nacera</t>
  </si>
  <si>
    <t>11AR0437</t>
  </si>
  <si>
    <t>MAZOUZ</t>
  </si>
  <si>
    <t>Yasmina</t>
  </si>
  <si>
    <t>11AR0225</t>
  </si>
  <si>
    <t>MERAD</t>
  </si>
  <si>
    <t>Saliha</t>
  </si>
  <si>
    <t>11AR0186</t>
  </si>
  <si>
    <t>MERRAD</t>
  </si>
  <si>
    <t>Zoubida</t>
  </si>
  <si>
    <t>11AR0326</t>
  </si>
  <si>
    <t>MESSOUAF</t>
  </si>
  <si>
    <t>Fairouz</t>
  </si>
  <si>
    <t>11AR0327</t>
  </si>
  <si>
    <t>Naziha</t>
  </si>
  <si>
    <t>09SHS40510CAR</t>
  </si>
  <si>
    <t>MOHAMMADI</t>
  </si>
  <si>
    <t>Sakina</t>
  </si>
  <si>
    <t>11AR0053</t>
  </si>
  <si>
    <t>MOUASSAN</t>
  </si>
  <si>
    <t>11AR0672</t>
  </si>
  <si>
    <t>MOUSLI</t>
  </si>
  <si>
    <t>Nawal</t>
  </si>
  <si>
    <t>10LCA16311CAR</t>
  </si>
  <si>
    <t>OUALI</t>
  </si>
  <si>
    <t>11AR0249</t>
  </si>
  <si>
    <t>OUARET</t>
  </si>
  <si>
    <t>11AR0534</t>
  </si>
  <si>
    <t>OUCHENE</t>
  </si>
  <si>
    <t>11AR0598</t>
  </si>
  <si>
    <t>REDJAI</t>
  </si>
  <si>
    <t>Fadila</t>
  </si>
  <si>
    <t>10SHS63711CAR</t>
  </si>
  <si>
    <t>SAIDANI</t>
  </si>
  <si>
    <t>11AR0013</t>
  </si>
  <si>
    <t>TOUABTIA</t>
  </si>
  <si>
    <t>Dyhia</t>
  </si>
  <si>
    <t>11AR0318</t>
  </si>
  <si>
    <t>TOUAHRI</t>
  </si>
  <si>
    <t>10SHS72511CAR</t>
  </si>
  <si>
    <t>TOUNES</t>
  </si>
  <si>
    <t>Liste des modules  2012/2013</t>
  </si>
  <si>
    <t>MODULES</t>
  </si>
  <si>
    <t>GROUPES</t>
  </si>
  <si>
    <t>G1</t>
  </si>
  <si>
    <t>G2</t>
  </si>
  <si>
    <t>G3</t>
  </si>
  <si>
    <t>TD</t>
  </si>
  <si>
    <t>COURS</t>
  </si>
  <si>
    <t>3éme Année</t>
  </si>
  <si>
    <t xml:space="preserve">     Spécialité: critique et analyse du discours</t>
  </si>
  <si>
    <t>X</t>
  </si>
  <si>
    <t>Fait le 20/03/2013</t>
  </si>
  <si>
    <t>u5</t>
  </si>
  <si>
    <t>u6</t>
  </si>
  <si>
    <t>u7</t>
  </si>
  <si>
    <t>u8</t>
  </si>
  <si>
    <t>وحد تع اس 3</t>
  </si>
  <si>
    <t>منا نق</t>
  </si>
  <si>
    <t>نق نفسا</t>
  </si>
  <si>
    <t>نقد اجت</t>
  </si>
  <si>
    <t>وحد تع اس 4</t>
  </si>
  <si>
    <t>تحل خط</t>
  </si>
  <si>
    <t>نظر ادب</t>
  </si>
  <si>
    <t>سيم ثق</t>
  </si>
  <si>
    <t>اتج بح اس</t>
  </si>
  <si>
    <t>وحد تع است2</t>
  </si>
  <si>
    <t>خط شع جز</t>
  </si>
  <si>
    <t>خط سر جز</t>
  </si>
  <si>
    <t>وحد مع عا2</t>
  </si>
  <si>
    <t>اد شع عا</t>
  </si>
  <si>
    <t>مد اد غر</t>
  </si>
  <si>
    <t>مذكرة تخ</t>
  </si>
  <si>
    <t>Moy S2</t>
  </si>
  <si>
    <t>Crédit S2</t>
  </si>
  <si>
    <t>Moy anuelle</t>
  </si>
  <si>
    <t>Résultat</t>
  </si>
  <si>
    <t>Total Crédit</t>
  </si>
  <si>
    <t>MODULES 2éme semestre</t>
  </si>
  <si>
    <t>BEN CHAOUCHE</t>
  </si>
  <si>
    <t>Admis :</t>
  </si>
  <si>
    <t>Rattrapage :</t>
  </si>
  <si>
    <t xml:space="preserve">Abondon : </t>
  </si>
  <si>
    <t>Nombre :</t>
  </si>
  <si>
    <t>s1</t>
  </si>
  <si>
    <t>منا نقد1</t>
  </si>
  <si>
    <t>نقد نفسا1</t>
  </si>
  <si>
    <t>نقد اجتم1</t>
  </si>
  <si>
    <t>تح خطب1</t>
  </si>
  <si>
    <t>نظ ادب1</t>
  </si>
  <si>
    <t>سيميا ثقا1</t>
  </si>
  <si>
    <t>ات بحث اس1</t>
  </si>
  <si>
    <t>خطب شع جز1</t>
  </si>
  <si>
    <t>خطب سرد جز1</t>
  </si>
  <si>
    <t>ادب شع عام1</t>
  </si>
  <si>
    <t>مدر اد غرب1</t>
  </si>
  <si>
    <t>s2</t>
  </si>
  <si>
    <t>منا نق1</t>
  </si>
  <si>
    <t>نق نفسا1</t>
  </si>
  <si>
    <t>نقد اجت1</t>
  </si>
  <si>
    <t>U6</t>
  </si>
  <si>
    <t>تحل خط1</t>
  </si>
  <si>
    <t>نظر ادب1</t>
  </si>
  <si>
    <t>سيم ثق1</t>
  </si>
  <si>
    <t>اتج بح اس1</t>
  </si>
  <si>
    <t>U7</t>
  </si>
  <si>
    <t>خط شع جز1</t>
  </si>
  <si>
    <t>خط سر جز1</t>
  </si>
  <si>
    <t>اد شع عا1</t>
  </si>
  <si>
    <t>مد اد غر1</t>
  </si>
  <si>
    <t>مذكرة تخ1</t>
  </si>
  <si>
    <t>U11</t>
  </si>
  <si>
    <t>منا نقد11</t>
  </si>
  <si>
    <t>نقد نفسا11</t>
  </si>
  <si>
    <t>نقد اجتم11</t>
  </si>
  <si>
    <t>u22</t>
  </si>
  <si>
    <t>تح خطب22</t>
  </si>
  <si>
    <t>نظ ادب22</t>
  </si>
  <si>
    <t>سيميا ثقا22</t>
  </si>
  <si>
    <t>ات بحث اس22</t>
  </si>
  <si>
    <t>u33</t>
  </si>
  <si>
    <t>خطب شع جز33</t>
  </si>
  <si>
    <t>خطب سرد جز33</t>
  </si>
  <si>
    <t>u44</t>
  </si>
  <si>
    <t>ادب شع عام44</t>
  </si>
  <si>
    <t>مدر اد غرب44</t>
  </si>
  <si>
    <t>u55</t>
  </si>
  <si>
    <t>منا نق55</t>
  </si>
  <si>
    <t>نق نفسا55</t>
  </si>
  <si>
    <t>نقد اجت55</t>
  </si>
  <si>
    <t>u66</t>
  </si>
  <si>
    <t>تحل خط66</t>
  </si>
  <si>
    <t>نظر ادب66</t>
  </si>
  <si>
    <t>سيم ثق66</t>
  </si>
  <si>
    <t>اتج بح اس66</t>
  </si>
  <si>
    <t>u77</t>
  </si>
  <si>
    <t>خط شع جز77</t>
  </si>
  <si>
    <t>خط سر جز77</t>
  </si>
  <si>
    <t>u88</t>
  </si>
  <si>
    <t>اد شع عا88</t>
  </si>
  <si>
    <t>مد اد غر88</t>
  </si>
  <si>
    <t>مذكرة تخ88</t>
  </si>
  <si>
    <t>Session Rattrapage</t>
  </si>
  <si>
    <t>Procès verbal de délibération Provisoire</t>
  </si>
  <si>
    <t>e</t>
  </si>
  <si>
    <t>Admis(e)</t>
  </si>
  <si>
    <t>Ajourné(e)</t>
  </si>
  <si>
    <t>Crédits cursus</t>
  </si>
  <si>
    <t>Abandon</t>
  </si>
  <si>
    <t>Du : 26/09/2013</t>
  </si>
  <si>
    <t xml:space="preserve">     Option: Critique et analyse du discours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</si>
</sst>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4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2" fontId="0" fillId="0" borderId="0" xfId="0" applyNumberFormat="1" applyFill="1"/>
    <xf numFmtId="0" fontId="0" fillId="0" borderId="0" xfId="0" applyAlignment="1">
      <alignment horizontal="center"/>
    </xf>
    <xf numFmtId="0" fontId="4" fillId="0" borderId="4" xfId="0" applyFont="1" applyBorder="1" applyAlignment="1">
      <alignment textRotation="90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/>
    <xf numFmtId="0" fontId="4" fillId="0" borderId="2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/>
    <xf numFmtId="0" fontId="0" fillId="0" borderId="0" xfId="0" applyFont="1"/>
    <xf numFmtId="0" fontId="6" fillId="0" borderId="0" xfId="0" applyFont="1"/>
    <xf numFmtId="0" fontId="10" fillId="0" borderId="0" xfId="0" applyFont="1" applyFill="1"/>
    <xf numFmtId="0" fontId="11" fillId="0" borderId="0" xfId="0" applyFont="1" applyAlignment="1">
      <alignment horizontal="center"/>
    </xf>
    <xf numFmtId="0" fontId="6" fillId="0" borderId="4" xfId="0" applyFont="1" applyBorder="1" applyAlignment="1">
      <alignment textRotation="90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4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/>
    <xf numFmtId="0" fontId="5" fillId="6" borderId="0" xfId="0" applyFont="1" applyFill="1"/>
    <xf numFmtId="0" fontId="12" fillId="0" borderId="0" xfId="0" applyFont="1"/>
    <xf numFmtId="0" fontId="0" fillId="6" borderId="0" xfId="0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/>
    <xf numFmtId="2" fontId="13" fillId="0" borderId="0" xfId="0" applyNumberFormat="1" applyFont="1" applyFill="1"/>
    <xf numFmtId="164" fontId="13" fillId="0" borderId="0" xfId="0" applyNumberFormat="1" applyFont="1" applyFill="1"/>
    <xf numFmtId="0" fontId="16" fillId="6" borderId="0" xfId="0" applyFont="1" applyFill="1"/>
    <xf numFmtId="0" fontId="13" fillId="6" borderId="0" xfId="0" applyFont="1" applyFill="1"/>
    <xf numFmtId="2" fontId="13" fillId="6" borderId="0" xfId="0" applyNumberFormat="1" applyFont="1" applyFill="1"/>
    <xf numFmtId="0" fontId="17" fillId="0" borderId="0" xfId="0" applyFont="1"/>
    <xf numFmtId="0" fontId="18" fillId="0" borderId="0" xfId="0" applyFont="1"/>
    <xf numFmtId="0" fontId="14" fillId="6" borderId="0" xfId="0" applyFont="1" applyFill="1"/>
    <xf numFmtId="0" fontId="6" fillId="0" borderId="1" xfId="0" applyFont="1" applyBorder="1" applyAlignment="1"/>
    <xf numFmtId="0" fontId="6" fillId="2" borderId="4" xfId="0" applyFont="1" applyFill="1" applyBorder="1" applyAlignment="1"/>
    <xf numFmtId="0" fontId="6" fillId="3" borderId="5" xfId="0" applyFont="1" applyFill="1" applyBorder="1" applyAlignment="1"/>
    <xf numFmtId="0" fontId="6" fillId="0" borderId="4" xfId="0" applyFont="1" applyBorder="1"/>
    <xf numFmtId="0" fontId="6" fillId="3" borderId="4" xfId="0" applyFont="1" applyFill="1" applyBorder="1"/>
    <xf numFmtId="0" fontId="10" fillId="3" borderId="4" xfId="0" applyFont="1" applyFill="1" applyBorder="1"/>
    <xf numFmtId="0" fontId="19" fillId="0" borderId="4" xfId="0" applyFont="1" applyBorder="1"/>
    <xf numFmtId="0" fontId="6" fillId="4" borderId="4" xfId="0" applyFont="1" applyFill="1" applyBorder="1"/>
    <xf numFmtId="2" fontId="6" fillId="4" borderId="4" xfId="0" applyNumberFormat="1" applyFont="1" applyFill="1" applyBorder="1"/>
    <xf numFmtId="0" fontId="10" fillId="7" borderId="4" xfId="0" applyFont="1" applyFill="1" applyBorder="1"/>
    <xf numFmtId="0" fontId="10" fillId="0" borderId="4" xfId="0" applyFont="1" applyFill="1" applyBorder="1"/>
    <xf numFmtId="0" fontId="10" fillId="6" borderId="4" xfId="0" applyFont="1" applyFill="1" applyBorder="1"/>
    <xf numFmtId="0" fontId="10" fillId="7" borderId="4" xfId="0" applyNumberFormat="1" applyFont="1" applyFill="1" applyBorder="1"/>
    <xf numFmtId="0" fontId="10" fillId="0" borderId="4" xfId="0" applyFont="1" applyBorder="1"/>
    <xf numFmtId="0" fontId="10" fillId="0" borderId="0" xfId="0" applyFont="1"/>
    <xf numFmtId="0" fontId="20" fillId="0" borderId="4" xfId="0" applyFont="1" applyBorder="1" applyAlignment="1">
      <alignment textRotation="90"/>
    </xf>
    <xf numFmtId="0" fontId="20" fillId="2" borderId="4" xfId="0" applyFont="1" applyFill="1" applyBorder="1" applyAlignment="1">
      <alignment textRotation="90"/>
    </xf>
    <xf numFmtId="0" fontId="20" fillId="3" borderId="4" xfId="0" applyFont="1" applyFill="1" applyBorder="1" applyAlignment="1">
      <alignment textRotation="90"/>
    </xf>
    <xf numFmtId="0" fontId="10" fillId="0" borderId="4" xfId="0" applyFont="1" applyBorder="1" applyAlignment="1">
      <alignment textRotation="90"/>
    </xf>
    <xf numFmtId="0" fontId="20" fillId="5" borderId="4" xfId="0" applyFont="1" applyFill="1" applyBorder="1" applyAlignment="1">
      <alignment textRotation="90"/>
    </xf>
    <xf numFmtId="0" fontId="10" fillId="7" borderId="4" xfId="0" applyFont="1" applyFill="1" applyBorder="1" applyAlignment="1">
      <alignment textRotation="90"/>
    </xf>
    <xf numFmtId="0" fontId="10" fillId="6" borderId="4" xfId="0" applyFont="1" applyFill="1" applyBorder="1" applyAlignment="1">
      <alignment textRotation="90"/>
    </xf>
    <xf numFmtId="0" fontId="10" fillId="7" borderId="4" xfId="0" applyNumberFormat="1" applyFont="1" applyFill="1" applyBorder="1" applyAlignment="1">
      <alignment textRotation="90"/>
    </xf>
    <xf numFmtId="0" fontId="20" fillId="0" borderId="2" xfId="0" applyFont="1" applyBorder="1"/>
    <xf numFmtId="0" fontId="20" fillId="6" borderId="4" xfId="0" applyFont="1" applyFill="1" applyBorder="1"/>
    <xf numFmtId="2" fontId="10" fillId="2" borderId="5" xfId="0" applyNumberFormat="1" applyFont="1" applyFill="1" applyBorder="1"/>
    <xf numFmtId="0" fontId="10" fillId="3" borderId="4" xfId="0" applyFont="1" applyFill="1" applyBorder="1" applyAlignment="1">
      <alignment horizontal="left" readingOrder="1"/>
    </xf>
    <xf numFmtId="0" fontId="10" fillId="5" borderId="4" xfId="0" applyFont="1" applyFill="1" applyBorder="1"/>
    <xf numFmtId="0" fontId="21" fillId="0" borderId="0" xfId="0" applyFont="1"/>
    <xf numFmtId="0" fontId="22" fillId="0" borderId="0" xfId="0" applyFont="1"/>
    <xf numFmtId="0" fontId="20" fillId="0" borderId="0" xfId="0" applyFont="1"/>
    <xf numFmtId="164" fontId="10" fillId="6" borderId="4" xfId="0" applyNumberFormat="1" applyFont="1" applyFill="1" applyBorder="1"/>
    <xf numFmtId="164" fontId="16" fillId="0" borderId="0" xfId="0" applyNumberFormat="1" applyFont="1"/>
    <xf numFmtId="164" fontId="3" fillId="0" borderId="4" xfId="0" applyNumberFormat="1" applyFont="1" applyFill="1" applyBorder="1" applyAlignment="1">
      <alignment textRotation="90"/>
    </xf>
    <xf numFmtId="164" fontId="5" fillId="0" borderId="0" xfId="0" applyNumberFormat="1" applyFont="1"/>
    <xf numFmtId="0" fontId="23" fillId="8" borderId="4" xfId="0" applyFont="1" applyFill="1" applyBorder="1" applyAlignment="1">
      <alignment textRotation="90"/>
    </xf>
    <xf numFmtId="0" fontId="0" fillId="8" borderId="4" xfId="0" applyFill="1" applyBorder="1" applyAlignment="1">
      <alignment textRotation="90"/>
    </xf>
    <xf numFmtId="0" fontId="23" fillId="8" borderId="15" xfId="0" applyFont="1" applyFill="1" applyBorder="1" applyAlignment="1">
      <alignment textRotation="90"/>
    </xf>
    <xf numFmtId="0" fontId="0" fillId="8" borderId="6" xfId="0" applyFill="1" applyBorder="1" applyAlignment="1">
      <alignment textRotation="90"/>
    </xf>
    <xf numFmtId="0" fontId="0" fillId="9" borderId="15" xfId="0" applyFill="1" applyBorder="1" applyAlignment="1">
      <alignment textRotation="90"/>
    </xf>
    <xf numFmtId="0" fontId="23" fillId="9" borderId="15" xfId="0" applyFont="1" applyFill="1" applyBorder="1" applyAlignment="1">
      <alignment textRotation="90"/>
    </xf>
    <xf numFmtId="0" fontId="0" fillId="9" borderId="6" xfId="0" applyFill="1" applyBorder="1" applyAlignment="1">
      <alignment textRotation="90"/>
    </xf>
    <xf numFmtId="0" fontId="0" fillId="9" borderId="4" xfId="0" applyFill="1" applyBorder="1" applyAlignment="1">
      <alignment textRotation="90"/>
    </xf>
    <xf numFmtId="0" fontId="23" fillId="9" borderId="8" xfId="0" applyFont="1" applyFill="1" applyBorder="1" applyAlignment="1">
      <alignment textRotation="90"/>
    </xf>
    <xf numFmtId="0" fontId="0" fillId="8" borderId="15" xfId="0" applyFill="1" applyBorder="1" applyAlignment="1">
      <alignment textRotation="90"/>
    </xf>
    <xf numFmtId="0" fontId="0" fillId="8" borderId="8" xfId="0" applyFill="1" applyBorder="1" applyAlignment="1">
      <alignment textRotation="90"/>
    </xf>
    <xf numFmtId="0" fontId="0" fillId="9" borderId="0" xfId="0" applyFill="1" applyAlignment="1">
      <alignment textRotation="90"/>
    </xf>
    <xf numFmtId="49" fontId="13" fillId="0" borderId="0" xfId="0" applyNumberFormat="1" applyFont="1" applyFill="1"/>
    <xf numFmtId="49" fontId="6" fillId="0" borderId="4" xfId="0" applyNumberFormat="1" applyFont="1" applyBorder="1"/>
    <xf numFmtId="49" fontId="20" fillId="0" borderId="4" xfId="0" applyNumberFormat="1" applyFont="1" applyBorder="1" applyAlignment="1">
      <alignment textRotation="90"/>
    </xf>
    <xf numFmtId="49" fontId="0" fillId="0" borderId="0" xfId="0" applyNumberFormat="1"/>
    <xf numFmtId="0" fontId="6" fillId="0" borderId="4" xfId="0" applyNumberFormat="1" applyFont="1" applyBorder="1"/>
    <xf numFmtId="164" fontId="10" fillId="7" borderId="4" xfId="0" applyNumberFormat="1" applyFont="1" applyFill="1" applyBorder="1"/>
    <xf numFmtId="0" fontId="10" fillId="6" borderId="4" xfId="0" applyFont="1" applyFill="1" applyBorder="1" applyAlignment="1"/>
    <xf numFmtId="0" fontId="10" fillId="6" borderId="4" xfId="0" applyNumberFormat="1" applyFont="1" applyFill="1" applyBorder="1"/>
    <xf numFmtId="0" fontId="22" fillId="0" borderId="4" xfId="0" applyFont="1" applyBorder="1" applyAlignment="1">
      <alignment horizontal="left" readingOrder="1"/>
    </xf>
    <xf numFmtId="164" fontId="20" fillId="7" borderId="4" xfId="0" applyNumberFormat="1" applyFont="1" applyFill="1" applyBorder="1"/>
    <xf numFmtId="49" fontId="20" fillId="0" borderId="0" xfId="0" applyNumberFormat="1" applyFont="1"/>
    <xf numFmtId="2" fontId="20" fillId="0" borderId="0" xfId="0" applyNumberFormat="1" applyFont="1" applyFill="1"/>
    <xf numFmtId="0" fontId="20" fillId="6" borderId="0" xfId="0" applyFont="1" applyFill="1"/>
    <xf numFmtId="164" fontId="20" fillId="0" borderId="0" xfId="0" applyNumberFormat="1" applyFont="1"/>
    <xf numFmtId="49" fontId="21" fillId="0" borderId="0" xfId="0" applyNumberFormat="1" applyFont="1"/>
    <xf numFmtId="2" fontId="21" fillId="0" borderId="0" xfId="0" applyNumberFormat="1" applyFont="1" applyFill="1"/>
    <xf numFmtId="0" fontId="21" fillId="6" borderId="0" xfId="0" applyFont="1" applyFill="1"/>
    <xf numFmtId="164" fontId="21" fillId="0" borderId="0" xfId="0" applyNumberFormat="1" applyFont="1"/>
    <xf numFmtId="49" fontId="6" fillId="0" borderId="0" xfId="0" applyNumberFormat="1" applyFont="1"/>
    <xf numFmtId="0" fontId="19" fillId="0" borderId="0" xfId="0" applyFont="1"/>
    <xf numFmtId="2" fontId="6" fillId="0" borderId="0" xfId="0" applyNumberFormat="1" applyFont="1" applyFill="1"/>
    <xf numFmtId="0" fontId="6" fillId="6" borderId="0" xfId="0" applyFont="1" applyFill="1"/>
    <xf numFmtId="164" fontId="6" fillId="0" borderId="0" xfId="0" applyNumberFormat="1" applyFont="1"/>
    <xf numFmtId="2" fontId="6" fillId="0" borderId="4" xfId="0" applyNumberFormat="1" applyFont="1" applyBorder="1"/>
    <xf numFmtId="0" fontId="20" fillId="0" borderId="2" xfId="0" applyFont="1" applyBorder="1" applyAlignment="1">
      <alignment horizontal="center"/>
    </xf>
    <xf numFmtId="0" fontId="10" fillId="10" borderId="4" xfId="0" applyFont="1" applyFill="1" applyBorder="1" applyAlignment="1"/>
    <xf numFmtId="0" fontId="20" fillId="6" borderId="2" xfId="0" applyFont="1" applyFill="1" applyBorder="1"/>
    <xf numFmtId="0" fontId="6" fillId="6" borderId="4" xfId="0" applyNumberFormat="1" applyFont="1" applyFill="1" applyBorder="1"/>
    <xf numFmtId="2" fontId="6" fillId="6" borderId="4" xfId="0" applyNumberFormat="1" applyFont="1" applyFill="1" applyBorder="1"/>
    <xf numFmtId="0" fontId="10" fillId="6" borderId="4" xfId="0" applyFont="1" applyFill="1" applyBorder="1" applyAlignment="1">
      <alignment horizontal="left" readingOrder="1"/>
    </xf>
    <xf numFmtId="0" fontId="22" fillId="6" borderId="4" xfId="0" applyFont="1" applyFill="1" applyBorder="1" applyAlignment="1">
      <alignment horizontal="left" readingOrder="1"/>
    </xf>
    <xf numFmtId="0" fontId="6" fillId="6" borderId="4" xfId="0" applyFont="1" applyFill="1" applyBorder="1"/>
    <xf numFmtId="0" fontId="22" fillId="6" borderId="0" xfId="0" applyFont="1" applyFill="1"/>
    <xf numFmtId="2" fontId="19" fillId="6" borderId="4" xfId="0" applyNumberFormat="1" applyFont="1" applyFill="1" applyBorder="1"/>
    <xf numFmtId="2" fontId="10" fillId="11" borderId="5" xfId="0" applyNumberFormat="1" applyFont="1" applyFill="1" applyBorder="1"/>
    <xf numFmtId="0" fontId="6" fillId="11" borderId="4" xfId="0" applyFont="1" applyFill="1" applyBorder="1" applyAlignment="1"/>
    <xf numFmtId="0" fontId="20" fillId="11" borderId="4" xfId="0" applyFont="1" applyFill="1" applyBorder="1" applyAlignment="1">
      <alignment textRotation="90"/>
    </xf>
    <xf numFmtId="0" fontId="6" fillId="11" borderId="4" xfId="0" applyFont="1" applyFill="1" applyBorder="1"/>
    <xf numFmtId="2" fontId="10" fillId="11" borderId="4" xfId="0" applyNumberFormat="1" applyFont="1" applyFill="1" applyBorder="1"/>
    <xf numFmtId="2" fontId="20" fillId="11" borderId="4" xfId="0" applyNumberFormat="1" applyFont="1" applyFill="1" applyBorder="1"/>
    <xf numFmtId="0" fontId="10" fillId="11" borderId="4" xfId="0" applyFont="1" applyFill="1" applyBorder="1"/>
    <xf numFmtId="0" fontId="10" fillId="11" borderId="4" xfId="0" applyFont="1" applyFill="1" applyBorder="1" applyAlignment="1">
      <alignment textRotation="90"/>
    </xf>
    <xf numFmtId="2" fontId="20" fillId="12" borderId="4" xfId="0" applyNumberFormat="1" applyFont="1" applyFill="1" applyBorder="1" applyAlignment="1">
      <alignment textRotation="90"/>
    </xf>
    <xf numFmtId="2" fontId="10" fillId="12" borderId="4" xfId="0" applyNumberFormat="1" applyFont="1" applyFill="1" applyBorder="1"/>
    <xf numFmtId="2" fontId="6" fillId="12" borderId="4" xfId="0" applyNumberFormat="1" applyFont="1" applyFill="1" applyBorder="1"/>
    <xf numFmtId="164" fontId="10" fillId="11" borderId="4" xfId="0" applyNumberFormat="1" applyFont="1" applyFill="1" applyBorder="1"/>
    <xf numFmtId="164" fontId="20" fillId="11" borderId="4" xfId="0" applyNumberFormat="1" applyFont="1" applyFill="1" applyBorder="1"/>
    <xf numFmtId="2" fontId="10" fillId="12" borderId="4" xfId="0" applyNumberFormat="1" applyFont="1" applyFill="1" applyBorder="1" applyAlignment="1">
      <alignment textRotation="90"/>
    </xf>
    <xf numFmtId="164" fontId="10" fillId="12" borderId="4" xfId="0" applyNumberFormat="1" applyFont="1" applyFill="1" applyBorder="1"/>
    <xf numFmtId="0" fontId="0" fillId="9" borderId="0" xfId="0" applyFill="1" applyBorder="1" applyAlignment="1">
      <alignment textRotation="90"/>
    </xf>
    <xf numFmtId="0" fontId="6" fillId="0" borderId="0" xfId="0" applyFont="1" applyBorder="1"/>
    <xf numFmtId="0" fontId="6" fillId="6" borderId="0" xfId="0" applyFont="1" applyFill="1" applyBorder="1"/>
    <xf numFmtId="0" fontId="20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14" xfId="0" applyFont="1" applyBorder="1" applyAlignment="1">
      <alignment horizontal="center" textRotation="90"/>
    </xf>
    <xf numFmtId="0" fontId="4" fillId="0" borderId="11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L148"/>
  <sheetViews>
    <sheetView tabSelected="1" showWhiteSpace="0" view="pageBreakPreview" topLeftCell="AA1" zoomScaleSheetLayoutView="100" workbookViewId="0">
      <selection activeCell="AI6" sqref="AI6"/>
    </sheetView>
  </sheetViews>
  <sheetFormatPr baseColWidth="10" defaultColWidth="4.7109375" defaultRowHeight="15.75"/>
  <cols>
    <col min="1" max="1" width="6.7109375" customWidth="1"/>
    <col min="2" max="2" width="16.28515625" customWidth="1"/>
    <col min="3" max="3" width="18.5703125" customWidth="1"/>
    <col min="4" max="4" width="13.140625" customWidth="1"/>
    <col min="5" max="7" width="8.7109375" customWidth="1"/>
    <col min="8" max="8" width="8.7109375" style="103" customWidth="1"/>
    <col min="9" max="11" width="8.7109375" customWidth="1"/>
    <col min="12" max="12" width="8.7109375" style="23" customWidth="1"/>
    <col min="13" max="21" width="8.7109375" customWidth="1"/>
    <col min="22" max="22" width="8.7109375" style="22" customWidth="1"/>
    <col min="23" max="28" width="8.7109375" customWidth="1"/>
    <col min="29" max="29" width="8.7109375" style="40" customWidth="1"/>
    <col min="30" max="30" width="8.7109375" customWidth="1"/>
    <col min="31" max="33" width="8.7109375" style="37" customWidth="1"/>
    <col min="34" max="34" width="8.7109375" style="38" customWidth="1"/>
    <col min="35" max="47" width="8.7109375" style="37" customWidth="1"/>
    <col min="48" max="48" width="8.7109375" style="87" customWidth="1"/>
    <col min="49" max="49" width="13.42578125" style="37" customWidth="1"/>
    <col min="50" max="50" width="8.7109375" style="37" customWidth="1"/>
    <col min="51" max="51" width="8.7109375" customWidth="1"/>
    <col min="52" max="72" width="4.7109375" hidden="1" customWidth="1"/>
    <col min="73" max="73" width="5.7109375" hidden="1" customWidth="1"/>
    <col min="74" max="116" width="4.7109375" hidden="1" customWidth="1"/>
    <col min="117" max="117" width="4.7109375" customWidth="1"/>
  </cols>
  <sheetData>
    <row r="1" spans="1:116" ht="23.25">
      <c r="A1" s="41" t="s">
        <v>0</v>
      </c>
      <c r="B1" s="41"/>
      <c r="C1" s="41"/>
      <c r="D1" s="41"/>
      <c r="E1" s="41"/>
      <c r="F1" s="41"/>
      <c r="G1" s="41"/>
      <c r="H1" s="100"/>
      <c r="I1" s="41"/>
      <c r="J1" s="41"/>
      <c r="K1" s="42" t="s">
        <v>68</v>
      </c>
      <c r="L1" s="43"/>
      <c r="M1" s="44"/>
      <c r="N1" s="44"/>
      <c r="O1" s="41"/>
      <c r="P1" s="41"/>
      <c r="Q1" s="41"/>
      <c r="R1" s="41"/>
      <c r="S1" s="41"/>
      <c r="T1" s="41"/>
      <c r="U1" s="41"/>
      <c r="V1" s="45"/>
      <c r="W1" s="41"/>
      <c r="X1" s="41"/>
      <c r="Y1" s="46"/>
      <c r="Z1" s="44"/>
      <c r="AA1" s="44"/>
      <c r="AB1" s="44"/>
      <c r="AC1" s="47"/>
      <c r="AD1" s="44"/>
      <c r="AE1" s="44"/>
      <c r="AF1" s="44"/>
      <c r="AG1" s="44"/>
      <c r="AH1" s="47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85"/>
      <c r="AW1" s="44"/>
      <c r="AX1" s="44"/>
      <c r="AY1" s="44"/>
    </row>
    <row r="2" spans="1:116" ht="23.25">
      <c r="A2" s="41" t="s">
        <v>1</v>
      </c>
      <c r="B2" s="41"/>
      <c r="C2" s="41"/>
      <c r="D2" s="41"/>
      <c r="E2" s="41"/>
      <c r="F2" s="41"/>
      <c r="G2" s="41"/>
      <c r="H2" s="100"/>
      <c r="I2" s="41"/>
      <c r="J2" s="41"/>
      <c r="K2" s="41"/>
      <c r="L2" s="43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2"/>
      <c r="Y2" s="42"/>
      <c r="Z2" s="44"/>
      <c r="AA2" s="44"/>
      <c r="AB2" s="44"/>
      <c r="AC2" s="47"/>
      <c r="AD2" s="44"/>
      <c r="AE2" s="44"/>
      <c r="AF2" s="44"/>
      <c r="AG2" s="44"/>
      <c r="AH2" s="47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85"/>
      <c r="AW2" s="44"/>
      <c r="AX2" s="44"/>
      <c r="AY2" s="44"/>
    </row>
    <row r="3" spans="1:116" ht="23.25">
      <c r="A3" s="41" t="s">
        <v>2</v>
      </c>
      <c r="B3" s="41"/>
      <c r="C3" s="41"/>
      <c r="D3" s="41"/>
      <c r="E3" s="41"/>
      <c r="F3" s="41"/>
      <c r="G3" s="41"/>
      <c r="H3" s="100"/>
      <c r="I3" s="41"/>
      <c r="J3" s="41"/>
      <c r="K3" s="41"/>
      <c r="L3" s="43"/>
      <c r="M3" s="41"/>
      <c r="N3" s="41"/>
      <c r="O3" s="41"/>
      <c r="P3" s="41"/>
      <c r="Q3" s="41"/>
      <c r="R3" s="41"/>
      <c r="S3" s="41"/>
      <c r="T3" s="41"/>
      <c r="U3" s="41"/>
      <c r="V3" s="45"/>
      <c r="W3" s="41"/>
      <c r="X3" s="41"/>
      <c r="Y3" s="46"/>
      <c r="Z3" s="44"/>
      <c r="AA3" s="44"/>
      <c r="AB3" s="44"/>
      <c r="AC3" s="47"/>
      <c r="AD3" s="44"/>
      <c r="AE3" s="42" t="s">
        <v>297</v>
      </c>
      <c r="AF3" s="42"/>
      <c r="AG3" s="41"/>
      <c r="AH3" s="48"/>
      <c r="AI3" s="41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85"/>
      <c r="AW3" s="44"/>
      <c r="AX3" s="44"/>
      <c r="AY3" s="44"/>
    </row>
    <row r="4" spans="1:116" ht="23.25">
      <c r="A4" s="41"/>
      <c r="B4" s="41"/>
      <c r="C4" s="41"/>
      <c r="D4" s="41"/>
      <c r="E4" s="41"/>
      <c r="F4" s="41"/>
      <c r="G4" s="41"/>
      <c r="H4" s="100"/>
      <c r="I4" s="41"/>
      <c r="J4" s="42"/>
      <c r="K4" s="41"/>
      <c r="L4" s="41"/>
      <c r="M4" s="41"/>
      <c r="N4" s="41"/>
      <c r="O4" s="48"/>
      <c r="P4" s="41"/>
      <c r="Q4" s="41"/>
      <c r="R4" s="41"/>
      <c r="S4" s="46"/>
      <c r="T4" s="49"/>
      <c r="U4" s="44"/>
      <c r="V4" s="50"/>
      <c r="W4" s="44"/>
      <c r="X4" s="44"/>
      <c r="Y4" s="44"/>
      <c r="Z4" s="44"/>
      <c r="AA4" s="44"/>
      <c r="AB4" s="44"/>
      <c r="AC4" s="47"/>
      <c r="AD4" s="41"/>
      <c r="AE4" s="41"/>
      <c r="AF4" s="42"/>
      <c r="AG4" s="42"/>
      <c r="AH4" s="48"/>
      <c r="AI4" s="41"/>
      <c r="AO4" s="44"/>
      <c r="AP4" s="44"/>
      <c r="AQ4" s="44"/>
      <c r="AR4" s="44"/>
      <c r="AS4" s="44"/>
      <c r="AT4" s="44"/>
      <c r="AU4" s="44"/>
      <c r="AV4" s="85"/>
      <c r="AW4" s="51"/>
      <c r="AX4" s="44"/>
      <c r="AY4" s="44"/>
    </row>
    <row r="5" spans="1:116" ht="23.25">
      <c r="A5" s="41"/>
      <c r="B5" s="41"/>
      <c r="C5" s="41"/>
      <c r="D5" s="41"/>
      <c r="E5" s="41"/>
      <c r="F5" s="41"/>
      <c r="G5" s="41"/>
      <c r="H5" s="100"/>
      <c r="I5" s="41"/>
      <c r="J5" s="41"/>
      <c r="K5" s="41"/>
      <c r="L5" s="43"/>
      <c r="M5" s="41"/>
      <c r="N5" s="44"/>
      <c r="O5" s="44"/>
      <c r="P5" s="44"/>
      <c r="Q5" s="44"/>
      <c r="R5" s="44"/>
      <c r="S5" s="44"/>
      <c r="T5" s="44"/>
      <c r="U5" s="44"/>
      <c r="V5" s="50"/>
      <c r="W5" s="44"/>
      <c r="X5" s="41"/>
      <c r="Y5" s="41"/>
      <c r="Z5" s="44"/>
      <c r="AA5" s="44"/>
      <c r="AB5" s="44"/>
      <c r="AC5" s="47"/>
      <c r="AD5" s="42" t="s">
        <v>304</v>
      </c>
      <c r="AE5" s="41"/>
      <c r="AF5" s="42"/>
      <c r="AG5" s="42"/>
      <c r="AH5" s="52"/>
      <c r="AI5" s="42"/>
      <c r="AJ5" s="42"/>
      <c r="AK5" s="42"/>
      <c r="AL5" s="41"/>
      <c r="AM5" s="41"/>
      <c r="AN5" s="44"/>
      <c r="AO5" s="44"/>
      <c r="AP5" s="44"/>
      <c r="AQ5" s="44"/>
      <c r="AR5" s="44"/>
      <c r="AS5" s="42" t="s">
        <v>296</v>
      </c>
      <c r="AT5" s="42"/>
      <c r="AU5" s="41"/>
      <c r="AV5" s="45"/>
      <c r="AW5" s="51"/>
      <c r="AX5" s="44"/>
      <c r="AY5" s="44"/>
    </row>
    <row r="6" spans="1:116" ht="18" customHeight="1">
      <c r="A6" s="42" t="s">
        <v>3</v>
      </c>
      <c r="B6" s="41"/>
      <c r="C6" s="41"/>
      <c r="D6" s="41"/>
      <c r="E6" s="42"/>
      <c r="F6" s="42"/>
      <c r="G6" s="41"/>
      <c r="H6" s="100"/>
      <c r="I6" s="41"/>
      <c r="J6" s="41"/>
      <c r="K6" s="41"/>
      <c r="L6" s="43"/>
      <c r="M6" s="41"/>
      <c r="N6" s="41"/>
      <c r="O6" s="41"/>
      <c r="P6" s="41"/>
      <c r="Q6" s="41"/>
      <c r="R6" s="41"/>
      <c r="S6" s="41"/>
      <c r="T6" s="41"/>
      <c r="U6" s="41"/>
      <c r="V6" s="45"/>
      <c r="W6" s="41"/>
      <c r="X6" s="41"/>
      <c r="Y6" s="46"/>
      <c r="Z6" s="44"/>
      <c r="AA6" s="44"/>
      <c r="AB6" s="44"/>
      <c r="AC6" s="47"/>
      <c r="AD6" s="44"/>
      <c r="AE6" s="44"/>
      <c r="AF6" s="44"/>
      <c r="AG6" s="44"/>
      <c r="AH6" s="47"/>
      <c r="AI6" s="44"/>
      <c r="AJ6" s="44"/>
      <c r="AK6" s="44"/>
      <c r="AL6" s="44"/>
      <c r="AM6" s="44"/>
      <c r="AN6" s="44"/>
      <c r="AO6" s="44"/>
      <c r="AP6" s="44"/>
      <c r="AQ6" s="44"/>
      <c r="AR6" s="44"/>
      <c r="AW6" s="44"/>
      <c r="AX6"/>
    </row>
    <row r="7" spans="1:116" ht="24" customHeight="1">
      <c r="A7" s="42"/>
      <c r="B7" s="41"/>
      <c r="C7" s="41"/>
      <c r="D7" s="41"/>
      <c r="E7" s="41"/>
      <c r="F7" s="41"/>
      <c r="G7" s="41"/>
      <c r="H7" s="100"/>
      <c r="I7" s="41"/>
      <c r="J7" s="41"/>
      <c r="K7" s="41"/>
      <c r="L7" s="43"/>
      <c r="M7" s="41"/>
      <c r="N7" s="41"/>
      <c r="O7" s="52"/>
      <c r="P7" s="52"/>
      <c r="Q7" s="52"/>
      <c r="R7" s="52"/>
      <c r="S7" s="52"/>
      <c r="T7" s="41"/>
      <c r="U7" s="41"/>
      <c r="V7" s="45"/>
      <c r="W7" s="41"/>
      <c r="X7" s="41"/>
      <c r="Y7" s="46"/>
      <c r="Z7" s="44"/>
      <c r="AA7" s="44"/>
      <c r="AB7" s="44"/>
      <c r="AC7" s="47"/>
      <c r="AD7" s="44"/>
      <c r="AE7" s="44"/>
      <c r="AF7" s="44"/>
      <c r="AG7" s="44" t="s">
        <v>303</v>
      </c>
      <c r="AH7" s="47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85"/>
      <c r="AW7" s="44"/>
      <c r="AX7" s="44"/>
      <c r="AY7" s="44"/>
    </row>
    <row r="8" spans="1:116" s="24" customFormat="1" ht="15.75" customHeight="1">
      <c r="A8" s="53"/>
      <c r="B8" s="153" t="s">
        <v>4</v>
      </c>
      <c r="C8" s="154"/>
      <c r="D8" s="154"/>
      <c r="E8" s="54">
        <v>10</v>
      </c>
      <c r="F8" s="55"/>
      <c r="G8" s="56">
        <v>4</v>
      </c>
      <c r="H8" s="101">
        <v>3</v>
      </c>
      <c r="I8" s="56">
        <v>3</v>
      </c>
      <c r="J8" s="137">
        <v>11</v>
      </c>
      <c r="K8" s="57"/>
      <c r="L8" s="56">
        <v>3</v>
      </c>
      <c r="M8" s="56">
        <v>4</v>
      </c>
      <c r="N8" s="56">
        <v>2</v>
      </c>
      <c r="O8" s="56">
        <v>2</v>
      </c>
      <c r="P8" s="140">
        <v>5</v>
      </c>
      <c r="Q8" s="58"/>
      <c r="R8" s="56">
        <v>3</v>
      </c>
      <c r="S8" s="56">
        <v>2</v>
      </c>
      <c r="T8" s="137">
        <v>4</v>
      </c>
      <c r="U8" s="57"/>
      <c r="V8" s="59">
        <v>2</v>
      </c>
      <c r="W8" s="56">
        <v>2</v>
      </c>
      <c r="X8" s="60"/>
      <c r="Y8" s="61"/>
      <c r="Z8" s="140">
        <v>9</v>
      </c>
      <c r="AA8" s="62" t="s">
        <v>207</v>
      </c>
      <c r="AB8" s="63">
        <v>3</v>
      </c>
      <c r="AC8" s="64">
        <v>3</v>
      </c>
      <c r="AD8" s="63">
        <v>3</v>
      </c>
      <c r="AE8" s="140">
        <v>10</v>
      </c>
      <c r="AF8" s="62" t="s">
        <v>208</v>
      </c>
      <c r="AG8" s="63">
        <v>3</v>
      </c>
      <c r="AH8" s="64">
        <v>3</v>
      </c>
      <c r="AI8" s="63">
        <v>2</v>
      </c>
      <c r="AJ8" s="63">
        <v>2</v>
      </c>
      <c r="AK8" s="140">
        <v>4</v>
      </c>
      <c r="AL8" s="62" t="s">
        <v>209</v>
      </c>
      <c r="AM8" s="63">
        <v>2</v>
      </c>
      <c r="AN8" s="63">
        <v>2</v>
      </c>
      <c r="AO8" s="140">
        <v>7</v>
      </c>
      <c r="AP8" s="62" t="s">
        <v>210</v>
      </c>
      <c r="AQ8" s="63">
        <v>2</v>
      </c>
      <c r="AR8" s="63">
        <v>2</v>
      </c>
      <c r="AS8" s="63">
        <v>3</v>
      </c>
      <c r="AT8" s="143"/>
      <c r="AU8" s="65"/>
      <c r="AV8" s="84"/>
      <c r="AW8" s="66"/>
      <c r="AX8" s="67"/>
    </row>
    <row r="9" spans="1:116" s="24" customFormat="1" ht="98.25" customHeight="1">
      <c r="A9" s="68" t="s">
        <v>5</v>
      </c>
      <c r="B9" s="68" t="s">
        <v>6</v>
      </c>
      <c r="C9" s="68" t="s">
        <v>7</v>
      </c>
      <c r="D9" s="68" t="s">
        <v>8</v>
      </c>
      <c r="E9" s="69" t="s">
        <v>9</v>
      </c>
      <c r="F9" s="70" t="s">
        <v>10</v>
      </c>
      <c r="G9" s="68" t="s">
        <v>11</v>
      </c>
      <c r="H9" s="102" t="s">
        <v>12</v>
      </c>
      <c r="I9" s="68" t="s">
        <v>13</v>
      </c>
      <c r="J9" s="136" t="s">
        <v>14</v>
      </c>
      <c r="K9" s="70" t="s">
        <v>15</v>
      </c>
      <c r="L9" s="68" t="s">
        <v>16</v>
      </c>
      <c r="M9" s="68" t="s">
        <v>17</v>
      </c>
      <c r="N9" s="68" t="s">
        <v>18</v>
      </c>
      <c r="O9" s="68" t="s">
        <v>19</v>
      </c>
      <c r="P9" s="136" t="s">
        <v>20</v>
      </c>
      <c r="Q9" s="70" t="s">
        <v>21</v>
      </c>
      <c r="R9" s="68" t="s">
        <v>22</v>
      </c>
      <c r="S9" s="68" t="s">
        <v>23</v>
      </c>
      <c r="T9" s="136" t="s">
        <v>24</v>
      </c>
      <c r="U9" s="70" t="s">
        <v>25</v>
      </c>
      <c r="V9" s="71" t="s">
        <v>26</v>
      </c>
      <c r="W9" s="68" t="s">
        <v>27</v>
      </c>
      <c r="X9" s="72" t="s">
        <v>28</v>
      </c>
      <c r="Y9" s="142" t="s">
        <v>29</v>
      </c>
      <c r="Z9" s="141" t="s">
        <v>211</v>
      </c>
      <c r="AA9" s="73"/>
      <c r="AB9" s="71" t="s">
        <v>212</v>
      </c>
      <c r="AC9" s="74" t="s">
        <v>213</v>
      </c>
      <c r="AD9" s="71" t="s">
        <v>214</v>
      </c>
      <c r="AE9" s="141" t="s">
        <v>215</v>
      </c>
      <c r="AF9" s="73"/>
      <c r="AG9" s="71" t="s">
        <v>216</v>
      </c>
      <c r="AH9" s="74" t="s">
        <v>217</v>
      </c>
      <c r="AI9" s="71" t="s">
        <v>218</v>
      </c>
      <c r="AJ9" s="71" t="s">
        <v>219</v>
      </c>
      <c r="AK9" s="141" t="s">
        <v>220</v>
      </c>
      <c r="AL9" s="73"/>
      <c r="AM9" s="71" t="s">
        <v>221</v>
      </c>
      <c r="AN9" s="71" t="s">
        <v>222</v>
      </c>
      <c r="AO9" s="141" t="s">
        <v>223</v>
      </c>
      <c r="AP9" s="73"/>
      <c r="AQ9" s="71" t="s">
        <v>224</v>
      </c>
      <c r="AR9" s="71" t="s">
        <v>225</v>
      </c>
      <c r="AS9" s="71" t="s">
        <v>226</v>
      </c>
      <c r="AT9" s="147" t="s">
        <v>227</v>
      </c>
      <c r="AU9" s="75" t="s">
        <v>228</v>
      </c>
      <c r="AV9" s="86" t="s">
        <v>229</v>
      </c>
      <c r="AW9" s="71" t="s">
        <v>230</v>
      </c>
      <c r="AX9" s="71" t="s">
        <v>231</v>
      </c>
      <c r="AY9" s="152" t="s">
        <v>301</v>
      </c>
      <c r="AZ9" s="88" t="s">
        <v>238</v>
      </c>
      <c r="BA9" s="88" t="s">
        <v>10</v>
      </c>
      <c r="BB9" s="89" t="s">
        <v>239</v>
      </c>
      <c r="BC9" s="89" t="s">
        <v>240</v>
      </c>
      <c r="BD9" s="89" t="s">
        <v>241</v>
      </c>
      <c r="BE9" s="90" t="s">
        <v>15</v>
      </c>
      <c r="BF9" s="91" t="s">
        <v>242</v>
      </c>
      <c r="BG9" s="91" t="s">
        <v>243</v>
      </c>
      <c r="BH9" s="91" t="s">
        <v>244</v>
      </c>
      <c r="BI9" s="89" t="s">
        <v>245</v>
      </c>
      <c r="BJ9" s="90" t="s">
        <v>21</v>
      </c>
      <c r="BK9" s="89" t="s">
        <v>246</v>
      </c>
      <c r="BL9" s="89" t="s">
        <v>247</v>
      </c>
      <c r="BM9" s="90" t="s">
        <v>25</v>
      </c>
      <c r="BN9" s="89" t="s">
        <v>248</v>
      </c>
      <c r="BO9" s="89" t="s">
        <v>249</v>
      </c>
      <c r="BP9" s="92" t="s">
        <v>250</v>
      </c>
      <c r="BQ9" s="93" t="s">
        <v>207</v>
      </c>
      <c r="BR9" s="94" t="s">
        <v>251</v>
      </c>
      <c r="BS9" s="95" t="s">
        <v>252</v>
      </c>
      <c r="BT9" s="95" t="s">
        <v>253</v>
      </c>
      <c r="BU9" s="93" t="s">
        <v>254</v>
      </c>
      <c r="BV9" s="95" t="s">
        <v>255</v>
      </c>
      <c r="BW9" s="95" t="s">
        <v>256</v>
      </c>
      <c r="BX9" s="95" t="s">
        <v>257</v>
      </c>
      <c r="BY9" s="95" t="s">
        <v>258</v>
      </c>
      <c r="BZ9" s="96" t="s">
        <v>259</v>
      </c>
      <c r="CA9" s="95" t="s">
        <v>260</v>
      </c>
      <c r="CB9" s="95" t="s">
        <v>261</v>
      </c>
      <c r="CC9" s="93" t="s">
        <v>210</v>
      </c>
      <c r="CD9" s="95" t="s">
        <v>262</v>
      </c>
      <c r="CE9" s="95" t="s">
        <v>263</v>
      </c>
      <c r="CF9" s="95" t="s">
        <v>264</v>
      </c>
      <c r="CG9" s="97" t="s">
        <v>265</v>
      </c>
      <c r="CH9" s="89" t="s">
        <v>266</v>
      </c>
      <c r="CI9" s="89" t="s">
        <v>267</v>
      </c>
      <c r="CJ9" s="89" t="s">
        <v>268</v>
      </c>
      <c r="CK9" s="98" t="s">
        <v>269</v>
      </c>
      <c r="CL9" s="89" t="s">
        <v>270</v>
      </c>
      <c r="CM9" s="89" t="s">
        <v>271</v>
      </c>
      <c r="CN9" s="89" t="s">
        <v>272</v>
      </c>
      <c r="CO9" s="89" t="s">
        <v>273</v>
      </c>
      <c r="CP9" s="97" t="s">
        <v>274</v>
      </c>
      <c r="CQ9" s="89" t="s">
        <v>275</v>
      </c>
      <c r="CR9" s="89" t="s">
        <v>276</v>
      </c>
      <c r="CS9" s="97" t="s">
        <v>277</v>
      </c>
      <c r="CT9" s="89" t="s">
        <v>278</v>
      </c>
      <c r="CU9" s="89" t="s">
        <v>279</v>
      </c>
      <c r="CV9" s="99" t="s">
        <v>280</v>
      </c>
      <c r="CW9" s="95" t="s">
        <v>281</v>
      </c>
      <c r="CX9" s="95" t="s">
        <v>282</v>
      </c>
      <c r="CY9" s="95" t="s">
        <v>283</v>
      </c>
      <c r="CZ9" s="92" t="s">
        <v>284</v>
      </c>
      <c r="DA9" s="95" t="s">
        <v>285</v>
      </c>
      <c r="DB9" s="95" t="s">
        <v>286</v>
      </c>
      <c r="DC9" s="95" t="s">
        <v>287</v>
      </c>
      <c r="DD9" s="95" t="s">
        <v>288</v>
      </c>
      <c r="DE9" s="92" t="s">
        <v>289</v>
      </c>
      <c r="DF9" s="95" t="s">
        <v>290</v>
      </c>
      <c r="DG9" s="95" t="s">
        <v>291</v>
      </c>
      <c r="DH9" s="92" t="s">
        <v>292</v>
      </c>
      <c r="DI9" s="95" t="s">
        <v>293</v>
      </c>
      <c r="DJ9" s="95" t="s">
        <v>294</v>
      </c>
      <c r="DK9" s="95" t="s">
        <v>295</v>
      </c>
      <c r="DL9" s="149"/>
    </row>
    <row r="10" spans="1:116" s="81" customFormat="1" ht="39.950000000000003" customHeight="1">
      <c r="A10" s="76">
        <v>1</v>
      </c>
      <c r="B10" s="77" t="s">
        <v>69</v>
      </c>
      <c r="C10" s="77" t="s">
        <v>31</v>
      </c>
      <c r="D10" s="77" t="s">
        <v>70</v>
      </c>
      <c r="E10" s="134">
        <f>((G10*4)+(H10*3)+(I10*3))/10</f>
        <v>7.6490000000000009</v>
      </c>
      <c r="F10" s="58">
        <f>IF(E10&gt;=10,10,SUM(IF(G10&gt;=10,4,0),IF(H10&gt;=10,3,0),IF(I10&gt;=10,3,0)))</f>
        <v>6</v>
      </c>
      <c r="G10" s="104">
        <v>3.5</v>
      </c>
      <c r="H10" s="104">
        <v>10.33</v>
      </c>
      <c r="I10" s="104">
        <v>10.5</v>
      </c>
      <c r="J10" s="138">
        <f>((L10*3)+(M10*4)+(N10*2)+(O10*2))/11</f>
        <v>11.454545454545455</v>
      </c>
      <c r="K10" s="58">
        <f>IF(J10&gt;=10,11,SUM(IF(L10&gt;=10,3,0),IF(M10&gt;=10,4,0),IF(N10&gt;=10,2,0),IF(O10&gt;=10,2,0)))</f>
        <v>11</v>
      </c>
      <c r="L10" s="104">
        <v>12</v>
      </c>
      <c r="M10" s="104">
        <v>10</v>
      </c>
      <c r="N10" s="104">
        <v>13</v>
      </c>
      <c r="O10" s="104">
        <v>12</v>
      </c>
      <c r="P10" s="138">
        <f>((R10*3)+(S10*2))/5</f>
        <v>11.3</v>
      </c>
      <c r="Q10" s="79">
        <f>IF(P10&gt;=10,5,SUM(IF(R10&gt;=10,3,0),IF(S10&gt;=10,2,0)))</f>
        <v>5</v>
      </c>
      <c r="R10" s="104">
        <v>11.5</v>
      </c>
      <c r="S10" s="104">
        <v>11</v>
      </c>
      <c r="T10" s="138">
        <f>((V10*2)+(W10*2))/4</f>
        <v>11.585000000000001</v>
      </c>
      <c r="U10" s="79">
        <f>IF(T10&gt;=10,4,SUM(IF(V10&gt;=10,2,0),IF(W10&gt;=10,2,0)))</f>
        <v>4</v>
      </c>
      <c r="V10" s="104">
        <v>12.67</v>
      </c>
      <c r="W10" s="104">
        <v>10.5</v>
      </c>
      <c r="X10" s="80">
        <v>20</v>
      </c>
      <c r="Y10" s="143">
        <f>ROUNDUP(((E10*10)+(J10*11)+(P10*5)+(T10*4))/30,2)</f>
        <v>10.18</v>
      </c>
      <c r="Z10" s="138">
        <f>((AB10*3)+(AC10*3)+(AD10*3))/9</f>
        <v>8.9433333333333351</v>
      </c>
      <c r="AA10" s="62">
        <f>IF(Z10&gt;=10,9,SUM(IF(AB10&gt;=10,3,0),IF(AC10&gt;=10,3,0),IF(AD10&gt;=10,3,0)))</f>
        <v>3</v>
      </c>
      <c r="AB10" s="123">
        <v>7</v>
      </c>
      <c r="AC10" s="123">
        <v>9.5</v>
      </c>
      <c r="AD10" s="123">
        <v>10.33</v>
      </c>
      <c r="AE10" s="145">
        <f>((AG10*3)+(AH10*3)+(AI10*2)+(AJ10*2))/10</f>
        <v>11.2</v>
      </c>
      <c r="AF10" s="105">
        <f>IF(AE10&gt;=10,10,SUM(IF(AG10&gt;=10,3,0),IF(AH10&gt;=10,3,0),IF(AI10&gt;=10,2,0),IF(AJ10&gt;=10,2,0)))</f>
        <v>10</v>
      </c>
      <c r="AG10" s="123">
        <v>11</v>
      </c>
      <c r="AH10" s="123">
        <v>10</v>
      </c>
      <c r="AI10" s="123">
        <v>10</v>
      </c>
      <c r="AJ10" s="123">
        <v>14.5</v>
      </c>
      <c r="AK10" s="145">
        <f>((AM10*2)+(AN10*2))/4</f>
        <v>13.25</v>
      </c>
      <c r="AL10" s="105">
        <f>IF(AK10&gt;=10,4,SUM(IF(AM10&gt;=10,2,0),IF(AN10&gt;=10,2,0)))</f>
        <v>4</v>
      </c>
      <c r="AM10" s="123">
        <v>13.5</v>
      </c>
      <c r="AN10" s="123">
        <v>13</v>
      </c>
      <c r="AO10" s="145">
        <f>((AQ10*2)+(AR10*2)+(AS10*3))/7</f>
        <v>12.237142857142857</v>
      </c>
      <c r="AP10" s="105">
        <f>IF(AO10&gt;=10,7,SUM(IF(AQ10&gt;=10,2,0),IF(AR10&gt;=10,2,0),IF(AS10&gt;=10,3,0)))</f>
        <v>7</v>
      </c>
      <c r="AQ10" s="123">
        <v>13.83</v>
      </c>
      <c r="AR10" s="123">
        <v>9.5</v>
      </c>
      <c r="AS10" s="123">
        <v>13</v>
      </c>
      <c r="AT10" s="148">
        <f>ROUNDUP(((Z10*9)+(AE10*10)+(AK10*4)+(AO10*7))/30,2)</f>
        <v>11.04</v>
      </c>
      <c r="AU10" s="62">
        <f>IF(AT10&gt;=10,30,SUM(AA10+AF10+AL10+AP10))</f>
        <v>30</v>
      </c>
      <c r="AV10" s="84">
        <f t="shared" ref="AV10:AV33" si="0">SUM(Y10+AT10)/2</f>
        <v>10.61</v>
      </c>
      <c r="AW10" s="106" t="str">
        <f>IF(AV10=0,"Abandon",IF(AV10&gt;=10,"Admis(e)","Ajourné(e)"))</f>
        <v>Admis(e)</v>
      </c>
      <c r="AX10" s="107">
        <f>IF(AV10&gt;=10,60,SUM(X10+AU10))</f>
        <v>60</v>
      </c>
      <c r="AY10" s="124">
        <f>AX10+120</f>
        <v>180</v>
      </c>
      <c r="AZ10" s="108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108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24"/>
      <c r="CH10" s="56"/>
      <c r="CI10" s="56"/>
      <c r="CJ10" s="56"/>
      <c r="CK10" s="24"/>
      <c r="CL10" s="56"/>
      <c r="CM10" s="56"/>
      <c r="CN10" s="56"/>
      <c r="CO10" s="56"/>
      <c r="CP10" s="24"/>
      <c r="CQ10" s="56"/>
      <c r="CR10" s="56"/>
      <c r="CS10" s="24"/>
      <c r="CT10" s="56"/>
      <c r="CU10" s="56"/>
      <c r="CV10" s="24"/>
      <c r="CW10" s="56"/>
      <c r="CX10" s="56"/>
      <c r="CY10" s="56"/>
      <c r="CZ10" s="24"/>
      <c r="DA10" s="56"/>
      <c r="DB10" s="56"/>
      <c r="DC10" s="56"/>
      <c r="DD10" s="56"/>
      <c r="DE10" s="24"/>
      <c r="DF10" s="56"/>
      <c r="DG10" s="56"/>
      <c r="DH10" s="24"/>
      <c r="DI10" s="56"/>
      <c r="DJ10" s="56"/>
      <c r="DK10" s="56"/>
      <c r="DL10" s="150"/>
    </row>
    <row r="11" spans="1:116" s="81" customFormat="1" ht="39.950000000000003" customHeight="1">
      <c r="A11" s="76">
        <v>2</v>
      </c>
      <c r="B11" s="77" t="s">
        <v>71</v>
      </c>
      <c r="C11" s="77" t="s">
        <v>72</v>
      </c>
      <c r="D11" s="77" t="s">
        <v>30</v>
      </c>
      <c r="E11" s="134">
        <f t="shared" ref="E11:E47" si="1">((G11*4)+(H11*3)+(I11*3))/10</f>
        <v>10.251999999999999</v>
      </c>
      <c r="F11" s="58">
        <f t="shared" ref="F11:F47" si="2">IF(E11&gt;=10,10,SUM(IF(G11&gt;=10,4,0),IF(H11&gt;=10,3,0),IF(I11&gt;=10,3,0)))</f>
        <v>10</v>
      </c>
      <c r="G11" s="104">
        <v>11.5</v>
      </c>
      <c r="H11" s="104">
        <v>10.67</v>
      </c>
      <c r="I11" s="104">
        <v>8.17</v>
      </c>
      <c r="J11" s="138">
        <f t="shared" ref="J11:J47" si="3">((L11*3)+(M11*4)+(N11*2)+(O11*2))/11</f>
        <v>10.045454545454545</v>
      </c>
      <c r="K11" s="58">
        <f t="shared" ref="K11:K47" si="4">IF(J11&gt;=10,11,SUM(IF(L11&gt;=10,3,0),IF(M11&gt;=10,4,0),IF(N11&gt;=10,2,0),IF(O11&gt;=10,2,0)))</f>
        <v>11</v>
      </c>
      <c r="L11" s="104">
        <v>10.5</v>
      </c>
      <c r="M11" s="104">
        <v>10</v>
      </c>
      <c r="N11" s="104">
        <v>12</v>
      </c>
      <c r="O11" s="104">
        <v>7.5</v>
      </c>
      <c r="P11" s="138">
        <f t="shared" ref="P11:P47" si="5">((R11*3)+(S11*2))/5</f>
        <v>10.4</v>
      </c>
      <c r="Q11" s="79">
        <f t="shared" ref="Q11:Q47" si="6">IF(P11&gt;=10,5,SUM(IF(R11&gt;=10,3,0),IF(S11&gt;=10,2,0)))</f>
        <v>5</v>
      </c>
      <c r="R11" s="104">
        <v>10</v>
      </c>
      <c r="S11" s="104">
        <v>11</v>
      </c>
      <c r="T11" s="138">
        <f t="shared" ref="T11:T47" si="7">((V11*2)+(W11*2))/4</f>
        <v>10.164999999999999</v>
      </c>
      <c r="U11" s="79">
        <f t="shared" ref="U11:U47" si="8">IF(T11&gt;=10,4,SUM(IF(V11&gt;=10,2,0),IF(W11&gt;=10,2,0)))</f>
        <v>4</v>
      </c>
      <c r="V11" s="104">
        <v>11.83</v>
      </c>
      <c r="W11" s="104">
        <v>8.5</v>
      </c>
      <c r="X11" s="80">
        <v>6</v>
      </c>
      <c r="Y11" s="143">
        <f t="shared" ref="Y11:Y47" si="9">ROUNDUP(((E11*10)+(J11*11)+(P11*5)+(T11*4))/30,2)</f>
        <v>10.19</v>
      </c>
      <c r="Z11" s="138">
        <f t="shared" ref="Z11:Z47" si="10">((AB11*3)+(AC11*3)+(AD11*3))/9</f>
        <v>7</v>
      </c>
      <c r="AA11" s="62">
        <f t="shared" ref="AA11:AA47" si="11">IF(Z11&gt;=10,9,SUM(IF(AB11&gt;=10,3,0),IF(AC11&gt;=10,3,0),IF(AD11&gt;=10,3,0)))</f>
        <v>0</v>
      </c>
      <c r="AB11" s="123">
        <v>5</v>
      </c>
      <c r="AC11" s="123">
        <v>8.67</v>
      </c>
      <c r="AD11" s="123">
        <v>7.33</v>
      </c>
      <c r="AE11" s="145">
        <f t="shared" ref="AE11:AE47" si="12">((AG11*3)+(AH11*3)+(AI11*2)+(AJ11*2))/10</f>
        <v>9.4</v>
      </c>
      <c r="AF11" s="105">
        <f t="shared" ref="AF11:AF47" si="13">IF(AE11&gt;=10,10,SUM(IF(AG11&gt;=10,3,0),IF(AH11&gt;=10,3,0),IF(AI11&gt;=10,2,0),IF(AJ11&gt;=10,2,0)))</f>
        <v>5</v>
      </c>
      <c r="AG11" s="123">
        <v>13</v>
      </c>
      <c r="AH11" s="123">
        <v>6</v>
      </c>
      <c r="AI11" s="123">
        <v>10.5</v>
      </c>
      <c r="AJ11" s="123">
        <v>8</v>
      </c>
      <c r="AK11" s="145">
        <f t="shared" ref="AK11:AK47" si="14">((AM11*2)+(AN11*2))/4</f>
        <v>10.75</v>
      </c>
      <c r="AL11" s="105">
        <f t="shared" ref="AL11:AL47" si="15">IF(AK11&gt;=10,4,SUM(IF(AM11&gt;=10,2,0),IF(AN11&gt;=10,2,0)))</f>
        <v>4</v>
      </c>
      <c r="AM11" s="123">
        <v>10.5</v>
      </c>
      <c r="AN11" s="123">
        <v>11</v>
      </c>
      <c r="AO11" s="145">
        <f t="shared" ref="AO11:AO47" si="16">((AQ11*2)+(AR11*2)+(AS11*3))/7</f>
        <v>12.191428571428572</v>
      </c>
      <c r="AP11" s="105">
        <f t="shared" ref="AP11:AP47" si="17">IF(AO11&gt;=10,7,SUM(IF(AQ11&gt;=10,2,0),IF(AR11&gt;=10,2,0),IF(AS11&gt;=10,3,0)))</f>
        <v>7</v>
      </c>
      <c r="AQ11" s="123">
        <v>13.17</v>
      </c>
      <c r="AR11" s="123">
        <v>10</v>
      </c>
      <c r="AS11" s="123">
        <v>13</v>
      </c>
      <c r="AT11" s="148">
        <f t="shared" ref="AT11:AT47" si="18">ROUNDUP(((Z11*9)+(AE11*10)+(AK11*4)+(AO11*7))/30,2)</f>
        <v>9.52</v>
      </c>
      <c r="AU11" s="62">
        <f t="shared" ref="AU11:AU47" si="19">IF(AT11&gt;=10,30,SUM(AA11+AF11+AL11+AP11))</f>
        <v>16</v>
      </c>
      <c r="AV11" s="84">
        <f t="shared" si="0"/>
        <v>9.8550000000000004</v>
      </c>
      <c r="AW11" s="106" t="str">
        <f t="shared" ref="AW11:AW68" si="20">IF(AV11=0,"Abandon",IF(AV11&gt;=10,"Admis(e)","Ajourné(e)"))</f>
        <v>Ajourné(e)</v>
      </c>
      <c r="AX11" s="107">
        <f t="shared" ref="AX11:AX13" si="21">IF(AV11&gt;=10,60,SUM(X11+AU11))</f>
        <v>22</v>
      </c>
      <c r="AY11" s="124">
        <f t="shared" ref="AY11:AY38" si="22">AX11+120</f>
        <v>142</v>
      </c>
      <c r="AZ11" s="108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108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24"/>
      <c r="CH11" s="56"/>
      <c r="CI11" s="56"/>
      <c r="CJ11" s="56"/>
      <c r="CK11" s="24"/>
      <c r="CL11" s="56"/>
      <c r="CM11" s="56"/>
      <c r="CN11" s="56"/>
      <c r="CO11" s="56"/>
      <c r="CP11" s="24"/>
      <c r="CQ11" s="56"/>
      <c r="CR11" s="56"/>
      <c r="CS11" s="24"/>
      <c r="CT11" s="56"/>
      <c r="CU11" s="56"/>
      <c r="CV11" s="24"/>
      <c r="CW11" s="56"/>
      <c r="CX11" s="56"/>
      <c r="CY11" s="56"/>
      <c r="CZ11" s="24"/>
      <c r="DA11" s="56"/>
      <c r="DB11" s="56"/>
      <c r="DC11" s="56"/>
      <c r="DD11" s="56"/>
      <c r="DE11" s="24"/>
      <c r="DF11" s="56"/>
      <c r="DG11" s="56"/>
      <c r="DH11" s="24"/>
      <c r="DI11" s="56"/>
      <c r="DJ11" s="56"/>
      <c r="DK11" s="56"/>
      <c r="DL11" s="150"/>
    </row>
    <row r="12" spans="1:116" s="81" customFormat="1" ht="39.950000000000003" customHeight="1">
      <c r="A12" s="76">
        <v>3</v>
      </c>
      <c r="B12" s="77" t="s">
        <v>73</v>
      </c>
      <c r="C12" s="77" t="s">
        <v>74</v>
      </c>
      <c r="D12" s="77" t="s">
        <v>75</v>
      </c>
      <c r="E12" s="134">
        <f t="shared" si="1"/>
        <v>9.7009999999999987</v>
      </c>
      <c r="F12" s="58">
        <f t="shared" si="2"/>
        <v>3</v>
      </c>
      <c r="G12" s="104">
        <v>9.5</v>
      </c>
      <c r="H12" s="104">
        <v>10.67</v>
      </c>
      <c r="I12" s="104">
        <v>9</v>
      </c>
      <c r="J12" s="138">
        <f t="shared" si="3"/>
        <v>10.772727272727273</v>
      </c>
      <c r="K12" s="58">
        <f t="shared" si="4"/>
        <v>11</v>
      </c>
      <c r="L12" s="104">
        <v>10.5</v>
      </c>
      <c r="M12" s="104">
        <v>12</v>
      </c>
      <c r="N12" s="104">
        <v>11.5</v>
      </c>
      <c r="O12" s="104">
        <v>8</v>
      </c>
      <c r="P12" s="138">
        <f t="shared" si="5"/>
        <v>10.1</v>
      </c>
      <c r="Q12" s="79">
        <f t="shared" si="6"/>
        <v>5</v>
      </c>
      <c r="R12" s="104">
        <v>10.5</v>
      </c>
      <c r="S12" s="104">
        <v>9.5</v>
      </c>
      <c r="T12" s="138">
        <f t="shared" si="7"/>
        <v>9.75</v>
      </c>
      <c r="U12" s="79">
        <f t="shared" si="8"/>
        <v>2</v>
      </c>
      <c r="V12" s="104">
        <v>11</v>
      </c>
      <c r="W12" s="104">
        <v>8.5</v>
      </c>
      <c r="X12" s="80">
        <v>10</v>
      </c>
      <c r="Y12" s="143">
        <f t="shared" si="9"/>
        <v>10.17</v>
      </c>
      <c r="Z12" s="138">
        <f t="shared" si="10"/>
        <v>8.5</v>
      </c>
      <c r="AA12" s="62">
        <f t="shared" si="11"/>
        <v>3</v>
      </c>
      <c r="AB12" s="123">
        <v>5</v>
      </c>
      <c r="AC12" s="123">
        <v>11.33</v>
      </c>
      <c r="AD12" s="123">
        <v>9.17</v>
      </c>
      <c r="AE12" s="145">
        <f t="shared" si="12"/>
        <v>9.9</v>
      </c>
      <c r="AF12" s="105">
        <f t="shared" si="13"/>
        <v>8</v>
      </c>
      <c r="AG12" s="123">
        <v>11</v>
      </c>
      <c r="AH12" s="123">
        <v>10</v>
      </c>
      <c r="AI12" s="123">
        <v>10</v>
      </c>
      <c r="AJ12" s="123">
        <v>8</v>
      </c>
      <c r="AK12" s="145">
        <f t="shared" si="14"/>
        <v>11</v>
      </c>
      <c r="AL12" s="105">
        <f t="shared" si="15"/>
        <v>4</v>
      </c>
      <c r="AM12" s="123">
        <v>10</v>
      </c>
      <c r="AN12" s="123">
        <v>12</v>
      </c>
      <c r="AO12" s="145">
        <f t="shared" si="16"/>
        <v>11.142857142857142</v>
      </c>
      <c r="AP12" s="105">
        <f t="shared" si="17"/>
        <v>7</v>
      </c>
      <c r="AQ12" s="123">
        <v>11</v>
      </c>
      <c r="AR12" s="123">
        <v>8.5</v>
      </c>
      <c r="AS12" s="123">
        <v>13</v>
      </c>
      <c r="AT12" s="148">
        <f t="shared" si="18"/>
        <v>9.92</v>
      </c>
      <c r="AU12" s="62">
        <f t="shared" si="19"/>
        <v>22</v>
      </c>
      <c r="AV12" s="84">
        <f t="shared" si="0"/>
        <v>10.045</v>
      </c>
      <c r="AW12" s="106" t="str">
        <f t="shared" si="20"/>
        <v>Admis(e)</v>
      </c>
      <c r="AX12" s="107">
        <f t="shared" si="21"/>
        <v>60</v>
      </c>
      <c r="AY12" s="124">
        <f t="shared" si="22"/>
        <v>180</v>
      </c>
      <c r="AZ12" s="108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108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24"/>
      <c r="CH12" s="56"/>
      <c r="CI12" s="56"/>
      <c r="CJ12" s="56"/>
      <c r="CK12" s="24"/>
      <c r="CL12" s="56"/>
      <c r="CM12" s="56"/>
      <c r="CN12" s="56"/>
      <c r="CO12" s="56"/>
      <c r="CP12" s="24"/>
      <c r="CQ12" s="56"/>
      <c r="CR12" s="56"/>
      <c r="CS12" s="24"/>
      <c r="CT12" s="56"/>
      <c r="CU12" s="56"/>
      <c r="CV12" s="24"/>
      <c r="CW12" s="56"/>
      <c r="CX12" s="56"/>
      <c r="CY12" s="56"/>
      <c r="CZ12" s="24"/>
      <c r="DA12" s="56"/>
      <c r="DB12" s="56"/>
      <c r="DC12" s="56"/>
      <c r="DD12" s="56"/>
      <c r="DE12" s="24"/>
      <c r="DF12" s="56"/>
      <c r="DG12" s="56"/>
      <c r="DH12" s="24"/>
      <c r="DI12" s="56"/>
      <c r="DJ12" s="56"/>
      <c r="DK12" s="56"/>
      <c r="DL12" s="150"/>
    </row>
    <row r="13" spans="1:116" s="116" customFormat="1" ht="39.950000000000003" customHeight="1">
      <c r="A13" s="126">
        <v>4</v>
      </c>
      <c r="B13" s="77" t="s">
        <v>33</v>
      </c>
      <c r="C13" s="77" t="s">
        <v>34</v>
      </c>
      <c r="D13" s="77" t="s">
        <v>35</v>
      </c>
      <c r="E13" s="134">
        <f t="shared" si="1"/>
        <v>9.25</v>
      </c>
      <c r="F13" s="64">
        <f t="shared" si="2"/>
        <v>4</v>
      </c>
      <c r="G13" s="133">
        <v>10</v>
      </c>
      <c r="H13" s="133">
        <v>9.17</v>
      </c>
      <c r="I13" s="133">
        <v>8.33</v>
      </c>
      <c r="J13" s="138">
        <f t="shared" si="3"/>
        <v>10.545454545454545</v>
      </c>
      <c r="K13" s="64">
        <f t="shared" si="4"/>
        <v>11</v>
      </c>
      <c r="L13" s="133">
        <v>10</v>
      </c>
      <c r="M13" s="133">
        <v>10</v>
      </c>
      <c r="N13" s="133">
        <v>13</v>
      </c>
      <c r="O13" s="133">
        <v>10</v>
      </c>
      <c r="P13" s="138">
        <f t="shared" si="5"/>
        <v>11.8</v>
      </c>
      <c r="Q13" s="129">
        <f t="shared" si="6"/>
        <v>5</v>
      </c>
      <c r="R13" s="133">
        <v>12</v>
      </c>
      <c r="S13" s="133">
        <v>11.5</v>
      </c>
      <c r="T13" s="138">
        <f t="shared" si="7"/>
        <v>8.8350000000000009</v>
      </c>
      <c r="U13" s="129">
        <f t="shared" si="8"/>
        <v>2</v>
      </c>
      <c r="V13" s="133">
        <v>10.17</v>
      </c>
      <c r="W13" s="133">
        <v>7.5</v>
      </c>
      <c r="X13" s="64">
        <v>21</v>
      </c>
      <c r="Y13" s="143">
        <f t="shared" si="9"/>
        <v>10.1</v>
      </c>
      <c r="Z13" s="138">
        <f t="shared" si="10"/>
        <v>10.113333333333333</v>
      </c>
      <c r="AA13" s="64">
        <f t="shared" si="11"/>
        <v>9</v>
      </c>
      <c r="AB13" s="133">
        <v>10.5</v>
      </c>
      <c r="AC13" s="133">
        <v>9.67</v>
      </c>
      <c r="AD13" s="133">
        <v>10.17</v>
      </c>
      <c r="AE13" s="145">
        <f t="shared" si="12"/>
        <v>10.35</v>
      </c>
      <c r="AF13" s="84">
        <f t="shared" si="13"/>
        <v>10</v>
      </c>
      <c r="AG13" s="133">
        <v>10.5</v>
      </c>
      <c r="AH13" s="133">
        <v>10</v>
      </c>
      <c r="AI13" s="133">
        <v>10.5</v>
      </c>
      <c r="AJ13" s="133">
        <v>10.5</v>
      </c>
      <c r="AK13" s="145">
        <f t="shared" si="14"/>
        <v>10</v>
      </c>
      <c r="AL13" s="84">
        <f t="shared" si="15"/>
        <v>4</v>
      </c>
      <c r="AM13" s="133">
        <v>10</v>
      </c>
      <c r="AN13" s="133">
        <v>10</v>
      </c>
      <c r="AO13" s="145">
        <f t="shared" si="16"/>
        <v>10.237142857142857</v>
      </c>
      <c r="AP13" s="84">
        <f t="shared" si="17"/>
        <v>7</v>
      </c>
      <c r="AQ13" s="133">
        <v>6.33</v>
      </c>
      <c r="AR13" s="133">
        <v>8.5</v>
      </c>
      <c r="AS13" s="133">
        <v>14</v>
      </c>
      <c r="AT13" s="148">
        <f t="shared" si="18"/>
        <v>10.209999999999999</v>
      </c>
      <c r="AU13" s="64">
        <f t="shared" si="19"/>
        <v>30</v>
      </c>
      <c r="AV13" s="84">
        <f t="shared" si="0"/>
        <v>10.154999999999999</v>
      </c>
      <c r="AW13" s="106" t="str">
        <f t="shared" si="20"/>
        <v>Admis(e)</v>
      </c>
      <c r="AX13" s="107">
        <f t="shared" si="21"/>
        <v>60</v>
      </c>
      <c r="AY13" s="124">
        <f t="shared" si="22"/>
        <v>180</v>
      </c>
      <c r="AZ13" s="130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0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21"/>
      <c r="CH13" s="131"/>
      <c r="CI13" s="131"/>
      <c r="CJ13" s="131"/>
      <c r="CK13" s="121"/>
      <c r="CL13" s="131"/>
      <c r="CM13" s="131"/>
      <c r="CN13" s="131"/>
      <c r="CO13" s="131"/>
      <c r="CP13" s="121"/>
      <c r="CQ13" s="131"/>
      <c r="CR13" s="131"/>
      <c r="CS13" s="121"/>
      <c r="CT13" s="131"/>
      <c r="CU13" s="131"/>
      <c r="CV13" s="121"/>
      <c r="CW13" s="131"/>
      <c r="CX13" s="131"/>
      <c r="CY13" s="131"/>
      <c r="CZ13" s="121"/>
      <c r="DA13" s="131"/>
      <c r="DB13" s="131"/>
      <c r="DC13" s="131"/>
      <c r="DD13" s="131"/>
      <c r="DE13" s="121"/>
      <c r="DF13" s="131"/>
      <c r="DG13" s="131"/>
      <c r="DH13" s="121"/>
      <c r="DI13" s="131"/>
      <c r="DJ13" s="131"/>
      <c r="DK13" s="131"/>
      <c r="DL13" s="151"/>
    </row>
    <row r="14" spans="1:116" s="81" customFormat="1" ht="39.950000000000003" customHeight="1">
      <c r="A14" s="76">
        <v>5</v>
      </c>
      <c r="B14" s="77" t="s">
        <v>38</v>
      </c>
      <c r="C14" s="77" t="s">
        <v>39</v>
      </c>
      <c r="D14" s="77" t="s">
        <v>40</v>
      </c>
      <c r="E14" s="134">
        <f t="shared" si="1"/>
        <v>8.6999999999999993</v>
      </c>
      <c r="F14" s="58">
        <f t="shared" si="2"/>
        <v>6</v>
      </c>
      <c r="G14" s="104">
        <v>3</v>
      </c>
      <c r="H14" s="104">
        <v>12.5</v>
      </c>
      <c r="I14" s="104">
        <v>12.5</v>
      </c>
      <c r="J14" s="138">
        <f t="shared" si="3"/>
        <v>10</v>
      </c>
      <c r="K14" s="58">
        <f t="shared" si="4"/>
        <v>11</v>
      </c>
      <c r="L14" s="104">
        <v>10</v>
      </c>
      <c r="M14" s="104">
        <v>8</v>
      </c>
      <c r="N14" s="104">
        <v>9</v>
      </c>
      <c r="O14" s="104">
        <v>15</v>
      </c>
      <c r="P14" s="138">
        <f t="shared" si="5"/>
        <v>10.3</v>
      </c>
      <c r="Q14" s="79">
        <f t="shared" si="6"/>
        <v>5</v>
      </c>
      <c r="R14" s="104">
        <v>10.5</v>
      </c>
      <c r="S14" s="104">
        <v>10</v>
      </c>
      <c r="T14" s="138">
        <f t="shared" si="7"/>
        <v>10.25</v>
      </c>
      <c r="U14" s="79">
        <f t="shared" si="8"/>
        <v>4</v>
      </c>
      <c r="V14" s="104">
        <v>10.5</v>
      </c>
      <c r="W14" s="104">
        <v>10</v>
      </c>
      <c r="X14" s="80">
        <v>23</v>
      </c>
      <c r="Y14" s="143">
        <f t="shared" si="9"/>
        <v>9.65</v>
      </c>
      <c r="Z14" s="138">
        <f t="shared" si="10"/>
        <v>10.28</v>
      </c>
      <c r="AA14" s="62">
        <f t="shared" si="11"/>
        <v>9</v>
      </c>
      <c r="AB14" s="123">
        <v>8.5</v>
      </c>
      <c r="AC14" s="123">
        <v>11.67</v>
      </c>
      <c r="AD14" s="123">
        <v>10.67</v>
      </c>
      <c r="AE14" s="145">
        <f t="shared" si="12"/>
        <v>9.6</v>
      </c>
      <c r="AF14" s="105">
        <f t="shared" si="13"/>
        <v>7</v>
      </c>
      <c r="AG14" s="123">
        <v>11</v>
      </c>
      <c r="AH14" s="123">
        <v>7</v>
      </c>
      <c r="AI14" s="123">
        <v>10</v>
      </c>
      <c r="AJ14" s="123">
        <v>11</v>
      </c>
      <c r="AK14" s="145">
        <f t="shared" si="14"/>
        <v>9.5</v>
      </c>
      <c r="AL14" s="105">
        <f t="shared" si="15"/>
        <v>2</v>
      </c>
      <c r="AM14" s="123">
        <v>10</v>
      </c>
      <c r="AN14" s="123">
        <v>9</v>
      </c>
      <c r="AO14" s="145">
        <f t="shared" si="16"/>
        <v>12.022857142857143</v>
      </c>
      <c r="AP14" s="105">
        <f t="shared" si="17"/>
        <v>7</v>
      </c>
      <c r="AQ14" s="123">
        <v>10.83</v>
      </c>
      <c r="AR14" s="123">
        <v>11</v>
      </c>
      <c r="AS14" s="123">
        <v>13.5</v>
      </c>
      <c r="AT14" s="148">
        <f t="shared" si="18"/>
        <v>10.36</v>
      </c>
      <c r="AU14" s="62">
        <f t="shared" si="19"/>
        <v>30</v>
      </c>
      <c r="AV14" s="84">
        <f t="shared" si="0"/>
        <v>10.004999999999999</v>
      </c>
      <c r="AW14" s="106" t="str">
        <f t="shared" si="20"/>
        <v>Admis(e)</v>
      </c>
      <c r="AX14" s="107">
        <f t="shared" ref="AX14:AX47" si="23">IF(AV14&gt;=10,60,SUM(X14+AU14))</f>
        <v>60</v>
      </c>
      <c r="AY14" s="124">
        <f t="shared" si="22"/>
        <v>180</v>
      </c>
      <c r="AZ14" s="108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108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24"/>
      <c r="CH14" s="56"/>
      <c r="CI14" s="56"/>
      <c r="CJ14" s="56"/>
      <c r="CK14" s="24"/>
      <c r="CL14" s="56"/>
      <c r="CM14" s="56"/>
      <c r="CN14" s="56"/>
      <c r="CO14" s="56"/>
      <c r="CP14" s="24"/>
      <c r="CQ14" s="56"/>
      <c r="CR14" s="56"/>
      <c r="CS14" s="24"/>
      <c r="CT14" s="56"/>
      <c r="CU14" s="56"/>
      <c r="CV14" s="24"/>
      <c r="CW14" s="56"/>
      <c r="CX14" s="56"/>
      <c r="CY14" s="56"/>
      <c r="CZ14" s="24"/>
      <c r="DA14" s="56"/>
      <c r="DB14" s="56"/>
      <c r="DC14" s="56"/>
      <c r="DD14" s="56"/>
      <c r="DE14" s="24"/>
      <c r="DF14" s="56"/>
      <c r="DG14" s="56"/>
      <c r="DH14" s="24"/>
      <c r="DI14" s="56"/>
      <c r="DJ14" s="56"/>
      <c r="DK14" s="56"/>
      <c r="DL14" s="150"/>
    </row>
    <row r="15" spans="1:116" s="116" customFormat="1" ht="39.950000000000003" customHeight="1">
      <c r="A15" s="126">
        <v>6</v>
      </c>
      <c r="B15" s="77" t="s">
        <v>41</v>
      </c>
      <c r="C15" s="77" t="s">
        <v>42</v>
      </c>
      <c r="D15" s="77" t="s">
        <v>43</v>
      </c>
      <c r="E15" s="134">
        <f t="shared" si="1"/>
        <v>10.55</v>
      </c>
      <c r="F15" s="64">
        <f t="shared" si="2"/>
        <v>10</v>
      </c>
      <c r="G15" s="128">
        <v>11</v>
      </c>
      <c r="H15" s="128">
        <v>11.33</v>
      </c>
      <c r="I15" s="128">
        <v>9.17</v>
      </c>
      <c r="J15" s="138">
        <f t="shared" si="3"/>
        <v>11</v>
      </c>
      <c r="K15" s="64">
        <f t="shared" si="4"/>
        <v>11</v>
      </c>
      <c r="L15" s="128">
        <v>12</v>
      </c>
      <c r="M15" s="128">
        <v>10</v>
      </c>
      <c r="N15" s="128">
        <v>11.5</v>
      </c>
      <c r="O15" s="128">
        <v>11</v>
      </c>
      <c r="P15" s="138">
        <f t="shared" si="5"/>
        <v>10</v>
      </c>
      <c r="Q15" s="129">
        <f t="shared" si="6"/>
        <v>5</v>
      </c>
      <c r="R15" s="128">
        <v>10</v>
      </c>
      <c r="S15" s="128">
        <v>10</v>
      </c>
      <c r="T15" s="138">
        <f t="shared" si="7"/>
        <v>11.585000000000001</v>
      </c>
      <c r="U15" s="129">
        <f t="shared" si="8"/>
        <v>4</v>
      </c>
      <c r="V15" s="128">
        <v>11.17</v>
      </c>
      <c r="W15" s="128">
        <v>12</v>
      </c>
      <c r="X15" s="64">
        <v>20</v>
      </c>
      <c r="Y15" s="143">
        <f t="shared" si="9"/>
        <v>10.77</v>
      </c>
      <c r="Z15" s="138">
        <f t="shared" si="10"/>
        <v>10.666666666666666</v>
      </c>
      <c r="AA15" s="64">
        <f t="shared" si="11"/>
        <v>9</v>
      </c>
      <c r="AB15" s="128">
        <v>11</v>
      </c>
      <c r="AC15" s="128">
        <v>12</v>
      </c>
      <c r="AD15" s="128">
        <v>9</v>
      </c>
      <c r="AE15" s="145">
        <f t="shared" si="12"/>
        <v>9.6999999999999993</v>
      </c>
      <c r="AF15" s="84">
        <f t="shared" si="13"/>
        <v>8</v>
      </c>
      <c r="AG15" s="128">
        <v>10</v>
      </c>
      <c r="AH15" s="128">
        <v>10</v>
      </c>
      <c r="AI15" s="128">
        <v>8.5</v>
      </c>
      <c r="AJ15" s="128">
        <v>10</v>
      </c>
      <c r="AK15" s="145">
        <f t="shared" si="14"/>
        <v>10.75</v>
      </c>
      <c r="AL15" s="84">
        <f t="shared" si="15"/>
        <v>4</v>
      </c>
      <c r="AM15" s="128">
        <v>9</v>
      </c>
      <c r="AN15" s="128">
        <v>12.5</v>
      </c>
      <c r="AO15" s="145">
        <f t="shared" si="16"/>
        <v>11.04857142857143</v>
      </c>
      <c r="AP15" s="84">
        <f t="shared" si="17"/>
        <v>7</v>
      </c>
      <c r="AQ15" s="128">
        <v>9.17</v>
      </c>
      <c r="AR15" s="128">
        <v>10</v>
      </c>
      <c r="AS15" s="128">
        <v>13</v>
      </c>
      <c r="AT15" s="148">
        <f t="shared" si="18"/>
        <v>10.45</v>
      </c>
      <c r="AU15" s="64">
        <f t="shared" si="19"/>
        <v>30</v>
      </c>
      <c r="AV15" s="84">
        <f t="shared" si="0"/>
        <v>10.61</v>
      </c>
      <c r="AW15" s="106" t="str">
        <f t="shared" si="20"/>
        <v>Admis(e)</v>
      </c>
      <c r="AX15" s="107">
        <f t="shared" si="23"/>
        <v>60</v>
      </c>
      <c r="AY15" s="124">
        <f t="shared" si="22"/>
        <v>180</v>
      </c>
      <c r="AZ15" s="130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0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21"/>
      <c r="CH15" s="131"/>
      <c r="CI15" s="131"/>
      <c r="CJ15" s="131"/>
      <c r="CK15" s="121"/>
      <c r="CL15" s="131"/>
      <c r="CM15" s="131"/>
      <c r="CN15" s="131"/>
      <c r="CO15" s="131"/>
      <c r="CP15" s="121"/>
      <c r="CQ15" s="131"/>
      <c r="CR15" s="131"/>
      <c r="CS15" s="121"/>
      <c r="CT15" s="131"/>
      <c r="CU15" s="131"/>
      <c r="CV15" s="121"/>
      <c r="CW15" s="131"/>
      <c r="CX15" s="131"/>
      <c r="CY15" s="131"/>
      <c r="CZ15" s="121"/>
      <c r="DA15" s="131"/>
      <c r="DB15" s="131"/>
      <c r="DC15" s="131"/>
      <c r="DD15" s="131"/>
      <c r="DE15" s="121"/>
      <c r="DF15" s="131"/>
      <c r="DG15" s="131"/>
      <c r="DH15" s="121"/>
      <c r="DI15" s="131"/>
      <c r="DJ15" s="131"/>
      <c r="DK15" s="131"/>
      <c r="DL15" s="151"/>
    </row>
    <row r="16" spans="1:116" s="116" customFormat="1" ht="39.950000000000003" customHeight="1">
      <c r="A16" s="126">
        <v>7</v>
      </c>
      <c r="B16" s="77" t="s">
        <v>76</v>
      </c>
      <c r="C16" s="77" t="s">
        <v>77</v>
      </c>
      <c r="D16" s="77" t="s">
        <v>78</v>
      </c>
      <c r="E16" s="134">
        <f t="shared" si="1"/>
        <v>10.850999999999999</v>
      </c>
      <c r="F16" s="64">
        <f t="shared" si="2"/>
        <v>10</v>
      </c>
      <c r="G16" s="128">
        <v>12</v>
      </c>
      <c r="H16" s="128">
        <v>10.17</v>
      </c>
      <c r="I16" s="128">
        <v>10</v>
      </c>
      <c r="J16" s="138">
        <f t="shared" si="3"/>
        <v>10.090909090909092</v>
      </c>
      <c r="K16" s="64">
        <f t="shared" si="4"/>
        <v>11</v>
      </c>
      <c r="L16" s="128">
        <v>10</v>
      </c>
      <c r="M16" s="128">
        <v>10</v>
      </c>
      <c r="N16" s="128">
        <v>12.5</v>
      </c>
      <c r="O16" s="128">
        <v>8</v>
      </c>
      <c r="P16" s="138">
        <f t="shared" si="5"/>
        <v>10.3</v>
      </c>
      <c r="Q16" s="129">
        <f t="shared" si="6"/>
        <v>5</v>
      </c>
      <c r="R16" s="128">
        <v>9</v>
      </c>
      <c r="S16" s="128">
        <v>12.25</v>
      </c>
      <c r="T16" s="138">
        <f t="shared" si="7"/>
        <v>9.25</v>
      </c>
      <c r="U16" s="129">
        <f t="shared" si="8"/>
        <v>2</v>
      </c>
      <c r="V16" s="128">
        <v>10.5</v>
      </c>
      <c r="W16" s="128">
        <v>8</v>
      </c>
      <c r="X16" s="64">
        <v>2</v>
      </c>
      <c r="Y16" s="143">
        <f t="shared" si="9"/>
        <v>10.27</v>
      </c>
      <c r="Z16" s="138">
        <f t="shared" si="10"/>
        <v>9.0533333333333346</v>
      </c>
      <c r="AA16" s="64">
        <f t="shared" si="11"/>
        <v>6</v>
      </c>
      <c r="AB16" s="128">
        <v>6</v>
      </c>
      <c r="AC16" s="128">
        <v>10.33</v>
      </c>
      <c r="AD16" s="128">
        <v>10.83</v>
      </c>
      <c r="AE16" s="145">
        <f t="shared" si="12"/>
        <v>10.4</v>
      </c>
      <c r="AF16" s="84">
        <f t="shared" si="13"/>
        <v>10</v>
      </c>
      <c r="AG16" s="128">
        <v>12</v>
      </c>
      <c r="AH16" s="128">
        <v>10</v>
      </c>
      <c r="AI16" s="128">
        <v>14</v>
      </c>
      <c r="AJ16" s="128">
        <v>5</v>
      </c>
      <c r="AK16" s="145">
        <f t="shared" si="14"/>
        <v>10</v>
      </c>
      <c r="AL16" s="84">
        <f t="shared" si="15"/>
        <v>4</v>
      </c>
      <c r="AM16" s="128">
        <v>9</v>
      </c>
      <c r="AN16" s="128">
        <v>11</v>
      </c>
      <c r="AO16" s="145">
        <f t="shared" si="16"/>
        <v>10.665714285714285</v>
      </c>
      <c r="AP16" s="84">
        <f t="shared" si="17"/>
        <v>7</v>
      </c>
      <c r="AQ16" s="128">
        <v>12.33</v>
      </c>
      <c r="AR16" s="128">
        <v>7</v>
      </c>
      <c r="AS16" s="128">
        <v>12</v>
      </c>
      <c r="AT16" s="148">
        <f t="shared" si="18"/>
        <v>10.01</v>
      </c>
      <c r="AU16" s="64">
        <f t="shared" si="19"/>
        <v>30</v>
      </c>
      <c r="AV16" s="84">
        <f t="shared" si="0"/>
        <v>10.14</v>
      </c>
      <c r="AW16" s="106" t="str">
        <f t="shared" si="20"/>
        <v>Admis(e)</v>
      </c>
      <c r="AX16" s="107">
        <f t="shared" si="23"/>
        <v>60</v>
      </c>
      <c r="AY16" s="124">
        <f t="shared" si="22"/>
        <v>180</v>
      </c>
      <c r="AZ16" s="130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0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21"/>
      <c r="CH16" s="131"/>
      <c r="CI16" s="131"/>
      <c r="CJ16" s="131"/>
      <c r="CK16" s="121"/>
      <c r="CL16" s="131"/>
      <c r="CM16" s="131"/>
      <c r="CN16" s="131"/>
      <c r="CO16" s="131"/>
      <c r="CP16" s="121"/>
      <c r="CQ16" s="131"/>
      <c r="CR16" s="131"/>
      <c r="CS16" s="121"/>
      <c r="CT16" s="131"/>
      <c r="CU16" s="131"/>
      <c r="CV16" s="121"/>
      <c r="CW16" s="131"/>
      <c r="CX16" s="131"/>
      <c r="CY16" s="131"/>
      <c r="CZ16" s="121"/>
      <c r="DA16" s="131"/>
      <c r="DB16" s="131"/>
      <c r="DC16" s="131"/>
      <c r="DD16" s="131"/>
      <c r="DE16" s="121"/>
      <c r="DF16" s="131"/>
      <c r="DG16" s="131"/>
      <c r="DH16" s="121"/>
      <c r="DI16" s="131"/>
      <c r="DJ16" s="131"/>
      <c r="DK16" s="131"/>
      <c r="DL16" s="151"/>
    </row>
    <row r="17" spans="1:116" s="81" customFormat="1" ht="39.950000000000003" customHeight="1">
      <c r="A17" s="76">
        <v>8</v>
      </c>
      <c r="B17" s="77" t="s">
        <v>79</v>
      </c>
      <c r="C17" s="77" t="s">
        <v>44</v>
      </c>
      <c r="D17" s="77" t="s">
        <v>80</v>
      </c>
      <c r="E17" s="134">
        <f t="shared" si="1"/>
        <v>10.100999999999999</v>
      </c>
      <c r="F17" s="58">
        <f t="shared" si="2"/>
        <v>10</v>
      </c>
      <c r="G17" s="104">
        <v>9</v>
      </c>
      <c r="H17" s="104">
        <v>11.67</v>
      </c>
      <c r="I17" s="104">
        <v>10</v>
      </c>
      <c r="J17" s="138">
        <f t="shared" si="3"/>
        <v>9.6363636363636367</v>
      </c>
      <c r="K17" s="58">
        <f t="shared" si="4"/>
        <v>6</v>
      </c>
      <c r="L17" s="104">
        <v>9</v>
      </c>
      <c r="M17" s="104">
        <v>10</v>
      </c>
      <c r="N17" s="104">
        <v>10</v>
      </c>
      <c r="O17" s="104">
        <v>9.5</v>
      </c>
      <c r="P17" s="138">
        <f t="shared" si="5"/>
        <v>13.2</v>
      </c>
      <c r="Q17" s="79">
        <f t="shared" si="6"/>
        <v>5</v>
      </c>
      <c r="R17" s="104">
        <v>16</v>
      </c>
      <c r="S17" s="104">
        <v>9</v>
      </c>
      <c r="T17" s="138">
        <f t="shared" si="7"/>
        <v>9.5</v>
      </c>
      <c r="U17" s="79">
        <f t="shared" si="8"/>
        <v>2</v>
      </c>
      <c r="V17" s="104">
        <v>12</v>
      </c>
      <c r="W17" s="104">
        <v>7</v>
      </c>
      <c r="X17" s="80">
        <v>2</v>
      </c>
      <c r="Y17" s="143">
        <f t="shared" si="9"/>
        <v>10.37</v>
      </c>
      <c r="Z17" s="138">
        <f t="shared" si="10"/>
        <v>7.9433333333333342</v>
      </c>
      <c r="AA17" s="62">
        <f t="shared" si="11"/>
        <v>3</v>
      </c>
      <c r="AB17" s="123">
        <v>5</v>
      </c>
      <c r="AC17" s="123">
        <v>10</v>
      </c>
      <c r="AD17" s="123">
        <v>8.83</v>
      </c>
      <c r="AE17" s="145">
        <f t="shared" si="12"/>
        <v>10.85</v>
      </c>
      <c r="AF17" s="105">
        <f t="shared" si="13"/>
        <v>10</v>
      </c>
      <c r="AG17" s="123">
        <v>11.5</v>
      </c>
      <c r="AH17" s="123">
        <v>11</v>
      </c>
      <c r="AI17" s="123">
        <v>10</v>
      </c>
      <c r="AJ17" s="123">
        <v>10.5</v>
      </c>
      <c r="AK17" s="145">
        <f t="shared" si="14"/>
        <v>11</v>
      </c>
      <c r="AL17" s="105">
        <f t="shared" si="15"/>
        <v>4</v>
      </c>
      <c r="AM17" s="123">
        <v>10</v>
      </c>
      <c r="AN17" s="123">
        <v>12</v>
      </c>
      <c r="AO17" s="145">
        <f t="shared" si="16"/>
        <v>12.142857142857142</v>
      </c>
      <c r="AP17" s="105">
        <f t="shared" si="17"/>
        <v>7</v>
      </c>
      <c r="AQ17" s="123">
        <v>14.5</v>
      </c>
      <c r="AR17" s="123">
        <v>10</v>
      </c>
      <c r="AS17" s="123">
        <v>12</v>
      </c>
      <c r="AT17" s="148">
        <f t="shared" si="18"/>
        <v>10.299999999999999</v>
      </c>
      <c r="AU17" s="62">
        <f t="shared" si="19"/>
        <v>30</v>
      </c>
      <c r="AV17" s="84">
        <f t="shared" si="0"/>
        <v>10.334999999999999</v>
      </c>
      <c r="AW17" s="106" t="str">
        <f t="shared" si="20"/>
        <v>Admis(e)</v>
      </c>
      <c r="AX17" s="107">
        <f t="shared" si="23"/>
        <v>60</v>
      </c>
      <c r="AY17" s="124">
        <f t="shared" si="22"/>
        <v>180</v>
      </c>
      <c r="AZ17" s="108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108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24"/>
      <c r="CH17" s="56"/>
      <c r="CI17" s="56"/>
      <c r="CJ17" s="56"/>
      <c r="CK17" s="24"/>
      <c r="CL17" s="56"/>
      <c r="CM17" s="56"/>
      <c r="CN17" s="56"/>
      <c r="CO17" s="56"/>
      <c r="CP17" s="24"/>
      <c r="CQ17" s="56"/>
      <c r="CR17" s="56"/>
      <c r="CS17" s="24"/>
      <c r="CT17" s="56"/>
      <c r="CU17" s="56"/>
      <c r="CV17" s="24"/>
      <c r="CW17" s="56"/>
      <c r="CX17" s="56"/>
      <c r="CY17" s="56"/>
      <c r="CZ17" s="24"/>
      <c r="DA17" s="56"/>
      <c r="DB17" s="56"/>
      <c r="DC17" s="56"/>
      <c r="DD17" s="56"/>
      <c r="DE17" s="24"/>
      <c r="DF17" s="56"/>
      <c r="DG17" s="56"/>
      <c r="DH17" s="24"/>
      <c r="DI17" s="56"/>
      <c r="DJ17" s="56"/>
      <c r="DK17" s="56"/>
      <c r="DL17" s="150"/>
    </row>
    <row r="18" spans="1:116" s="82" customFormat="1" ht="39.950000000000003" customHeight="1">
      <c r="A18" s="76">
        <v>9</v>
      </c>
      <c r="B18" s="64" t="s">
        <v>81</v>
      </c>
      <c r="C18" s="64" t="s">
        <v>82</v>
      </c>
      <c r="D18" s="64" t="s">
        <v>83</v>
      </c>
      <c r="E18" s="134">
        <f t="shared" si="1"/>
        <v>9.6519999999999975</v>
      </c>
      <c r="F18" s="58">
        <f t="shared" si="2"/>
        <v>7</v>
      </c>
      <c r="G18" s="104">
        <v>10</v>
      </c>
      <c r="H18" s="104">
        <v>10.17</v>
      </c>
      <c r="I18" s="104">
        <v>8.67</v>
      </c>
      <c r="J18" s="138">
        <f t="shared" si="3"/>
        <v>11.136363636363637</v>
      </c>
      <c r="K18" s="58">
        <f t="shared" si="4"/>
        <v>11</v>
      </c>
      <c r="L18" s="104">
        <v>12.5</v>
      </c>
      <c r="M18" s="104">
        <v>11</v>
      </c>
      <c r="N18" s="104">
        <v>11.5</v>
      </c>
      <c r="O18" s="104">
        <v>9</v>
      </c>
      <c r="P18" s="138">
        <f t="shared" si="5"/>
        <v>11.2</v>
      </c>
      <c r="Q18" s="79">
        <f t="shared" si="6"/>
        <v>5</v>
      </c>
      <c r="R18" s="104">
        <v>12</v>
      </c>
      <c r="S18" s="104">
        <v>10</v>
      </c>
      <c r="T18" s="138">
        <f t="shared" si="7"/>
        <v>10.914999999999999</v>
      </c>
      <c r="U18" s="79">
        <f t="shared" si="8"/>
        <v>4</v>
      </c>
      <c r="V18" s="104">
        <v>10.33</v>
      </c>
      <c r="W18" s="104">
        <v>11.5</v>
      </c>
      <c r="X18" s="80">
        <v>21</v>
      </c>
      <c r="Y18" s="143">
        <f t="shared" si="9"/>
        <v>10.629999999999999</v>
      </c>
      <c r="Z18" s="138">
        <f t="shared" si="10"/>
        <v>8</v>
      </c>
      <c r="AA18" s="62">
        <f t="shared" si="11"/>
        <v>0</v>
      </c>
      <c r="AB18" s="123">
        <v>5</v>
      </c>
      <c r="AC18" s="123">
        <v>9.67</v>
      </c>
      <c r="AD18" s="123">
        <v>9.33</v>
      </c>
      <c r="AE18" s="145">
        <f t="shared" si="12"/>
        <v>9.85</v>
      </c>
      <c r="AF18" s="105">
        <f t="shared" si="13"/>
        <v>8</v>
      </c>
      <c r="AG18" s="123">
        <v>12.5</v>
      </c>
      <c r="AH18" s="123">
        <v>11</v>
      </c>
      <c r="AI18" s="123">
        <v>11.5</v>
      </c>
      <c r="AJ18" s="123">
        <v>2.5</v>
      </c>
      <c r="AK18" s="145">
        <f t="shared" si="14"/>
        <v>11.75</v>
      </c>
      <c r="AL18" s="105">
        <f t="shared" si="15"/>
        <v>4</v>
      </c>
      <c r="AM18" s="123">
        <v>10</v>
      </c>
      <c r="AN18" s="123">
        <v>13.5</v>
      </c>
      <c r="AO18" s="145">
        <f t="shared" si="16"/>
        <v>12.379999999999999</v>
      </c>
      <c r="AP18" s="105">
        <f t="shared" si="17"/>
        <v>7</v>
      </c>
      <c r="AQ18" s="123">
        <v>12.33</v>
      </c>
      <c r="AR18" s="123">
        <v>13</v>
      </c>
      <c r="AS18" s="123">
        <v>12</v>
      </c>
      <c r="AT18" s="148">
        <f t="shared" si="18"/>
        <v>10.14</v>
      </c>
      <c r="AU18" s="62">
        <f t="shared" si="19"/>
        <v>30</v>
      </c>
      <c r="AV18" s="84">
        <f t="shared" si="0"/>
        <v>10.385</v>
      </c>
      <c r="AW18" s="106" t="str">
        <f t="shared" si="20"/>
        <v>Admis(e)</v>
      </c>
      <c r="AX18" s="107">
        <f t="shared" si="23"/>
        <v>60</v>
      </c>
      <c r="AY18" s="124">
        <f t="shared" si="22"/>
        <v>180</v>
      </c>
      <c r="AZ18" s="108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108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24"/>
      <c r="CH18" s="56"/>
      <c r="CI18" s="56"/>
      <c r="CJ18" s="56"/>
      <c r="CK18" s="24"/>
      <c r="CL18" s="56"/>
      <c r="CM18" s="56"/>
      <c r="CN18" s="56"/>
      <c r="CO18" s="56"/>
      <c r="CP18" s="24"/>
      <c r="CQ18" s="56"/>
      <c r="CR18" s="56"/>
      <c r="CS18" s="24"/>
      <c r="CT18" s="56"/>
      <c r="CU18" s="56"/>
      <c r="CV18" s="24"/>
      <c r="CW18" s="56"/>
      <c r="CX18" s="56"/>
      <c r="CY18" s="56"/>
      <c r="CZ18" s="24"/>
      <c r="DA18" s="56"/>
      <c r="DB18" s="56"/>
      <c r="DC18" s="56"/>
      <c r="DD18" s="56"/>
      <c r="DE18" s="24"/>
      <c r="DF18" s="56"/>
      <c r="DG18" s="56"/>
      <c r="DH18" s="24"/>
      <c r="DI18" s="56"/>
      <c r="DJ18" s="56"/>
      <c r="DK18" s="56"/>
      <c r="DL18" s="150"/>
    </row>
    <row r="19" spans="1:116" s="82" customFormat="1" ht="39.950000000000003" customHeight="1">
      <c r="A19" s="76">
        <v>10</v>
      </c>
      <c r="B19" s="64" t="s">
        <v>84</v>
      </c>
      <c r="C19" s="64" t="s">
        <v>85</v>
      </c>
      <c r="D19" s="64" t="s">
        <v>86</v>
      </c>
      <c r="E19" s="134">
        <f t="shared" si="1"/>
        <v>9.1999999999999993</v>
      </c>
      <c r="F19" s="58">
        <f t="shared" si="2"/>
        <v>3</v>
      </c>
      <c r="G19" s="104">
        <v>8</v>
      </c>
      <c r="H19" s="104">
        <v>10.67</v>
      </c>
      <c r="I19" s="104">
        <v>9.33</v>
      </c>
      <c r="J19" s="138">
        <f t="shared" si="3"/>
        <v>11.090909090909092</v>
      </c>
      <c r="K19" s="58">
        <f t="shared" si="4"/>
        <v>11</v>
      </c>
      <c r="L19" s="104">
        <v>11</v>
      </c>
      <c r="M19" s="104">
        <v>10</v>
      </c>
      <c r="N19" s="104">
        <v>11.5</v>
      </c>
      <c r="O19" s="104">
        <v>13</v>
      </c>
      <c r="P19" s="138">
        <f t="shared" si="5"/>
        <v>12.3</v>
      </c>
      <c r="Q19" s="79">
        <f t="shared" si="6"/>
        <v>5</v>
      </c>
      <c r="R19" s="104">
        <v>12.5</v>
      </c>
      <c r="S19" s="104">
        <v>12</v>
      </c>
      <c r="T19" s="138">
        <f t="shared" si="7"/>
        <v>9</v>
      </c>
      <c r="U19" s="79">
        <f t="shared" si="8"/>
        <v>2</v>
      </c>
      <c r="V19" s="104">
        <v>10.5</v>
      </c>
      <c r="W19" s="104">
        <v>7.5</v>
      </c>
      <c r="X19" s="80">
        <v>10</v>
      </c>
      <c r="Y19" s="143">
        <f t="shared" si="9"/>
        <v>10.39</v>
      </c>
      <c r="Z19" s="138">
        <f t="shared" si="10"/>
        <v>8.5566666666666649</v>
      </c>
      <c r="AA19" s="62">
        <f t="shared" si="11"/>
        <v>3</v>
      </c>
      <c r="AB19" s="123">
        <v>7</v>
      </c>
      <c r="AC19" s="123">
        <v>11</v>
      </c>
      <c r="AD19" s="123">
        <v>7.67</v>
      </c>
      <c r="AE19" s="145">
        <f t="shared" si="12"/>
        <v>10.25</v>
      </c>
      <c r="AF19" s="105">
        <f t="shared" si="13"/>
        <v>10</v>
      </c>
      <c r="AG19" s="123">
        <v>12.5</v>
      </c>
      <c r="AH19" s="123">
        <v>8</v>
      </c>
      <c r="AI19" s="123">
        <v>10.5</v>
      </c>
      <c r="AJ19" s="123">
        <v>10</v>
      </c>
      <c r="AK19" s="145">
        <f t="shared" si="14"/>
        <v>12.5</v>
      </c>
      <c r="AL19" s="105">
        <f t="shared" si="15"/>
        <v>4</v>
      </c>
      <c r="AM19" s="123">
        <v>11.5</v>
      </c>
      <c r="AN19" s="123">
        <v>13.5</v>
      </c>
      <c r="AO19" s="145">
        <f t="shared" si="16"/>
        <v>12.334285714285715</v>
      </c>
      <c r="AP19" s="105">
        <f t="shared" si="17"/>
        <v>7</v>
      </c>
      <c r="AQ19" s="123">
        <v>14.67</v>
      </c>
      <c r="AR19" s="123">
        <v>10.5</v>
      </c>
      <c r="AS19" s="123">
        <v>12</v>
      </c>
      <c r="AT19" s="148">
        <f t="shared" si="18"/>
        <v>10.53</v>
      </c>
      <c r="AU19" s="62">
        <f t="shared" si="19"/>
        <v>30</v>
      </c>
      <c r="AV19" s="84">
        <f t="shared" si="0"/>
        <v>10.46</v>
      </c>
      <c r="AW19" s="106" t="str">
        <f t="shared" si="20"/>
        <v>Admis(e)</v>
      </c>
      <c r="AX19" s="107">
        <f t="shared" si="23"/>
        <v>60</v>
      </c>
      <c r="AY19" s="124">
        <f t="shared" si="22"/>
        <v>180</v>
      </c>
      <c r="AZ19" s="108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108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24"/>
      <c r="CH19" s="56"/>
      <c r="CI19" s="56"/>
      <c r="CJ19" s="56"/>
      <c r="CK19" s="24"/>
      <c r="CL19" s="56"/>
      <c r="CM19" s="56"/>
      <c r="CN19" s="56"/>
      <c r="CO19" s="56"/>
      <c r="CP19" s="24"/>
      <c r="CQ19" s="56"/>
      <c r="CR19" s="56"/>
      <c r="CS19" s="24"/>
      <c r="CT19" s="56"/>
      <c r="CU19" s="56"/>
      <c r="CV19" s="24"/>
      <c r="CW19" s="56"/>
      <c r="CX19" s="56"/>
      <c r="CY19" s="56"/>
      <c r="CZ19" s="24"/>
      <c r="DA19" s="56"/>
      <c r="DB19" s="56"/>
      <c r="DC19" s="56"/>
      <c r="DD19" s="56"/>
      <c r="DE19" s="24"/>
      <c r="DF19" s="56"/>
      <c r="DG19" s="56"/>
      <c r="DH19" s="24"/>
      <c r="DI19" s="56"/>
      <c r="DJ19" s="56"/>
      <c r="DK19" s="56"/>
      <c r="DL19" s="150"/>
    </row>
    <row r="20" spans="1:116" s="81" customFormat="1" ht="39.950000000000003" customHeight="1">
      <c r="A20" s="76">
        <v>11</v>
      </c>
      <c r="B20" s="77" t="s">
        <v>87</v>
      </c>
      <c r="C20" s="77" t="s">
        <v>233</v>
      </c>
      <c r="D20" s="77" t="s">
        <v>88</v>
      </c>
      <c r="E20" s="134">
        <f t="shared" si="1"/>
        <v>8.8000000000000007</v>
      </c>
      <c r="F20" s="58">
        <f t="shared" si="2"/>
        <v>6</v>
      </c>
      <c r="G20" s="104">
        <v>7</v>
      </c>
      <c r="H20" s="104">
        <v>10</v>
      </c>
      <c r="I20" s="104">
        <v>10</v>
      </c>
      <c r="J20" s="138">
        <f t="shared" si="3"/>
        <v>11.5</v>
      </c>
      <c r="K20" s="58">
        <f t="shared" si="4"/>
        <v>11</v>
      </c>
      <c r="L20" s="104">
        <v>10.5</v>
      </c>
      <c r="M20" s="104">
        <v>10</v>
      </c>
      <c r="N20" s="104">
        <v>11</v>
      </c>
      <c r="O20" s="104">
        <v>16.5</v>
      </c>
      <c r="P20" s="138">
        <f t="shared" si="5"/>
        <v>10.9</v>
      </c>
      <c r="Q20" s="79">
        <f t="shared" si="6"/>
        <v>5</v>
      </c>
      <c r="R20" s="104">
        <v>11</v>
      </c>
      <c r="S20" s="104">
        <v>10.75</v>
      </c>
      <c r="T20" s="138">
        <f t="shared" si="7"/>
        <v>11.75</v>
      </c>
      <c r="U20" s="79">
        <f t="shared" si="8"/>
        <v>4</v>
      </c>
      <c r="V20" s="104">
        <v>12</v>
      </c>
      <c r="W20" s="104">
        <v>11.5</v>
      </c>
      <c r="X20" s="80">
        <v>15</v>
      </c>
      <c r="Y20" s="143">
        <f t="shared" si="9"/>
        <v>10.54</v>
      </c>
      <c r="Z20" s="138">
        <f t="shared" si="10"/>
        <v>8.5</v>
      </c>
      <c r="AA20" s="62">
        <f t="shared" si="11"/>
        <v>3</v>
      </c>
      <c r="AB20" s="123">
        <v>6</v>
      </c>
      <c r="AC20" s="123">
        <v>11.33</v>
      </c>
      <c r="AD20" s="123">
        <v>8.17</v>
      </c>
      <c r="AE20" s="145">
        <f t="shared" si="12"/>
        <v>10</v>
      </c>
      <c r="AF20" s="105">
        <f t="shared" si="13"/>
        <v>10</v>
      </c>
      <c r="AG20" s="123">
        <v>10</v>
      </c>
      <c r="AH20" s="123">
        <v>10</v>
      </c>
      <c r="AI20" s="123">
        <v>7</v>
      </c>
      <c r="AJ20" s="123">
        <v>13</v>
      </c>
      <c r="AK20" s="145">
        <f t="shared" si="14"/>
        <v>12.75</v>
      </c>
      <c r="AL20" s="105">
        <f t="shared" si="15"/>
        <v>4</v>
      </c>
      <c r="AM20" s="123">
        <v>12.5</v>
      </c>
      <c r="AN20" s="123">
        <v>13</v>
      </c>
      <c r="AO20" s="145">
        <f t="shared" si="16"/>
        <v>13.262857142857143</v>
      </c>
      <c r="AP20" s="105">
        <f t="shared" si="17"/>
        <v>7</v>
      </c>
      <c r="AQ20" s="123">
        <v>15.17</v>
      </c>
      <c r="AR20" s="123">
        <v>12.5</v>
      </c>
      <c r="AS20" s="123">
        <v>12.5</v>
      </c>
      <c r="AT20" s="148">
        <f t="shared" si="18"/>
        <v>10.68</v>
      </c>
      <c r="AU20" s="62">
        <f t="shared" si="19"/>
        <v>30</v>
      </c>
      <c r="AV20" s="84">
        <f t="shared" si="0"/>
        <v>10.61</v>
      </c>
      <c r="AW20" s="106" t="str">
        <f t="shared" si="20"/>
        <v>Admis(e)</v>
      </c>
      <c r="AX20" s="107">
        <f t="shared" si="23"/>
        <v>60</v>
      </c>
      <c r="AY20" s="124">
        <f t="shared" si="22"/>
        <v>180</v>
      </c>
      <c r="AZ20" s="108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108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24"/>
      <c r="CH20" s="56"/>
      <c r="CI20" s="56"/>
      <c r="CJ20" s="56"/>
      <c r="CK20" s="24"/>
      <c r="CL20" s="56"/>
      <c r="CM20" s="56"/>
      <c r="CN20" s="56"/>
      <c r="CO20" s="56"/>
      <c r="CP20" s="24"/>
      <c r="CQ20" s="56"/>
      <c r="CR20" s="56"/>
      <c r="CS20" s="24"/>
      <c r="CT20" s="56"/>
      <c r="CU20" s="56"/>
      <c r="CV20" s="24"/>
      <c r="CW20" s="56"/>
      <c r="CX20" s="56"/>
      <c r="CY20" s="56"/>
      <c r="CZ20" s="24"/>
      <c r="DA20" s="56"/>
      <c r="DB20" s="56"/>
      <c r="DC20" s="56"/>
      <c r="DD20" s="56"/>
      <c r="DE20" s="24"/>
      <c r="DF20" s="56"/>
      <c r="DG20" s="56"/>
      <c r="DH20" s="24"/>
      <c r="DI20" s="56"/>
      <c r="DJ20" s="56"/>
      <c r="DK20" s="56"/>
      <c r="DL20" s="150"/>
    </row>
    <row r="21" spans="1:116" s="81" customFormat="1" ht="39.950000000000003" customHeight="1">
      <c r="A21" s="76">
        <v>12</v>
      </c>
      <c r="B21" s="77" t="s">
        <v>89</v>
      </c>
      <c r="C21" s="77" t="s">
        <v>90</v>
      </c>
      <c r="D21" s="77" t="s">
        <v>91</v>
      </c>
      <c r="E21" s="134">
        <f t="shared" si="1"/>
        <v>0</v>
      </c>
      <c r="F21" s="58">
        <f t="shared" si="2"/>
        <v>0</v>
      </c>
      <c r="G21" s="104">
        <v>0</v>
      </c>
      <c r="H21" s="104">
        <v>0</v>
      </c>
      <c r="I21" s="104">
        <v>0</v>
      </c>
      <c r="J21" s="138">
        <f t="shared" si="3"/>
        <v>0</v>
      </c>
      <c r="K21" s="58">
        <f t="shared" si="4"/>
        <v>0</v>
      </c>
      <c r="L21" s="104">
        <v>0</v>
      </c>
      <c r="M21" s="56">
        <v>0</v>
      </c>
      <c r="N21" s="104">
        <v>0</v>
      </c>
      <c r="O21" s="104">
        <v>0</v>
      </c>
      <c r="P21" s="138">
        <f t="shared" si="5"/>
        <v>0</v>
      </c>
      <c r="Q21" s="79">
        <f t="shared" si="6"/>
        <v>0</v>
      </c>
      <c r="R21" s="104">
        <v>0</v>
      </c>
      <c r="S21" s="104">
        <v>0</v>
      </c>
      <c r="T21" s="138">
        <f t="shared" si="7"/>
        <v>0</v>
      </c>
      <c r="U21" s="79">
        <f t="shared" si="8"/>
        <v>0</v>
      </c>
      <c r="V21" s="104">
        <v>0</v>
      </c>
      <c r="W21" s="104">
        <v>0</v>
      </c>
      <c r="X21" s="80">
        <v>0</v>
      </c>
      <c r="Y21" s="143">
        <f t="shared" si="9"/>
        <v>0</v>
      </c>
      <c r="Z21" s="138">
        <f t="shared" si="10"/>
        <v>0</v>
      </c>
      <c r="AA21" s="62">
        <f t="shared" si="11"/>
        <v>0</v>
      </c>
      <c r="AB21" s="123">
        <v>0</v>
      </c>
      <c r="AC21" s="123">
        <v>0</v>
      </c>
      <c r="AD21" s="123">
        <v>0</v>
      </c>
      <c r="AE21" s="145">
        <f t="shared" si="12"/>
        <v>0</v>
      </c>
      <c r="AF21" s="105">
        <f t="shared" si="13"/>
        <v>0</v>
      </c>
      <c r="AG21" s="123">
        <v>0</v>
      </c>
      <c r="AH21" s="123">
        <v>0</v>
      </c>
      <c r="AI21" s="123">
        <v>0</v>
      </c>
      <c r="AJ21" s="123">
        <v>0</v>
      </c>
      <c r="AK21" s="145">
        <f t="shared" si="14"/>
        <v>0</v>
      </c>
      <c r="AL21" s="105">
        <f t="shared" si="15"/>
        <v>0</v>
      </c>
      <c r="AM21" s="123">
        <v>0</v>
      </c>
      <c r="AN21" s="123">
        <v>0</v>
      </c>
      <c r="AO21" s="145">
        <f t="shared" si="16"/>
        <v>0</v>
      </c>
      <c r="AP21" s="105">
        <f t="shared" si="17"/>
        <v>0</v>
      </c>
      <c r="AQ21" s="123">
        <v>0</v>
      </c>
      <c r="AR21" s="123">
        <v>0</v>
      </c>
      <c r="AS21" s="123">
        <v>0</v>
      </c>
      <c r="AT21" s="148">
        <f t="shared" si="18"/>
        <v>0</v>
      </c>
      <c r="AU21" s="62">
        <f t="shared" si="19"/>
        <v>0</v>
      </c>
      <c r="AV21" s="84">
        <f t="shared" si="0"/>
        <v>0</v>
      </c>
      <c r="AW21" s="106" t="str">
        <f t="shared" si="20"/>
        <v>Abandon</v>
      </c>
      <c r="AX21" s="107">
        <f t="shared" si="23"/>
        <v>0</v>
      </c>
      <c r="AY21" s="124">
        <f t="shared" si="22"/>
        <v>120</v>
      </c>
      <c r="AZ21" s="108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108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24"/>
      <c r="CH21" s="56"/>
      <c r="CI21" s="56"/>
      <c r="CJ21" s="56"/>
      <c r="CK21" s="24"/>
      <c r="CL21" s="56"/>
      <c r="CM21" s="56"/>
      <c r="CN21" s="56"/>
      <c r="CO21" s="56"/>
      <c r="CP21" s="24"/>
      <c r="CQ21" s="56"/>
      <c r="CR21" s="56"/>
      <c r="CS21" s="24"/>
      <c r="CT21" s="56"/>
      <c r="CU21" s="56"/>
      <c r="CV21" s="24"/>
      <c r="CW21" s="56"/>
      <c r="CX21" s="56"/>
      <c r="CY21" s="56"/>
      <c r="CZ21" s="24"/>
      <c r="DA21" s="56"/>
      <c r="DB21" s="56"/>
      <c r="DC21" s="56"/>
      <c r="DD21" s="56"/>
      <c r="DE21" s="24"/>
      <c r="DF21" s="56"/>
      <c r="DG21" s="56"/>
      <c r="DH21" s="24"/>
      <c r="DI21" s="56"/>
      <c r="DJ21" s="56"/>
      <c r="DK21" s="56"/>
      <c r="DL21" s="150"/>
    </row>
    <row r="22" spans="1:116" s="81" customFormat="1" ht="39.950000000000003" customHeight="1">
      <c r="A22" s="76">
        <v>13</v>
      </c>
      <c r="B22" s="77" t="s">
        <v>92</v>
      </c>
      <c r="C22" s="77" t="s">
        <v>93</v>
      </c>
      <c r="D22" s="77" t="s">
        <v>48</v>
      </c>
      <c r="E22" s="134">
        <f t="shared" si="1"/>
        <v>10.401</v>
      </c>
      <c r="F22" s="58">
        <f t="shared" si="2"/>
        <v>10</v>
      </c>
      <c r="G22" s="104">
        <v>10.5</v>
      </c>
      <c r="H22" s="104">
        <v>11.17</v>
      </c>
      <c r="I22" s="104">
        <v>9.5</v>
      </c>
      <c r="J22" s="138">
        <f t="shared" si="3"/>
        <v>10.727272727272727</v>
      </c>
      <c r="K22" s="58">
        <f t="shared" si="4"/>
        <v>11</v>
      </c>
      <c r="L22" s="104">
        <v>10</v>
      </c>
      <c r="M22" s="104">
        <v>10</v>
      </c>
      <c r="N22" s="104">
        <v>10</v>
      </c>
      <c r="O22" s="104">
        <v>14</v>
      </c>
      <c r="P22" s="138">
        <f t="shared" si="5"/>
        <v>11.1</v>
      </c>
      <c r="Q22" s="79">
        <f t="shared" si="6"/>
        <v>5</v>
      </c>
      <c r="R22" s="104">
        <v>10.5</v>
      </c>
      <c r="S22" s="104">
        <v>12</v>
      </c>
      <c r="T22" s="138">
        <f t="shared" si="7"/>
        <v>10.25</v>
      </c>
      <c r="U22" s="79">
        <f t="shared" si="8"/>
        <v>4</v>
      </c>
      <c r="V22" s="104">
        <v>10.5</v>
      </c>
      <c r="W22" s="104">
        <v>10</v>
      </c>
      <c r="X22" s="80">
        <v>26</v>
      </c>
      <c r="Y22" s="143">
        <f t="shared" si="9"/>
        <v>10.62</v>
      </c>
      <c r="Z22" s="138">
        <f t="shared" si="10"/>
        <v>7</v>
      </c>
      <c r="AA22" s="62">
        <f t="shared" si="11"/>
        <v>0</v>
      </c>
      <c r="AB22" s="123">
        <v>5</v>
      </c>
      <c r="AC22" s="123">
        <v>8</v>
      </c>
      <c r="AD22" s="123">
        <v>8</v>
      </c>
      <c r="AE22" s="145">
        <f t="shared" si="12"/>
        <v>10.5</v>
      </c>
      <c r="AF22" s="105">
        <f t="shared" si="13"/>
        <v>10</v>
      </c>
      <c r="AG22" s="123">
        <v>12</v>
      </c>
      <c r="AH22" s="123">
        <v>10</v>
      </c>
      <c r="AI22" s="123">
        <v>9.5</v>
      </c>
      <c r="AJ22" s="123">
        <v>10</v>
      </c>
      <c r="AK22" s="145">
        <f t="shared" si="14"/>
        <v>11</v>
      </c>
      <c r="AL22" s="105">
        <f t="shared" si="15"/>
        <v>4</v>
      </c>
      <c r="AM22" s="123">
        <v>10</v>
      </c>
      <c r="AN22" s="123">
        <v>12</v>
      </c>
      <c r="AO22" s="145">
        <f t="shared" si="16"/>
        <v>11.691428571428572</v>
      </c>
      <c r="AP22" s="105">
        <f t="shared" si="17"/>
        <v>7</v>
      </c>
      <c r="AQ22" s="123">
        <v>11.17</v>
      </c>
      <c r="AR22" s="123">
        <v>11</v>
      </c>
      <c r="AS22" s="123">
        <v>12.5</v>
      </c>
      <c r="AT22" s="148">
        <f t="shared" si="18"/>
        <v>9.7999999999999989</v>
      </c>
      <c r="AU22" s="62">
        <f t="shared" si="19"/>
        <v>21</v>
      </c>
      <c r="AV22" s="84">
        <f t="shared" si="0"/>
        <v>10.209999999999999</v>
      </c>
      <c r="AW22" s="106" t="str">
        <f t="shared" si="20"/>
        <v>Admis(e)</v>
      </c>
      <c r="AX22" s="107">
        <f t="shared" si="23"/>
        <v>60</v>
      </c>
      <c r="AY22" s="124">
        <f t="shared" si="22"/>
        <v>180</v>
      </c>
      <c r="AZ22" s="108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108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24"/>
      <c r="CH22" s="56"/>
      <c r="CI22" s="56"/>
      <c r="CJ22" s="56"/>
      <c r="CK22" s="24"/>
      <c r="CL22" s="56"/>
      <c r="CM22" s="56"/>
      <c r="CN22" s="56"/>
      <c r="CO22" s="56"/>
      <c r="CP22" s="24"/>
      <c r="CQ22" s="56"/>
      <c r="CR22" s="56"/>
      <c r="CS22" s="24"/>
      <c r="CT22" s="56"/>
      <c r="CU22" s="56"/>
      <c r="CV22" s="24"/>
      <c r="CW22" s="56"/>
      <c r="CX22" s="56"/>
      <c r="CY22" s="56"/>
      <c r="CZ22" s="24"/>
      <c r="DA22" s="56"/>
      <c r="DB22" s="56"/>
      <c r="DC22" s="56"/>
      <c r="DD22" s="56"/>
      <c r="DE22" s="24"/>
      <c r="DF22" s="56"/>
      <c r="DG22" s="56"/>
      <c r="DH22" s="24"/>
      <c r="DI22" s="56"/>
      <c r="DJ22" s="56"/>
      <c r="DK22" s="56"/>
      <c r="DL22" s="150"/>
    </row>
    <row r="23" spans="1:116" s="81" customFormat="1" ht="39.950000000000003" customHeight="1">
      <c r="A23" s="76">
        <v>14</v>
      </c>
      <c r="B23" s="77" t="s">
        <v>94</v>
      </c>
      <c r="C23" s="77" t="s">
        <v>95</v>
      </c>
      <c r="D23" s="77" t="s">
        <v>96</v>
      </c>
      <c r="E23" s="78">
        <f t="shared" si="1"/>
        <v>10.8</v>
      </c>
      <c r="F23" s="58">
        <f t="shared" si="2"/>
        <v>10</v>
      </c>
      <c r="G23" s="104">
        <v>10.5</v>
      </c>
      <c r="H23" s="104">
        <v>11.67</v>
      </c>
      <c r="I23" s="104">
        <v>10.33</v>
      </c>
      <c r="J23" s="138">
        <f t="shared" si="3"/>
        <v>10.045454545454545</v>
      </c>
      <c r="K23" s="58">
        <f t="shared" si="4"/>
        <v>11</v>
      </c>
      <c r="L23" s="104">
        <v>10.5</v>
      </c>
      <c r="M23" s="104">
        <v>10</v>
      </c>
      <c r="N23" s="104">
        <v>11.5</v>
      </c>
      <c r="O23" s="104">
        <v>8</v>
      </c>
      <c r="P23" s="138">
        <f t="shared" si="5"/>
        <v>10.199999999999999</v>
      </c>
      <c r="Q23" s="79">
        <f t="shared" si="6"/>
        <v>5</v>
      </c>
      <c r="R23" s="104">
        <v>10</v>
      </c>
      <c r="S23" s="104">
        <v>10.5</v>
      </c>
      <c r="T23" s="138">
        <f t="shared" si="7"/>
        <v>8.5850000000000009</v>
      </c>
      <c r="U23" s="79">
        <f t="shared" si="8"/>
        <v>2</v>
      </c>
      <c r="V23" s="104">
        <v>10.17</v>
      </c>
      <c r="W23" s="104">
        <v>7</v>
      </c>
      <c r="X23" s="80">
        <v>17</v>
      </c>
      <c r="Y23" s="143">
        <f t="shared" si="9"/>
        <v>10.129999999999999</v>
      </c>
      <c r="Z23" s="138">
        <f t="shared" si="10"/>
        <v>9.3333333333333339</v>
      </c>
      <c r="AA23" s="62">
        <f t="shared" si="11"/>
        <v>3</v>
      </c>
      <c r="AB23" s="123">
        <v>8</v>
      </c>
      <c r="AC23" s="123">
        <v>11.33</v>
      </c>
      <c r="AD23" s="123">
        <v>8.67</v>
      </c>
      <c r="AE23" s="145">
        <f t="shared" si="12"/>
        <v>9.6</v>
      </c>
      <c r="AF23" s="105">
        <f t="shared" si="13"/>
        <v>8</v>
      </c>
      <c r="AG23" s="123">
        <v>10</v>
      </c>
      <c r="AH23" s="123">
        <v>11</v>
      </c>
      <c r="AI23" s="123">
        <v>11.5</v>
      </c>
      <c r="AJ23" s="123">
        <v>5</v>
      </c>
      <c r="AK23" s="145">
        <f t="shared" si="14"/>
        <v>10.5</v>
      </c>
      <c r="AL23" s="105">
        <f t="shared" si="15"/>
        <v>4</v>
      </c>
      <c r="AM23" s="123">
        <v>10</v>
      </c>
      <c r="AN23" s="123">
        <v>11</v>
      </c>
      <c r="AO23" s="145">
        <f t="shared" si="16"/>
        <v>12.094285714285714</v>
      </c>
      <c r="AP23" s="105">
        <f t="shared" si="17"/>
        <v>7</v>
      </c>
      <c r="AQ23" s="123">
        <v>13.83</v>
      </c>
      <c r="AR23" s="123">
        <v>10.5</v>
      </c>
      <c r="AS23" s="123">
        <v>12</v>
      </c>
      <c r="AT23" s="148">
        <f t="shared" si="18"/>
        <v>10.23</v>
      </c>
      <c r="AU23" s="62">
        <f t="shared" si="19"/>
        <v>30</v>
      </c>
      <c r="AV23" s="84">
        <f t="shared" si="0"/>
        <v>10.18</v>
      </c>
      <c r="AW23" s="106" t="str">
        <f t="shared" si="20"/>
        <v>Admis(e)</v>
      </c>
      <c r="AX23" s="107">
        <f t="shared" si="23"/>
        <v>60</v>
      </c>
      <c r="AY23" s="124">
        <f t="shared" si="22"/>
        <v>180</v>
      </c>
      <c r="AZ23" s="108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108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24"/>
      <c r="CH23" s="56"/>
      <c r="CI23" s="56"/>
      <c r="CJ23" s="56"/>
      <c r="CK23" s="24"/>
      <c r="CL23" s="56"/>
      <c r="CM23" s="56"/>
      <c r="CN23" s="56"/>
      <c r="CO23" s="56"/>
      <c r="CP23" s="24"/>
      <c r="CQ23" s="56"/>
      <c r="CR23" s="56"/>
      <c r="CS23" s="24"/>
      <c r="CT23" s="56"/>
      <c r="CU23" s="56"/>
      <c r="CV23" s="24"/>
      <c r="CW23" s="56"/>
      <c r="CX23" s="56"/>
      <c r="CY23" s="56"/>
      <c r="CZ23" s="24"/>
      <c r="DA23" s="56"/>
      <c r="DB23" s="56"/>
      <c r="DC23" s="56"/>
      <c r="DD23" s="56"/>
      <c r="DE23" s="24"/>
      <c r="DF23" s="56"/>
      <c r="DG23" s="56"/>
      <c r="DH23" s="24"/>
      <c r="DI23" s="56"/>
      <c r="DJ23" s="56"/>
      <c r="DK23" s="56"/>
      <c r="DL23" s="150"/>
    </row>
    <row r="24" spans="1:116" s="81" customFormat="1" ht="39.950000000000003" customHeight="1">
      <c r="A24" s="76">
        <v>15</v>
      </c>
      <c r="B24" s="77" t="s">
        <v>98</v>
      </c>
      <c r="C24" s="77" t="s">
        <v>99</v>
      </c>
      <c r="D24" s="77" t="s">
        <v>100</v>
      </c>
      <c r="E24" s="78">
        <f t="shared" si="1"/>
        <v>9.3509999999999991</v>
      </c>
      <c r="F24" s="58">
        <f t="shared" si="2"/>
        <v>3</v>
      </c>
      <c r="G24" s="104">
        <v>9</v>
      </c>
      <c r="H24" s="104">
        <v>10.5</v>
      </c>
      <c r="I24" s="104">
        <v>8.67</v>
      </c>
      <c r="J24" s="138">
        <f t="shared" si="3"/>
        <v>9.545454545454545</v>
      </c>
      <c r="K24" s="58">
        <f t="shared" si="4"/>
        <v>6</v>
      </c>
      <c r="L24" s="104">
        <v>8</v>
      </c>
      <c r="M24" s="104">
        <v>10</v>
      </c>
      <c r="N24" s="104">
        <v>8</v>
      </c>
      <c r="O24" s="104">
        <v>12.5</v>
      </c>
      <c r="P24" s="138">
        <f t="shared" si="5"/>
        <v>11.7</v>
      </c>
      <c r="Q24" s="79">
        <f t="shared" si="6"/>
        <v>5</v>
      </c>
      <c r="R24" s="104">
        <v>11</v>
      </c>
      <c r="S24" s="104">
        <v>12.75</v>
      </c>
      <c r="T24" s="138">
        <f t="shared" si="7"/>
        <v>11.75</v>
      </c>
      <c r="U24" s="79">
        <f t="shared" si="8"/>
        <v>4</v>
      </c>
      <c r="V24" s="104">
        <v>13.5</v>
      </c>
      <c r="W24" s="104">
        <v>10</v>
      </c>
      <c r="X24" s="80">
        <v>30</v>
      </c>
      <c r="Y24" s="143">
        <f t="shared" si="9"/>
        <v>10.14</v>
      </c>
      <c r="Z24" s="138">
        <f t="shared" si="10"/>
        <v>10.056666666666665</v>
      </c>
      <c r="AA24" s="62">
        <f t="shared" si="11"/>
        <v>9</v>
      </c>
      <c r="AB24" s="123">
        <v>10</v>
      </c>
      <c r="AC24" s="123">
        <v>11.67</v>
      </c>
      <c r="AD24" s="123">
        <v>8.5</v>
      </c>
      <c r="AE24" s="145">
        <f t="shared" si="12"/>
        <v>10.5</v>
      </c>
      <c r="AF24" s="105">
        <f t="shared" si="13"/>
        <v>10</v>
      </c>
      <c r="AG24" s="123">
        <v>9</v>
      </c>
      <c r="AH24" s="123">
        <v>10</v>
      </c>
      <c r="AI24" s="123">
        <v>11</v>
      </c>
      <c r="AJ24" s="123">
        <v>13</v>
      </c>
      <c r="AK24" s="145">
        <f t="shared" si="14"/>
        <v>10.5</v>
      </c>
      <c r="AL24" s="105">
        <f t="shared" si="15"/>
        <v>4</v>
      </c>
      <c r="AM24" s="123">
        <v>10</v>
      </c>
      <c r="AN24" s="123">
        <v>11</v>
      </c>
      <c r="AO24" s="145">
        <f t="shared" si="16"/>
        <v>12.857142857142858</v>
      </c>
      <c r="AP24" s="105">
        <f t="shared" si="17"/>
        <v>7</v>
      </c>
      <c r="AQ24" s="123">
        <v>12</v>
      </c>
      <c r="AR24" s="123">
        <v>15</v>
      </c>
      <c r="AS24" s="123">
        <v>12</v>
      </c>
      <c r="AT24" s="148">
        <f t="shared" si="18"/>
        <v>10.92</v>
      </c>
      <c r="AU24" s="62">
        <f t="shared" si="19"/>
        <v>30</v>
      </c>
      <c r="AV24" s="84">
        <f t="shared" si="0"/>
        <v>10.530000000000001</v>
      </c>
      <c r="AW24" s="106" t="str">
        <f t="shared" si="20"/>
        <v>Admis(e)</v>
      </c>
      <c r="AX24" s="107">
        <f t="shared" si="23"/>
        <v>60</v>
      </c>
      <c r="AY24" s="124">
        <f t="shared" si="22"/>
        <v>180</v>
      </c>
      <c r="AZ24" s="108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108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24"/>
      <c r="CH24" s="56"/>
      <c r="CI24" s="56"/>
      <c r="CJ24" s="56"/>
      <c r="CK24" s="24"/>
      <c r="CL24" s="56"/>
      <c r="CM24" s="56"/>
      <c r="CN24" s="56"/>
      <c r="CO24" s="56"/>
      <c r="CP24" s="24"/>
      <c r="CQ24" s="56"/>
      <c r="CR24" s="56"/>
      <c r="CS24" s="24"/>
      <c r="CT24" s="56"/>
      <c r="CU24" s="56"/>
      <c r="CV24" s="24"/>
      <c r="CW24" s="56"/>
      <c r="CX24" s="56"/>
      <c r="CY24" s="56"/>
      <c r="CZ24" s="24"/>
      <c r="DA24" s="56"/>
      <c r="DB24" s="56"/>
      <c r="DC24" s="56"/>
      <c r="DD24" s="56"/>
      <c r="DE24" s="24"/>
      <c r="DF24" s="56"/>
      <c r="DG24" s="56"/>
      <c r="DH24" s="24"/>
      <c r="DI24" s="56"/>
      <c r="DJ24" s="56"/>
      <c r="DK24" s="56"/>
      <c r="DL24" s="150"/>
    </row>
    <row r="25" spans="1:116" s="81" customFormat="1" ht="39.950000000000003" customHeight="1">
      <c r="A25" s="76">
        <v>16</v>
      </c>
      <c r="B25" s="77" t="s">
        <v>101</v>
      </c>
      <c r="C25" s="77" t="s">
        <v>102</v>
      </c>
      <c r="D25" s="77" t="s">
        <v>103</v>
      </c>
      <c r="E25" s="78">
        <f t="shared" si="1"/>
        <v>10.649000000000001</v>
      </c>
      <c r="F25" s="58">
        <f t="shared" si="2"/>
        <v>10</v>
      </c>
      <c r="G25" s="104">
        <v>11</v>
      </c>
      <c r="H25" s="104">
        <v>10.83</v>
      </c>
      <c r="I25" s="104">
        <v>10</v>
      </c>
      <c r="J25" s="138">
        <f t="shared" si="3"/>
        <v>10.181818181818182</v>
      </c>
      <c r="K25" s="58">
        <f t="shared" si="4"/>
        <v>11</v>
      </c>
      <c r="L25" s="104">
        <v>13</v>
      </c>
      <c r="M25" s="104">
        <v>10</v>
      </c>
      <c r="N25" s="104">
        <v>10</v>
      </c>
      <c r="O25" s="104">
        <v>6.5</v>
      </c>
      <c r="P25" s="138">
        <f t="shared" si="5"/>
        <v>11</v>
      </c>
      <c r="Q25" s="79">
        <f t="shared" si="6"/>
        <v>5</v>
      </c>
      <c r="R25" s="104">
        <v>10</v>
      </c>
      <c r="S25" s="104">
        <v>12.5</v>
      </c>
      <c r="T25" s="138">
        <f t="shared" si="7"/>
        <v>12.5</v>
      </c>
      <c r="U25" s="79">
        <f t="shared" si="8"/>
        <v>4</v>
      </c>
      <c r="V25" s="104">
        <v>12.5</v>
      </c>
      <c r="W25" s="104">
        <v>12.5</v>
      </c>
      <c r="X25" s="80">
        <v>19</v>
      </c>
      <c r="Y25" s="143">
        <f t="shared" si="9"/>
        <v>10.79</v>
      </c>
      <c r="Z25" s="138">
        <f t="shared" si="10"/>
        <v>8.6133333333333333</v>
      </c>
      <c r="AA25" s="62">
        <f t="shared" si="11"/>
        <v>3</v>
      </c>
      <c r="AB25" s="123">
        <v>7</v>
      </c>
      <c r="AC25" s="123">
        <v>10.67</v>
      </c>
      <c r="AD25" s="123">
        <v>8.17</v>
      </c>
      <c r="AE25" s="145">
        <f t="shared" si="12"/>
        <v>9.9499999999999993</v>
      </c>
      <c r="AF25" s="105">
        <f t="shared" si="13"/>
        <v>5</v>
      </c>
      <c r="AG25" s="123">
        <v>9</v>
      </c>
      <c r="AH25" s="123">
        <v>11.5</v>
      </c>
      <c r="AI25" s="123">
        <v>12.5</v>
      </c>
      <c r="AJ25" s="123">
        <v>6.5</v>
      </c>
      <c r="AK25" s="145">
        <f t="shared" si="14"/>
        <v>10.5</v>
      </c>
      <c r="AL25" s="105">
        <f t="shared" si="15"/>
        <v>4</v>
      </c>
      <c r="AM25" s="123">
        <v>8</v>
      </c>
      <c r="AN25" s="123">
        <v>13</v>
      </c>
      <c r="AO25" s="145">
        <f t="shared" si="16"/>
        <v>11.762857142857143</v>
      </c>
      <c r="AP25" s="105">
        <f t="shared" si="17"/>
        <v>7</v>
      </c>
      <c r="AQ25" s="123">
        <v>14.67</v>
      </c>
      <c r="AR25" s="123">
        <v>8.5</v>
      </c>
      <c r="AS25" s="123">
        <v>12</v>
      </c>
      <c r="AT25" s="148">
        <f t="shared" si="18"/>
        <v>10.049999999999999</v>
      </c>
      <c r="AU25" s="62">
        <f t="shared" si="19"/>
        <v>30</v>
      </c>
      <c r="AV25" s="84">
        <f t="shared" si="0"/>
        <v>10.419999999999998</v>
      </c>
      <c r="AW25" s="106" t="str">
        <f t="shared" si="20"/>
        <v>Admis(e)</v>
      </c>
      <c r="AX25" s="107">
        <f t="shared" si="23"/>
        <v>60</v>
      </c>
      <c r="AY25" s="124">
        <f t="shared" si="22"/>
        <v>180</v>
      </c>
      <c r="AZ25" s="108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108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24"/>
      <c r="CH25" s="56"/>
      <c r="CI25" s="56"/>
      <c r="CJ25" s="56"/>
      <c r="CK25" s="24"/>
      <c r="CL25" s="56"/>
      <c r="CM25" s="56"/>
      <c r="CN25" s="56"/>
      <c r="CO25" s="56"/>
      <c r="CP25" s="24"/>
      <c r="CQ25" s="56"/>
      <c r="CR25" s="56"/>
      <c r="CS25" s="24"/>
      <c r="CT25" s="56"/>
      <c r="CU25" s="56"/>
      <c r="CV25" s="24"/>
      <c r="CW25" s="56"/>
      <c r="CX25" s="56"/>
      <c r="CY25" s="56"/>
      <c r="CZ25" s="24"/>
      <c r="DA25" s="56"/>
      <c r="DB25" s="56"/>
      <c r="DC25" s="56"/>
      <c r="DD25" s="56"/>
      <c r="DE25" s="24"/>
      <c r="DF25" s="56"/>
      <c r="DG25" s="56"/>
      <c r="DH25" s="24"/>
      <c r="DI25" s="56"/>
      <c r="DJ25" s="56"/>
      <c r="DK25" s="56"/>
      <c r="DL25" s="150"/>
    </row>
    <row r="26" spans="1:116" s="81" customFormat="1" ht="39.950000000000003" customHeight="1">
      <c r="A26" s="76">
        <v>17</v>
      </c>
      <c r="B26" s="77" t="s">
        <v>104</v>
      </c>
      <c r="C26" s="77" t="s">
        <v>105</v>
      </c>
      <c r="D26" s="77" t="s">
        <v>106</v>
      </c>
      <c r="E26" s="78">
        <f t="shared" si="1"/>
        <v>9.8490000000000002</v>
      </c>
      <c r="F26" s="58">
        <f t="shared" si="2"/>
        <v>7</v>
      </c>
      <c r="G26" s="104">
        <v>10.5</v>
      </c>
      <c r="H26" s="104">
        <v>10.83</v>
      </c>
      <c r="I26" s="104">
        <v>8</v>
      </c>
      <c r="J26" s="138">
        <f t="shared" si="3"/>
        <v>10.636363636363637</v>
      </c>
      <c r="K26" s="58">
        <f t="shared" si="4"/>
        <v>11</v>
      </c>
      <c r="L26" s="104">
        <v>8</v>
      </c>
      <c r="M26" s="104">
        <v>12</v>
      </c>
      <c r="N26" s="104">
        <v>10</v>
      </c>
      <c r="O26" s="104">
        <v>12.5</v>
      </c>
      <c r="P26" s="138">
        <f t="shared" si="5"/>
        <v>8.8000000000000007</v>
      </c>
      <c r="Q26" s="79">
        <f t="shared" si="6"/>
        <v>0</v>
      </c>
      <c r="R26" s="104">
        <v>9</v>
      </c>
      <c r="S26" s="104">
        <v>8.5</v>
      </c>
      <c r="T26" s="138">
        <f t="shared" si="7"/>
        <v>9.6649999999999991</v>
      </c>
      <c r="U26" s="79">
        <f t="shared" si="8"/>
        <v>2</v>
      </c>
      <c r="V26" s="104">
        <v>11.33</v>
      </c>
      <c r="W26" s="104">
        <v>8</v>
      </c>
      <c r="X26" s="80">
        <v>7</v>
      </c>
      <c r="Y26" s="143">
        <f t="shared" si="9"/>
        <v>9.94</v>
      </c>
      <c r="Z26" s="138">
        <f t="shared" si="10"/>
        <v>9.6666666666666661</v>
      </c>
      <c r="AA26" s="62">
        <f t="shared" si="11"/>
        <v>6</v>
      </c>
      <c r="AB26" s="123">
        <v>9</v>
      </c>
      <c r="AC26" s="123">
        <v>10</v>
      </c>
      <c r="AD26" s="123">
        <v>10</v>
      </c>
      <c r="AE26" s="145">
        <f t="shared" si="12"/>
        <v>9.3000000000000007</v>
      </c>
      <c r="AF26" s="105">
        <f t="shared" si="13"/>
        <v>5</v>
      </c>
      <c r="AG26" s="123">
        <v>8</v>
      </c>
      <c r="AH26" s="123">
        <v>10</v>
      </c>
      <c r="AI26" s="123">
        <v>9.5</v>
      </c>
      <c r="AJ26" s="123">
        <v>10</v>
      </c>
      <c r="AK26" s="145">
        <f t="shared" si="14"/>
        <v>11.75</v>
      </c>
      <c r="AL26" s="105">
        <f t="shared" si="15"/>
        <v>4</v>
      </c>
      <c r="AM26" s="123">
        <v>12.5</v>
      </c>
      <c r="AN26" s="123">
        <v>11</v>
      </c>
      <c r="AO26" s="145">
        <f t="shared" si="16"/>
        <v>13.285714285714286</v>
      </c>
      <c r="AP26" s="105">
        <f t="shared" si="17"/>
        <v>7</v>
      </c>
      <c r="AQ26" s="123">
        <v>14.5</v>
      </c>
      <c r="AR26" s="123">
        <v>12.5</v>
      </c>
      <c r="AS26" s="123">
        <v>13</v>
      </c>
      <c r="AT26" s="148">
        <f t="shared" si="18"/>
        <v>10.67</v>
      </c>
      <c r="AU26" s="62">
        <f t="shared" si="19"/>
        <v>30</v>
      </c>
      <c r="AV26" s="84">
        <f t="shared" si="0"/>
        <v>10.305</v>
      </c>
      <c r="AW26" s="106" t="str">
        <f t="shared" si="20"/>
        <v>Admis(e)</v>
      </c>
      <c r="AX26" s="107">
        <f t="shared" si="23"/>
        <v>60</v>
      </c>
      <c r="AY26" s="124">
        <f t="shared" si="22"/>
        <v>180</v>
      </c>
      <c r="AZ26" s="108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108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24"/>
      <c r="CH26" s="56"/>
      <c r="CI26" s="56"/>
      <c r="CJ26" s="56"/>
      <c r="CK26" s="24"/>
      <c r="CL26" s="56"/>
      <c r="CM26" s="56"/>
      <c r="CN26" s="56"/>
      <c r="CO26" s="56"/>
      <c r="CP26" s="24"/>
      <c r="CQ26" s="56"/>
      <c r="CR26" s="56"/>
      <c r="CS26" s="24"/>
      <c r="CT26" s="56"/>
      <c r="CU26" s="56"/>
      <c r="CV26" s="24"/>
      <c r="CW26" s="56"/>
      <c r="CX26" s="56"/>
      <c r="CY26" s="56"/>
      <c r="CZ26" s="24"/>
      <c r="DA26" s="56"/>
      <c r="DB26" s="56"/>
      <c r="DC26" s="56"/>
      <c r="DD26" s="56"/>
      <c r="DE26" s="24"/>
      <c r="DF26" s="56"/>
      <c r="DG26" s="56"/>
      <c r="DH26" s="24"/>
      <c r="DI26" s="56"/>
      <c r="DJ26" s="56"/>
      <c r="DK26" s="56"/>
      <c r="DL26" s="150"/>
    </row>
    <row r="27" spans="1:116" s="81" customFormat="1" ht="39.950000000000003" customHeight="1">
      <c r="A27" s="76">
        <v>18</v>
      </c>
      <c r="B27" s="77" t="s">
        <v>107</v>
      </c>
      <c r="C27" s="77" t="s">
        <v>108</v>
      </c>
      <c r="D27" s="77" t="s">
        <v>65</v>
      </c>
      <c r="E27" s="134">
        <f t="shared" si="1"/>
        <v>9.0509999999999984</v>
      </c>
      <c r="F27" s="58">
        <f t="shared" si="2"/>
        <v>6</v>
      </c>
      <c r="G27" s="104">
        <v>6</v>
      </c>
      <c r="H27" s="104">
        <v>11.5</v>
      </c>
      <c r="I27" s="104">
        <v>10.67</v>
      </c>
      <c r="J27" s="138">
        <f t="shared" si="3"/>
        <v>11.545454545454545</v>
      </c>
      <c r="K27" s="58">
        <f t="shared" si="4"/>
        <v>11</v>
      </c>
      <c r="L27" s="104">
        <v>12.5</v>
      </c>
      <c r="M27" s="104">
        <v>11</v>
      </c>
      <c r="N27" s="104">
        <v>11.25</v>
      </c>
      <c r="O27" s="104">
        <v>11.5</v>
      </c>
      <c r="P27" s="138">
        <f t="shared" si="5"/>
        <v>12.3</v>
      </c>
      <c r="Q27" s="79">
        <f t="shared" si="6"/>
        <v>5</v>
      </c>
      <c r="R27" s="104">
        <v>13.5</v>
      </c>
      <c r="S27" s="104">
        <v>10.5</v>
      </c>
      <c r="T27" s="138">
        <f t="shared" si="7"/>
        <v>11.585000000000001</v>
      </c>
      <c r="U27" s="79">
        <f t="shared" si="8"/>
        <v>4</v>
      </c>
      <c r="V27" s="104">
        <v>10.67</v>
      </c>
      <c r="W27" s="104">
        <v>12.5</v>
      </c>
      <c r="X27" s="80">
        <v>15</v>
      </c>
      <c r="Y27" s="143">
        <f t="shared" si="9"/>
        <v>10.85</v>
      </c>
      <c r="Z27" s="138">
        <f t="shared" si="10"/>
        <v>8.3899999999999988</v>
      </c>
      <c r="AA27" s="62">
        <f t="shared" si="11"/>
        <v>3</v>
      </c>
      <c r="AB27" s="123">
        <v>7</v>
      </c>
      <c r="AC27" s="123">
        <v>11</v>
      </c>
      <c r="AD27" s="123">
        <v>7.17</v>
      </c>
      <c r="AE27" s="145">
        <f t="shared" si="12"/>
        <v>8.5</v>
      </c>
      <c r="AF27" s="105">
        <f t="shared" si="13"/>
        <v>2</v>
      </c>
      <c r="AG27" s="123">
        <v>8</v>
      </c>
      <c r="AH27" s="123">
        <v>8</v>
      </c>
      <c r="AI27" s="123">
        <v>10</v>
      </c>
      <c r="AJ27" s="123">
        <v>8.5</v>
      </c>
      <c r="AK27" s="145">
        <f t="shared" si="14"/>
        <v>11.5</v>
      </c>
      <c r="AL27" s="105">
        <f t="shared" si="15"/>
        <v>4</v>
      </c>
      <c r="AM27" s="123">
        <v>11</v>
      </c>
      <c r="AN27" s="123">
        <v>12</v>
      </c>
      <c r="AO27" s="145">
        <f t="shared" si="16"/>
        <v>11.857142857142858</v>
      </c>
      <c r="AP27" s="105">
        <f t="shared" si="17"/>
        <v>7</v>
      </c>
      <c r="AQ27" s="123">
        <v>12.5</v>
      </c>
      <c r="AR27" s="123">
        <v>11</v>
      </c>
      <c r="AS27" s="123">
        <v>12</v>
      </c>
      <c r="AT27" s="148">
        <f t="shared" si="18"/>
        <v>9.66</v>
      </c>
      <c r="AU27" s="62">
        <f t="shared" si="19"/>
        <v>16</v>
      </c>
      <c r="AV27" s="84">
        <f t="shared" si="0"/>
        <v>10.254999999999999</v>
      </c>
      <c r="AW27" s="106" t="str">
        <f t="shared" si="20"/>
        <v>Admis(e)</v>
      </c>
      <c r="AX27" s="107">
        <f t="shared" si="23"/>
        <v>60</v>
      </c>
      <c r="AY27" s="124">
        <f t="shared" si="22"/>
        <v>180</v>
      </c>
      <c r="AZ27" s="108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108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24"/>
      <c r="CH27" s="56"/>
      <c r="CI27" s="56"/>
      <c r="CJ27" s="56"/>
      <c r="CK27" s="24"/>
      <c r="CL27" s="56"/>
      <c r="CM27" s="56"/>
      <c r="CN27" s="56"/>
      <c r="CO27" s="56"/>
      <c r="CP27" s="24"/>
      <c r="CQ27" s="56"/>
      <c r="CR27" s="56"/>
      <c r="CS27" s="24"/>
      <c r="CT27" s="56"/>
      <c r="CU27" s="56"/>
      <c r="CV27" s="24"/>
      <c r="CW27" s="56"/>
      <c r="CX27" s="56"/>
      <c r="CY27" s="56"/>
      <c r="CZ27" s="24"/>
      <c r="DA27" s="56"/>
      <c r="DB27" s="56"/>
      <c r="DC27" s="56"/>
      <c r="DD27" s="56"/>
      <c r="DE27" s="24"/>
      <c r="DF27" s="56"/>
      <c r="DG27" s="56"/>
      <c r="DH27" s="24"/>
      <c r="DI27" s="56"/>
      <c r="DJ27" s="56"/>
      <c r="DK27" s="56"/>
      <c r="DL27" s="150"/>
    </row>
    <row r="28" spans="1:116" s="116" customFormat="1" ht="39.950000000000003" customHeight="1">
      <c r="A28" s="126">
        <v>19</v>
      </c>
      <c r="B28" s="77" t="s">
        <v>45</v>
      </c>
      <c r="C28" s="77" t="s">
        <v>46</v>
      </c>
      <c r="D28" s="77" t="s">
        <v>47</v>
      </c>
      <c r="E28" s="134">
        <f t="shared" si="1"/>
        <v>10.099</v>
      </c>
      <c r="F28" s="64">
        <f t="shared" si="2"/>
        <v>10</v>
      </c>
      <c r="G28" s="128">
        <v>10</v>
      </c>
      <c r="H28" s="128">
        <v>11</v>
      </c>
      <c r="I28" s="128">
        <v>9.33</v>
      </c>
      <c r="J28" s="138">
        <f t="shared" si="3"/>
        <v>9.045454545454545</v>
      </c>
      <c r="K28" s="64">
        <f t="shared" si="4"/>
        <v>9</v>
      </c>
      <c r="L28" s="128">
        <v>10.5</v>
      </c>
      <c r="M28" s="128">
        <v>10</v>
      </c>
      <c r="N28" s="128">
        <v>11</v>
      </c>
      <c r="O28" s="128">
        <v>3</v>
      </c>
      <c r="P28" s="138">
        <f t="shared" si="5"/>
        <v>10.9</v>
      </c>
      <c r="Q28" s="129">
        <f t="shared" si="6"/>
        <v>5</v>
      </c>
      <c r="R28" s="128">
        <v>11.5</v>
      </c>
      <c r="S28" s="128">
        <v>10</v>
      </c>
      <c r="T28" s="138">
        <f t="shared" si="7"/>
        <v>8.1649999999999991</v>
      </c>
      <c r="U28" s="129">
        <f t="shared" si="8"/>
        <v>0</v>
      </c>
      <c r="V28" s="128">
        <v>8.33</v>
      </c>
      <c r="W28" s="128">
        <v>8</v>
      </c>
      <c r="X28" s="64">
        <v>21</v>
      </c>
      <c r="Y28" s="143">
        <f t="shared" si="9"/>
        <v>9.59</v>
      </c>
      <c r="Z28" s="138">
        <f t="shared" si="10"/>
        <v>9.5566666666666649</v>
      </c>
      <c r="AA28" s="64">
        <f t="shared" si="11"/>
        <v>6</v>
      </c>
      <c r="AB28" s="128">
        <v>10.5</v>
      </c>
      <c r="AC28" s="128">
        <v>10</v>
      </c>
      <c r="AD28" s="128">
        <v>8.17</v>
      </c>
      <c r="AE28" s="145">
        <f t="shared" si="12"/>
        <v>10.8</v>
      </c>
      <c r="AF28" s="84">
        <f t="shared" si="13"/>
        <v>10</v>
      </c>
      <c r="AG28" s="128">
        <v>12</v>
      </c>
      <c r="AH28" s="128">
        <v>10</v>
      </c>
      <c r="AI28" s="128">
        <v>10.5</v>
      </c>
      <c r="AJ28" s="128">
        <v>10.5</v>
      </c>
      <c r="AK28" s="145">
        <f t="shared" si="14"/>
        <v>10</v>
      </c>
      <c r="AL28" s="84">
        <f t="shared" si="15"/>
        <v>4</v>
      </c>
      <c r="AM28" s="128">
        <v>10</v>
      </c>
      <c r="AN28" s="128">
        <v>10</v>
      </c>
      <c r="AO28" s="145">
        <f t="shared" si="16"/>
        <v>11.682857142857143</v>
      </c>
      <c r="AP28" s="84">
        <f t="shared" si="17"/>
        <v>7</v>
      </c>
      <c r="AQ28" s="128">
        <v>8.89</v>
      </c>
      <c r="AR28" s="128">
        <v>11</v>
      </c>
      <c r="AS28" s="128">
        <v>14</v>
      </c>
      <c r="AT28" s="148">
        <f t="shared" si="18"/>
        <v>10.53</v>
      </c>
      <c r="AU28" s="64">
        <f t="shared" si="19"/>
        <v>30</v>
      </c>
      <c r="AV28" s="84">
        <f t="shared" si="0"/>
        <v>10.059999999999999</v>
      </c>
      <c r="AW28" s="106" t="str">
        <f t="shared" si="20"/>
        <v>Admis(e)</v>
      </c>
      <c r="AX28" s="107">
        <f t="shared" si="23"/>
        <v>60</v>
      </c>
      <c r="AY28" s="124">
        <f t="shared" si="22"/>
        <v>180</v>
      </c>
      <c r="AZ28" s="130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0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21"/>
      <c r="CH28" s="131"/>
      <c r="CI28" s="131"/>
      <c r="CJ28" s="131"/>
      <c r="CK28" s="121"/>
      <c r="CL28" s="131"/>
      <c r="CM28" s="131"/>
      <c r="CN28" s="131"/>
      <c r="CO28" s="131"/>
      <c r="CP28" s="121"/>
      <c r="CQ28" s="131"/>
      <c r="CR28" s="131"/>
      <c r="CS28" s="121"/>
      <c r="CT28" s="131"/>
      <c r="CU28" s="131"/>
      <c r="CV28" s="121"/>
      <c r="CW28" s="131"/>
      <c r="CX28" s="131"/>
      <c r="CY28" s="131"/>
      <c r="CZ28" s="121"/>
      <c r="DA28" s="131"/>
      <c r="DB28" s="131"/>
      <c r="DC28" s="131"/>
      <c r="DD28" s="131"/>
      <c r="DE28" s="121"/>
      <c r="DF28" s="131"/>
      <c r="DG28" s="131"/>
      <c r="DH28" s="121"/>
      <c r="DI28" s="131"/>
      <c r="DJ28" s="131"/>
      <c r="DK28" s="131"/>
      <c r="DL28" s="151"/>
    </row>
    <row r="29" spans="1:116" s="81" customFormat="1" ht="39.950000000000003" customHeight="1">
      <c r="A29" s="76">
        <v>20</v>
      </c>
      <c r="B29" s="77" t="s">
        <v>109</v>
      </c>
      <c r="C29" s="77" t="s">
        <v>110</v>
      </c>
      <c r="D29" s="77" t="s">
        <v>37</v>
      </c>
      <c r="E29" s="78">
        <f t="shared" si="1"/>
        <v>9.1479999999999997</v>
      </c>
      <c r="F29" s="58">
        <f t="shared" si="2"/>
        <v>6</v>
      </c>
      <c r="G29" s="104">
        <v>7</v>
      </c>
      <c r="H29" s="104">
        <v>10.33</v>
      </c>
      <c r="I29" s="104">
        <v>10.83</v>
      </c>
      <c r="J29" s="138">
        <f t="shared" si="3"/>
        <v>12.272727272727273</v>
      </c>
      <c r="K29" s="58">
        <f t="shared" si="4"/>
        <v>11</v>
      </c>
      <c r="L29" s="104">
        <v>13</v>
      </c>
      <c r="M29" s="104">
        <v>11</v>
      </c>
      <c r="N29" s="104">
        <v>11.5</v>
      </c>
      <c r="O29" s="104">
        <v>14.5</v>
      </c>
      <c r="P29" s="138">
        <f t="shared" si="5"/>
        <v>13.3</v>
      </c>
      <c r="Q29" s="79">
        <f t="shared" si="6"/>
        <v>5</v>
      </c>
      <c r="R29" s="104">
        <v>15.5</v>
      </c>
      <c r="S29" s="104">
        <v>10</v>
      </c>
      <c r="T29" s="138">
        <f t="shared" si="7"/>
        <v>9.3350000000000009</v>
      </c>
      <c r="U29" s="79">
        <f t="shared" si="8"/>
        <v>2</v>
      </c>
      <c r="V29" s="104">
        <v>10.67</v>
      </c>
      <c r="W29" s="104">
        <v>8</v>
      </c>
      <c r="X29" s="80">
        <v>5</v>
      </c>
      <c r="Y29" s="143">
        <f t="shared" si="9"/>
        <v>11.02</v>
      </c>
      <c r="Z29" s="138">
        <f t="shared" si="10"/>
        <v>9.6133333333333333</v>
      </c>
      <c r="AA29" s="62">
        <f t="shared" si="11"/>
        <v>6</v>
      </c>
      <c r="AB29" s="123">
        <v>8</v>
      </c>
      <c r="AC29" s="123">
        <v>10.17</v>
      </c>
      <c r="AD29" s="123">
        <v>10.67</v>
      </c>
      <c r="AE29" s="145">
        <f t="shared" si="12"/>
        <v>9.1999999999999993</v>
      </c>
      <c r="AF29" s="105">
        <f t="shared" si="13"/>
        <v>5</v>
      </c>
      <c r="AG29" s="123">
        <v>4</v>
      </c>
      <c r="AH29" s="123">
        <v>11</v>
      </c>
      <c r="AI29" s="123">
        <v>9</v>
      </c>
      <c r="AJ29" s="123">
        <v>14.5</v>
      </c>
      <c r="AK29" s="145">
        <f t="shared" si="14"/>
        <v>13</v>
      </c>
      <c r="AL29" s="105">
        <f t="shared" si="15"/>
        <v>4</v>
      </c>
      <c r="AM29" s="123">
        <v>15</v>
      </c>
      <c r="AN29" s="123">
        <v>11</v>
      </c>
      <c r="AO29" s="145">
        <f t="shared" si="16"/>
        <v>11.191428571428572</v>
      </c>
      <c r="AP29" s="105">
        <f t="shared" si="17"/>
        <v>7</v>
      </c>
      <c r="AQ29" s="123">
        <v>14.67</v>
      </c>
      <c r="AR29" s="123">
        <v>5</v>
      </c>
      <c r="AS29" s="123">
        <v>13</v>
      </c>
      <c r="AT29" s="148">
        <f t="shared" si="18"/>
        <v>10.299999999999999</v>
      </c>
      <c r="AU29" s="62">
        <f t="shared" si="19"/>
        <v>30</v>
      </c>
      <c r="AV29" s="84">
        <f t="shared" si="0"/>
        <v>10.66</v>
      </c>
      <c r="AW29" s="106" t="str">
        <f t="shared" si="20"/>
        <v>Admis(e)</v>
      </c>
      <c r="AX29" s="107">
        <f t="shared" si="23"/>
        <v>60</v>
      </c>
      <c r="AY29" s="124">
        <f t="shared" si="22"/>
        <v>180</v>
      </c>
      <c r="AZ29" s="108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108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24"/>
      <c r="CH29" s="56"/>
      <c r="CI29" s="56"/>
      <c r="CJ29" s="56"/>
      <c r="CK29" s="24"/>
      <c r="CL29" s="56"/>
      <c r="CM29" s="56"/>
      <c r="CN29" s="56"/>
      <c r="CO29" s="56"/>
      <c r="CP29" s="24"/>
      <c r="CQ29" s="56"/>
      <c r="CR29" s="56"/>
      <c r="CS29" s="24"/>
      <c r="CT29" s="56"/>
      <c r="CU29" s="56"/>
      <c r="CV29" s="24"/>
      <c r="CW29" s="56"/>
      <c r="CX29" s="56"/>
      <c r="CY29" s="56"/>
      <c r="CZ29" s="24"/>
      <c r="DA29" s="56"/>
      <c r="DB29" s="56"/>
      <c r="DC29" s="56"/>
      <c r="DD29" s="56"/>
      <c r="DE29" s="24"/>
      <c r="DF29" s="56"/>
      <c r="DG29" s="56"/>
      <c r="DH29" s="24"/>
      <c r="DI29" s="56"/>
      <c r="DJ29" s="56"/>
      <c r="DK29" s="56"/>
      <c r="DL29" s="150"/>
    </row>
    <row r="30" spans="1:116" s="81" customFormat="1" ht="39.950000000000003" customHeight="1">
      <c r="A30" s="76">
        <v>21</v>
      </c>
      <c r="B30" s="77" t="s">
        <v>111</v>
      </c>
      <c r="C30" s="77" t="s">
        <v>110</v>
      </c>
      <c r="D30" s="77" t="s">
        <v>112</v>
      </c>
      <c r="E30" s="78">
        <f t="shared" si="1"/>
        <v>10.15</v>
      </c>
      <c r="F30" s="58">
        <f t="shared" si="2"/>
        <v>10</v>
      </c>
      <c r="G30" s="104">
        <v>10</v>
      </c>
      <c r="H30" s="104">
        <v>10.83</v>
      </c>
      <c r="I30" s="104">
        <v>9.67</v>
      </c>
      <c r="J30" s="138">
        <f t="shared" si="3"/>
        <v>12.863636363636363</v>
      </c>
      <c r="K30" s="58">
        <f t="shared" si="4"/>
        <v>11</v>
      </c>
      <c r="L30" s="104">
        <v>13</v>
      </c>
      <c r="M30" s="104">
        <v>12</v>
      </c>
      <c r="N30" s="104">
        <v>11.25</v>
      </c>
      <c r="O30" s="104">
        <v>16</v>
      </c>
      <c r="P30" s="138">
        <f t="shared" si="5"/>
        <v>12.5</v>
      </c>
      <c r="Q30" s="79">
        <f t="shared" si="6"/>
        <v>5</v>
      </c>
      <c r="R30" s="104">
        <v>13.5</v>
      </c>
      <c r="S30" s="104">
        <v>11</v>
      </c>
      <c r="T30" s="138">
        <f t="shared" si="7"/>
        <v>9.6649999999999991</v>
      </c>
      <c r="U30" s="79">
        <f t="shared" si="8"/>
        <v>2</v>
      </c>
      <c r="V30" s="104">
        <v>10.83</v>
      </c>
      <c r="W30" s="104">
        <v>8.5</v>
      </c>
      <c r="X30" s="80">
        <v>5</v>
      </c>
      <c r="Y30" s="143">
        <f t="shared" si="9"/>
        <v>11.48</v>
      </c>
      <c r="Z30" s="138">
        <f t="shared" si="10"/>
        <v>9.2200000000000006</v>
      </c>
      <c r="AA30" s="62">
        <f t="shared" si="11"/>
        <v>6</v>
      </c>
      <c r="AB30" s="123">
        <v>7</v>
      </c>
      <c r="AC30" s="123">
        <v>10.33</v>
      </c>
      <c r="AD30" s="123">
        <v>10.33</v>
      </c>
      <c r="AE30" s="145">
        <f t="shared" si="12"/>
        <v>10.3</v>
      </c>
      <c r="AF30" s="105">
        <f t="shared" si="13"/>
        <v>10</v>
      </c>
      <c r="AG30" s="123">
        <v>4</v>
      </c>
      <c r="AH30" s="123">
        <v>12</v>
      </c>
      <c r="AI30" s="123">
        <v>9.5</v>
      </c>
      <c r="AJ30" s="123">
        <v>18</v>
      </c>
      <c r="AK30" s="145">
        <f t="shared" si="14"/>
        <v>11</v>
      </c>
      <c r="AL30" s="105">
        <f t="shared" si="15"/>
        <v>4</v>
      </c>
      <c r="AM30" s="123">
        <v>10</v>
      </c>
      <c r="AN30" s="123">
        <v>12</v>
      </c>
      <c r="AO30" s="145">
        <f t="shared" si="16"/>
        <v>12.620000000000001</v>
      </c>
      <c r="AP30" s="105">
        <f t="shared" si="17"/>
        <v>7</v>
      </c>
      <c r="AQ30" s="123">
        <v>14.67</v>
      </c>
      <c r="AR30" s="123">
        <v>10</v>
      </c>
      <c r="AS30" s="123">
        <v>13</v>
      </c>
      <c r="AT30" s="148">
        <f t="shared" si="18"/>
        <v>10.62</v>
      </c>
      <c r="AU30" s="62">
        <f t="shared" si="19"/>
        <v>30</v>
      </c>
      <c r="AV30" s="84">
        <f t="shared" si="0"/>
        <v>11.05</v>
      </c>
      <c r="AW30" s="106" t="str">
        <f t="shared" si="20"/>
        <v>Admis(e)</v>
      </c>
      <c r="AX30" s="107">
        <f t="shared" si="23"/>
        <v>60</v>
      </c>
      <c r="AY30" s="124">
        <f t="shared" si="22"/>
        <v>180</v>
      </c>
      <c r="AZ30" s="108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108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24"/>
      <c r="CH30" s="56"/>
      <c r="CI30" s="56"/>
      <c r="CJ30" s="56"/>
      <c r="CK30" s="24"/>
      <c r="CL30" s="56"/>
      <c r="CM30" s="56"/>
      <c r="CN30" s="56"/>
      <c r="CO30" s="56"/>
      <c r="CP30" s="24"/>
      <c r="CQ30" s="56"/>
      <c r="CR30" s="56"/>
      <c r="CS30" s="24"/>
      <c r="CT30" s="56"/>
      <c r="CU30" s="56"/>
      <c r="CV30" s="24"/>
      <c r="CW30" s="56"/>
      <c r="CX30" s="56"/>
      <c r="CY30" s="56"/>
      <c r="CZ30" s="24"/>
      <c r="DA30" s="56"/>
      <c r="DB30" s="56"/>
      <c r="DC30" s="56"/>
      <c r="DD30" s="56"/>
      <c r="DE30" s="24"/>
      <c r="DF30" s="56"/>
      <c r="DG30" s="56"/>
      <c r="DH30" s="24"/>
      <c r="DI30" s="56"/>
      <c r="DJ30" s="56"/>
      <c r="DK30" s="56"/>
      <c r="DL30" s="150"/>
    </row>
    <row r="31" spans="1:116" s="81" customFormat="1" ht="39.950000000000003" customHeight="1">
      <c r="A31" s="76">
        <v>22</v>
      </c>
      <c r="B31" s="77" t="s">
        <v>113</v>
      </c>
      <c r="C31" s="77" t="s">
        <v>114</v>
      </c>
      <c r="D31" s="77" t="s">
        <v>115</v>
      </c>
      <c r="E31" s="78">
        <f t="shared" si="1"/>
        <v>10.899000000000001</v>
      </c>
      <c r="F31" s="58">
        <f t="shared" si="2"/>
        <v>10</v>
      </c>
      <c r="G31" s="104">
        <v>10.5</v>
      </c>
      <c r="H31" s="104">
        <v>11.33</v>
      </c>
      <c r="I31" s="104">
        <v>11</v>
      </c>
      <c r="J31" s="138">
        <f t="shared" si="3"/>
        <v>12.181818181818182</v>
      </c>
      <c r="K31" s="58">
        <f t="shared" si="4"/>
        <v>11</v>
      </c>
      <c r="L31" s="104">
        <v>12</v>
      </c>
      <c r="M31" s="104">
        <v>13</v>
      </c>
      <c r="N31" s="104">
        <v>10</v>
      </c>
      <c r="O31" s="104">
        <v>13</v>
      </c>
      <c r="P31" s="138">
        <f t="shared" si="5"/>
        <v>10.199999999999999</v>
      </c>
      <c r="Q31" s="79">
        <f t="shared" si="6"/>
        <v>5</v>
      </c>
      <c r="R31" s="104">
        <v>10.5</v>
      </c>
      <c r="S31" s="104">
        <v>9.75</v>
      </c>
      <c r="T31" s="138">
        <f t="shared" si="7"/>
        <v>10.335000000000001</v>
      </c>
      <c r="U31" s="79">
        <f t="shared" si="8"/>
        <v>4</v>
      </c>
      <c r="V31" s="104">
        <v>8.67</v>
      </c>
      <c r="W31" s="104">
        <v>12</v>
      </c>
      <c r="X31" s="80">
        <v>12</v>
      </c>
      <c r="Y31" s="143">
        <f t="shared" si="9"/>
        <v>11.18</v>
      </c>
      <c r="Z31" s="138">
        <f t="shared" si="10"/>
        <v>8.1133333333333333</v>
      </c>
      <c r="AA31" s="62">
        <f t="shared" si="11"/>
        <v>6</v>
      </c>
      <c r="AB31" s="123">
        <v>2</v>
      </c>
      <c r="AC31" s="123">
        <v>11.17</v>
      </c>
      <c r="AD31" s="123">
        <v>11.17</v>
      </c>
      <c r="AE31" s="145">
        <f t="shared" si="12"/>
        <v>11.7</v>
      </c>
      <c r="AF31" s="105">
        <f t="shared" si="13"/>
        <v>10</v>
      </c>
      <c r="AG31" s="123">
        <v>14</v>
      </c>
      <c r="AH31" s="123">
        <v>12</v>
      </c>
      <c r="AI31" s="123">
        <v>10.5</v>
      </c>
      <c r="AJ31" s="123">
        <v>9</v>
      </c>
      <c r="AK31" s="145">
        <f t="shared" si="14"/>
        <v>11.25</v>
      </c>
      <c r="AL31" s="105">
        <f t="shared" si="15"/>
        <v>4</v>
      </c>
      <c r="AM31" s="123">
        <v>9</v>
      </c>
      <c r="AN31" s="123">
        <v>13.5</v>
      </c>
      <c r="AO31" s="145">
        <f t="shared" si="16"/>
        <v>11.094285714285714</v>
      </c>
      <c r="AP31" s="105">
        <f t="shared" si="17"/>
        <v>7</v>
      </c>
      <c r="AQ31" s="123">
        <v>11.33</v>
      </c>
      <c r="AR31" s="123">
        <v>8</v>
      </c>
      <c r="AS31" s="123">
        <v>13</v>
      </c>
      <c r="AT31" s="148">
        <f t="shared" si="18"/>
        <v>10.43</v>
      </c>
      <c r="AU31" s="62">
        <f t="shared" si="19"/>
        <v>30</v>
      </c>
      <c r="AV31" s="84">
        <f t="shared" si="0"/>
        <v>10.805</v>
      </c>
      <c r="AW31" s="106" t="str">
        <f t="shared" si="20"/>
        <v>Admis(e)</v>
      </c>
      <c r="AX31" s="107">
        <f t="shared" si="23"/>
        <v>60</v>
      </c>
      <c r="AY31" s="124">
        <f t="shared" si="22"/>
        <v>180</v>
      </c>
      <c r="AZ31" s="108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108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24"/>
      <c r="CH31" s="56"/>
      <c r="CI31" s="56"/>
      <c r="CJ31" s="56"/>
      <c r="CK31" s="24"/>
      <c r="CL31" s="56"/>
      <c r="CM31" s="56"/>
      <c r="CN31" s="56"/>
      <c r="CO31" s="56"/>
      <c r="CP31" s="24"/>
      <c r="CQ31" s="56"/>
      <c r="CR31" s="56"/>
      <c r="CS31" s="24"/>
      <c r="CT31" s="56"/>
      <c r="CU31" s="56"/>
      <c r="CV31" s="24"/>
      <c r="CW31" s="56"/>
      <c r="CX31" s="56"/>
      <c r="CY31" s="56"/>
      <c r="CZ31" s="24"/>
      <c r="DA31" s="56"/>
      <c r="DB31" s="56"/>
      <c r="DC31" s="56"/>
      <c r="DD31" s="56"/>
      <c r="DE31" s="24"/>
      <c r="DF31" s="56"/>
      <c r="DG31" s="56"/>
      <c r="DH31" s="24"/>
      <c r="DI31" s="56"/>
      <c r="DJ31" s="56"/>
      <c r="DK31" s="56"/>
      <c r="DL31" s="150"/>
    </row>
    <row r="32" spans="1:116" s="132" customFormat="1" ht="39.950000000000003" customHeight="1">
      <c r="A32" s="126">
        <v>23</v>
      </c>
      <c r="B32" s="64" t="s">
        <v>116</v>
      </c>
      <c r="C32" s="64" t="s">
        <v>117</v>
      </c>
      <c r="D32" s="64" t="s">
        <v>65</v>
      </c>
      <c r="E32" s="134">
        <f t="shared" si="1"/>
        <v>7.9019999999999992</v>
      </c>
      <c r="F32" s="64">
        <f t="shared" si="2"/>
        <v>6</v>
      </c>
      <c r="G32" s="128">
        <v>3</v>
      </c>
      <c r="H32" s="128">
        <v>10.67</v>
      </c>
      <c r="I32" s="128">
        <v>11.67</v>
      </c>
      <c r="J32" s="138">
        <f t="shared" si="3"/>
        <v>10.454545454545455</v>
      </c>
      <c r="K32" s="64">
        <f t="shared" si="4"/>
        <v>11</v>
      </c>
      <c r="L32" s="128">
        <v>11</v>
      </c>
      <c r="M32" s="128">
        <v>10</v>
      </c>
      <c r="N32" s="128">
        <v>10</v>
      </c>
      <c r="O32" s="128">
        <v>11</v>
      </c>
      <c r="P32" s="138">
        <f t="shared" si="5"/>
        <v>10.3</v>
      </c>
      <c r="Q32" s="129">
        <f t="shared" si="6"/>
        <v>5</v>
      </c>
      <c r="R32" s="128">
        <v>11</v>
      </c>
      <c r="S32" s="128">
        <v>9.25</v>
      </c>
      <c r="T32" s="138">
        <f t="shared" si="7"/>
        <v>11</v>
      </c>
      <c r="U32" s="129">
        <f t="shared" si="8"/>
        <v>4</v>
      </c>
      <c r="V32" s="128">
        <v>12</v>
      </c>
      <c r="W32" s="128">
        <v>10</v>
      </c>
      <c r="X32" s="64">
        <v>13</v>
      </c>
      <c r="Y32" s="143">
        <f t="shared" si="9"/>
        <v>9.66</v>
      </c>
      <c r="Z32" s="138">
        <f t="shared" si="10"/>
        <v>9.2200000000000006</v>
      </c>
      <c r="AA32" s="64">
        <f t="shared" si="11"/>
        <v>6</v>
      </c>
      <c r="AB32" s="128">
        <v>7</v>
      </c>
      <c r="AC32" s="128">
        <v>10.33</v>
      </c>
      <c r="AD32" s="128">
        <v>10.33</v>
      </c>
      <c r="AE32" s="145">
        <f t="shared" si="12"/>
        <v>8.6</v>
      </c>
      <c r="AF32" s="84">
        <f t="shared" si="13"/>
        <v>3</v>
      </c>
      <c r="AG32" s="128">
        <v>4</v>
      </c>
      <c r="AH32" s="128">
        <v>12</v>
      </c>
      <c r="AI32" s="128">
        <v>9.5</v>
      </c>
      <c r="AJ32" s="128">
        <v>9.5</v>
      </c>
      <c r="AK32" s="145">
        <f t="shared" si="14"/>
        <v>10.5</v>
      </c>
      <c r="AL32" s="84">
        <f t="shared" si="15"/>
        <v>4</v>
      </c>
      <c r="AM32" s="128">
        <v>10</v>
      </c>
      <c r="AN32" s="128">
        <v>11</v>
      </c>
      <c r="AO32" s="145">
        <f t="shared" si="16"/>
        <v>10.834285714285715</v>
      </c>
      <c r="AP32" s="84">
        <f t="shared" si="17"/>
        <v>7</v>
      </c>
      <c r="AQ32" s="128">
        <v>12.67</v>
      </c>
      <c r="AR32" s="128">
        <v>8</v>
      </c>
      <c r="AS32" s="128">
        <v>11.5</v>
      </c>
      <c r="AT32" s="148">
        <f t="shared" si="18"/>
        <v>9.57</v>
      </c>
      <c r="AU32" s="64">
        <f t="shared" si="19"/>
        <v>20</v>
      </c>
      <c r="AV32" s="84">
        <f t="shared" si="0"/>
        <v>9.6150000000000002</v>
      </c>
      <c r="AW32" s="106" t="str">
        <f t="shared" si="20"/>
        <v>Ajourné(e)</v>
      </c>
      <c r="AX32" s="107">
        <f t="shared" si="23"/>
        <v>33</v>
      </c>
      <c r="AY32" s="124">
        <f t="shared" si="22"/>
        <v>153</v>
      </c>
      <c r="AZ32" s="130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0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21"/>
      <c r="CH32" s="131"/>
      <c r="CI32" s="131"/>
      <c r="CJ32" s="131"/>
      <c r="CK32" s="121"/>
      <c r="CL32" s="131"/>
      <c r="CM32" s="131"/>
      <c r="CN32" s="131"/>
      <c r="CO32" s="131"/>
      <c r="CP32" s="121"/>
      <c r="CQ32" s="131"/>
      <c r="CR32" s="131"/>
      <c r="CS32" s="121"/>
      <c r="CT32" s="131"/>
      <c r="CU32" s="131"/>
      <c r="CV32" s="121"/>
      <c r="CW32" s="131"/>
      <c r="CX32" s="131"/>
      <c r="CY32" s="131"/>
      <c r="CZ32" s="121"/>
      <c r="DA32" s="131"/>
      <c r="DB32" s="131"/>
      <c r="DC32" s="131"/>
      <c r="DD32" s="131"/>
      <c r="DE32" s="121"/>
      <c r="DF32" s="131"/>
      <c r="DG32" s="131"/>
      <c r="DH32" s="121"/>
      <c r="DI32" s="131"/>
      <c r="DJ32" s="131"/>
      <c r="DK32" s="131"/>
      <c r="DL32" s="151"/>
    </row>
    <row r="33" spans="1:116" s="81" customFormat="1" ht="39.950000000000003" customHeight="1">
      <c r="A33" s="76">
        <v>24</v>
      </c>
      <c r="B33" s="77" t="s">
        <v>118</v>
      </c>
      <c r="C33" s="77" t="s">
        <v>119</v>
      </c>
      <c r="D33" s="77" t="s">
        <v>57</v>
      </c>
      <c r="E33" s="78">
        <f t="shared" si="1"/>
        <v>11.450999999999999</v>
      </c>
      <c r="F33" s="58">
        <f t="shared" si="2"/>
        <v>10</v>
      </c>
      <c r="G33" s="104">
        <v>13.5</v>
      </c>
      <c r="H33" s="104">
        <v>11.5</v>
      </c>
      <c r="I33" s="104">
        <v>8.67</v>
      </c>
      <c r="J33" s="138">
        <f t="shared" si="3"/>
        <v>11.5</v>
      </c>
      <c r="K33" s="58">
        <f t="shared" si="4"/>
        <v>11</v>
      </c>
      <c r="L33" s="104">
        <v>12.5</v>
      </c>
      <c r="M33" s="104">
        <v>11</v>
      </c>
      <c r="N33" s="104">
        <v>12</v>
      </c>
      <c r="O33" s="104">
        <v>10.5</v>
      </c>
      <c r="P33" s="138">
        <f t="shared" si="5"/>
        <v>9.6</v>
      </c>
      <c r="Q33" s="79">
        <f t="shared" si="6"/>
        <v>2</v>
      </c>
      <c r="R33" s="104">
        <v>9</v>
      </c>
      <c r="S33" s="104">
        <v>10.5</v>
      </c>
      <c r="T33" s="138">
        <f t="shared" si="7"/>
        <v>10.75</v>
      </c>
      <c r="U33" s="79">
        <f t="shared" si="8"/>
        <v>4</v>
      </c>
      <c r="V33" s="104">
        <v>10</v>
      </c>
      <c r="W33" s="104">
        <v>11.5</v>
      </c>
      <c r="X33" s="80">
        <v>9</v>
      </c>
      <c r="Y33" s="143">
        <f t="shared" si="9"/>
        <v>11.07</v>
      </c>
      <c r="Z33" s="138">
        <f t="shared" si="10"/>
        <v>10.110000000000001</v>
      </c>
      <c r="AA33" s="62">
        <f t="shared" si="11"/>
        <v>9</v>
      </c>
      <c r="AB33" s="123">
        <v>8</v>
      </c>
      <c r="AC33" s="123">
        <v>10.5</v>
      </c>
      <c r="AD33" s="123">
        <v>11.83</v>
      </c>
      <c r="AE33" s="145">
        <f t="shared" si="12"/>
        <v>10.8</v>
      </c>
      <c r="AF33" s="105">
        <f t="shared" si="13"/>
        <v>10</v>
      </c>
      <c r="AG33" s="123">
        <v>12</v>
      </c>
      <c r="AH33" s="123">
        <v>12</v>
      </c>
      <c r="AI33" s="123">
        <v>10</v>
      </c>
      <c r="AJ33" s="123">
        <v>8</v>
      </c>
      <c r="AK33" s="145">
        <f t="shared" si="14"/>
        <v>11.75</v>
      </c>
      <c r="AL33" s="105">
        <f t="shared" si="15"/>
        <v>4</v>
      </c>
      <c r="AM33" s="123">
        <v>11.5</v>
      </c>
      <c r="AN33" s="123">
        <v>12</v>
      </c>
      <c r="AO33" s="145">
        <f t="shared" si="16"/>
        <v>10.714285714285714</v>
      </c>
      <c r="AP33" s="105">
        <f t="shared" si="17"/>
        <v>7</v>
      </c>
      <c r="AQ33" s="123">
        <v>11</v>
      </c>
      <c r="AR33" s="123">
        <v>7</v>
      </c>
      <c r="AS33" s="123">
        <v>13</v>
      </c>
      <c r="AT33" s="148">
        <f t="shared" si="18"/>
        <v>10.7</v>
      </c>
      <c r="AU33" s="62">
        <f t="shared" si="19"/>
        <v>30</v>
      </c>
      <c r="AV33" s="84">
        <f t="shared" si="0"/>
        <v>10.885</v>
      </c>
      <c r="AW33" s="106" t="str">
        <f t="shared" si="20"/>
        <v>Admis(e)</v>
      </c>
      <c r="AX33" s="107">
        <f t="shared" si="23"/>
        <v>60</v>
      </c>
      <c r="AY33" s="124">
        <f t="shared" si="22"/>
        <v>180</v>
      </c>
      <c r="AZ33" s="108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108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24"/>
      <c r="CH33" s="56"/>
      <c r="CI33" s="56"/>
      <c r="CJ33" s="56"/>
      <c r="CK33" s="24"/>
      <c r="CL33" s="56"/>
      <c r="CM33" s="56"/>
      <c r="CN33" s="56"/>
      <c r="CO33" s="56"/>
      <c r="CP33" s="24"/>
      <c r="CQ33" s="56"/>
      <c r="CR33" s="56"/>
      <c r="CS33" s="24"/>
      <c r="CT33" s="56"/>
      <c r="CU33" s="56"/>
      <c r="CV33" s="24"/>
      <c r="CW33" s="56"/>
      <c r="CX33" s="56"/>
      <c r="CY33" s="56"/>
      <c r="CZ33" s="24"/>
      <c r="DA33" s="56"/>
      <c r="DB33" s="56"/>
      <c r="DC33" s="56"/>
      <c r="DD33" s="56"/>
      <c r="DE33" s="24"/>
      <c r="DF33" s="56"/>
      <c r="DG33" s="56"/>
      <c r="DH33" s="24"/>
      <c r="DI33" s="56"/>
      <c r="DJ33" s="56"/>
      <c r="DK33" s="56"/>
      <c r="DL33" s="150"/>
    </row>
    <row r="34" spans="1:116" s="81" customFormat="1" ht="39.950000000000003" customHeight="1">
      <c r="A34" s="76">
        <v>25</v>
      </c>
      <c r="B34" s="77" t="s">
        <v>120</v>
      </c>
      <c r="C34" s="77" t="s">
        <v>121</v>
      </c>
      <c r="D34" s="77" t="s">
        <v>37</v>
      </c>
      <c r="E34" s="78">
        <f t="shared" si="1"/>
        <v>11.35</v>
      </c>
      <c r="F34" s="58">
        <f t="shared" si="2"/>
        <v>10</v>
      </c>
      <c r="G34" s="104">
        <v>11.5</v>
      </c>
      <c r="H34" s="104">
        <v>11.83</v>
      </c>
      <c r="I34" s="104">
        <v>10.67</v>
      </c>
      <c r="J34" s="138">
        <f t="shared" si="3"/>
        <v>11.181818181818182</v>
      </c>
      <c r="K34" s="58">
        <f t="shared" si="4"/>
        <v>11</v>
      </c>
      <c r="L34" s="104">
        <v>9</v>
      </c>
      <c r="M34" s="104">
        <v>13</v>
      </c>
      <c r="N34" s="104">
        <v>11.5</v>
      </c>
      <c r="O34" s="104">
        <v>10.5</v>
      </c>
      <c r="P34" s="138">
        <f t="shared" si="5"/>
        <v>13.3</v>
      </c>
      <c r="Q34" s="79">
        <f t="shared" si="6"/>
        <v>5</v>
      </c>
      <c r="R34" s="104">
        <v>14.5</v>
      </c>
      <c r="S34" s="104">
        <v>11.5</v>
      </c>
      <c r="T34" s="138">
        <f t="shared" si="7"/>
        <v>12.335000000000001</v>
      </c>
      <c r="U34" s="79">
        <f t="shared" si="8"/>
        <v>4</v>
      </c>
      <c r="V34" s="104">
        <v>11.67</v>
      </c>
      <c r="W34" s="104">
        <v>13</v>
      </c>
      <c r="X34" s="80">
        <v>9</v>
      </c>
      <c r="Y34" s="143">
        <f t="shared" si="9"/>
        <v>11.75</v>
      </c>
      <c r="Z34" s="138">
        <f t="shared" si="10"/>
        <v>7.4433333333333342</v>
      </c>
      <c r="AA34" s="62">
        <f t="shared" si="11"/>
        <v>3</v>
      </c>
      <c r="AB34" s="123">
        <v>3</v>
      </c>
      <c r="AC34" s="123">
        <v>10.5</v>
      </c>
      <c r="AD34" s="123">
        <v>8.83</v>
      </c>
      <c r="AE34" s="145">
        <f t="shared" si="12"/>
        <v>9.6</v>
      </c>
      <c r="AF34" s="105">
        <f t="shared" si="13"/>
        <v>8</v>
      </c>
      <c r="AG34" s="123">
        <v>11</v>
      </c>
      <c r="AH34" s="123">
        <v>10</v>
      </c>
      <c r="AI34" s="123">
        <v>10.5</v>
      </c>
      <c r="AJ34" s="123">
        <v>6</v>
      </c>
      <c r="AK34" s="145">
        <f t="shared" si="14"/>
        <v>10.25</v>
      </c>
      <c r="AL34" s="105">
        <f t="shared" si="15"/>
        <v>4</v>
      </c>
      <c r="AM34" s="123">
        <v>8.5</v>
      </c>
      <c r="AN34" s="123">
        <v>12</v>
      </c>
      <c r="AO34" s="145">
        <f t="shared" si="16"/>
        <v>13.379999999999999</v>
      </c>
      <c r="AP34" s="105">
        <f t="shared" si="17"/>
        <v>7</v>
      </c>
      <c r="AQ34" s="123">
        <v>14.33</v>
      </c>
      <c r="AR34" s="123">
        <v>13</v>
      </c>
      <c r="AS34" s="123">
        <v>13</v>
      </c>
      <c r="AT34" s="148">
        <f t="shared" si="18"/>
        <v>9.93</v>
      </c>
      <c r="AU34" s="62">
        <f t="shared" si="19"/>
        <v>22</v>
      </c>
      <c r="AV34" s="84">
        <f t="shared" ref="AV34:AV47" si="24">SUM(Y34+AT34)/2</f>
        <v>10.84</v>
      </c>
      <c r="AW34" s="106" t="str">
        <f t="shared" si="20"/>
        <v>Admis(e)</v>
      </c>
      <c r="AX34" s="107">
        <f t="shared" si="23"/>
        <v>60</v>
      </c>
      <c r="AY34" s="124">
        <f t="shared" si="22"/>
        <v>180</v>
      </c>
      <c r="AZ34" s="108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108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24"/>
      <c r="CH34" s="56"/>
      <c r="CI34" s="56"/>
      <c r="CJ34" s="56"/>
      <c r="CK34" s="24"/>
      <c r="CL34" s="56"/>
      <c r="CM34" s="56"/>
      <c r="CN34" s="56"/>
      <c r="CO34" s="56"/>
      <c r="CP34" s="24"/>
      <c r="CQ34" s="56"/>
      <c r="CR34" s="56"/>
      <c r="CS34" s="24"/>
      <c r="CT34" s="56"/>
      <c r="CU34" s="56"/>
      <c r="CV34" s="24"/>
      <c r="CW34" s="56"/>
      <c r="CX34" s="56"/>
      <c r="CY34" s="56"/>
      <c r="CZ34" s="24"/>
      <c r="DA34" s="56"/>
      <c r="DB34" s="56"/>
      <c r="DC34" s="56"/>
      <c r="DD34" s="56"/>
      <c r="DE34" s="24"/>
      <c r="DF34" s="56"/>
      <c r="DG34" s="56"/>
      <c r="DH34" s="24"/>
      <c r="DI34" s="56"/>
      <c r="DJ34" s="56"/>
      <c r="DK34" s="56"/>
      <c r="DL34" s="150"/>
    </row>
    <row r="35" spans="1:116" s="81" customFormat="1" ht="39.950000000000003" customHeight="1">
      <c r="A35" s="76">
        <v>26</v>
      </c>
      <c r="B35" s="77" t="s">
        <v>122</v>
      </c>
      <c r="C35" s="77" t="s">
        <v>123</v>
      </c>
      <c r="D35" s="77" t="s">
        <v>124</v>
      </c>
      <c r="E35" s="78">
        <f t="shared" si="1"/>
        <v>10.6</v>
      </c>
      <c r="F35" s="58">
        <f t="shared" si="2"/>
        <v>10</v>
      </c>
      <c r="G35" s="104">
        <v>10</v>
      </c>
      <c r="H35" s="104">
        <v>10.67</v>
      </c>
      <c r="I35" s="104">
        <v>11.33</v>
      </c>
      <c r="J35" s="138">
        <f t="shared" si="3"/>
        <v>11.090909090909092</v>
      </c>
      <c r="K35" s="58">
        <f t="shared" si="4"/>
        <v>11</v>
      </c>
      <c r="L35" s="104">
        <v>11</v>
      </c>
      <c r="M35" s="104">
        <v>10</v>
      </c>
      <c r="N35" s="104">
        <v>12.5</v>
      </c>
      <c r="O35" s="104">
        <v>12</v>
      </c>
      <c r="P35" s="138">
        <f t="shared" si="5"/>
        <v>9.1999999999999993</v>
      </c>
      <c r="Q35" s="79">
        <f t="shared" si="6"/>
        <v>0</v>
      </c>
      <c r="R35" s="104">
        <v>9</v>
      </c>
      <c r="S35" s="104">
        <v>9.5</v>
      </c>
      <c r="T35" s="138">
        <f t="shared" si="7"/>
        <v>11.335000000000001</v>
      </c>
      <c r="U35" s="79">
        <f t="shared" si="8"/>
        <v>4</v>
      </c>
      <c r="V35" s="104">
        <v>10.67</v>
      </c>
      <c r="W35" s="104">
        <v>12</v>
      </c>
      <c r="X35" s="80">
        <v>11</v>
      </c>
      <c r="Y35" s="143">
        <f t="shared" si="9"/>
        <v>10.65</v>
      </c>
      <c r="Z35" s="138">
        <f t="shared" si="10"/>
        <v>8.2200000000000006</v>
      </c>
      <c r="AA35" s="62">
        <f t="shared" si="11"/>
        <v>3</v>
      </c>
      <c r="AB35" s="123">
        <v>5</v>
      </c>
      <c r="AC35" s="123">
        <v>9.33</v>
      </c>
      <c r="AD35" s="123">
        <v>10.33</v>
      </c>
      <c r="AE35" s="145">
        <f t="shared" si="12"/>
        <v>10.8</v>
      </c>
      <c r="AF35" s="105">
        <f t="shared" si="13"/>
        <v>10</v>
      </c>
      <c r="AG35" s="123">
        <v>7</v>
      </c>
      <c r="AH35" s="123">
        <v>12</v>
      </c>
      <c r="AI35" s="123">
        <v>11.5</v>
      </c>
      <c r="AJ35" s="123">
        <v>14</v>
      </c>
      <c r="AK35" s="145">
        <f t="shared" si="14"/>
        <v>10.25</v>
      </c>
      <c r="AL35" s="105">
        <f t="shared" si="15"/>
        <v>4</v>
      </c>
      <c r="AM35" s="123">
        <v>7.5</v>
      </c>
      <c r="AN35" s="123">
        <v>13</v>
      </c>
      <c r="AO35" s="145">
        <f t="shared" si="16"/>
        <v>13.191428571428572</v>
      </c>
      <c r="AP35" s="105">
        <f t="shared" si="17"/>
        <v>7</v>
      </c>
      <c r="AQ35" s="123">
        <v>13.67</v>
      </c>
      <c r="AR35" s="123">
        <v>13</v>
      </c>
      <c r="AS35" s="123">
        <v>13</v>
      </c>
      <c r="AT35" s="148">
        <f t="shared" si="18"/>
        <v>10.52</v>
      </c>
      <c r="AU35" s="62">
        <f t="shared" si="19"/>
        <v>30</v>
      </c>
      <c r="AV35" s="84">
        <f t="shared" si="24"/>
        <v>10.585000000000001</v>
      </c>
      <c r="AW35" s="106" t="str">
        <f t="shared" si="20"/>
        <v>Admis(e)</v>
      </c>
      <c r="AX35" s="107">
        <f t="shared" si="23"/>
        <v>60</v>
      </c>
      <c r="AY35" s="124">
        <f t="shared" si="22"/>
        <v>180</v>
      </c>
      <c r="AZ35" s="108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108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24"/>
      <c r="CH35" s="56"/>
      <c r="CI35" s="56"/>
      <c r="CJ35" s="56"/>
      <c r="CK35" s="24"/>
      <c r="CL35" s="56"/>
      <c r="CM35" s="56"/>
      <c r="CN35" s="56"/>
      <c r="CO35" s="56"/>
      <c r="CP35" s="24"/>
      <c r="CQ35" s="56"/>
      <c r="CR35" s="56"/>
      <c r="CS35" s="24"/>
      <c r="CT35" s="56"/>
      <c r="CU35" s="56"/>
      <c r="CV35" s="24"/>
      <c r="CW35" s="56"/>
      <c r="CX35" s="56"/>
      <c r="CY35" s="56"/>
      <c r="CZ35" s="24"/>
      <c r="DA35" s="56"/>
      <c r="DB35" s="56"/>
      <c r="DC35" s="56"/>
      <c r="DD35" s="56"/>
      <c r="DE35" s="24"/>
      <c r="DF35" s="56"/>
      <c r="DG35" s="56"/>
      <c r="DH35" s="24"/>
      <c r="DI35" s="56"/>
      <c r="DJ35" s="56"/>
      <c r="DK35" s="56"/>
      <c r="DL35" s="150"/>
    </row>
    <row r="36" spans="1:116" s="82" customFormat="1" ht="39.950000000000003" customHeight="1">
      <c r="A36" s="76">
        <v>27</v>
      </c>
      <c r="B36" s="64" t="s">
        <v>125</v>
      </c>
      <c r="C36" s="64" t="s">
        <v>126</v>
      </c>
      <c r="D36" s="64" t="s">
        <v>127</v>
      </c>
      <c r="E36" s="78">
        <f t="shared" si="1"/>
        <v>7.9509999999999987</v>
      </c>
      <c r="F36" s="58">
        <f t="shared" si="2"/>
        <v>4</v>
      </c>
      <c r="G36" s="104">
        <v>10</v>
      </c>
      <c r="H36" s="104">
        <v>4</v>
      </c>
      <c r="I36" s="104">
        <v>9.17</v>
      </c>
      <c r="J36" s="138">
        <f t="shared" si="3"/>
        <v>8.1818181818181817</v>
      </c>
      <c r="K36" s="58">
        <f t="shared" si="4"/>
        <v>4</v>
      </c>
      <c r="L36" s="104">
        <v>7</v>
      </c>
      <c r="M36" s="104">
        <v>6</v>
      </c>
      <c r="N36" s="104">
        <v>11</v>
      </c>
      <c r="O36" s="104">
        <v>11.5</v>
      </c>
      <c r="P36" s="138">
        <f t="shared" si="5"/>
        <v>6</v>
      </c>
      <c r="Q36" s="79">
        <f t="shared" si="6"/>
        <v>3</v>
      </c>
      <c r="R36" s="104">
        <v>10</v>
      </c>
      <c r="S36" s="104">
        <v>0</v>
      </c>
      <c r="T36" s="138">
        <f t="shared" si="7"/>
        <v>11.914999999999999</v>
      </c>
      <c r="U36" s="79">
        <f t="shared" si="8"/>
        <v>4</v>
      </c>
      <c r="V36" s="104">
        <v>13.83</v>
      </c>
      <c r="W36" s="104">
        <v>10</v>
      </c>
      <c r="X36" s="80">
        <v>5</v>
      </c>
      <c r="Y36" s="143">
        <f t="shared" si="9"/>
        <v>8.24</v>
      </c>
      <c r="Z36" s="138">
        <f t="shared" si="10"/>
        <v>6.3866666666666667</v>
      </c>
      <c r="AA36" s="62">
        <f t="shared" si="11"/>
        <v>0</v>
      </c>
      <c r="AB36" s="123">
        <v>5</v>
      </c>
      <c r="AC36" s="123">
        <v>7.33</v>
      </c>
      <c r="AD36" s="123">
        <v>6.83</v>
      </c>
      <c r="AE36" s="145">
        <f t="shared" si="12"/>
        <v>7.1</v>
      </c>
      <c r="AF36" s="105">
        <f t="shared" si="13"/>
        <v>3</v>
      </c>
      <c r="AG36" s="123">
        <v>9</v>
      </c>
      <c r="AH36" s="123">
        <v>10</v>
      </c>
      <c r="AI36" s="123">
        <v>0</v>
      </c>
      <c r="AJ36" s="123">
        <v>7</v>
      </c>
      <c r="AK36" s="145">
        <f t="shared" si="14"/>
        <v>7</v>
      </c>
      <c r="AL36" s="105">
        <f t="shared" si="15"/>
        <v>2</v>
      </c>
      <c r="AM36" s="123">
        <v>14</v>
      </c>
      <c r="AN36" s="123">
        <v>0</v>
      </c>
      <c r="AO36" s="145">
        <f t="shared" si="16"/>
        <v>12.04857142857143</v>
      </c>
      <c r="AP36" s="105">
        <f t="shared" si="17"/>
        <v>7</v>
      </c>
      <c r="AQ36" s="123">
        <v>10.67</v>
      </c>
      <c r="AR36" s="123">
        <v>12</v>
      </c>
      <c r="AS36" s="123">
        <v>13</v>
      </c>
      <c r="AT36" s="148">
        <f t="shared" si="18"/>
        <v>8.0299999999999994</v>
      </c>
      <c r="AU36" s="62">
        <f t="shared" si="19"/>
        <v>12</v>
      </c>
      <c r="AV36" s="84">
        <f t="shared" si="24"/>
        <v>8.1349999999999998</v>
      </c>
      <c r="AW36" s="106" t="str">
        <f t="shared" si="20"/>
        <v>Ajourné(e)</v>
      </c>
      <c r="AX36" s="107">
        <f t="shared" si="23"/>
        <v>17</v>
      </c>
      <c r="AY36" s="124">
        <f t="shared" si="22"/>
        <v>137</v>
      </c>
      <c r="AZ36" s="108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108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24"/>
      <c r="CH36" s="56"/>
      <c r="CI36" s="56"/>
      <c r="CJ36" s="56"/>
      <c r="CK36" s="24"/>
      <c r="CL36" s="56"/>
      <c r="CM36" s="56"/>
      <c r="CN36" s="56"/>
      <c r="CO36" s="56"/>
      <c r="CP36" s="24"/>
      <c r="CQ36" s="56"/>
      <c r="CR36" s="56"/>
      <c r="CS36" s="24"/>
      <c r="CT36" s="56"/>
      <c r="CU36" s="56"/>
      <c r="CV36" s="24"/>
      <c r="CW36" s="56"/>
      <c r="CX36" s="56"/>
      <c r="CY36" s="56"/>
      <c r="CZ36" s="24"/>
      <c r="DA36" s="56"/>
      <c r="DB36" s="56"/>
      <c r="DC36" s="56"/>
      <c r="DD36" s="56"/>
      <c r="DE36" s="24"/>
      <c r="DF36" s="56"/>
      <c r="DG36" s="56"/>
      <c r="DH36" s="24"/>
      <c r="DI36" s="56"/>
      <c r="DJ36" s="56"/>
      <c r="DK36" s="56"/>
      <c r="DL36" s="150"/>
    </row>
    <row r="37" spans="1:116" s="81" customFormat="1" ht="39.950000000000003" customHeight="1">
      <c r="A37" s="76">
        <v>28</v>
      </c>
      <c r="B37" s="77" t="s">
        <v>51</v>
      </c>
      <c r="C37" s="77" t="s">
        <v>52</v>
      </c>
      <c r="D37" s="77" t="s">
        <v>53</v>
      </c>
      <c r="E37" s="78">
        <f t="shared" si="1"/>
        <v>10.498000000000001</v>
      </c>
      <c r="F37" s="58">
        <f t="shared" si="2"/>
        <v>10</v>
      </c>
      <c r="G37" s="104">
        <v>11.5</v>
      </c>
      <c r="H37" s="104">
        <v>11.33</v>
      </c>
      <c r="I37" s="104">
        <v>8.33</v>
      </c>
      <c r="J37" s="138">
        <f t="shared" si="3"/>
        <v>6.7727272727272725</v>
      </c>
      <c r="K37" s="58">
        <f t="shared" si="4"/>
        <v>7</v>
      </c>
      <c r="L37" s="104">
        <v>11.5</v>
      </c>
      <c r="M37" s="104">
        <v>10</v>
      </c>
      <c r="N37" s="104">
        <v>0</v>
      </c>
      <c r="O37" s="104">
        <v>0</v>
      </c>
      <c r="P37" s="138">
        <f t="shared" si="5"/>
        <v>10.3</v>
      </c>
      <c r="Q37" s="79">
        <f t="shared" si="6"/>
        <v>5</v>
      </c>
      <c r="R37" s="104">
        <v>10.5</v>
      </c>
      <c r="S37" s="104">
        <v>10</v>
      </c>
      <c r="T37" s="138">
        <f t="shared" si="7"/>
        <v>10.835000000000001</v>
      </c>
      <c r="U37" s="79">
        <f t="shared" si="8"/>
        <v>4</v>
      </c>
      <c r="V37" s="104">
        <v>13.67</v>
      </c>
      <c r="W37" s="104">
        <v>8</v>
      </c>
      <c r="X37" s="80">
        <v>26</v>
      </c>
      <c r="Y37" s="143">
        <f t="shared" si="9"/>
        <v>9.15</v>
      </c>
      <c r="Z37" s="138">
        <f t="shared" si="10"/>
        <v>10.223333333333333</v>
      </c>
      <c r="AA37" s="62">
        <f t="shared" si="11"/>
        <v>9</v>
      </c>
      <c r="AB37" s="123">
        <v>11</v>
      </c>
      <c r="AC37" s="123">
        <v>11</v>
      </c>
      <c r="AD37" s="123">
        <v>8.67</v>
      </c>
      <c r="AE37" s="145">
        <f t="shared" si="12"/>
        <v>10.25</v>
      </c>
      <c r="AF37" s="105">
        <f t="shared" si="13"/>
        <v>10</v>
      </c>
      <c r="AG37" s="123">
        <v>9</v>
      </c>
      <c r="AH37" s="123">
        <v>13.5</v>
      </c>
      <c r="AI37" s="123">
        <v>6.5</v>
      </c>
      <c r="AJ37" s="123">
        <v>11</v>
      </c>
      <c r="AK37" s="145">
        <f t="shared" si="14"/>
        <v>10.75</v>
      </c>
      <c r="AL37" s="105">
        <f t="shared" si="15"/>
        <v>4</v>
      </c>
      <c r="AM37" s="123">
        <v>12</v>
      </c>
      <c r="AN37" s="123">
        <v>9.5</v>
      </c>
      <c r="AO37" s="145">
        <f t="shared" si="16"/>
        <v>11.691428571428572</v>
      </c>
      <c r="AP37" s="105">
        <f t="shared" si="17"/>
        <v>7</v>
      </c>
      <c r="AQ37" s="123">
        <v>13.17</v>
      </c>
      <c r="AR37" s="123">
        <v>7.5</v>
      </c>
      <c r="AS37" s="123">
        <v>13.5</v>
      </c>
      <c r="AT37" s="148">
        <f t="shared" si="18"/>
        <v>10.65</v>
      </c>
      <c r="AU37" s="62">
        <f t="shared" si="19"/>
        <v>30</v>
      </c>
      <c r="AV37" s="84">
        <f t="shared" si="24"/>
        <v>9.9</v>
      </c>
      <c r="AW37" s="106" t="str">
        <f t="shared" si="20"/>
        <v>Ajourné(e)</v>
      </c>
      <c r="AX37" s="107">
        <f t="shared" si="23"/>
        <v>56</v>
      </c>
      <c r="AY37" s="124">
        <f t="shared" si="22"/>
        <v>176</v>
      </c>
      <c r="AZ37" s="108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108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24"/>
      <c r="CH37" s="56"/>
      <c r="CI37" s="56"/>
      <c r="CJ37" s="56"/>
      <c r="CK37" s="24"/>
      <c r="CL37" s="56"/>
      <c r="CM37" s="56"/>
      <c r="CN37" s="56"/>
      <c r="CO37" s="56"/>
      <c r="CP37" s="24"/>
      <c r="CQ37" s="56"/>
      <c r="CR37" s="56"/>
      <c r="CS37" s="24"/>
      <c r="CT37" s="56"/>
      <c r="CU37" s="56"/>
      <c r="CV37" s="24"/>
      <c r="CW37" s="56"/>
      <c r="CX37" s="56"/>
      <c r="CY37" s="56"/>
      <c r="CZ37" s="24"/>
      <c r="DA37" s="56"/>
      <c r="DB37" s="56"/>
      <c r="DC37" s="56"/>
      <c r="DD37" s="56"/>
      <c r="DE37" s="24"/>
      <c r="DF37" s="56"/>
      <c r="DG37" s="56"/>
      <c r="DH37" s="24"/>
      <c r="DI37" s="56"/>
      <c r="DJ37" s="56"/>
      <c r="DK37" s="56"/>
      <c r="DL37" s="150"/>
    </row>
    <row r="38" spans="1:116" s="81" customFormat="1" ht="39.950000000000003" customHeight="1">
      <c r="A38" s="76">
        <v>29</v>
      </c>
      <c r="B38" s="77" t="s">
        <v>128</v>
      </c>
      <c r="C38" s="77" t="s">
        <v>129</v>
      </c>
      <c r="D38" s="77" t="s">
        <v>97</v>
      </c>
      <c r="E38" s="78">
        <f t="shared" si="1"/>
        <v>10.549000000000001</v>
      </c>
      <c r="F38" s="58">
        <f t="shared" si="2"/>
        <v>10</v>
      </c>
      <c r="G38" s="104">
        <v>10</v>
      </c>
      <c r="H38" s="104">
        <v>11.5</v>
      </c>
      <c r="I38" s="104">
        <v>10.33</v>
      </c>
      <c r="J38" s="138">
        <f t="shared" si="3"/>
        <v>10.909090909090908</v>
      </c>
      <c r="K38" s="58">
        <f t="shared" si="4"/>
        <v>11</v>
      </c>
      <c r="L38" s="104">
        <v>9</v>
      </c>
      <c r="M38" s="104">
        <v>10</v>
      </c>
      <c r="N38" s="104">
        <v>10</v>
      </c>
      <c r="O38" s="104">
        <v>16.5</v>
      </c>
      <c r="P38" s="138">
        <f t="shared" si="5"/>
        <v>10</v>
      </c>
      <c r="Q38" s="79">
        <f t="shared" si="6"/>
        <v>5</v>
      </c>
      <c r="R38" s="104">
        <v>10</v>
      </c>
      <c r="S38" s="104">
        <v>10</v>
      </c>
      <c r="T38" s="138">
        <f t="shared" si="7"/>
        <v>9.1649999999999991</v>
      </c>
      <c r="U38" s="79">
        <f t="shared" si="8"/>
        <v>2</v>
      </c>
      <c r="V38" s="104">
        <v>12.33</v>
      </c>
      <c r="W38" s="104">
        <v>6</v>
      </c>
      <c r="X38" s="80">
        <v>21</v>
      </c>
      <c r="Y38" s="143">
        <f t="shared" si="9"/>
        <v>10.41</v>
      </c>
      <c r="Z38" s="138">
        <f t="shared" si="10"/>
        <v>8.8333333333333339</v>
      </c>
      <c r="AA38" s="62">
        <f t="shared" si="11"/>
        <v>6</v>
      </c>
      <c r="AB38" s="123">
        <v>5</v>
      </c>
      <c r="AC38" s="123">
        <v>11.33</v>
      </c>
      <c r="AD38" s="123">
        <v>10.17</v>
      </c>
      <c r="AE38" s="145">
        <f t="shared" si="12"/>
        <v>11.4</v>
      </c>
      <c r="AF38" s="105">
        <f t="shared" si="13"/>
        <v>10</v>
      </c>
      <c r="AG38" s="123">
        <v>11</v>
      </c>
      <c r="AH38" s="123">
        <v>10</v>
      </c>
      <c r="AI38" s="123">
        <v>11.5</v>
      </c>
      <c r="AJ38" s="123">
        <v>14</v>
      </c>
      <c r="AK38" s="145">
        <f t="shared" si="14"/>
        <v>11.5</v>
      </c>
      <c r="AL38" s="105">
        <f t="shared" si="15"/>
        <v>4</v>
      </c>
      <c r="AM38" s="123">
        <v>12</v>
      </c>
      <c r="AN38" s="123">
        <v>11</v>
      </c>
      <c r="AO38" s="145">
        <f t="shared" si="16"/>
        <v>12.905714285714286</v>
      </c>
      <c r="AP38" s="105">
        <f t="shared" si="17"/>
        <v>7</v>
      </c>
      <c r="AQ38" s="123">
        <v>10.67</v>
      </c>
      <c r="AR38" s="123">
        <v>15</v>
      </c>
      <c r="AS38" s="123">
        <v>13</v>
      </c>
      <c r="AT38" s="148">
        <f t="shared" si="18"/>
        <v>11</v>
      </c>
      <c r="AU38" s="62">
        <f t="shared" si="19"/>
        <v>30</v>
      </c>
      <c r="AV38" s="84">
        <f t="shared" si="24"/>
        <v>10.705</v>
      </c>
      <c r="AW38" s="106" t="str">
        <f t="shared" si="20"/>
        <v>Admis(e)</v>
      </c>
      <c r="AX38" s="107">
        <f t="shared" si="23"/>
        <v>60</v>
      </c>
      <c r="AY38" s="124">
        <f t="shared" si="22"/>
        <v>180</v>
      </c>
      <c r="AZ38" s="108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108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24"/>
      <c r="CH38" s="56"/>
      <c r="CI38" s="56"/>
      <c r="CJ38" s="56"/>
      <c r="CK38" s="24"/>
      <c r="CL38" s="56"/>
      <c r="CM38" s="56"/>
      <c r="CN38" s="56"/>
      <c r="CO38" s="56"/>
      <c r="CP38" s="24"/>
      <c r="CQ38" s="56"/>
      <c r="CR38" s="56"/>
      <c r="CS38" s="24"/>
      <c r="CT38" s="56"/>
      <c r="CU38" s="56"/>
      <c r="CV38" s="24"/>
      <c r="CW38" s="56"/>
      <c r="CX38" s="56"/>
      <c r="CY38" s="56"/>
      <c r="CZ38" s="24"/>
      <c r="DA38" s="56"/>
      <c r="DB38" s="56"/>
      <c r="DC38" s="56"/>
      <c r="DD38" s="56"/>
      <c r="DE38" s="24"/>
      <c r="DF38" s="56"/>
      <c r="DG38" s="56"/>
      <c r="DH38" s="24"/>
      <c r="DI38" s="56"/>
      <c r="DJ38" s="56"/>
      <c r="DK38" s="56"/>
      <c r="DL38" s="150"/>
    </row>
    <row r="39" spans="1:116" s="83" customFormat="1" ht="39.950000000000003" customHeight="1">
      <c r="A39" s="53"/>
      <c r="B39" s="153" t="s">
        <v>4</v>
      </c>
      <c r="C39" s="154"/>
      <c r="D39" s="154"/>
      <c r="E39" s="135">
        <v>10</v>
      </c>
      <c r="F39" s="55"/>
      <c r="G39" s="56">
        <v>4</v>
      </c>
      <c r="H39" s="101">
        <v>3</v>
      </c>
      <c r="I39" s="56">
        <v>3</v>
      </c>
      <c r="J39" s="137">
        <v>11</v>
      </c>
      <c r="K39" s="57"/>
      <c r="L39" s="56">
        <v>3</v>
      </c>
      <c r="M39" s="56">
        <v>4</v>
      </c>
      <c r="N39" s="56">
        <v>2</v>
      </c>
      <c r="O39" s="56">
        <v>2</v>
      </c>
      <c r="P39" s="140">
        <v>5</v>
      </c>
      <c r="Q39" s="58"/>
      <c r="R39" s="56">
        <v>3</v>
      </c>
      <c r="S39" s="56">
        <v>2</v>
      </c>
      <c r="T39" s="137">
        <v>4</v>
      </c>
      <c r="U39" s="57"/>
      <c r="V39" s="59">
        <v>2</v>
      </c>
      <c r="W39" s="56">
        <v>2</v>
      </c>
      <c r="X39" s="60"/>
      <c r="Y39" s="144"/>
      <c r="Z39" s="140">
        <v>9</v>
      </c>
      <c r="AA39" s="62" t="s">
        <v>207</v>
      </c>
      <c r="AB39" s="63">
        <v>3</v>
      </c>
      <c r="AC39" s="64">
        <v>3</v>
      </c>
      <c r="AD39" s="63">
        <v>3</v>
      </c>
      <c r="AE39" s="140">
        <v>10</v>
      </c>
      <c r="AF39" s="62" t="s">
        <v>208</v>
      </c>
      <c r="AG39" s="63">
        <v>3</v>
      </c>
      <c r="AH39" s="64">
        <v>3</v>
      </c>
      <c r="AI39" s="63">
        <v>2</v>
      </c>
      <c r="AJ39" s="63">
        <v>2</v>
      </c>
      <c r="AK39" s="140">
        <v>4</v>
      </c>
      <c r="AL39" s="62" t="s">
        <v>209</v>
      </c>
      <c r="AM39" s="63">
        <v>2</v>
      </c>
      <c r="AN39" s="63">
        <v>2</v>
      </c>
      <c r="AO39" s="140">
        <v>7</v>
      </c>
      <c r="AP39" s="62" t="s">
        <v>210</v>
      </c>
      <c r="AQ39" s="63">
        <v>2</v>
      </c>
      <c r="AR39" s="63">
        <v>2</v>
      </c>
      <c r="AS39" s="63">
        <v>3</v>
      </c>
      <c r="AT39" s="143"/>
      <c r="AU39" s="65"/>
      <c r="AV39" s="84"/>
      <c r="AW39" s="66"/>
      <c r="AX39" s="67"/>
      <c r="AY39" s="24"/>
      <c r="AZ39" s="108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108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24"/>
      <c r="CH39" s="56"/>
      <c r="CI39" s="56"/>
      <c r="CJ39" s="56"/>
      <c r="CK39" s="24"/>
      <c r="CL39" s="56"/>
      <c r="CM39" s="56"/>
      <c r="CN39" s="56"/>
      <c r="CO39" s="56"/>
      <c r="CP39" s="24"/>
      <c r="CQ39" s="56"/>
      <c r="CR39" s="56"/>
      <c r="CS39" s="24"/>
      <c r="CT39" s="56"/>
      <c r="CU39" s="56"/>
      <c r="CV39" s="24"/>
      <c r="CW39" s="56"/>
      <c r="CX39" s="56"/>
      <c r="CY39" s="56"/>
      <c r="CZ39" s="24"/>
      <c r="DA39" s="56"/>
      <c r="DB39" s="56"/>
      <c r="DC39" s="56"/>
      <c r="DD39" s="56"/>
      <c r="DE39" s="24"/>
      <c r="DF39" s="56"/>
      <c r="DG39" s="56"/>
      <c r="DH39" s="24"/>
      <c r="DI39" s="56"/>
      <c r="DJ39" s="56"/>
      <c r="DK39" s="56"/>
      <c r="DL39" s="150"/>
    </row>
    <row r="40" spans="1:116" s="83" customFormat="1" ht="102.75" customHeight="1">
      <c r="A40" s="68" t="s">
        <v>5</v>
      </c>
      <c r="B40" s="68" t="s">
        <v>298</v>
      </c>
      <c r="C40" s="68" t="s">
        <v>7</v>
      </c>
      <c r="D40" s="68" t="s">
        <v>8</v>
      </c>
      <c r="E40" s="136" t="s">
        <v>9</v>
      </c>
      <c r="F40" s="70" t="s">
        <v>10</v>
      </c>
      <c r="G40" s="68" t="s">
        <v>11</v>
      </c>
      <c r="H40" s="102" t="s">
        <v>12</v>
      </c>
      <c r="I40" s="68" t="s">
        <v>13</v>
      </c>
      <c r="J40" s="136" t="s">
        <v>14</v>
      </c>
      <c r="K40" s="70" t="s">
        <v>15</v>
      </c>
      <c r="L40" s="68" t="s">
        <v>16</v>
      </c>
      <c r="M40" s="68" t="s">
        <v>17</v>
      </c>
      <c r="N40" s="68" t="s">
        <v>18</v>
      </c>
      <c r="O40" s="68" t="s">
        <v>19</v>
      </c>
      <c r="P40" s="136" t="s">
        <v>20</v>
      </c>
      <c r="Q40" s="70" t="s">
        <v>21</v>
      </c>
      <c r="R40" s="68" t="s">
        <v>22</v>
      </c>
      <c r="S40" s="68" t="s">
        <v>23</v>
      </c>
      <c r="T40" s="136" t="s">
        <v>24</v>
      </c>
      <c r="U40" s="70" t="s">
        <v>25</v>
      </c>
      <c r="V40" s="71" t="s">
        <v>26</v>
      </c>
      <c r="W40" s="68" t="s">
        <v>27</v>
      </c>
      <c r="X40" s="72" t="s">
        <v>28</v>
      </c>
      <c r="Y40" s="142" t="s">
        <v>29</v>
      </c>
      <c r="Z40" s="141" t="s">
        <v>211</v>
      </c>
      <c r="AA40" s="73"/>
      <c r="AB40" s="71" t="s">
        <v>212</v>
      </c>
      <c r="AC40" s="74" t="s">
        <v>213</v>
      </c>
      <c r="AD40" s="71" t="s">
        <v>214</v>
      </c>
      <c r="AE40" s="141" t="s">
        <v>215</v>
      </c>
      <c r="AF40" s="73"/>
      <c r="AG40" s="71" t="s">
        <v>216</v>
      </c>
      <c r="AH40" s="74" t="s">
        <v>217</v>
      </c>
      <c r="AI40" s="71" t="s">
        <v>218</v>
      </c>
      <c r="AJ40" s="71" t="s">
        <v>219</v>
      </c>
      <c r="AK40" s="141" t="s">
        <v>220</v>
      </c>
      <c r="AL40" s="73"/>
      <c r="AM40" s="71" t="s">
        <v>221</v>
      </c>
      <c r="AN40" s="71" t="s">
        <v>222</v>
      </c>
      <c r="AO40" s="141" t="s">
        <v>223</v>
      </c>
      <c r="AP40" s="73"/>
      <c r="AQ40" s="71" t="s">
        <v>224</v>
      </c>
      <c r="AR40" s="71" t="s">
        <v>225</v>
      </c>
      <c r="AS40" s="71" t="s">
        <v>226</v>
      </c>
      <c r="AT40" s="147" t="s">
        <v>227</v>
      </c>
      <c r="AU40" s="75" t="s">
        <v>228</v>
      </c>
      <c r="AV40" s="86" t="s">
        <v>229</v>
      </c>
      <c r="AW40" s="71" t="s">
        <v>230</v>
      </c>
      <c r="AX40" s="71" t="s">
        <v>231</v>
      </c>
      <c r="AY40" s="152" t="s">
        <v>301</v>
      </c>
      <c r="AZ40" s="108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108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24"/>
      <c r="CH40" s="56"/>
      <c r="CI40" s="56"/>
      <c r="CJ40" s="56"/>
      <c r="CK40" s="24"/>
      <c r="CL40" s="56"/>
      <c r="CM40" s="56"/>
      <c r="CN40" s="56"/>
      <c r="CO40" s="56"/>
      <c r="CP40" s="24"/>
      <c r="CQ40" s="56"/>
      <c r="CR40" s="56"/>
      <c r="CS40" s="24"/>
      <c r="CT40" s="56"/>
      <c r="CU40" s="56"/>
      <c r="CV40" s="24"/>
      <c r="CW40" s="56"/>
      <c r="CX40" s="56"/>
      <c r="CY40" s="56"/>
      <c r="CZ40" s="24"/>
      <c r="DA40" s="56"/>
      <c r="DB40" s="56"/>
      <c r="DC40" s="56"/>
      <c r="DD40" s="56"/>
      <c r="DE40" s="24"/>
      <c r="DF40" s="56"/>
      <c r="DG40" s="56"/>
      <c r="DH40" s="24"/>
      <c r="DI40" s="56"/>
      <c r="DJ40" s="56"/>
      <c r="DK40" s="56"/>
      <c r="DL40" s="150"/>
    </row>
    <row r="41" spans="1:116" s="81" customFormat="1" ht="39.950000000000003" customHeight="1">
      <c r="A41" s="76">
        <v>30</v>
      </c>
      <c r="B41" s="77" t="s">
        <v>130</v>
      </c>
      <c r="C41" s="77" t="s">
        <v>131</v>
      </c>
      <c r="D41" s="77" t="s">
        <v>132</v>
      </c>
      <c r="E41" s="134">
        <f t="shared" si="1"/>
        <v>7.9509999999999987</v>
      </c>
      <c r="F41" s="58">
        <f t="shared" si="2"/>
        <v>7</v>
      </c>
      <c r="G41" s="104">
        <v>10</v>
      </c>
      <c r="H41" s="104">
        <v>3.17</v>
      </c>
      <c r="I41" s="104">
        <v>10</v>
      </c>
      <c r="J41" s="138">
        <f t="shared" si="3"/>
        <v>10.409090909090908</v>
      </c>
      <c r="K41" s="58">
        <f t="shared" si="4"/>
        <v>11</v>
      </c>
      <c r="L41" s="104">
        <v>11.5</v>
      </c>
      <c r="M41" s="104">
        <v>10</v>
      </c>
      <c r="N41" s="104">
        <v>10</v>
      </c>
      <c r="O41" s="104">
        <v>10</v>
      </c>
      <c r="P41" s="138">
        <f t="shared" si="5"/>
        <v>11</v>
      </c>
      <c r="Q41" s="79">
        <f t="shared" si="6"/>
        <v>5</v>
      </c>
      <c r="R41" s="104">
        <v>11</v>
      </c>
      <c r="S41" s="104">
        <v>11</v>
      </c>
      <c r="T41" s="138">
        <f t="shared" si="7"/>
        <v>11.335000000000001</v>
      </c>
      <c r="U41" s="79">
        <f t="shared" si="8"/>
        <v>4</v>
      </c>
      <c r="V41" s="104">
        <v>12.67</v>
      </c>
      <c r="W41" s="104">
        <v>10</v>
      </c>
      <c r="X41" s="80">
        <v>21</v>
      </c>
      <c r="Y41" s="143">
        <f t="shared" si="9"/>
        <v>9.82</v>
      </c>
      <c r="Z41" s="138">
        <f t="shared" si="10"/>
        <v>8.2233333333333327</v>
      </c>
      <c r="AA41" s="62">
        <f t="shared" si="11"/>
        <v>3</v>
      </c>
      <c r="AB41" s="123">
        <v>5</v>
      </c>
      <c r="AC41" s="123">
        <v>11.5</v>
      </c>
      <c r="AD41" s="123">
        <v>8.17</v>
      </c>
      <c r="AE41" s="145">
        <f t="shared" si="12"/>
        <v>10.75</v>
      </c>
      <c r="AF41" s="105">
        <f t="shared" si="13"/>
        <v>10</v>
      </c>
      <c r="AG41" s="123">
        <v>12.5</v>
      </c>
      <c r="AH41" s="123">
        <v>10</v>
      </c>
      <c r="AI41" s="123">
        <v>11.5</v>
      </c>
      <c r="AJ41" s="123">
        <v>8.5</v>
      </c>
      <c r="AK41" s="145">
        <f t="shared" si="14"/>
        <v>12</v>
      </c>
      <c r="AL41" s="105">
        <f t="shared" si="15"/>
        <v>4</v>
      </c>
      <c r="AM41" s="123">
        <v>11</v>
      </c>
      <c r="AN41" s="123">
        <v>13</v>
      </c>
      <c r="AO41" s="145">
        <f t="shared" si="16"/>
        <v>11.522857142857143</v>
      </c>
      <c r="AP41" s="105">
        <f t="shared" si="17"/>
        <v>7</v>
      </c>
      <c r="AQ41" s="123">
        <v>10.83</v>
      </c>
      <c r="AR41" s="123">
        <v>10</v>
      </c>
      <c r="AS41" s="123">
        <v>13</v>
      </c>
      <c r="AT41" s="148">
        <f t="shared" si="18"/>
        <v>10.34</v>
      </c>
      <c r="AU41" s="62">
        <f t="shared" si="19"/>
        <v>30</v>
      </c>
      <c r="AV41" s="84">
        <f t="shared" si="24"/>
        <v>10.08</v>
      </c>
      <c r="AW41" s="106" t="str">
        <f t="shared" si="20"/>
        <v>Admis(e)</v>
      </c>
      <c r="AX41" s="107">
        <f t="shared" si="23"/>
        <v>60</v>
      </c>
      <c r="AY41" s="124">
        <f>AX41+120</f>
        <v>180</v>
      </c>
      <c r="AZ41" s="108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108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24"/>
      <c r="CH41" s="56"/>
      <c r="CI41" s="56"/>
      <c r="CJ41" s="56"/>
      <c r="CK41" s="24"/>
      <c r="CL41" s="56"/>
      <c r="CM41" s="56"/>
      <c r="CN41" s="56"/>
      <c r="CO41" s="56"/>
      <c r="CP41" s="24"/>
      <c r="CQ41" s="56"/>
      <c r="CR41" s="56"/>
      <c r="CS41" s="24"/>
      <c r="CT41" s="56"/>
      <c r="CU41" s="56"/>
      <c r="CV41" s="24"/>
      <c r="CW41" s="56"/>
      <c r="CX41" s="56"/>
      <c r="CY41" s="56"/>
      <c r="CZ41" s="24"/>
      <c r="DA41" s="56"/>
      <c r="DB41" s="56"/>
      <c r="DC41" s="56"/>
      <c r="DD41" s="56"/>
      <c r="DE41" s="24"/>
      <c r="DF41" s="56"/>
      <c r="DG41" s="56"/>
      <c r="DH41" s="24"/>
      <c r="DI41" s="56"/>
      <c r="DJ41" s="56"/>
      <c r="DK41" s="56"/>
      <c r="DL41" s="150"/>
    </row>
    <row r="42" spans="1:116" s="81" customFormat="1" ht="39.950000000000003" customHeight="1">
      <c r="A42" s="76">
        <v>31</v>
      </c>
      <c r="B42" s="77" t="s">
        <v>133</v>
      </c>
      <c r="C42" s="77" t="s">
        <v>134</v>
      </c>
      <c r="D42" s="77" t="s">
        <v>135</v>
      </c>
      <c r="E42" s="134">
        <f t="shared" si="1"/>
        <v>10</v>
      </c>
      <c r="F42" s="58">
        <f t="shared" si="2"/>
        <v>10</v>
      </c>
      <c r="G42" s="104">
        <v>10</v>
      </c>
      <c r="H42" s="104">
        <v>10</v>
      </c>
      <c r="I42" s="104">
        <v>10</v>
      </c>
      <c r="J42" s="138">
        <f t="shared" si="3"/>
        <v>12.363636363636363</v>
      </c>
      <c r="K42" s="58">
        <f t="shared" si="4"/>
        <v>11</v>
      </c>
      <c r="L42" s="104">
        <v>14</v>
      </c>
      <c r="M42" s="104">
        <v>12</v>
      </c>
      <c r="N42" s="104">
        <v>11.5</v>
      </c>
      <c r="O42" s="104">
        <v>11.5</v>
      </c>
      <c r="P42" s="138">
        <f t="shared" si="5"/>
        <v>11.8</v>
      </c>
      <c r="Q42" s="79">
        <f t="shared" si="6"/>
        <v>5</v>
      </c>
      <c r="R42" s="104">
        <v>13</v>
      </c>
      <c r="S42" s="104">
        <v>10</v>
      </c>
      <c r="T42" s="138">
        <f t="shared" si="7"/>
        <v>10.914999999999999</v>
      </c>
      <c r="U42" s="79">
        <f t="shared" si="8"/>
        <v>4</v>
      </c>
      <c r="V42" s="104">
        <v>9.33</v>
      </c>
      <c r="W42" s="104">
        <v>12.5</v>
      </c>
      <c r="X42" s="80">
        <v>19</v>
      </c>
      <c r="Y42" s="143">
        <f t="shared" si="9"/>
        <v>11.29</v>
      </c>
      <c r="Z42" s="138">
        <f t="shared" si="10"/>
        <v>8.6133333333333333</v>
      </c>
      <c r="AA42" s="62">
        <f t="shared" si="11"/>
        <v>3</v>
      </c>
      <c r="AB42" s="123">
        <v>7</v>
      </c>
      <c r="AC42" s="123">
        <v>11.17</v>
      </c>
      <c r="AD42" s="123">
        <v>7.67</v>
      </c>
      <c r="AE42" s="145">
        <f t="shared" si="12"/>
        <v>10.8</v>
      </c>
      <c r="AF42" s="105">
        <f t="shared" si="13"/>
        <v>10</v>
      </c>
      <c r="AG42" s="123">
        <v>11</v>
      </c>
      <c r="AH42" s="123">
        <v>12</v>
      </c>
      <c r="AI42" s="123">
        <v>11.5</v>
      </c>
      <c r="AJ42" s="123">
        <v>8</v>
      </c>
      <c r="AK42" s="145">
        <f t="shared" si="14"/>
        <v>11.75</v>
      </c>
      <c r="AL42" s="105">
        <f t="shared" si="15"/>
        <v>4</v>
      </c>
      <c r="AM42" s="123">
        <v>11</v>
      </c>
      <c r="AN42" s="123">
        <v>12.5</v>
      </c>
      <c r="AO42" s="145">
        <f t="shared" si="16"/>
        <v>12.142857142857142</v>
      </c>
      <c r="AP42" s="105">
        <f t="shared" si="17"/>
        <v>7</v>
      </c>
      <c r="AQ42" s="123">
        <v>12.5</v>
      </c>
      <c r="AR42" s="123">
        <v>10.5</v>
      </c>
      <c r="AS42" s="123">
        <v>13</v>
      </c>
      <c r="AT42" s="148">
        <f t="shared" si="18"/>
        <v>10.59</v>
      </c>
      <c r="AU42" s="62">
        <f t="shared" si="19"/>
        <v>30</v>
      </c>
      <c r="AV42" s="84">
        <f t="shared" si="24"/>
        <v>10.94</v>
      </c>
      <c r="AW42" s="106" t="str">
        <f t="shared" si="20"/>
        <v>Admis(e)</v>
      </c>
      <c r="AX42" s="107">
        <f t="shared" si="23"/>
        <v>60</v>
      </c>
      <c r="AY42" s="124">
        <f t="shared" ref="AY42:AY68" si="25">AX42+120</f>
        <v>180</v>
      </c>
      <c r="AZ42" s="108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108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24"/>
      <c r="CH42" s="56"/>
      <c r="CI42" s="56"/>
      <c r="CJ42" s="56"/>
      <c r="CK42" s="24"/>
      <c r="CL42" s="56"/>
      <c r="CM42" s="56"/>
      <c r="CN42" s="56"/>
      <c r="CO42" s="56"/>
      <c r="CP42" s="24"/>
      <c r="CQ42" s="56"/>
      <c r="CR42" s="56"/>
      <c r="CS42" s="24"/>
      <c r="CT42" s="56"/>
      <c r="CU42" s="56"/>
      <c r="CV42" s="24"/>
      <c r="CW42" s="56"/>
      <c r="CX42" s="56"/>
      <c r="CY42" s="56"/>
      <c r="CZ42" s="24"/>
      <c r="DA42" s="56"/>
      <c r="DB42" s="56"/>
      <c r="DC42" s="56"/>
      <c r="DD42" s="56"/>
      <c r="DE42" s="24"/>
      <c r="DF42" s="56"/>
      <c r="DG42" s="56"/>
      <c r="DH42" s="24"/>
      <c r="DI42" s="56"/>
      <c r="DJ42" s="56"/>
      <c r="DK42" s="56"/>
      <c r="DL42" s="150"/>
    </row>
    <row r="43" spans="1:116" s="81" customFormat="1" ht="39.950000000000003" customHeight="1">
      <c r="A43" s="76">
        <v>32</v>
      </c>
      <c r="B43" s="77" t="s">
        <v>54</v>
      </c>
      <c r="C43" s="77" t="s">
        <v>55</v>
      </c>
      <c r="D43" s="77" t="s">
        <v>49</v>
      </c>
      <c r="E43" s="134">
        <f t="shared" si="1"/>
        <v>0</v>
      </c>
      <c r="F43" s="58">
        <f t="shared" si="2"/>
        <v>0</v>
      </c>
      <c r="G43" s="104">
        <v>0</v>
      </c>
      <c r="H43" s="104">
        <v>0</v>
      </c>
      <c r="I43" s="104">
        <v>0</v>
      </c>
      <c r="J43" s="138">
        <f t="shared" si="3"/>
        <v>0</v>
      </c>
      <c r="K43" s="58">
        <f t="shared" si="4"/>
        <v>0</v>
      </c>
      <c r="L43" s="104">
        <v>0</v>
      </c>
      <c r="M43" s="104">
        <v>0</v>
      </c>
      <c r="N43" s="104">
        <v>0</v>
      </c>
      <c r="O43" s="104">
        <v>0</v>
      </c>
      <c r="P43" s="138">
        <f t="shared" si="5"/>
        <v>0</v>
      </c>
      <c r="Q43" s="79">
        <f t="shared" si="6"/>
        <v>0</v>
      </c>
      <c r="R43" s="104">
        <v>0</v>
      </c>
      <c r="S43" s="104">
        <v>0</v>
      </c>
      <c r="T43" s="138">
        <f t="shared" si="7"/>
        <v>0</v>
      </c>
      <c r="U43" s="79">
        <f t="shared" si="8"/>
        <v>0</v>
      </c>
      <c r="V43" s="104">
        <v>0</v>
      </c>
      <c r="W43" s="104">
        <v>0</v>
      </c>
      <c r="X43" s="80">
        <v>0</v>
      </c>
      <c r="Y43" s="143">
        <f t="shared" si="9"/>
        <v>0</v>
      </c>
      <c r="Z43" s="138">
        <f t="shared" si="10"/>
        <v>0</v>
      </c>
      <c r="AA43" s="62">
        <f t="shared" si="11"/>
        <v>0</v>
      </c>
      <c r="AB43" s="123">
        <v>0</v>
      </c>
      <c r="AC43" s="123">
        <v>0</v>
      </c>
      <c r="AD43" s="123">
        <v>0</v>
      </c>
      <c r="AE43" s="145">
        <f t="shared" si="12"/>
        <v>0</v>
      </c>
      <c r="AF43" s="105">
        <f t="shared" si="13"/>
        <v>0</v>
      </c>
      <c r="AG43" s="123">
        <v>0</v>
      </c>
      <c r="AH43" s="123">
        <v>0</v>
      </c>
      <c r="AI43" s="123">
        <v>0</v>
      </c>
      <c r="AJ43" s="123">
        <v>0</v>
      </c>
      <c r="AK43" s="145">
        <f t="shared" si="14"/>
        <v>6.5</v>
      </c>
      <c r="AL43" s="105">
        <f t="shared" si="15"/>
        <v>2</v>
      </c>
      <c r="AM43" s="123">
        <v>13</v>
      </c>
      <c r="AN43" s="123">
        <v>0</v>
      </c>
      <c r="AO43" s="145">
        <f t="shared" si="16"/>
        <v>4</v>
      </c>
      <c r="AP43" s="105">
        <f t="shared" si="17"/>
        <v>2</v>
      </c>
      <c r="AQ43" s="123">
        <v>0</v>
      </c>
      <c r="AR43" s="123">
        <v>14</v>
      </c>
      <c r="AS43" s="123">
        <v>0</v>
      </c>
      <c r="AT43" s="148">
        <f t="shared" si="18"/>
        <v>1.8</v>
      </c>
      <c r="AU43" s="62">
        <f t="shared" si="19"/>
        <v>4</v>
      </c>
      <c r="AV43" s="84">
        <f t="shared" si="24"/>
        <v>0.9</v>
      </c>
      <c r="AW43" s="106" t="str">
        <f t="shared" si="20"/>
        <v>Ajourné(e)</v>
      </c>
      <c r="AX43" s="107">
        <f t="shared" si="23"/>
        <v>4</v>
      </c>
      <c r="AY43" s="124">
        <f t="shared" si="25"/>
        <v>124</v>
      </c>
      <c r="AZ43" s="108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108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24"/>
      <c r="CH43" s="56"/>
      <c r="CI43" s="56"/>
      <c r="CJ43" s="56"/>
      <c r="CK43" s="24"/>
      <c r="CL43" s="56"/>
      <c r="CM43" s="56"/>
      <c r="CN43" s="56"/>
      <c r="CO43" s="56"/>
      <c r="CP43" s="24"/>
      <c r="CQ43" s="56"/>
      <c r="CR43" s="56"/>
      <c r="CS43" s="24"/>
      <c r="CT43" s="56"/>
      <c r="CU43" s="56"/>
      <c r="CV43" s="24"/>
      <c r="CW43" s="56"/>
      <c r="CX43" s="56"/>
      <c r="CY43" s="56"/>
      <c r="CZ43" s="24"/>
      <c r="DA43" s="56"/>
      <c r="DB43" s="56"/>
      <c r="DC43" s="56"/>
      <c r="DD43" s="56"/>
      <c r="DE43" s="24"/>
      <c r="DF43" s="56"/>
      <c r="DG43" s="56"/>
      <c r="DH43" s="24"/>
      <c r="DI43" s="56"/>
      <c r="DJ43" s="56"/>
      <c r="DK43" s="56"/>
      <c r="DL43" s="150"/>
    </row>
    <row r="44" spans="1:116" s="116" customFormat="1" ht="39.950000000000003" customHeight="1">
      <c r="A44" s="126">
        <v>33</v>
      </c>
      <c r="B44" s="77" t="s">
        <v>136</v>
      </c>
      <c r="C44" s="77" t="s">
        <v>137</v>
      </c>
      <c r="D44" s="77" t="s">
        <v>56</v>
      </c>
      <c r="E44" s="134">
        <f t="shared" si="1"/>
        <v>9.8490000000000002</v>
      </c>
      <c r="F44" s="64">
        <f t="shared" si="2"/>
        <v>7</v>
      </c>
      <c r="G44" s="128">
        <v>12</v>
      </c>
      <c r="H44" s="128">
        <v>11.33</v>
      </c>
      <c r="I44" s="128">
        <v>5.5</v>
      </c>
      <c r="J44" s="138">
        <f t="shared" si="3"/>
        <v>10</v>
      </c>
      <c r="K44" s="64">
        <f t="shared" si="4"/>
        <v>11</v>
      </c>
      <c r="L44" s="128">
        <v>6</v>
      </c>
      <c r="M44" s="128">
        <v>10</v>
      </c>
      <c r="N44" s="128">
        <v>12</v>
      </c>
      <c r="O44" s="128">
        <v>14</v>
      </c>
      <c r="P44" s="138">
        <f t="shared" si="5"/>
        <v>9.4</v>
      </c>
      <c r="Q44" s="129">
        <f t="shared" si="6"/>
        <v>2</v>
      </c>
      <c r="R44" s="128">
        <v>9</v>
      </c>
      <c r="S44" s="128">
        <v>10</v>
      </c>
      <c r="T44" s="138">
        <f t="shared" si="7"/>
        <v>11.75</v>
      </c>
      <c r="U44" s="129">
        <f t="shared" si="8"/>
        <v>4</v>
      </c>
      <c r="V44" s="128">
        <v>11</v>
      </c>
      <c r="W44" s="128">
        <v>12.5</v>
      </c>
      <c r="X44" s="64">
        <v>2</v>
      </c>
      <c r="Y44" s="143">
        <f t="shared" si="9"/>
        <v>10.09</v>
      </c>
      <c r="Z44" s="138">
        <f t="shared" si="10"/>
        <v>6.5</v>
      </c>
      <c r="AA44" s="64">
        <f t="shared" si="11"/>
        <v>3</v>
      </c>
      <c r="AB44" s="128">
        <v>3</v>
      </c>
      <c r="AC44" s="128">
        <v>10.17</v>
      </c>
      <c r="AD44" s="128">
        <v>6.33</v>
      </c>
      <c r="AE44" s="145">
        <f t="shared" si="12"/>
        <v>9.6</v>
      </c>
      <c r="AF44" s="84">
        <f t="shared" si="13"/>
        <v>4</v>
      </c>
      <c r="AG44" s="128">
        <v>8</v>
      </c>
      <c r="AH44" s="128">
        <v>8</v>
      </c>
      <c r="AI44" s="128">
        <v>11</v>
      </c>
      <c r="AJ44" s="128">
        <v>13</v>
      </c>
      <c r="AK44" s="145">
        <f t="shared" si="14"/>
        <v>13</v>
      </c>
      <c r="AL44" s="84">
        <f t="shared" si="15"/>
        <v>4</v>
      </c>
      <c r="AM44" s="128">
        <v>14</v>
      </c>
      <c r="AN44" s="128">
        <v>12</v>
      </c>
      <c r="AO44" s="145">
        <f t="shared" si="16"/>
        <v>12.665714285714285</v>
      </c>
      <c r="AP44" s="84">
        <f t="shared" si="17"/>
        <v>7</v>
      </c>
      <c r="AQ44" s="127">
        <v>12.33</v>
      </c>
      <c r="AR44" s="127">
        <v>14</v>
      </c>
      <c r="AS44" s="127">
        <v>12</v>
      </c>
      <c r="AT44" s="148">
        <f t="shared" si="18"/>
        <v>9.84</v>
      </c>
      <c r="AU44" s="64">
        <f t="shared" si="19"/>
        <v>18</v>
      </c>
      <c r="AV44" s="84">
        <f t="shared" si="24"/>
        <v>9.9649999999999999</v>
      </c>
      <c r="AW44" s="106" t="str">
        <f t="shared" si="20"/>
        <v>Ajourné(e)</v>
      </c>
      <c r="AX44" s="107">
        <f t="shared" si="23"/>
        <v>20</v>
      </c>
      <c r="AY44" s="124">
        <f t="shared" si="25"/>
        <v>140</v>
      </c>
      <c r="AZ44" s="130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0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  <c r="CE44" s="131"/>
      <c r="CF44" s="131"/>
      <c r="CG44" s="121"/>
      <c r="CH44" s="131"/>
      <c r="CI44" s="131"/>
      <c r="CJ44" s="131"/>
      <c r="CK44" s="121"/>
      <c r="CL44" s="131"/>
      <c r="CM44" s="131"/>
      <c r="CN44" s="131"/>
      <c r="CO44" s="131"/>
      <c r="CP44" s="121"/>
      <c r="CQ44" s="131"/>
      <c r="CR44" s="131"/>
      <c r="CS44" s="121"/>
      <c r="CT44" s="131"/>
      <c r="CU44" s="131"/>
      <c r="CV44" s="121"/>
      <c r="CW44" s="131"/>
      <c r="CX44" s="131"/>
      <c r="CY44" s="131"/>
      <c r="CZ44" s="121"/>
      <c r="DA44" s="131"/>
      <c r="DB44" s="131"/>
      <c r="DC44" s="131"/>
      <c r="DD44" s="131"/>
      <c r="DE44" s="121"/>
      <c r="DF44" s="131"/>
      <c r="DG44" s="131"/>
      <c r="DH44" s="121"/>
      <c r="DI44" s="131"/>
      <c r="DJ44" s="131"/>
      <c r="DK44" s="131"/>
      <c r="DL44" s="151"/>
    </row>
    <row r="45" spans="1:116" s="83" customFormat="1" ht="39.950000000000003" customHeight="1">
      <c r="A45" s="76">
        <v>34</v>
      </c>
      <c r="B45" s="77" t="s">
        <v>138</v>
      </c>
      <c r="C45" s="77" t="s">
        <v>139</v>
      </c>
      <c r="D45" s="77" t="s">
        <v>140</v>
      </c>
      <c r="E45" s="134">
        <f t="shared" si="1"/>
        <v>7.95</v>
      </c>
      <c r="F45" s="58">
        <f t="shared" si="2"/>
        <v>3</v>
      </c>
      <c r="G45" s="104">
        <v>6</v>
      </c>
      <c r="H45" s="104">
        <v>11.83</v>
      </c>
      <c r="I45" s="104">
        <v>6.67</v>
      </c>
      <c r="J45" s="138">
        <f t="shared" si="3"/>
        <v>9.3636363636363633</v>
      </c>
      <c r="K45" s="58">
        <f t="shared" si="4"/>
        <v>5</v>
      </c>
      <c r="L45" s="104">
        <v>11</v>
      </c>
      <c r="M45" s="104">
        <v>8</v>
      </c>
      <c r="N45" s="104">
        <v>11</v>
      </c>
      <c r="O45" s="104">
        <v>8</v>
      </c>
      <c r="P45" s="138">
        <f t="shared" si="5"/>
        <v>9.8000000000000007</v>
      </c>
      <c r="Q45" s="79">
        <f t="shared" si="6"/>
        <v>3</v>
      </c>
      <c r="R45" s="104">
        <v>11</v>
      </c>
      <c r="S45" s="104">
        <v>8</v>
      </c>
      <c r="T45" s="138">
        <f t="shared" si="7"/>
        <v>8.5</v>
      </c>
      <c r="U45" s="79">
        <f t="shared" si="8"/>
        <v>2</v>
      </c>
      <c r="V45" s="104">
        <v>7</v>
      </c>
      <c r="W45" s="104">
        <v>10</v>
      </c>
      <c r="X45" s="80">
        <v>3</v>
      </c>
      <c r="Y45" s="143">
        <f t="shared" si="9"/>
        <v>8.85</v>
      </c>
      <c r="Z45" s="138">
        <f t="shared" si="10"/>
        <v>6.0566666666666666</v>
      </c>
      <c r="AA45" s="62">
        <f t="shared" si="11"/>
        <v>3</v>
      </c>
      <c r="AB45" s="123">
        <v>1</v>
      </c>
      <c r="AC45" s="123">
        <v>10</v>
      </c>
      <c r="AD45" s="123">
        <v>7.17</v>
      </c>
      <c r="AE45" s="145">
        <f t="shared" si="12"/>
        <v>8.1</v>
      </c>
      <c r="AF45" s="105">
        <f t="shared" si="13"/>
        <v>0</v>
      </c>
      <c r="AG45" s="123">
        <v>9</v>
      </c>
      <c r="AH45" s="123">
        <v>8</v>
      </c>
      <c r="AI45" s="123">
        <v>9</v>
      </c>
      <c r="AJ45" s="123">
        <v>6</v>
      </c>
      <c r="AK45" s="145">
        <f t="shared" si="14"/>
        <v>12</v>
      </c>
      <c r="AL45" s="105">
        <f t="shared" si="15"/>
        <v>4</v>
      </c>
      <c r="AM45" s="123">
        <v>11</v>
      </c>
      <c r="AN45" s="123">
        <v>13</v>
      </c>
      <c r="AO45" s="145">
        <f t="shared" si="16"/>
        <v>12</v>
      </c>
      <c r="AP45" s="105">
        <f t="shared" si="17"/>
        <v>7</v>
      </c>
      <c r="AQ45" s="123">
        <v>12</v>
      </c>
      <c r="AR45" s="123">
        <v>12</v>
      </c>
      <c r="AS45" s="123">
        <v>12</v>
      </c>
      <c r="AT45" s="148">
        <f t="shared" si="18"/>
        <v>8.92</v>
      </c>
      <c r="AU45" s="62">
        <f t="shared" si="19"/>
        <v>14</v>
      </c>
      <c r="AV45" s="84">
        <f t="shared" si="24"/>
        <v>8.8849999999999998</v>
      </c>
      <c r="AW45" s="106" t="str">
        <f t="shared" si="20"/>
        <v>Ajourné(e)</v>
      </c>
      <c r="AX45" s="107">
        <f t="shared" si="23"/>
        <v>17</v>
      </c>
      <c r="AY45" s="124">
        <f t="shared" si="25"/>
        <v>137</v>
      </c>
      <c r="AZ45" s="108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108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24"/>
      <c r="CH45" s="56"/>
      <c r="CI45" s="56"/>
      <c r="CJ45" s="56"/>
      <c r="CK45" s="24"/>
      <c r="CL45" s="56"/>
      <c r="CM45" s="56"/>
      <c r="CN45" s="56"/>
      <c r="CO45" s="56"/>
      <c r="CP45" s="24"/>
      <c r="CQ45" s="56"/>
      <c r="CR45" s="56"/>
      <c r="CS45" s="24"/>
      <c r="CT45" s="56"/>
      <c r="CU45" s="56"/>
      <c r="CV45" s="24"/>
      <c r="CW45" s="56"/>
      <c r="CX45" s="56"/>
      <c r="CY45" s="56"/>
      <c r="CZ45" s="24"/>
      <c r="DA45" s="56"/>
      <c r="DB45" s="56"/>
      <c r="DC45" s="56"/>
      <c r="DD45" s="56"/>
      <c r="DE45" s="24"/>
      <c r="DF45" s="56"/>
      <c r="DG45" s="56"/>
      <c r="DH45" s="24"/>
      <c r="DI45" s="56"/>
      <c r="DJ45" s="56"/>
      <c r="DK45" s="56"/>
      <c r="DL45" s="150"/>
    </row>
    <row r="46" spans="1:116" s="112" customFormat="1" ht="39.950000000000003" customHeight="1">
      <c r="A46" s="126">
        <v>35</v>
      </c>
      <c r="B46" s="77" t="s">
        <v>141</v>
      </c>
      <c r="C46" s="77" t="s">
        <v>142</v>
      </c>
      <c r="D46" s="77" t="s">
        <v>50</v>
      </c>
      <c r="E46" s="134">
        <f t="shared" si="1"/>
        <v>11.048000000000002</v>
      </c>
      <c r="F46" s="64">
        <f t="shared" si="2"/>
        <v>10</v>
      </c>
      <c r="G46" s="128">
        <v>12.5</v>
      </c>
      <c r="H46" s="128">
        <v>11.33</v>
      </c>
      <c r="I46" s="128">
        <v>8.83</v>
      </c>
      <c r="J46" s="138">
        <f t="shared" si="3"/>
        <v>11.272727272727273</v>
      </c>
      <c r="K46" s="64">
        <f t="shared" si="4"/>
        <v>11</v>
      </c>
      <c r="L46" s="128">
        <v>12</v>
      </c>
      <c r="M46" s="128">
        <v>10</v>
      </c>
      <c r="N46" s="128">
        <v>10</v>
      </c>
      <c r="O46" s="128">
        <v>14</v>
      </c>
      <c r="P46" s="138">
        <f t="shared" si="5"/>
        <v>10</v>
      </c>
      <c r="Q46" s="129">
        <f t="shared" si="6"/>
        <v>5</v>
      </c>
      <c r="R46" s="128">
        <v>10</v>
      </c>
      <c r="S46" s="128">
        <v>10</v>
      </c>
      <c r="T46" s="138">
        <f t="shared" si="7"/>
        <v>13</v>
      </c>
      <c r="U46" s="129">
        <f t="shared" si="8"/>
        <v>4</v>
      </c>
      <c r="V46" s="128">
        <v>12.5</v>
      </c>
      <c r="W46" s="128">
        <v>13.5</v>
      </c>
      <c r="X46" s="64">
        <v>9</v>
      </c>
      <c r="Y46" s="143">
        <f t="shared" si="9"/>
        <v>11.22</v>
      </c>
      <c r="Z46" s="138">
        <f t="shared" si="10"/>
        <v>7.333333333333333</v>
      </c>
      <c r="AA46" s="64">
        <f t="shared" si="11"/>
        <v>3</v>
      </c>
      <c r="AB46" s="128">
        <v>5</v>
      </c>
      <c r="AC46" s="128">
        <v>10.67</v>
      </c>
      <c r="AD46" s="128">
        <v>6.33</v>
      </c>
      <c r="AE46" s="145">
        <f t="shared" si="12"/>
        <v>8.3000000000000007</v>
      </c>
      <c r="AF46" s="84">
        <f t="shared" si="13"/>
        <v>5</v>
      </c>
      <c r="AG46" s="128">
        <v>4</v>
      </c>
      <c r="AH46" s="128">
        <v>11</v>
      </c>
      <c r="AI46" s="128">
        <v>10.5</v>
      </c>
      <c r="AJ46" s="128">
        <v>8.5</v>
      </c>
      <c r="AK46" s="145">
        <f t="shared" si="14"/>
        <v>12</v>
      </c>
      <c r="AL46" s="84">
        <f t="shared" si="15"/>
        <v>4</v>
      </c>
      <c r="AM46" s="128">
        <v>11</v>
      </c>
      <c r="AN46" s="128">
        <v>13</v>
      </c>
      <c r="AO46" s="145">
        <f t="shared" si="16"/>
        <v>11.714285714285714</v>
      </c>
      <c r="AP46" s="84">
        <f t="shared" si="17"/>
        <v>7</v>
      </c>
      <c r="AQ46" s="128">
        <v>11</v>
      </c>
      <c r="AR46" s="128">
        <v>10.5</v>
      </c>
      <c r="AS46" s="128">
        <v>13</v>
      </c>
      <c r="AT46" s="148">
        <f t="shared" si="18"/>
        <v>9.3000000000000007</v>
      </c>
      <c r="AU46" s="64">
        <f t="shared" si="19"/>
        <v>19</v>
      </c>
      <c r="AV46" s="84">
        <f t="shared" si="24"/>
        <v>10.260000000000002</v>
      </c>
      <c r="AW46" s="106" t="str">
        <f t="shared" si="20"/>
        <v>Admis(e)</v>
      </c>
      <c r="AX46" s="107">
        <f t="shared" si="23"/>
        <v>60</v>
      </c>
      <c r="AY46" s="124">
        <f t="shared" si="25"/>
        <v>180</v>
      </c>
      <c r="AZ46" s="130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0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  <c r="CE46" s="131"/>
      <c r="CF46" s="131"/>
      <c r="CG46" s="121"/>
      <c r="CH46" s="131"/>
      <c r="CI46" s="131"/>
      <c r="CJ46" s="131"/>
      <c r="CK46" s="121"/>
      <c r="CL46" s="131"/>
      <c r="CM46" s="131"/>
      <c r="CN46" s="131"/>
      <c r="CO46" s="131"/>
      <c r="CP46" s="121"/>
      <c r="CQ46" s="131"/>
      <c r="CR46" s="131"/>
      <c r="CS46" s="121"/>
      <c r="CT46" s="131"/>
      <c r="CU46" s="131"/>
      <c r="CV46" s="121"/>
      <c r="CW46" s="131"/>
      <c r="CX46" s="131"/>
      <c r="CY46" s="131"/>
      <c r="CZ46" s="121"/>
      <c r="DA46" s="131"/>
      <c r="DB46" s="131"/>
      <c r="DC46" s="131"/>
      <c r="DD46" s="131"/>
      <c r="DE46" s="121"/>
      <c r="DF46" s="131"/>
      <c r="DG46" s="131"/>
      <c r="DH46" s="121"/>
      <c r="DI46" s="131"/>
      <c r="DJ46" s="131"/>
      <c r="DK46" s="131"/>
      <c r="DL46" s="151"/>
    </row>
    <row r="47" spans="1:116" s="83" customFormat="1" ht="39.950000000000003" customHeight="1">
      <c r="A47" s="76">
        <v>36</v>
      </c>
      <c r="B47" s="77" t="s">
        <v>143</v>
      </c>
      <c r="C47" s="77" t="s">
        <v>144</v>
      </c>
      <c r="D47" s="77" t="s">
        <v>145</v>
      </c>
      <c r="E47" s="134">
        <f t="shared" si="1"/>
        <v>4.9000000000000004</v>
      </c>
      <c r="F47" s="58">
        <f t="shared" si="2"/>
        <v>0</v>
      </c>
      <c r="G47" s="104">
        <v>7</v>
      </c>
      <c r="H47" s="104">
        <v>2.67</v>
      </c>
      <c r="I47" s="104">
        <v>4.33</v>
      </c>
      <c r="J47" s="138">
        <f t="shared" si="3"/>
        <v>5.4090909090909092</v>
      </c>
      <c r="K47" s="58">
        <f t="shared" si="4"/>
        <v>0</v>
      </c>
      <c r="L47" s="104">
        <v>7.5</v>
      </c>
      <c r="M47" s="104">
        <v>6</v>
      </c>
      <c r="N47" s="104">
        <v>0</v>
      </c>
      <c r="O47" s="104">
        <v>6.5</v>
      </c>
      <c r="P47" s="138">
        <f t="shared" si="5"/>
        <v>6.6</v>
      </c>
      <c r="Q47" s="79">
        <f t="shared" si="6"/>
        <v>3</v>
      </c>
      <c r="R47" s="104">
        <v>11</v>
      </c>
      <c r="S47" s="104">
        <v>0</v>
      </c>
      <c r="T47" s="138">
        <f t="shared" si="7"/>
        <v>4.5</v>
      </c>
      <c r="U47" s="79">
        <f t="shared" si="8"/>
        <v>0</v>
      </c>
      <c r="V47" s="56">
        <v>0</v>
      </c>
      <c r="W47" s="104">
        <v>9</v>
      </c>
      <c r="X47" s="80">
        <v>3</v>
      </c>
      <c r="Y47" s="143">
        <f t="shared" si="9"/>
        <v>5.3199999999999994</v>
      </c>
      <c r="Z47" s="138">
        <f t="shared" si="10"/>
        <v>1.2233333333333334</v>
      </c>
      <c r="AA47" s="62">
        <f t="shared" si="11"/>
        <v>0</v>
      </c>
      <c r="AB47" s="123">
        <v>1</v>
      </c>
      <c r="AC47" s="123">
        <v>0.67</v>
      </c>
      <c r="AD47" s="123">
        <v>2</v>
      </c>
      <c r="AE47" s="145">
        <f t="shared" si="12"/>
        <v>3.4</v>
      </c>
      <c r="AF47" s="105">
        <f t="shared" si="13"/>
        <v>0</v>
      </c>
      <c r="AG47" s="123">
        <v>0</v>
      </c>
      <c r="AH47" s="123">
        <v>6</v>
      </c>
      <c r="AI47" s="123">
        <v>5</v>
      </c>
      <c r="AJ47" s="123">
        <v>3</v>
      </c>
      <c r="AK47" s="145">
        <f t="shared" si="14"/>
        <v>0</v>
      </c>
      <c r="AL47" s="105">
        <f t="shared" si="15"/>
        <v>0</v>
      </c>
      <c r="AM47" s="123">
        <v>0</v>
      </c>
      <c r="AN47" s="123">
        <v>0</v>
      </c>
      <c r="AO47" s="145">
        <f t="shared" si="16"/>
        <v>7.8085714285714278</v>
      </c>
      <c r="AP47" s="105">
        <f t="shared" si="17"/>
        <v>3</v>
      </c>
      <c r="AQ47" s="123">
        <v>5.33</v>
      </c>
      <c r="AR47" s="123">
        <v>2.5</v>
      </c>
      <c r="AS47" s="123">
        <v>13</v>
      </c>
      <c r="AT47" s="148">
        <f t="shared" si="18"/>
        <v>3.3299999999999996</v>
      </c>
      <c r="AU47" s="62">
        <f t="shared" si="19"/>
        <v>3</v>
      </c>
      <c r="AV47" s="84">
        <f t="shared" si="24"/>
        <v>4.3249999999999993</v>
      </c>
      <c r="AW47" s="106" t="str">
        <f t="shared" si="20"/>
        <v>Ajourné(e)</v>
      </c>
      <c r="AX47" s="107">
        <f t="shared" si="23"/>
        <v>6</v>
      </c>
      <c r="AY47" s="124">
        <f t="shared" si="25"/>
        <v>126</v>
      </c>
      <c r="AZ47" s="108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108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24"/>
      <c r="CH47" s="56"/>
      <c r="CI47" s="56"/>
      <c r="CJ47" s="56"/>
      <c r="CK47" s="24"/>
      <c r="CL47" s="56"/>
      <c r="CM47" s="56"/>
      <c r="CN47" s="56"/>
      <c r="CO47" s="56"/>
      <c r="CP47" s="24"/>
      <c r="CQ47" s="56"/>
      <c r="CR47" s="56"/>
      <c r="CS47" s="24"/>
      <c r="CT47" s="56"/>
      <c r="CU47" s="56"/>
      <c r="CV47" s="24"/>
      <c r="CW47" s="56"/>
      <c r="CX47" s="56"/>
      <c r="CY47" s="56"/>
      <c r="CZ47" s="24"/>
      <c r="DA47" s="56"/>
      <c r="DB47" s="56"/>
      <c r="DC47" s="56"/>
      <c r="DD47" s="56"/>
      <c r="DE47" s="24"/>
      <c r="DF47" s="56"/>
      <c r="DG47" s="56"/>
      <c r="DH47" s="24"/>
      <c r="DI47" s="56"/>
      <c r="DJ47" s="56"/>
      <c r="DK47" s="56"/>
      <c r="DL47" s="150"/>
    </row>
    <row r="48" spans="1:116" s="83" customFormat="1" ht="39.950000000000003" customHeight="1">
      <c r="A48" s="76">
        <v>37</v>
      </c>
      <c r="B48" s="77" t="s">
        <v>146</v>
      </c>
      <c r="C48" s="77" t="s">
        <v>147</v>
      </c>
      <c r="D48" s="77" t="s">
        <v>148</v>
      </c>
      <c r="E48" s="134">
        <f t="shared" ref="E48:E68" si="26">((G48*4)+(H48*3)+(I48*3))/10</f>
        <v>10.200999999999999</v>
      </c>
      <c r="F48" s="58">
        <f t="shared" ref="F48:F68" si="27">IF(E48&gt;=10,10,SUM(IF(G48&gt;=10,4,0),IF(H48&gt;=10,3,0),IF(I48&gt;=10,3,0)))</f>
        <v>10</v>
      </c>
      <c r="G48" s="104">
        <v>10</v>
      </c>
      <c r="H48" s="104">
        <v>11.17</v>
      </c>
      <c r="I48" s="104">
        <v>9.5</v>
      </c>
      <c r="J48" s="138">
        <f t="shared" ref="J48:J58" si="28">((L48*3)+(M48*4)+(N48*2)+(O48*2))/11</f>
        <v>7.1818181818181817</v>
      </c>
      <c r="K48" s="58">
        <f t="shared" ref="K48:K68" si="29">IF(J48&gt;=10,11,SUM(IF(L48&gt;=10,3,0),IF(M48&gt;=10,4,0),IF(N48&gt;=10,2,0),IF(O48&gt;=10,2,0)))</f>
        <v>5</v>
      </c>
      <c r="L48" s="104">
        <v>10</v>
      </c>
      <c r="M48" s="104">
        <v>4</v>
      </c>
      <c r="N48" s="104">
        <v>11.5</v>
      </c>
      <c r="O48" s="104">
        <v>5</v>
      </c>
      <c r="P48" s="138">
        <f t="shared" ref="P48:P68" si="30">((R48*3)+(S48*2))/5</f>
        <v>10</v>
      </c>
      <c r="Q48" s="79">
        <f t="shared" ref="Q48:Q68" si="31">IF(P48&gt;=10,5,SUM(IF(R48&gt;=10,3,0),IF(S48&gt;=10,2,0)))</f>
        <v>5</v>
      </c>
      <c r="R48" s="104">
        <v>10</v>
      </c>
      <c r="S48" s="104">
        <v>10</v>
      </c>
      <c r="T48" s="138">
        <f t="shared" ref="T48:T68" si="32">((V48*2)+(W48*2))/4</f>
        <v>8.3350000000000009</v>
      </c>
      <c r="U48" s="79">
        <f t="shared" ref="U48:U68" si="33">IF(T48&gt;=10,4,SUM(IF(V48&gt;=10,2,0),IF(W48&gt;=10,2,0)))</f>
        <v>2</v>
      </c>
      <c r="V48" s="104">
        <v>11.67</v>
      </c>
      <c r="W48" s="104">
        <v>5</v>
      </c>
      <c r="X48" s="80">
        <v>13</v>
      </c>
      <c r="Y48" s="143">
        <f t="shared" ref="Y48:Y68" si="34">ROUNDUP(((E48*10)+(J48*11)+(P48*5)+(T48*4))/30,2)</f>
        <v>8.82</v>
      </c>
      <c r="Z48" s="138">
        <f t="shared" ref="Z48:Z68" si="35">((AB48*3)+(AC48*3)+(AD48*3))/9</f>
        <v>7.9433333333333342</v>
      </c>
      <c r="AA48" s="62">
        <f t="shared" ref="AA48:AA68" si="36">IF(Z48&gt;=10,9,SUM(IF(AB48&gt;=10,3,0),IF(AC48&gt;=10,3,0),IF(AD48&gt;=10,3,0)))</f>
        <v>6</v>
      </c>
      <c r="AB48" s="123">
        <v>3</v>
      </c>
      <c r="AC48" s="123">
        <v>10.83</v>
      </c>
      <c r="AD48" s="123">
        <v>10</v>
      </c>
      <c r="AE48" s="145">
        <f t="shared" ref="AE48:AE68" si="37">((AG48*3)+(AH48*3)+(AI48*2)+(AJ48*2))/10</f>
        <v>11.55</v>
      </c>
      <c r="AF48" s="105">
        <f t="shared" ref="AF48:AF68" si="38">IF(AE48&gt;=10,10,SUM(IF(AG48&gt;=10,3,0),IF(AH48&gt;=10,3,0),IF(AI48&gt;=10,2,0),IF(AJ48&gt;=10,2,0)))</f>
        <v>10</v>
      </c>
      <c r="AG48" s="123">
        <v>12.5</v>
      </c>
      <c r="AH48" s="123">
        <v>12</v>
      </c>
      <c r="AI48" s="123">
        <v>11</v>
      </c>
      <c r="AJ48" s="123">
        <v>10</v>
      </c>
      <c r="AK48" s="145">
        <f t="shared" ref="AK48:AK68" si="39">((AM48*2)+(AN48*2))/4</f>
        <v>13.25</v>
      </c>
      <c r="AL48" s="105">
        <f t="shared" ref="AL48:AL68" si="40">IF(AK48&gt;=10,4,SUM(IF(AM48&gt;=10,2,0),IF(AN48&gt;=10,2,0)))</f>
        <v>4</v>
      </c>
      <c r="AM48" s="123">
        <v>13</v>
      </c>
      <c r="AN48" s="123">
        <v>13.5</v>
      </c>
      <c r="AO48" s="145">
        <f t="shared" ref="AO48:AO55" si="41">((AQ48*2)+(AR48*2)+(AS48*3))/7</f>
        <v>12.571428571428571</v>
      </c>
      <c r="AP48" s="105">
        <f t="shared" ref="AP48:AP68" si="42">IF(AO48&gt;=10,7,SUM(IF(AQ48&gt;=10,2,0),IF(AR48&gt;=10,2,0),IF(AS48&gt;=10,3,0)))</f>
        <v>7</v>
      </c>
      <c r="AQ48" s="123">
        <v>10</v>
      </c>
      <c r="AR48" s="123">
        <v>14.5</v>
      </c>
      <c r="AS48" s="123">
        <v>13</v>
      </c>
      <c r="AT48" s="148">
        <f t="shared" ref="AT48:AT68" si="43">ROUNDUP(((Z48*9)+(AE48*10)+(AK48*4)+(AO48*7))/30,2)</f>
        <v>10.94</v>
      </c>
      <c r="AU48" s="62">
        <f t="shared" ref="AU48:AU68" si="44">IF(AT48&gt;=10,30,SUM(AA48+AF48+AL48+AP48))</f>
        <v>30</v>
      </c>
      <c r="AV48" s="84">
        <f t="shared" ref="AV48:AV65" si="45">SUM(Y48+AT48)/2</f>
        <v>9.879999999999999</v>
      </c>
      <c r="AW48" s="106" t="str">
        <f t="shared" si="20"/>
        <v>Ajourné(e)</v>
      </c>
      <c r="AX48" s="107">
        <f t="shared" ref="AX48:AX68" si="46">IF(AV48&gt;=10,60,SUM(X48+AU48))</f>
        <v>43</v>
      </c>
      <c r="AY48" s="124">
        <f t="shared" si="25"/>
        <v>163</v>
      </c>
      <c r="AZ48" s="108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108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24"/>
      <c r="CH48" s="56"/>
      <c r="CI48" s="56"/>
      <c r="CJ48" s="56"/>
      <c r="CK48" s="24"/>
      <c r="CL48" s="56"/>
      <c r="CM48" s="56"/>
      <c r="CN48" s="56"/>
      <c r="CO48" s="56"/>
      <c r="CP48" s="24"/>
      <c r="CQ48" s="56"/>
      <c r="CR48" s="56"/>
      <c r="CS48" s="24"/>
      <c r="CT48" s="56"/>
      <c r="CU48" s="56"/>
      <c r="CV48" s="24"/>
      <c r="CW48" s="56"/>
      <c r="CX48" s="56"/>
      <c r="CY48" s="56"/>
      <c r="CZ48" s="24"/>
      <c r="DA48" s="56"/>
      <c r="DB48" s="56"/>
      <c r="DC48" s="56"/>
      <c r="DD48" s="56"/>
      <c r="DE48" s="24"/>
      <c r="DF48" s="56"/>
      <c r="DG48" s="56"/>
      <c r="DH48" s="24"/>
      <c r="DI48" s="56"/>
      <c r="DJ48" s="56"/>
      <c r="DK48" s="56"/>
      <c r="DL48" s="150"/>
    </row>
    <row r="49" spans="1:116" s="83" customFormat="1" ht="39.950000000000003" customHeight="1">
      <c r="A49" s="76">
        <v>38</v>
      </c>
      <c r="B49" s="77" t="s">
        <v>149</v>
      </c>
      <c r="C49" s="77" t="s">
        <v>150</v>
      </c>
      <c r="D49" s="77" t="s">
        <v>151</v>
      </c>
      <c r="E49" s="134">
        <f t="shared" si="26"/>
        <v>9.9490000000000016</v>
      </c>
      <c r="F49" s="58">
        <f t="shared" si="27"/>
        <v>7</v>
      </c>
      <c r="G49" s="104">
        <v>10</v>
      </c>
      <c r="H49" s="104">
        <v>10.83</v>
      </c>
      <c r="I49" s="104">
        <v>9</v>
      </c>
      <c r="J49" s="138">
        <f t="shared" si="28"/>
        <v>11.045454545454545</v>
      </c>
      <c r="K49" s="58">
        <f t="shared" si="29"/>
        <v>11</v>
      </c>
      <c r="L49" s="104">
        <v>11.5</v>
      </c>
      <c r="M49" s="104">
        <v>10</v>
      </c>
      <c r="N49" s="104">
        <v>11.5</v>
      </c>
      <c r="O49" s="104">
        <v>12</v>
      </c>
      <c r="P49" s="138">
        <f t="shared" si="30"/>
        <v>10.199999999999999</v>
      </c>
      <c r="Q49" s="79">
        <f t="shared" si="31"/>
        <v>5</v>
      </c>
      <c r="R49" s="104">
        <v>10</v>
      </c>
      <c r="S49" s="104">
        <v>10.5</v>
      </c>
      <c r="T49" s="138">
        <f t="shared" si="32"/>
        <v>8.5850000000000009</v>
      </c>
      <c r="U49" s="79">
        <f t="shared" si="33"/>
        <v>2</v>
      </c>
      <c r="V49" s="104">
        <v>10.67</v>
      </c>
      <c r="W49" s="104">
        <v>6.5</v>
      </c>
      <c r="X49" s="80">
        <v>19</v>
      </c>
      <c r="Y49" s="143">
        <f t="shared" si="34"/>
        <v>10.220000000000001</v>
      </c>
      <c r="Z49" s="138">
        <f t="shared" si="35"/>
        <v>9.1100000000000012</v>
      </c>
      <c r="AA49" s="62">
        <f t="shared" si="36"/>
        <v>6</v>
      </c>
      <c r="AB49" s="123">
        <v>7</v>
      </c>
      <c r="AC49" s="123">
        <v>10.33</v>
      </c>
      <c r="AD49" s="123">
        <v>10</v>
      </c>
      <c r="AE49" s="145">
        <f t="shared" si="37"/>
        <v>11</v>
      </c>
      <c r="AF49" s="105">
        <f t="shared" si="38"/>
        <v>10</v>
      </c>
      <c r="AG49" s="123">
        <v>8</v>
      </c>
      <c r="AH49" s="123">
        <v>13</v>
      </c>
      <c r="AI49" s="123">
        <v>11.5</v>
      </c>
      <c r="AJ49" s="123">
        <v>12</v>
      </c>
      <c r="AK49" s="145">
        <f t="shared" si="39"/>
        <v>12</v>
      </c>
      <c r="AL49" s="105">
        <f t="shared" si="40"/>
        <v>4</v>
      </c>
      <c r="AM49" s="123">
        <v>13</v>
      </c>
      <c r="AN49" s="123">
        <v>11</v>
      </c>
      <c r="AO49" s="145">
        <f t="shared" si="41"/>
        <v>11.571428571428571</v>
      </c>
      <c r="AP49" s="105">
        <f t="shared" si="42"/>
        <v>7</v>
      </c>
      <c r="AQ49" s="123">
        <v>10</v>
      </c>
      <c r="AR49" s="123">
        <v>11</v>
      </c>
      <c r="AS49" s="123">
        <v>13</v>
      </c>
      <c r="AT49" s="148">
        <f t="shared" si="43"/>
        <v>10.7</v>
      </c>
      <c r="AU49" s="62">
        <f t="shared" si="44"/>
        <v>30</v>
      </c>
      <c r="AV49" s="84">
        <f t="shared" si="45"/>
        <v>10.46</v>
      </c>
      <c r="AW49" s="106" t="str">
        <f t="shared" si="20"/>
        <v>Admis(e)</v>
      </c>
      <c r="AX49" s="107">
        <f t="shared" si="46"/>
        <v>60</v>
      </c>
      <c r="AY49" s="124">
        <f t="shared" si="25"/>
        <v>180</v>
      </c>
      <c r="AZ49" s="108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108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24"/>
      <c r="CH49" s="56"/>
      <c r="CI49" s="56"/>
      <c r="CJ49" s="56"/>
      <c r="CK49" s="24"/>
      <c r="CL49" s="56"/>
      <c r="CM49" s="56"/>
      <c r="CN49" s="56"/>
      <c r="CO49" s="56"/>
      <c r="CP49" s="24"/>
      <c r="CQ49" s="56"/>
      <c r="CR49" s="56"/>
      <c r="CS49" s="24"/>
      <c r="CT49" s="56"/>
      <c r="CU49" s="56"/>
      <c r="CV49" s="24"/>
      <c r="CW49" s="56"/>
      <c r="CX49" s="56"/>
      <c r="CY49" s="56"/>
      <c r="CZ49" s="24"/>
      <c r="DA49" s="56"/>
      <c r="DB49" s="56"/>
      <c r="DC49" s="56"/>
      <c r="DD49" s="56"/>
      <c r="DE49" s="24"/>
      <c r="DF49" s="56"/>
      <c r="DG49" s="56"/>
      <c r="DH49" s="24"/>
      <c r="DI49" s="56"/>
      <c r="DJ49" s="56"/>
      <c r="DK49" s="56"/>
      <c r="DL49" s="150"/>
    </row>
    <row r="50" spans="1:116" s="83" customFormat="1" ht="39.950000000000003" customHeight="1">
      <c r="A50" s="76">
        <v>39</v>
      </c>
      <c r="B50" s="77" t="s">
        <v>152</v>
      </c>
      <c r="C50" s="77" t="s">
        <v>153</v>
      </c>
      <c r="D50" s="77" t="s">
        <v>154</v>
      </c>
      <c r="E50" s="134">
        <f t="shared" si="26"/>
        <v>10.399000000000001</v>
      </c>
      <c r="F50" s="58">
        <f t="shared" si="27"/>
        <v>10</v>
      </c>
      <c r="G50" s="104">
        <v>10</v>
      </c>
      <c r="H50" s="104">
        <v>12.33</v>
      </c>
      <c r="I50" s="104">
        <v>9</v>
      </c>
      <c r="J50" s="138">
        <f t="shared" si="28"/>
        <v>10.863636363636363</v>
      </c>
      <c r="K50" s="58">
        <f t="shared" si="29"/>
        <v>11</v>
      </c>
      <c r="L50" s="104">
        <v>12.5</v>
      </c>
      <c r="M50" s="104">
        <v>12</v>
      </c>
      <c r="N50" s="104">
        <v>12</v>
      </c>
      <c r="O50" s="104">
        <v>5</v>
      </c>
      <c r="P50" s="138">
        <f t="shared" si="30"/>
        <v>10.8</v>
      </c>
      <c r="Q50" s="79">
        <f t="shared" si="31"/>
        <v>5</v>
      </c>
      <c r="R50" s="104">
        <v>10</v>
      </c>
      <c r="S50" s="104">
        <v>12</v>
      </c>
      <c r="T50" s="138">
        <f t="shared" si="32"/>
        <v>8.75</v>
      </c>
      <c r="U50" s="79">
        <f t="shared" si="33"/>
        <v>2</v>
      </c>
      <c r="V50" s="104">
        <v>11</v>
      </c>
      <c r="W50" s="104">
        <v>6.5</v>
      </c>
      <c r="X50" s="80">
        <v>15</v>
      </c>
      <c r="Y50" s="143">
        <f t="shared" si="34"/>
        <v>10.42</v>
      </c>
      <c r="Z50" s="138">
        <f t="shared" si="35"/>
        <v>7.666666666666667</v>
      </c>
      <c r="AA50" s="62">
        <f t="shared" si="36"/>
        <v>3</v>
      </c>
      <c r="AB50" s="123">
        <v>2</v>
      </c>
      <c r="AC50" s="123">
        <v>11.33</v>
      </c>
      <c r="AD50" s="123">
        <v>9.67</v>
      </c>
      <c r="AE50" s="145">
        <f t="shared" si="37"/>
        <v>11.2</v>
      </c>
      <c r="AF50" s="105">
        <f t="shared" si="38"/>
        <v>10</v>
      </c>
      <c r="AG50" s="123">
        <v>10</v>
      </c>
      <c r="AH50" s="123">
        <v>13</v>
      </c>
      <c r="AI50" s="123">
        <v>11.5</v>
      </c>
      <c r="AJ50" s="123">
        <v>10</v>
      </c>
      <c r="AK50" s="145">
        <f t="shared" si="39"/>
        <v>12.5</v>
      </c>
      <c r="AL50" s="105">
        <f t="shared" si="40"/>
        <v>4</v>
      </c>
      <c r="AM50" s="123">
        <v>14</v>
      </c>
      <c r="AN50" s="123">
        <v>11</v>
      </c>
      <c r="AO50" s="145">
        <f t="shared" si="41"/>
        <v>11.714285714285714</v>
      </c>
      <c r="AP50" s="105">
        <f t="shared" si="42"/>
        <v>7</v>
      </c>
      <c r="AQ50" s="123">
        <v>11.5</v>
      </c>
      <c r="AR50" s="123">
        <v>10</v>
      </c>
      <c r="AS50" s="123">
        <v>13</v>
      </c>
      <c r="AT50" s="148">
        <f t="shared" si="43"/>
        <v>10.44</v>
      </c>
      <c r="AU50" s="62">
        <f t="shared" si="44"/>
        <v>30</v>
      </c>
      <c r="AV50" s="84">
        <f t="shared" si="45"/>
        <v>10.43</v>
      </c>
      <c r="AW50" s="106" t="str">
        <f t="shared" si="20"/>
        <v>Admis(e)</v>
      </c>
      <c r="AX50" s="107">
        <f t="shared" si="46"/>
        <v>60</v>
      </c>
      <c r="AY50" s="124">
        <f t="shared" si="25"/>
        <v>180</v>
      </c>
      <c r="AZ50" s="108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108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24"/>
      <c r="CH50" s="56"/>
      <c r="CI50" s="56"/>
      <c r="CJ50" s="56"/>
      <c r="CK50" s="24"/>
      <c r="CL50" s="56"/>
      <c r="CM50" s="56"/>
      <c r="CN50" s="56"/>
      <c r="CO50" s="56"/>
      <c r="CP50" s="24"/>
      <c r="CQ50" s="56"/>
      <c r="CR50" s="56"/>
      <c r="CS50" s="24"/>
      <c r="CT50" s="56"/>
      <c r="CU50" s="56"/>
      <c r="CV50" s="24"/>
      <c r="CW50" s="56"/>
      <c r="CX50" s="56"/>
      <c r="CY50" s="56"/>
      <c r="CZ50" s="24"/>
      <c r="DA50" s="56"/>
      <c r="DB50" s="56"/>
      <c r="DC50" s="56"/>
      <c r="DD50" s="56"/>
      <c r="DE50" s="24"/>
      <c r="DF50" s="56"/>
      <c r="DG50" s="56"/>
      <c r="DH50" s="24"/>
      <c r="DI50" s="56"/>
      <c r="DJ50" s="56"/>
      <c r="DK50" s="56"/>
      <c r="DL50" s="150"/>
    </row>
    <row r="51" spans="1:116" s="67" customFormat="1" ht="39.950000000000003" customHeight="1">
      <c r="A51" s="76">
        <v>40</v>
      </c>
      <c r="B51" s="64" t="s">
        <v>59</v>
      </c>
      <c r="C51" s="64" t="s">
        <v>60</v>
      </c>
      <c r="D51" s="64" t="s">
        <v>61</v>
      </c>
      <c r="E51" s="134">
        <f t="shared" si="26"/>
        <v>7.4980000000000002</v>
      </c>
      <c r="F51" s="58">
        <f t="shared" si="27"/>
        <v>6</v>
      </c>
      <c r="G51" s="104">
        <v>2.5</v>
      </c>
      <c r="H51" s="104">
        <v>11.33</v>
      </c>
      <c r="I51" s="104">
        <v>10.33</v>
      </c>
      <c r="J51" s="138">
        <f t="shared" si="28"/>
        <v>11.636363636363637</v>
      </c>
      <c r="K51" s="58">
        <f t="shared" si="29"/>
        <v>11</v>
      </c>
      <c r="L51" s="104">
        <v>10</v>
      </c>
      <c r="M51" s="104">
        <v>13</v>
      </c>
      <c r="N51" s="104">
        <v>10</v>
      </c>
      <c r="O51" s="104">
        <v>13</v>
      </c>
      <c r="P51" s="138">
        <f t="shared" si="30"/>
        <v>12.5</v>
      </c>
      <c r="Q51" s="79">
        <f t="shared" si="31"/>
        <v>5</v>
      </c>
      <c r="R51" s="104">
        <v>13.5</v>
      </c>
      <c r="S51" s="104">
        <v>11</v>
      </c>
      <c r="T51" s="138">
        <f t="shared" si="32"/>
        <v>12</v>
      </c>
      <c r="U51" s="79">
        <f t="shared" si="33"/>
        <v>4</v>
      </c>
      <c r="V51" s="104">
        <v>13</v>
      </c>
      <c r="W51" s="104">
        <v>11</v>
      </c>
      <c r="X51" s="80">
        <v>16</v>
      </c>
      <c r="Y51" s="143">
        <f t="shared" si="34"/>
        <v>10.45</v>
      </c>
      <c r="Z51" s="138">
        <f t="shared" si="35"/>
        <v>10.556666666666665</v>
      </c>
      <c r="AA51" s="62">
        <f t="shared" si="36"/>
        <v>9</v>
      </c>
      <c r="AB51" s="123">
        <v>9.5</v>
      </c>
      <c r="AC51" s="123">
        <v>11.67</v>
      </c>
      <c r="AD51" s="123">
        <v>10.5</v>
      </c>
      <c r="AE51" s="145">
        <f t="shared" si="37"/>
        <v>10.45</v>
      </c>
      <c r="AF51" s="105">
        <f t="shared" si="38"/>
        <v>10</v>
      </c>
      <c r="AG51" s="123">
        <v>11.5</v>
      </c>
      <c r="AH51" s="123">
        <v>11</v>
      </c>
      <c r="AI51" s="123">
        <v>8</v>
      </c>
      <c r="AJ51" s="123">
        <v>10.5</v>
      </c>
      <c r="AK51" s="145">
        <f t="shared" si="39"/>
        <v>11.75</v>
      </c>
      <c r="AL51" s="105">
        <f t="shared" si="40"/>
        <v>4</v>
      </c>
      <c r="AM51" s="123">
        <v>11</v>
      </c>
      <c r="AN51" s="123">
        <v>12.5</v>
      </c>
      <c r="AO51" s="145">
        <f t="shared" si="41"/>
        <v>12</v>
      </c>
      <c r="AP51" s="105">
        <f t="shared" si="42"/>
        <v>7</v>
      </c>
      <c r="AQ51" s="123">
        <v>8</v>
      </c>
      <c r="AR51" s="123">
        <v>13</v>
      </c>
      <c r="AS51" s="123">
        <v>14</v>
      </c>
      <c r="AT51" s="148">
        <f t="shared" si="43"/>
        <v>11.02</v>
      </c>
      <c r="AU51" s="62">
        <f t="shared" si="44"/>
        <v>30</v>
      </c>
      <c r="AV51" s="84">
        <f t="shared" si="45"/>
        <v>10.734999999999999</v>
      </c>
      <c r="AW51" s="106" t="str">
        <f t="shared" si="20"/>
        <v>Admis(e)</v>
      </c>
      <c r="AX51" s="107">
        <f t="shared" si="46"/>
        <v>60</v>
      </c>
      <c r="AY51" s="124">
        <f t="shared" si="25"/>
        <v>180</v>
      </c>
      <c r="AZ51" s="108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108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24"/>
      <c r="CH51" s="56"/>
      <c r="CI51" s="56"/>
      <c r="CJ51" s="56"/>
      <c r="CK51" s="24"/>
      <c r="CL51" s="56"/>
      <c r="CM51" s="56"/>
      <c r="CN51" s="56"/>
      <c r="CO51" s="56"/>
      <c r="CP51" s="24"/>
      <c r="CQ51" s="56"/>
      <c r="CR51" s="56"/>
      <c r="CS51" s="24"/>
      <c r="CT51" s="56"/>
      <c r="CU51" s="56"/>
      <c r="CV51" s="24"/>
      <c r="CW51" s="56"/>
      <c r="CX51" s="56"/>
      <c r="CY51" s="56"/>
      <c r="CZ51" s="24"/>
      <c r="DA51" s="56"/>
      <c r="DB51" s="56"/>
      <c r="DC51" s="56"/>
      <c r="DD51" s="56"/>
      <c r="DE51" s="24"/>
      <c r="DF51" s="56"/>
      <c r="DG51" s="56"/>
      <c r="DH51" s="24"/>
      <c r="DI51" s="56"/>
      <c r="DJ51" s="56"/>
      <c r="DK51" s="56"/>
      <c r="DL51" s="150"/>
    </row>
    <row r="52" spans="1:116" s="83" customFormat="1" ht="39.950000000000003" customHeight="1">
      <c r="A52" s="76">
        <v>41</v>
      </c>
      <c r="B52" s="77" t="s">
        <v>155</v>
      </c>
      <c r="C52" s="77" t="s">
        <v>156</v>
      </c>
      <c r="D52" s="77" t="s">
        <v>157</v>
      </c>
      <c r="E52" s="134">
        <f t="shared" si="26"/>
        <v>9.85</v>
      </c>
      <c r="F52" s="58">
        <f t="shared" si="27"/>
        <v>7</v>
      </c>
      <c r="G52" s="104">
        <v>10</v>
      </c>
      <c r="H52" s="104">
        <v>10.17</v>
      </c>
      <c r="I52" s="104">
        <v>9.33</v>
      </c>
      <c r="J52" s="138">
        <f t="shared" si="28"/>
        <v>10.363636363636363</v>
      </c>
      <c r="K52" s="58">
        <f t="shared" si="29"/>
        <v>11</v>
      </c>
      <c r="L52" s="104">
        <v>8</v>
      </c>
      <c r="M52" s="104">
        <v>10</v>
      </c>
      <c r="N52" s="104">
        <v>12</v>
      </c>
      <c r="O52" s="104">
        <v>13</v>
      </c>
      <c r="P52" s="138">
        <f t="shared" si="30"/>
        <v>11</v>
      </c>
      <c r="Q52" s="79">
        <f t="shared" si="31"/>
        <v>5</v>
      </c>
      <c r="R52" s="104">
        <v>12</v>
      </c>
      <c r="S52" s="104">
        <v>9.5</v>
      </c>
      <c r="T52" s="138">
        <f t="shared" si="32"/>
        <v>10</v>
      </c>
      <c r="U52" s="79">
        <f t="shared" si="33"/>
        <v>4</v>
      </c>
      <c r="V52" s="104">
        <v>11.5</v>
      </c>
      <c r="W52" s="104">
        <v>8.5</v>
      </c>
      <c r="X52" s="80">
        <v>19</v>
      </c>
      <c r="Y52" s="143">
        <f t="shared" si="34"/>
        <v>10.25</v>
      </c>
      <c r="Z52" s="138">
        <f t="shared" si="35"/>
        <v>9.1100000000000012</v>
      </c>
      <c r="AA52" s="62">
        <f t="shared" si="36"/>
        <v>3</v>
      </c>
      <c r="AB52" s="123">
        <v>8</v>
      </c>
      <c r="AC52" s="123">
        <v>12.33</v>
      </c>
      <c r="AD52" s="123">
        <v>7</v>
      </c>
      <c r="AE52" s="145">
        <f t="shared" si="37"/>
        <v>8.8000000000000007</v>
      </c>
      <c r="AF52" s="105">
        <f t="shared" si="38"/>
        <v>5</v>
      </c>
      <c r="AG52" s="123">
        <v>10</v>
      </c>
      <c r="AH52" s="123">
        <v>8</v>
      </c>
      <c r="AI52" s="123">
        <v>11</v>
      </c>
      <c r="AJ52" s="123">
        <v>6</v>
      </c>
      <c r="AK52" s="145">
        <f t="shared" si="39"/>
        <v>12.5</v>
      </c>
      <c r="AL52" s="105">
        <f t="shared" si="40"/>
        <v>4</v>
      </c>
      <c r="AM52" s="123">
        <v>12</v>
      </c>
      <c r="AN52" s="123">
        <v>13</v>
      </c>
      <c r="AO52" s="145">
        <f t="shared" si="41"/>
        <v>11.808571428571428</v>
      </c>
      <c r="AP52" s="105">
        <f t="shared" si="42"/>
        <v>7</v>
      </c>
      <c r="AQ52" s="123">
        <v>10.83</v>
      </c>
      <c r="AR52" s="123">
        <v>11</v>
      </c>
      <c r="AS52" s="123">
        <v>13</v>
      </c>
      <c r="AT52" s="148">
        <f t="shared" si="43"/>
        <v>10.09</v>
      </c>
      <c r="AU52" s="62">
        <f t="shared" si="44"/>
        <v>30</v>
      </c>
      <c r="AV52" s="84">
        <f t="shared" si="45"/>
        <v>10.17</v>
      </c>
      <c r="AW52" s="106" t="str">
        <f t="shared" si="20"/>
        <v>Admis(e)</v>
      </c>
      <c r="AX52" s="107">
        <f t="shared" si="46"/>
        <v>60</v>
      </c>
      <c r="AY52" s="124">
        <f t="shared" si="25"/>
        <v>180</v>
      </c>
      <c r="AZ52" s="108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108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24"/>
      <c r="CH52" s="56"/>
      <c r="CI52" s="56"/>
      <c r="CJ52" s="56"/>
      <c r="CK52" s="24"/>
      <c r="CL52" s="56"/>
      <c r="CM52" s="56"/>
      <c r="CN52" s="56"/>
      <c r="CO52" s="56"/>
      <c r="CP52" s="24"/>
      <c r="CQ52" s="56"/>
      <c r="CR52" s="56"/>
      <c r="CS52" s="24"/>
      <c r="CT52" s="56"/>
      <c r="CU52" s="56"/>
      <c r="CV52" s="24"/>
      <c r="CW52" s="56"/>
      <c r="CX52" s="56"/>
      <c r="CY52" s="56"/>
      <c r="CZ52" s="24"/>
      <c r="DA52" s="56"/>
      <c r="DB52" s="56"/>
      <c r="DC52" s="56"/>
      <c r="DD52" s="56"/>
      <c r="DE52" s="24"/>
      <c r="DF52" s="56"/>
      <c r="DG52" s="56"/>
      <c r="DH52" s="24"/>
      <c r="DI52" s="56"/>
      <c r="DJ52" s="56"/>
      <c r="DK52" s="56"/>
      <c r="DL52" s="150"/>
    </row>
    <row r="53" spans="1:116" s="83" customFormat="1" ht="39.950000000000003" customHeight="1">
      <c r="A53" s="76">
        <v>42</v>
      </c>
      <c r="B53" s="77" t="s">
        <v>158</v>
      </c>
      <c r="C53" s="77" t="s">
        <v>159</v>
      </c>
      <c r="D53" s="77" t="s">
        <v>160</v>
      </c>
      <c r="E53" s="134">
        <f t="shared" si="26"/>
        <v>9.8519999999999985</v>
      </c>
      <c r="F53" s="58">
        <f t="shared" si="27"/>
        <v>3</v>
      </c>
      <c r="G53" s="104">
        <v>9</v>
      </c>
      <c r="H53" s="104">
        <v>12.17</v>
      </c>
      <c r="I53" s="104">
        <v>8.67</v>
      </c>
      <c r="J53" s="138">
        <f t="shared" si="28"/>
        <v>11.772727272727273</v>
      </c>
      <c r="K53" s="58">
        <f t="shared" si="29"/>
        <v>11</v>
      </c>
      <c r="L53" s="104">
        <v>10.5</v>
      </c>
      <c r="M53" s="104">
        <v>12</v>
      </c>
      <c r="N53" s="104">
        <v>12</v>
      </c>
      <c r="O53" s="104">
        <v>13</v>
      </c>
      <c r="P53" s="138">
        <f t="shared" si="30"/>
        <v>10.6</v>
      </c>
      <c r="Q53" s="79">
        <f t="shared" si="31"/>
        <v>5</v>
      </c>
      <c r="R53" s="104">
        <v>11</v>
      </c>
      <c r="S53" s="104">
        <v>10</v>
      </c>
      <c r="T53" s="138">
        <f t="shared" si="32"/>
        <v>9.5850000000000009</v>
      </c>
      <c r="U53" s="79">
        <f t="shared" si="33"/>
        <v>2</v>
      </c>
      <c r="V53" s="104">
        <v>10.17</v>
      </c>
      <c r="W53" s="104">
        <v>9</v>
      </c>
      <c r="X53" s="80">
        <v>8</v>
      </c>
      <c r="Y53" s="143">
        <f t="shared" si="34"/>
        <v>10.65</v>
      </c>
      <c r="Z53" s="138">
        <f t="shared" si="35"/>
        <v>7.11</v>
      </c>
      <c r="AA53" s="62">
        <f t="shared" si="36"/>
        <v>3</v>
      </c>
      <c r="AB53" s="123">
        <v>5</v>
      </c>
      <c r="AC53" s="123">
        <v>11</v>
      </c>
      <c r="AD53" s="123">
        <v>5.33</v>
      </c>
      <c r="AE53" s="145">
        <f t="shared" si="37"/>
        <v>10.55</v>
      </c>
      <c r="AF53" s="105">
        <f t="shared" si="38"/>
        <v>10</v>
      </c>
      <c r="AG53" s="123">
        <v>14.5</v>
      </c>
      <c r="AH53" s="123">
        <v>7</v>
      </c>
      <c r="AI53" s="123">
        <v>10.5</v>
      </c>
      <c r="AJ53" s="123">
        <v>10</v>
      </c>
      <c r="AK53" s="145">
        <f t="shared" si="39"/>
        <v>13.5</v>
      </c>
      <c r="AL53" s="105">
        <f t="shared" si="40"/>
        <v>4</v>
      </c>
      <c r="AM53" s="123">
        <v>16</v>
      </c>
      <c r="AN53" s="123">
        <v>11</v>
      </c>
      <c r="AO53" s="145">
        <f t="shared" si="41"/>
        <v>10.334285714285715</v>
      </c>
      <c r="AP53" s="105">
        <f t="shared" si="42"/>
        <v>7</v>
      </c>
      <c r="AQ53" s="123">
        <v>7.67</v>
      </c>
      <c r="AR53" s="123">
        <v>9</v>
      </c>
      <c r="AS53" s="123">
        <v>13</v>
      </c>
      <c r="AT53" s="148">
        <f t="shared" si="43"/>
        <v>9.8699999999999992</v>
      </c>
      <c r="AU53" s="62">
        <f t="shared" si="44"/>
        <v>24</v>
      </c>
      <c r="AV53" s="84">
        <f t="shared" si="45"/>
        <v>10.26</v>
      </c>
      <c r="AW53" s="106" t="str">
        <f t="shared" si="20"/>
        <v>Admis(e)</v>
      </c>
      <c r="AX53" s="107">
        <f t="shared" si="46"/>
        <v>60</v>
      </c>
      <c r="AY53" s="124">
        <f t="shared" si="25"/>
        <v>180</v>
      </c>
      <c r="AZ53" s="108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108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24"/>
      <c r="CH53" s="56"/>
      <c r="CI53" s="56"/>
      <c r="CJ53" s="56"/>
      <c r="CK53" s="24"/>
      <c r="CL53" s="56"/>
      <c r="CM53" s="56"/>
      <c r="CN53" s="56"/>
      <c r="CO53" s="56"/>
      <c r="CP53" s="24"/>
      <c r="CQ53" s="56"/>
      <c r="CR53" s="56"/>
      <c r="CS53" s="24"/>
      <c r="CT53" s="56"/>
      <c r="CU53" s="56"/>
      <c r="CV53" s="24"/>
      <c r="CW53" s="56"/>
      <c r="CX53" s="56"/>
      <c r="CY53" s="56"/>
      <c r="CZ53" s="24"/>
      <c r="DA53" s="56"/>
      <c r="DB53" s="56"/>
      <c r="DC53" s="56"/>
      <c r="DD53" s="56"/>
      <c r="DE53" s="24"/>
      <c r="DF53" s="56"/>
      <c r="DG53" s="56"/>
      <c r="DH53" s="24"/>
      <c r="DI53" s="56"/>
      <c r="DJ53" s="56"/>
      <c r="DK53" s="56"/>
      <c r="DL53" s="150"/>
    </row>
    <row r="54" spans="1:116" s="83" customFormat="1" ht="39.950000000000003" customHeight="1">
      <c r="A54" s="76">
        <v>43</v>
      </c>
      <c r="B54" s="77" t="s">
        <v>161</v>
      </c>
      <c r="C54" s="77" t="s">
        <v>162</v>
      </c>
      <c r="D54" s="77" t="s">
        <v>163</v>
      </c>
      <c r="E54" s="134">
        <f t="shared" si="26"/>
        <v>9.4980000000000011</v>
      </c>
      <c r="F54" s="58">
        <f t="shared" si="27"/>
        <v>4</v>
      </c>
      <c r="G54" s="104">
        <v>10.5</v>
      </c>
      <c r="H54" s="104">
        <v>9.33</v>
      </c>
      <c r="I54" s="104">
        <v>8.33</v>
      </c>
      <c r="J54" s="138">
        <f t="shared" si="28"/>
        <v>11.363636363636363</v>
      </c>
      <c r="K54" s="58">
        <f t="shared" si="29"/>
        <v>11</v>
      </c>
      <c r="L54" s="104">
        <v>10</v>
      </c>
      <c r="M54" s="104">
        <v>12</v>
      </c>
      <c r="N54" s="104">
        <v>10</v>
      </c>
      <c r="O54" s="104">
        <v>13.5</v>
      </c>
      <c r="P54" s="138">
        <f t="shared" si="30"/>
        <v>10.6</v>
      </c>
      <c r="Q54" s="79">
        <f t="shared" si="31"/>
        <v>5</v>
      </c>
      <c r="R54" s="104">
        <v>11</v>
      </c>
      <c r="S54" s="104">
        <v>10</v>
      </c>
      <c r="T54" s="138">
        <f t="shared" si="32"/>
        <v>11.25</v>
      </c>
      <c r="U54" s="79">
        <f t="shared" si="33"/>
        <v>4</v>
      </c>
      <c r="V54" s="104">
        <v>11</v>
      </c>
      <c r="W54" s="104">
        <v>11.5</v>
      </c>
      <c r="X54" s="80">
        <v>6</v>
      </c>
      <c r="Y54" s="143">
        <f t="shared" si="34"/>
        <v>10.6</v>
      </c>
      <c r="Z54" s="138">
        <f t="shared" si="35"/>
        <v>7.5566666666666658</v>
      </c>
      <c r="AA54" s="62">
        <f t="shared" si="36"/>
        <v>3</v>
      </c>
      <c r="AB54" s="123">
        <v>5</v>
      </c>
      <c r="AC54" s="123">
        <v>10.67</v>
      </c>
      <c r="AD54" s="123">
        <v>7</v>
      </c>
      <c r="AE54" s="145">
        <f t="shared" si="37"/>
        <v>9.9499999999999993</v>
      </c>
      <c r="AF54" s="105">
        <f t="shared" si="38"/>
        <v>8</v>
      </c>
      <c r="AG54" s="123">
        <v>10.5</v>
      </c>
      <c r="AH54" s="123">
        <v>12</v>
      </c>
      <c r="AI54" s="123">
        <v>11.5</v>
      </c>
      <c r="AJ54" s="123">
        <v>4.5</v>
      </c>
      <c r="AK54" s="145">
        <f t="shared" si="39"/>
        <v>13.25</v>
      </c>
      <c r="AL54" s="105">
        <f t="shared" si="40"/>
        <v>4</v>
      </c>
      <c r="AM54" s="123">
        <v>15</v>
      </c>
      <c r="AN54" s="123">
        <v>11.5</v>
      </c>
      <c r="AO54" s="145">
        <f t="shared" si="41"/>
        <v>12.379999999999999</v>
      </c>
      <c r="AP54" s="105">
        <f t="shared" si="42"/>
        <v>7</v>
      </c>
      <c r="AQ54" s="123">
        <v>12.33</v>
      </c>
      <c r="AR54" s="123">
        <v>11.5</v>
      </c>
      <c r="AS54" s="123">
        <v>13</v>
      </c>
      <c r="AT54" s="148">
        <f t="shared" si="43"/>
        <v>10.24</v>
      </c>
      <c r="AU54" s="62">
        <f t="shared" si="44"/>
        <v>30</v>
      </c>
      <c r="AV54" s="84">
        <f t="shared" si="45"/>
        <v>10.42</v>
      </c>
      <c r="AW54" s="106" t="str">
        <f t="shared" si="20"/>
        <v>Admis(e)</v>
      </c>
      <c r="AX54" s="107">
        <f t="shared" si="46"/>
        <v>60</v>
      </c>
      <c r="AY54" s="124">
        <f t="shared" si="25"/>
        <v>180</v>
      </c>
      <c r="AZ54" s="108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108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24"/>
      <c r="CH54" s="56"/>
      <c r="CI54" s="56"/>
      <c r="CJ54" s="56"/>
      <c r="CK54" s="24"/>
      <c r="CL54" s="56"/>
      <c r="CM54" s="56"/>
      <c r="CN54" s="56"/>
      <c r="CO54" s="56"/>
      <c r="CP54" s="24"/>
      <c r="CQ54" s="56"/>
      <c r="CR54" s="56"/>
      <c r="CS54" s="24"/>
      <c r="CT54" s="56"/>
      <c r="CU54" s="56"/>
      <c r="CV54" s="24"/>
      <c r="CW54" s="56"/>
      <c r="CX54" s="56"/>
      <c r="CY54" s="56"/>
      <c r="CZ54" s="24"/>
      <c r="DA54" s="56"/>
      <c r="DB54" s="56"/>
      <c r="DC54" s="56"/>
      <c r="DD54" s="56"/>
      <c r="DE54" s="24"/>
      <c r="DF54" s="56"/>
      <c r="DG54" s="56"/>
      <c r="DH54" s="24"/>
      <c r="DI54" s="56"/>
      <c r="DJ54" s="56"/>
      <c r="DK54" s="56"/>
      <c r="DL54" s="150"/>
    </row>
    <row r="55" spans="1:116" s="83" customFormat="1" ht="39.950000000000003" customHeight="1">
      <c r="A55" s="76">
        <v>44</v>
      </c>
      <c r="B55" s="77" t="s">
        <v>62</v>
      </c>
      <c r="C55" s="77" t="s">
        <v>63</v>
      </c>
      <c r="D55" s="77" t="s">
        <v>64</v>
      </c>
      <c r="E55" s="134">
        <f t="shared" si="26"/>
        <v>8.75</v>
      </c>
      <c r="F55" s="58">
        <f t="shared" si="27"/>
        <v>3</v>
      </c>
      <c r="G55" s="104">
        <v>8</v>
      </c>
      <c r="H55" s="104">
        <v>10.83</v>
      </c>
      <c r="I55" s="104">
        <v>7.67</v>
      </c>
      <c r="J55" s="138">
        <f t="shared" si="28"/>
        <v>10.181818181818182</v>
      </c>
      <c r="K55" s="58">
        <f t="shared" si="29"/>
        <v>11</v>
      </c>
      <c r="L55" s="104">
        <v>11</v>
      </c>
      <c r="M55" s="104">
        <v>11.5</v>
      </c>
      <c r="N55" s="104">
        <v>8.5</v>
      </c>
      <c r="O55" s="104">
        <v>8</v>
      </c>
      <c r="P55" s="138">
        <f t="shared" si="30"/>
        <v>13</v>
      </c>
      <c r="Q55" s="79">
        <f t="shared" si="31"/>
        <v>5</v>
      </c>
      <c r="R55" s="104">
        <v>12.5</v>
      </c>
      <c r="S55" s="104">
        <v>13.75</v>
      </c>
      <c r="T55" s="138">
        <f t="shared" si="32"/>
        <v>10.335000000000001</v>
      </c>
      <c r="U55" s="79">
        <f t="shared" si="33"/>
        <v>4</v>
      </c>
      <c r="V55" s="104">
        <v>10.67</v>
      </c>
      <c r="W55" s="104">
        <v>10</v>
      </c>
      <c r="X55" s="80">
        <v>21</v>
      </c>
      <c r="Y55" s="143">
        <f t="shared" si="34"/>
        <v>10.199999999999999</v>
      </c>
      <c r="Z55" s="138">
        <f t="shared" si="35"/>
        <v>10.056666666666665</v>
      </c>
      <c r="AA55" s="62">
        <f t="shared" si="36"/>
        <v>9</v>
      </c>
      <c r="AB55" s="123">
        <v>11</v>
      </c>
      <c r="AC55" s="123">
        <v>10.5</v>
      </c>
      <c r="AD55" s="123">
        <v>8.67</v>
      </c>
      <c r="AE55" s="145">
        <f t="shared" si="37"/>
        <v>10.1</v>
      </c>
      <c r="AF55" s="105">
        <f t="shared" si="38"/>
        <v>10</v>
      </c>
      <c r="AG55" s="123">
        <v>10.5</v>
      </c>
      <c r="AH55" s="123">
        <v>7.5</v>
      </c>
      <c r="AI55" s="123">
        <v>11.5</v>
      </c>
      <c r="AJ55" s="123">
        <v>12</v>
      </c>
      <c r="AK55" s="145">
        <f t="shared" si="39"/>
        <v>10.75</v>
      </c>
      <c r="AL55" s="105">
        <f t="shared" si="40"/>
        <v>4</v>
      </c>
      <c r="AM55" s="123">
        <v>10</v>
      </c>
      <c r="AN55" s="123">
        <v>11.5</v>
      </c>
      <c r="AO55" s="145">
        <f t="shared" si="41"/>
        <v>10.642857142857142</v>
      </c>
      <c r="AP55" s="105">
        <f t="shared" si="42"/>
        <v>7</v>
      </c>
      <c r="AQ55" s="123">
        <v>7.5</v>
      </c>
      <c r="AR55" s="123">
        <v>8</v>
      </c>
      <c r="AS55" s="123">
        <v>14.5</v>
      </c>
      <c r="AT55" s="148">
        <f t="shared" si="43"/>
        <v>10.31</v>
      </c>
      <c r="AU55" s="62">
        <f t="shared" si="44"/>
        <v>30</v>
      </c>
      <c r="AV55" s="84">
        <f t="shared" si="45"/>
        <v>10.254999999999999</v>
      </c>
      <c r="AW55" s="106" t="str">
        <f t="shared" si="20"/>
        <v>Admis(e)</v>
      </c>
      <c r="AX55" s="107">
        <f t="shared" si="46"/>
        <v>60</v>
      </c>
      <c r="AY55" s="124">
        <f t="shared" si="25"/>
        <v>180</v>
      </c>
      <c r="AZ55" s="108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108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24"/>
      <c r="CH55" s="56"/>
      <c r="CI55" s="56"/>
      <c r="CJ55" s="56"/>
      <c r="CK55" s="24"/>
      <c r="CL55" s="56"/>
      <c r="CM55" s="56"/>
      <c r="CN55" s="56"/>
      <c r="CO55" s="56"/>
      <c r="CP55" s="24"/>
      <c r="CQ55" s="56"/>
      <c r="CR55" s="56"/>
      <c r="CS55" s="24"/>
      <c r="CT55" s="56"/>
      <c r="CU55" s="56"/>
      <c r="CV55" s="24"/>
      <c r="CW55" s="56"/>
      <c r="CX55" s="56"/>
      <c r="CY55" s="56"/>
      <c r="CZ55" s="24"/>
      <c r="DA55" s="56"/>
      <c r="DB55" s="56"/>
      <c r="DC55" s="56"/>
      <c r="DD55" s="56"/>
      <c r="DE55" s="24"/>
      <c r="DF55" s="56"/>
      <c r="DG55" s="56"/>
      <c r="DH55" s="24"/>
      <c r="DI55" s="56"/>
      <c r="DJ55" s="56"/>
      <c r="DK55" s="56"/>
      <c r="DL55" s="150"/>
    </row>
    <row r="56" spans="1:116" s="83" customFormat="1" ht="39.950000000000003" customHeight="1">
      <c r="A56" s="76">
        <v>45</v>
      </c>
      <c r="B56" s="77" t="s">
        <v>164</v>
      </c>
      <c r="C56" s="77" t="s">
        <v>165</v>
      </c>
      <c r="D56" s="77" t="s">
        <v>166</v>
      </c>
      <c r="E56" s="134">
        <f t="shared" si="26"/>
        <v>10.6</v>
      </c>
      <c r="F56" s="58">
        <f t="shared" si="27"/>
        <v>10</v>
      </c>
      <c r="G56" s="104">
        <v>13</v>
      </c>
      <c r="H56" s="104">
        <v>11.17</v>
      </c>
      <c r="I56" s="104">
        <v>6.83</v>
      </c>
      <c r="J56" s="138">
        <f t="shared" si="28"/>
        <v>10.772727272727273</v>
      </c>
      <c r="K56" s="58">
        <f t="shared" si="29"/>
        <v>11</v>
      </c>
      <c r="L56" s="104">
        <v>11.5</v>
      </c>
      <c r="M56" s="104">
        <v>10</v>
      </c>
      <c r="N56" s="104">
        <v>7.5</v>
      </c>
      <c r="O56" s="104">
        <v>14.5</v>
      </c>
      <c r="P56" s="138">
        <f t="shared" si="30"/>
        <v>11.2</v>
      </c>
      <c r="Q56" s="79">
        <f t="shared" si="31"/>
        <v>5</v>
      </c>
      <c r="R56" s="104">
        <v>12</v>
      </c>
      <c r="S56" s="104">
        <v>10</v>
      </c>
      <c r="T56" s="138">
        <f t="shared" si="32"/>
        <v>11.75</v>
      </c>
      <c r="U56" s="79">
        <f t="shared" si="33"/>
        <v>4</v>
      </c>
      <c r="V56" s="104">
        <v>12</v>
      </c>
      <c r="W56" s="104">
        <v>11.5</v>
      </c>
      <c r="X56" s="80">
        <v>15</v>
      </c>
      <c r="Y56" s="143">
        <f t="shared" si="34"/>
        <v>10.92</v>
      </c>
      <c r="Z56" s="138">
        <f t="shared" si="35"/>
        <v>9.9466666666666654</v>
      </c>
      <c r="AA56" s="62">
        <f t="shared" si="36"/>
        <v>6</v>
      </c>
      <c r="AB56" s="123">
        <v>8</v>
      </c>
      <c r="AC56" s="123">
        <v>11.17</v>
      </c>
      <c r="AD56" s="123">
        <v>10.67</v>
      </c>
      <c r="AE56" s="145">
        <f t="shared" si="37"/>
        <v>10.9</v>
      </c>
      <c r="AF56" s="105">
        <f t="shared" si="38"/>
        <v>10</v>
      </c>
      <c r="AG56" s="123">
        <v>15</v>
      </c>
      <c r="AH56" s="123">
        <v>8</v>
      </c>
      <c r="AI56" s="123">
        <v>12</v>
      </c>
      <c r="AJ56" s="123">
        <v>8</v>
      </c>
      <c r="AK56" s="145">
        <f t="shared" si="39"/>
        <v>11.5</v>
      </c>
      <c r="AL56" s="105">
        <f t="shared" si="40"/>
        <v>4</v>
      </c>
      <c r="AM56" s="123">
        <v>12</v>
      </c>
      <c r="AN56" s="123">
        <v>11</v>
      </c>
      <c r="AO56" s="145">
        <f t="shared" ref="AO56:AO63" si="47">((AQ56*2)+(AR56*2)+(AS56*3))/7</f>
        <v>13.04857142857143</v>
      </c>
      <c r="AP56" s="105">
        <f t="shared" si="42"/>
        <v>7</v>
      </c>
      <c r="AQ56" s="123">
        <v>13.17</v>
      </c>
      <c r="AR56" s="123">
        <v>13</v>
      </c>
      <c r="AS56" s="123">
        <v>13</v>
      </c>
      <c r="AT56" s="148">
        <f t="shared" si="43"/>
        <v>11.2</v>
      </c>
      <c r="AU56" s="62">
        <f t="shared" si="44"/>
        <v>30</v>
      </c>
      <c r="AV56" s="84">
        <f t="shared" si="45"/>
        <v>11.059999999999999</v>
      </c>
      <c r="AW56" s="106" t="str">
        <f t="shared" si="20"/>
        <v>Admis(e)</v>
      </c>
      <c r="AX56" s="107">
        <f t="shared" si="46"/>
        <v>60</v>
      </c>
      <c r="AY56" s="124">
        <f t="shared" si="25"/>
        <v>180</v>
      </c>
      <c r="AZ56" s="108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108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24"/>
      <c r="CH56" s="56"/>
      <c r="CI56" s="56"/>
      <c r="CJ56" s="56"/>
      <c r="CK56" s="24"/>
      <c r="CL56" s="56"/>
      <c r="CM56" s="56"/>
      <c r="CN56" s="56"/>
      <c r="CO56" s="56"/>
      <c r="CP56" s="24"/>
      <c r="CQ56" s="56"/>
      <c r="CR56" s="56"/>
      <c r="CS56" s="24"/>
      <c r="CT56" s="56"/>
      <c r="CU56" s="56"/>
      <c r="CV56" s="24"/>
      <c r="CW56" s="56"/>
      <c r="CX56" s="56"/>
      <c r="CY56" s="56"/>
      <c r="CZ56" s="24"/>
      <c r="DA56" s="56"/>
      <c r="DB56" s="56"/>
      <c r="DC56" s="56"/>
      <c r="DD56" s="56"/>
      <c r="DE56" s="24"/>
      <c r="DF56" s="56"/>
      <c r="DG56" s="56"/>
      <c r="DH56" s="24"/>
      <c r="DI56" s="56"/>
      <c r="DJ56" s="56"/>
      <c r="DK56" s="56"/>
      <c r="DL56" s="150"/>
    </row>
    <row r="57" spans="1:116" s="112" customFormat="1" ht="39.950000000000003" customHeight="1">
      <c r="A57" s="126">
        <v>46</v>
      </c>
      <c r="B57" s="77" t="s">
        <v>167</v>
      </c>
      <c r="C57" s="77" t="s">
        <v>165</v>
      </c>
      <c r="D57" s="77" t="s">
        <v>168</v>
      </c>
      <c r="E57" s="134">
        <f t="shared" si="26"/>
        <v>6.149</v>
      </c>
      <c r="F57" s="64">
        <f t="shared" si="27"/>
        <v>0</v>
      </c>
      <c r="G57" s="128">
        <v>5</v>
      </c>
      <c r="H57" s="128">
        <v>5.83</v>
      </c>
      <c r="I57" s="128">
        <v>8</v>
      </c>
      <c r="J57" s="138">
        <f t="shared" si="28"/>
        <v>9.954545454545455</v>
      </c>
      <c r="K57" s="64">
        <f t="shared" si="29"/>
        <v>7</v>
      </c>
      <c r="L57" s="128">
        <v>11.5</v>
      </c>
      <c r="M57" s="128">
        <v>8</v>
      </c>
      <c r="N57" s="128">
        <v>10</v>
      </c>
      <c r="O57" s="128">
        <v>11.5</v>
      </c>
      <c r="P57" s="138">
        <f t="shared" si="30"/>
        <v>10</v>
      </c>
      <c r="Q57" s="129">
        <f t="shared" si="31"/>
        <v>5</v>
      </c>
      <c r="R57" s="128">
        <v>10</v>
      </c>
      <c r="S57" s="128">
        <v>10</v>
      </c>
      <c r="T57" s="138">
        <f t="shared" si="32"/>
        <v>8.0850000000000009</v>
      </c>
      <c r="U57" s="129">
        <f t="shared" si="33"/>
        <v>0</v>
      </c>
      <c r="V57" s="128">
        <v>9.17</v>
      </c>
      <c r="W57" s="128">
        <v>7</v>
      </c>
      <c r="X57" s="64">
        <v>5</v>
      </c>
      <c r="Y57" s="143">
        <f t="shared" si="34"/>
        <v>8.4499999999999993</v>
      </c>
      <c r="Z57" s="138">
        <f t="shared" si="35"/>
        <v>6.0566666666666666</v>
      </c>
      <c r="AA57" s="64">
        <f t="shared" si="36"/>
        <v>3</v>
      </c>
      <c r="AB57" s="128">
        <v>2</v>
      </c>
      <c r="AC57" s="128">
        <v>10</v>
      </c>
      <c r="AD57" s="128">
        <v>6.17</v>
      </c>
      <c r="AE57" s="145">
        <f t="shared" si="37"/>
        <v>8.1999999999999993</v>
      </c>
      <c r="AF57" s="84">
        <f t="shared" si="38"/>
        <v>5</v>
      </c>
      <c r="AG57" s="128">
        <v>11</v>
      </c>
      <c r="AH57" s="128">
        <v>7</v>
      </c>
      <c r="AI57" s="128">
        <v>12</v>
      </c>
      <c r="AJ57" s="128">
        <v>2</v>
      </c>
      <c r="AK57" s="145">
        <f t="shared" si="39"/>
        <v>13.25</v>
      </c>
      <c r="AL57" s="84">
        <f t="shared" si="40"/>
        <v>4</v>
      </c>
      <c r="AM57" s="128">
        <v>13</v>
      </c>
      <c r="AN57" s="128">
        <v>13.5</v>
      </c>
      <c r="AO57" s="145">
        <f t="shared" si="47"/>
        <v>10.905714285714286</v>
      </c>
      <c r="AP57" s="84">
        <f t="shared" si="42"/>
        <v>7</v>
      </c>
      <c r="AQ57" s="128">
        <v>10.17</v>
      </c>
      <c r="AR57" s="128">
        <v>8.5</v>
      </c>
      <c r="AS57" s="128">
        <v>13</v>
      </c>
      <c r="AT57" s="148">
        <f t="shared" si="43"/>
        <v>8.8699999999999992</v>
      </c>
      <c r="AU57" s="64">
        <f t="shared" si="44"/>
        <v>19</v>
      </c>
      <c r="AV57" s="84">
        <f t="shared" si="45"/>
        <v>8.66</v>
      </c>
      <c r="AW57" s="106" t="str">
        <f t="shared" si="20"/>
        <v>Ajourné(e)</v>
      </c>
      <c r="AX57" s="107">
        <f t="shared" si="46"/>
        <v>24</v>
      </c>
      <c r="AY57" s="124">
        <f t="shared" si="25"/>
        <v>144</v>
      </c>
      <c r="AZ57" s="130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0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  <c r="CD57" s="131"/>
      <c r="CE57" s="131"/>
      <c r="CF57" s="131"/>
      <c r="CG57" s="121"/>
      <c r="CH57" s="131"/>
      <c r="CI57" s="131"/>
      <c r="CJ57" s="131"/>
      <c r="CK57" s="121"/>
      <c r="CL57" s="131"/>
      <c r="CM57" s="131"/>
      <c r="CN57" s="131"/>
      <c r="CO57" s="131"/>
      <c r="CP57" s="121"/>
      <c r="CQ57" s="131"/>
      <c r="CR57" s="131"/>
      <c r="CS57" s="121"/>
      <c r="CT57" s="131"/>
      <c r="CU57" s="131"/>
      <c r="CV57" s="121"/>
      <c r="CW57" s="131"/>
      <c r="CX57" s="131"/>
      <c r="CY57" s="131"/>
      <c r="CZ57" s="121"/>
      <c r="DA57" s="131"/>
      <c r="DB57" s="131"/>
      <c r="DC57" s="131"/>
      <c r="DD57" s="131"/>
      <c r="DE57" s="121"/>
      <c r="DF57" s="131"/>
      <c r="DG57" s="131"/>
      <c r="DH57" s="121"/>
      <c r="DI57" s="131"/>
      <c r="DJ57" s="131"/>
      <c r="DK57" s="131"/>
      <c r="DL57" s="151"/>
    </row>
    <row r="58" spans="1:116" s="67" customFormat="1" ht="39.950000000000003" customHeight="1">
      <c r="A58" s="76">
        <v>47</v>
      </c>
      <c r="B58" s="64" t="s">
        <v>169</v>
      </c>
      <c r="C58" s="64" t="s">
        <v>170</v>
      </c>
      <c r="D58" s="64" t="s">
        <v>171</v>
      </c>
      <c r="E58" s="134">
        <f t="shared" si="26"/>
        <v>10.050999999999998</v>
      </c>
      <c r="F58" s="58">
        <f t="shared" si="27"/>
        <v>10</v>
      </c>
      <c r="G58" s="104">
        <v>10</v>
      </c>
      <c r="H58" s="104">
        <v>11.67</v>
      </c>
      <c r="I58" s="104">
        <v>8.5</v>
      </c>
      <c r="J58" s="138">
        <f t="shared" si="28"/>
        <v>10.363636363636363</v>
      </c>
      <c r="K58" s="58">
        <f t="shared" si="29"/>
        <v>11</v>
      </c>
      <c r="L58" s="104">
        <v>10</v>
      </c>
      <c r="M58" s="104">
        <v>11</v>
      </c>
      <c r="N58" s="104">
        <v>9</v>
      </c>
      <c r="O58" s="104">
        <v>11</v>
      </c>
      <c r="P58" s="138">
        <f t="shared" si="30"/>
        <v>11.8</v>
      </c>
      <c r="Q58" s="79">
        <f t="shared" si="31"/>
        <v>5</v>
      </c>
      <c r="R58" s="104">
        <v>11.5</v>
      </c>
      <c r="S58" s="104">
        <v>12.25</v>
      </c>
      <c r="T58" s="138">
        <f t="shared" si="32"/>
        <v>9</v>
      </c>
      <c r="U58" s="79">
        <f t="shared" si="33"/>
        <v>2</v>
      </c>
      <c r="V58" s="104">
        <v>7</v>
      </c>
      <c r="W58" s="104">
        <v>11</v>
      </c>
      <c r="X58" s="80">
        <v>20</v>
      </c>
      <c r="Y58" s="143">
        <f t="shared" si="34"/>
        <v>10.32</v>
      </c>
      <c r="Z58" s="138">
        <f t="shared" si="35"/>
        <v>8.2799999999999994</v>
      </c>
      <c r="AA58" s="62">
        <f t="shared" si="36"/>
        <v>3</v>
      </c>
      <c r="AB58" s="123">
        <v>7</v>
      </c>
      <c r="AC58" s="123">
        <v>11.67</v>
      </c>
      <c r="AD58" s="123">
        <v>6.17</v>
      </c>
      <c r="AE58" s="145">
        <f t="shared" si="37"/>
        <v>10.45</v>
      </c>
      <c r="AF58" s="105">
        <f t="shared" si="38"/>
        <v>10</v>
      </c>
      <c r="AG58" s="123">
        <v>12.5</v>
      </c>
      <c r="AH58" s="123">
        <v>10</v>
      </c>
      <c r="AI58" s="123">
        <v>12</v>
      </c>
      <c r="AJ58" s="123">
        <v>6.5</v>
      </c>
      <c r="AK58" s="145">
        <f t="shared" si="39"/>
        <v>10.75</v>
      </c>
      <c r="AL58" s="105">
        <f t="shared" si="40"/>
        <v>4</v>
      </c>
      <c r="AM58" s="123">
        <v>10</v>
      </c>
      <c r="AN58" s="123">
        <v>11.5</v>
      </c>
      <c r="AO58" s="145">
        <f t="shared" si="47"/>
        <v>12.620000000000001</v>
      </c>
      <c r="AP58" s="105">
        <f t="shared" si="42"/>
        <v>7</v>
      </c>
      <c r="AQ58" s="123">
        <v>13.67</v>
      </c>
      <c r="AR58" s="123">
        <v>12.5</v>
      </c>
      <c r="AS58" s="123">
        <v>12</v>
      </c>
      <c r="AT58" s="148">
        <f t="shared" si="43"/>
        <v>10.35</v>
      </c>
      <c r="AU58" s="62">
        <f t="shared" si="44"/>
        <v>30</v>
      </c>
      <c r="AV58" s="84">
        <f t="shared" si="45"/>
        <v>10.335000000000001</v>
      </c>
      <c r="AW58" s="106" t="str">
        <f t="shared" si="20"/>
        <v>Admis(e)</v>
      </c>
      <c r="AX58" s="107">
        <f t="shared" si="46"/>
        <v>60</v>
      </c>
      <c r="AY58" s="124">
        <f t="shared" si="25"/>
        <v>180</v>
      </c>
      <c r="AZ58" s="108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108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24"/>
      <c r="CH58" s="56"/>
      <c r="CI58" s="56"/>
      <c r="CJ58" s="56"/>
      <c r="CK58" s="24"/>
      <c r="CL58" s="56"/>
      <c r="CM58" s="56"/>
      <c r="CN58" s="56"/>
      <c r="CO58" s="56"/>
      <c r="CP58" s="24"/>
      <c r="CQ58" s="56"/>
      <c r="CR58" s="56"/>
      <c r="CS58" s="24"/>
      <c r="CT58" s="56"/>
      <c r="CU58" s="56"/>
      <c r="CV58" s="24"/>
      <c r="CW58" s="56"/>
      <c r="CX58" s="56"/>
      <c r="CY58" s="56"/>
      <c r="CZ58" s="24"/>
      <c r="DA58" s="56"/>
      <c r="DB58" s="56"/>
      <c r="DC58" s="56"/>
      <c r="DD58" s="56"/>
      <c r="DE58" s="24"/>
      <c r="DF58" s="56"/>
      <c r="DG58" s="56"/>
      <c r="DH58" s="24"/>
      <c r="DI58" s="56"/>
      <c r="DJ58" s="56"/>
      <c r="DK58" s="56"/>
      <c r="DL58" s="150"/>
    </row>
    <row r="59" spans="1:116" s="83" customFormat="1" ht="39.950000000000003" customHeight="1">
      <c r="A59" s="76">
        <v>48</v>
      </c>
      <c r="B59" s="77" t="s">
        <v>172</v>
      </c>
      <c r="C59" s="77" t="s">
        <v>173</v>
      </c>
      <c r="D59" s="77" t="s">
        <v>66</v>
      </c>
      <c r="E59" s="134">
        <f t="shared" si="26"/>
        <v>10.951999999999998</v>
      </c>
      <c r="F59" s="58">
        <f t="shared" si="27"/>
        <v>10</v>
      </c>
      <c r="G59" s="104">
        <v>14</v>
      </c>
      <c r="H59" s="104">
        <v>9.67</v>
      </c>
      <c r="I59" s="104">
        <v>8.17</v>
      </c>
      <c r="J59" s="138">
        <f t="shared" ref="J59:J68" si="48">((L59*3)+(M59*4)+(N59*2)+(O59*2))/11</f>
        <v>8.7272727272727266</v>
      </c>
      <c r="K59" s="58">
        <f t="shared" si="29"/>
        <v>5</v>
      </c>
      <c r="L59" s="104">
        <v>13</v>
      </c>
      <c r="M59" s="104">
        <v>6</v>
      </c>
      <c r="N59" s="104">
        <v>10</v>
      </c>
      <c r="O59" s="104">
        <v>6.5</v>
      </c>
      <c r="P59" s="138">
        <f t="shared" si="30"/>
        <v>12.4</v>
      </c>
      <c r="Q59" s="79">
        <f t="shared" si="31"/>
        <v>5</v>
      </c>
      <c r="R59" s="104">
        <v>14</v>
      </c>
      <c r="S59" s="104">
        <v>10</v>
      </c>
      <c r="T59" s="138">
        <f t="shared" si="32"/>
        <v>9.0850000000000009</v>
      </c>
      <c r="U59" s="79">
        <f t="shared" si="33"/>
        <v>2</v>
      </c>
      <c r="V59" s="104">
        <v>11.17</v>
      </c>
      <c r="W59" s="104">
        <v>7</v>
      </c>
      <c r="X59" s="80">
        <v>30</v>
      </c>
      <c r="Y59" s="143">
        <f t="shared" si="34"/>
        <v>10.129999999999999</v>
      </c>
      <c r="Z59" s="138">
        <f t="shared" si="35"/>
        <v>6.7233333333333327</v>
      </c>
      <c r="AA59" s="62">
        <f t="shared" si="36"/>
        <v>3</v>
      </c>
      <c r="AB59" s="123">
        <v>3</v>
      </c>
      <c r="AC59" s="123">
        <v>11</v>
      </c>
      <c r="AD59" s="123">
        <v>6.17</v>
      </c>
      <c r="AE59" s="145">
        <f t="shared" si="37"/>
        <v>9.85</v>
      </c>
      <c r="AF59" s="105">
        <f t="shared" si="38"/>
        <v>5</v>
      </c>
      <c r="AG59" s="123">
        <v>13.5</v>
      </c>
      <c r="AH59" s="123">
        <v>6</v>
      </c>
      <c r="AI59" s="123">
        <v>11.5</v>
      </c>
      <c r="AJ59" s="123">
        <v>8.5</v>
      </c>
      <c r="AK59" s="145">
        <f t="shared" si="39"/>
        <v>13.5</v>
      </c>
      <c r="AL59" s="105">
        <f t="shared" si="40"/>
        <v>4</v>
      </c>
      <c r="AM59" s="123">
        <v>15</v>
      </c>
      <c r="AN59" s="123">
        <v>12</v>
      </c>
      <c r="AO59" s="145">
        <f t="shared" si="47"/>
        <v>12.04857142857143</v>
      </c>
      <c r="AP59" s="105">
        <f t="shared" si="42"/>
        <v>7</v>
      </c>
      <c r="AQ59" s="123">
        <v>12.67</v>
      </c>
      <c r="AR59" s="123">
        <v>10</v>
      </c>
      <c r="AS59" s="123">
        <v>13</v>
      </c>
      <c r="AT59" s="148">
        <f t="shared" si="43"/>
        <v>9.92</v>
      </c>
      <c r="AU59" s="62">
        <f t="shared" si="44"/>
        <v>19</v>
      </c>
      <c r="AV59" s="84">
        <f t="shared" si="45"/>
        <v>10.024999999999999</v>
      </c>
      <c r="AW59" s="106" t="str">
        <f t="shared" si="20"/>
        <v>Admis(e)</v>
      </c>
      <c r="AX59" s="107">
        <f t="shared" si="46"/>
        <v>60</v>
      </c>
      <c r="AY59" s="124">
        <f t="shared" si="25"/>
        <v>180</v>
      </c>
      <c r="AZ59" s="108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108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24"/>
      <c r="CH59" s="56"/>
      <c r="CI59" s="56"/>
      <c r="CJ59" s="56"/>
      <c r="CK59" s="24"/>
      <c r="CL59" s="56"/>
      <c r="CM59" s="56"/>
      <c r="CN59" s="56"/>
      <c r="CO59" s="56"/>
      <c r="CP59" s="24"/>
      <c r="CQ59" s="56"/>
      <c r="CR59" s="56"/>
      <c r="CS59" s="24"/>
      <c r="CT59" s="56"/>
      <c r="CU59" s="56"/>
      <c r="CV59" s="24"/>
      <c r="CW59" s="56"/>
      <c r="CX59" s="56"/>
      <c r="CY59" s="56"/>
      <c r="CZ59" s="24"/>
      <c r="DA59" s="56"/>
      <c r="DB59" s="56"/>
      <c r="DC59" s="56"/>
      <c r="DD59" s="56"/>
      <c r="DE59" s="24"/>
      <c r="DF59" s="56"/>
      <c r="DG59" s="56"/>
      <c r="DH59" s="24"/>
      <c r="DI59" s="56"/>
      <c r="DJ59" s="56"/>
      <c r="DK59" s="56"/>
      <c r="DL59" s="150"/>
    </row>
    <row r="60" spans="1:116" s="83" customFormat="1" ht="39.950000000000003" customHeight="1">
      <c r="A60" s="76">
        <v>49</v>
      </c>
      <c r="B60" s="77" t="s">
        <v>174</v>
      </c>
      <c r="C60" s="77" t="s">
        <v>175</v>
      </c>
      <c r="D60" s="77" t="s">
        <v>176</v>
      </c>
      <c r="E60" s="134">
        <f t="shared" si="26"/>
        <v>9.5009999999999994</v>
      </c>
      <c r="F60" s="58">
        <f t="shared" si="27"/>
        <v>7</v>
      </c>
      <c r="G60" s="104">
        <v>10.5</v>
      </c>
      <c r="H60" s="104">
        <v>10</v>
      </c>
      <c r="I60" s="104">
        <v>7.67</v>
      </c>
      <c r="J60" s="138">
        <f t="shared" si="48"/>
        <v>10.772727272727273</v>
      </c>
      <c r="K60" s="58">
        <f t="shared" si="29"/>
        <v>11</v>
      </c>
      <c r="L60" s="104">
        <v>11.5</v>
      </c>
      <c r="M60" s="104">
        <v>10</v>
      </c>
      <c r="N60" s="104">
        <v>11.5</v>
      </c>
      <c r="O60" s="104">
        <v>10.5</v>
      </c>
      <c r="P60" s="138">
        <f t="shared" si="30"/>
        <v>11.5</v>
      </c>
      <c r="Q60" s="79">
        <f t="shared" si="31"/>
        <v>5</v>
      </c>
      <c r="R60" s="104">
        <v>12.5</v>
      </c>
      <c r="S60" s="104">
        <v>10</v>
      </c>
      <c r="T60" s="138">
        <f t="shared" si="32"/>
        <v>8.6649999999999991</v>
      </c>
      <c r="U60" s="79">
        <f t="shared" si="33"/>
        <v>2</v>
      </c>
      <c r="V60" s="104">
        <v>6.33</v>
      </c>
      <c r="W60" s="104">
        <v>11</v>
      </c>
      <c r="X60" s="80">
        <v>23</v>
      </c>
      <c r="Y60" s="143">
        <f t="shared" si="34"/>
        <v>10.19</v>
      </c>
      <c r="Z60" s="138">
        <f t="shared" si="35"/>
        <v>8.9433333333333351</v>
      </c>
      <c r="AA60" s="62">
        <f t="shared" si="36"/>
        <v>3</v>
      </c>
      <c r="AB60" s="123">
        <v>7</v>
      </c>
      <c r="AC60" s="123">
        <v>9.33</v>
      </c>
      <c r="AD60" s="123">
        <v>10.5</v>
      </c>
      <c r="AE60" s="145">
        <f t="shared" si="37"/>
        <v>8.75</v>
      </c>
      <c r="AF60" s="105">
        <f t="shared" si="38"/>
        <v>5</v>
      </c>
      <c r="AG60" s="123">
        <v>10.5</v>
      </c>
      <c r="AH60" s="123">
        <v>6</v>
      </c>
      <c r="AI60" s="123">
        <v>10.5</v>
      </c>
      <c r="AJ60" s="123">
        <v>8.5</v>
      </c>
      <c r="AK60" s="145">
        <f t="shared" si="39"/>
        <v>11</v>
      </c>
      <c r="AL60" s="105">
        <f t="shared" si="40"/>
        <v>4</v>
      </c>
      <c r="AM60" s="123">
        <v>11</v>
      </c>
      <c r="AN60" s="123">
        <v>11</v>
      </c>
      <c r="AO60" s="145">
        <f t="shared" si="47"/>
        <v>11.905714285714286</v>
      </c>
      <c r="AP60" s="105">
        <f t="shared" si="42"/>
        <v>7</v>
      </c>
      <c r="AQ60" s="123">
        <v>11.67</v>
      </c>
      <c r="AR60" s="123">
        <v>10.5</v>
      </c>
      <c r="AS60" s="123">
        <v>13</v>
      </c>
      <c r="AT60" s="148">
        <f t="shared" si="43"/>
        <v>9.85</v>
      </c>
      <c r="AU60" s="62">
        <f t="shared" si="44"/>
        <v>19</v>
      </c>
      <c r="AV60" s="84">
        <f t="shared" si="45"/>
        <v>10.02</v>
      </c>
      <c r="AW60" s="106" t="str">
        <f t="shared" si="20"/>
        <v>Admis(e)</v>
      </c>
      <c r="AX60" s="107">
        <f t="shared" si="46"/>
        <v>60</v>
      </c>
      <c r="AY60" s="124">
        <f t="shared" si="25"/>
        <v>180</v>
      </c>
      <c r="AZ60" s="108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108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24"/>
      <c r="CH60" s="56"/>
      <c r="CI60" s="56"/>
      <c r="CJ60" s="56"/>
      <c r="CK60" s="24"/>
      <c r="CL60" s="56"/>
      <c r="CM60" s="56"/>
      <c r="CN60" s="56"/>
      <c r="CO60" s="56"/>
      <c r="CP60" s="24"/>
      <c r="CQ60" s="56"/>
      <c r="CR60" s="56"/>
      <c r="CS60" s="24"/>
      <c r="CT60" s="56"/>
      <c r="CU60" s="56"/>
      <c r="CV60" s="24"/>
      <c r="CW60" s="56"/>
      <c r="CX60" s="56"/>
      <c r="CY60" s="56"/>
      <c r="CZ60" s="24"/>
      <c r="DA60" s="56"/>
      <c r="DB60" s="56"/>
      <c r="DC60" s="56"/>
      <c r="DD60" s="56"/>
      <c r="DE60" s="24"/>
      <c r="DF60" s="56"/>
      <c r="DG60" s="56"/>
      <c r="DH60" s="24"/>
      <c r="DI60" s="56"/>
      <c r="DJ60" s="56"/>
      <c r="DK60" s="56"/>
      <c r="DL60" s="150"/>
    </row>
    <row r="61" spans="1:116" s="83" customFormat="1" ht="39.950000000000003" customHeight="1">
      <c r="A61" s="76">
        <v>50</v>
      </c>
      <c r="B61" s="77" t="s">
        <v>177</v>
      </c>
      <c r="C61" s="77" t="s">
        <v>178</v>
      </c>
      <c r="D61" s="77" t="s">
        <v>58</v>
      </c>
      <c r="E61" s="134">
        <f t="shared" si="26"/>
        <v>9.7509999999999994</v>
      </c>
      <c r="F61" s="58">
        <f t="shared" si="27"/>
        <v>7</v>
      </c>
      <c r="G61" s="104">
        <v>10</v>
      </c>
      <c r="H61" s="104">
        <v>11</v>
      </c>
      <c r="I61" s="104">
        <v>8.17</v>
      </c>
      <c r="J61" s="138">
        <f t="shared" si="48"/>
        <v>9.7727272727272734</v>
      </c>
      <c r="K61" s="58">
        <f t="shared" si="29"/>
        <v>9</v>
      </c>
      <c r="L61" s="104">
        <v>11.5</v>
      </c>
      <c r="M61" s="104">
        <v>10</v>
      </c>
      <c r="N61" s="104">
        <v>10.5</v>
      </c>
      <c r="O61" s="104">
        <v>6</v>
      </c>
      <c r="P61" s="138">
        <f t="shared" si="30"/>
        <v>11.9</v>
      </c>
      <c r="Q61" s="79">
        <f t="shared" si="31"/>
        <v>5</v>
      </c>
      <c r="R61" s="104">
        <v>11</v>
      </c>
      <c r="S61" s="104">
        <v>13.25</v>
      </c>
      <c r="T61" s="138">
        <f t="shared" si="32"/>
        <v>9.25</v>
      </c>
      <c r="U61" s="79">
        <f t="shared" si="33"/>
        <v>2</v>
      </c>
      <c r="V61" s="104">
        <v>10</v>
      </c>
      <c r="W61" s="104">
        <v>8.5</v>
      </c>
      <c r="X61" s="80">
        <v>7</v>
      </c>
      <c r="Y61" s="143">
        <f t="shared" si="34"/>
        <v>10.06</v>
      </c>
      <c r="Z61" s="138">
        <f t="shared" si="35"/>
        <v>6.333333333333333</v>
      </c>
      <c r="AA61" s="62">
        <f t="shared" si="36"/>
        <v>3</v>
      </c>
      <c r="AB61" s="123">
        <v>1</v>
      </c>
      <c r="AC61" s="123">
        <v>12</v>
      </c>
      <c r="AD61" s="123">
        <v>6</v>
      </c>
      <c r="AE61" s="145">
        <f t="shared" si="37"/>
        <v>7.9</v>
      </c>
      <c r="AF61" s="105">
        <f t="shared" si="38"/>
        <v>5</v>
      </c>
      <c r="AG61" s="123">
        <v>10</v>
      </c>
      <c r="AH61" s="123">
        <v>6</v>
      </c>
      <c r="AI61" s="123">
        <v>10.5</v>
      </c>
      <c r="AJ61" s="123">
        <v>5</v>
      </c>
      <c r="AK61" s="145">
        <f t="shared" si="39"/>
        <v>11</v>
      </c>
      <c r="AL61" s="105">
        <f t="shared" si="40"/>
        <v>4</v>
      </c>
      <c r="AM61" s="123">
        <v>11</v>
      </c>
      <c r="AN61" s="123">
        <v>11</v>
      </c>
      <c r="AO61" s="145">
        <f t="shared" si="47"/>
        <v>11.571428571428571</v>
      </c>
      <c r="AP61" s="105">
        <f t="shared" si="42"/>
        <v>7</v>
      </c>
      <c r="AQ61" s="123">
        <v>11</v>
      </c>
      <c r="AR61" s="123">
        <v>10</v>
      </c>
      <c r="AS61" s="123">
        <v>13</v>
      </c>
      <c r="AT61" s="148">
        <f t="shared" si="43"/>
        <v>8.6999999999999993</v>
      </c>
      <c r="AU61" s="62">
        <f t="shared" si="44"/>
        <v>19</v>
      </c>
      <c r="AV61" s="84">
        <f t="shared" si="45"/>
        <v>9.379999999999999</v>
      </c>
      <c r="AW61" s="106" t="str">
        <f t="shared" si="20"/>
        <v>Ajourné(e)</v>
      </c>
      <c r="AX61" s="107">
        <f t="shared" si="46"/>
        <v>26</v>
      </c>
      <c r="AY61" s="124">
        <f t="shared" si="25"/>
        <v>146</v>
      </c>
      <c r="AZ61" s="108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108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24"/>
      <c r="CH61" s="56"/>
      <c r="CI61" s="56"/>
      <c r="CJ61" s="56"/>
      <c r="CK61" s="24"/>
      <c r="CL61" s="56"/>
      <c r="CM61" s="56"/>
      <c r="CN61" s="56"/>
      <c r="CO61" s="56"/>
      <c r="CP61" s="24"/>
      <c r="CQ61" s="56"/>
      <c r="CR61" s="56"/>
      <c r="CS61" s="24"/>
      <c r="CT61" s="56"/>
      <c r="CU61" s="56"/>
      <c r="CV61" s="24"/>
      <c r="CW61" s="56"/>
      <c r="CX61" s="56"/>
      <c r="CY61" s="56"/>
      <c r="CZ61" s="24"/>
      <c r="DA61" s="56"/>
      <c r="DB61" s="56"/>
      <c r="DC61" s="56"/>
      <c r="DD61" s="56"/>
      <c r="DE61" s="24"/>
      <c r="DF61" s="56"/>
      <c r="DG61" s="56"/>
      <c r="DH61" s="24"/>
      <c r="DI61" s="56"/>
      <c r="DJ61" s="56"/>
      <c r="DK61" s="56"/>
      <c r="DL61" s="150"/>
    </row>
    <row r="62" spans="1:116" s="83" customFormat="1" ht="39.950000000000003" customHeight="1">
      <c r="A62" s="76">
        <v>51</v>
      </c>
      <c r="B62" s="77" t="s">
        <v>179</v>
      </c>
      <c r="C62" s="77" t="s">
        <v>180</v>
      </c>
      <c r="D62" s="77" t="s">
        <v>48</v>
      </c>
      <c r="E62" s="134">
        <f t="shared" si="26"/>
        <v>7.8</v>
      </c>
      <c r="F62" s="58">
        <f t="shared" si="27"/>
        <v>0</v>
      </c>
      <c r="G62" s="104">
        <v>6</v>
      </c>
      <c r="H62" s="104">
        <v>8.33</v>
      </c>
      <c r="I62" s="104">
        <v>9.67</v>
      </c>
      <c r="J62" s="138">
        <f t="shared" si="48"/>
        <v>10.5</v>
      </c>
      <c r="K62" s="58">
        <f t="shared" si="29"/>
        <v>11</v>
      </c>
      <c r="L62" s="104">
        <v>12.5</v>
      </c>
      <c r="M62" s="104">
        <v>10</v>
      </c>
      <c r="N62" s="104">
        <v>10.5</v>
      </c>
      <c r="O62" s="104">
        <v>8.5</v>
      </c>
      <c r="P62" s="138">
        <f t="shared" si="30"/>
        <v>10</v>
      </c>
      <c r="Q62" s="79">
        <f t="shared" si="31"/>
        <v>5</v>
      </c>
      <c r="R62" s="104">
        <v>10</v>
      </c>
      <c r="S62" s="104">
        <v>10</v>
      </c>
      <c r="T62" s="138">
        <f t="shared" si="32"/>
        <v>7.5</v>
      </c>
      <c r="U62" s="79">
        <f t="shared" si="33"/>
        <v>0</v>
      </c>
      <c r="V62" s="104">
        <v>8</v>
      </c>
      <c r="W62" s="104">
        <v>7</v>
      </c>
      <c r="X62" s="80">
        <v>3</v>
      </c>
      <c r="Y62" s="143">
        <f t="shared" si="34"/>
        <v>9.1199999999999992</v>
      </c>
      <c r="Z62" s="138">
        <f t="shared" si="35"/>
        <v>5.61</v>
      </c>
      <c r="AA62" s="62">
        <f t="shared" si="36"/>
        <v>0</v>
      </c>
      <c r="AB62" s="123">
        <v>2</v>
      </c>
      <c r="AC62" s="123">
        <v>8</v>
      </c>
      <c r="AD62" s="123">
        <v>6.83</v>
      </c>
      <c r="AE62" s="145">
        <f t="shared" si="37"/>
        <v>8.4</v>
      </c>
      <c r="AF62" s="105">
        <f t="shared" si="38"/>
        <v>5</v>
      </c>
      <c r="AG62" s="123">
        <v>11</v>
      </c>
      <c r="AH62" s="123">
        <v>6</v>
      </c>
      <c r="AI62" s="123">
        <v>10</v>
      </c>
      <c r="AJ62" s="123">
        <v>6.5</v>
      </c>
      <c r="AK62" s="145">
        <f t="shared" si="39"/>
        <v>11</v>
      </c>
      <c r="AL62" s="105">
        <f t="shared" si="40"/>
        <v>4</v>
      </c>
      <c r="AM62" s="123">
        <v>11</v>
      </c>
      <c r="AN62" s="123">
        <v>11</v>
      </c>
      <c r="AO62" s="145">
        <f t="shared" si="47"/>
        <v>12.808571428571428</v>
      </c>
      <c r="AP62" s="105">
        <f t="shared" si="42"/>
        <v>7</v>
      </c>
      <c r="AQ62" s="123">
        <v>12.33</v>
      </c>
      <c r="AR62" s="123">
        <v>13</v>
      </c>
      <c r="AS62" s="123">
        <v>13</v>
      </c>
      <c r="AT62" s="148">
        <f t="shared" si="43"/>
        <v>8.94</v>
      </c>
      <c r="AU62" s="62">
        <f t="shared" si="44"/>
        <v>16</v>
      </c>
      <c r="AV62" s="84">
        <f t="shared" si="45"/>
        <v>9.0299999999999994</v>
      </c>
      <c r="AW62" s="106" t="str">
        <f t="shared" si="20"/>
        <v>Ajourné(e)</v>
      </c>
      <c r="AX62" s="107">
        <f t="shared" si="46"/>
        <v>19</v>
      </c>
      <c r="AY62" s="124">
        <f t="shared" si="25"/>
        <v>139</v>
      </c>
      <c r="AZ62" s="108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108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24"/>
      <c r="CH62" s="56"/>
      <c r="CI62" s="56"/>
      <c r="CJ62" s="56"/>
      <c r="CK62" s="24"/>
      <c r="CL62" s="56"/>
      <c r="CM62" s="56"/>
      <c r="CN62" s="56"/>
      <c r="CO62" s="56"/>
      <c r="CP62" s="24"/>
      <c r="CQ62" s="56"/>
      <c r="CR62" s="56"/>
      <c r="CS62" s="24"/>
      <c r="CT62" s="56"/>
      <c r="CU62" s="56"/>
      <c r="CV62" s="24"/>
      <c r="CW62" s="56"/>
      <c r="CX62" s="56"/>
      <c r="CY62" s="56"/>
      <c r="CZ62" s="24"/>
      <c r="DA62" s="56"/>
      <c r="DB62" s="56"/>
      <c r="DC62" s="56"/>
      <c r="DD62" s="56"/>
      <c r="DE62" s="24"/>
      <c r="DF62" s="56"/>
      <c r="DG62" s="56"/>
      <c r="DH62" s="24"/>
      <c r="DI62" s="56"/>
      <c r="DJ62" s="56"/>
      <c r="DK62" s="56"/>
      <c r="DL62" s="150"/>
    </row>
    <row r="63" spans="1:116" s="112" customFormat="1" ht="39.950000000000003" customHeight="1">
      <c r="A63" s="126">
        <v>52</v>
      </c>
      <c r="B63" s="77" t="s">
        <v>181</v>
      </c>
      <c r="C63" s="77" t="s">
        <v>182</v>
      </c>
      <c r="D63" s="77" t="s">
        <v>70</v>
      </c>
      <c r="E63" s="134">
        <f t="shared" si="26"/>
        <v>9.3490000000000002</v>
      </c>
      <c r="F63" s="62">
        <f t="shared" si="27"/>
        <v>7</v>
      </c>
      <c r="G63" s="128">
        <v>10</v>
      </c>
      <c r="H63" s="128">
        <v>10.83</v>
      </c>
      <c r="I63" s="128">
        <v>7</v>
      </c>
      <c r="J63" s="138">
        <f t="shared" si="48"/>
        <v>10.363636363636363</v>
      </c>
      <c r="K63" s="64">
        <f t="shared" si="29"/>
        <v>11</v>
      </c>
      <c r="L63" s="128">
        <v>9</v>
      </c>
      <c r="M63" s="128">
        <v>11</v>
      </c>
      <c r="N63" s="128">
        <v>9</v>
      </c>
      <c r="O63" s="128">
        <v>12.5</v>
      </c>
      <c r="P63" s="138">
        <f t="shared" si="30"/>
        <v>12.3</v>
      </c>
      <c r="Q63" s="129">
        <f t="shared" si="31"/>
        <v>5</v>
      </c>
      <c r="R63" s="127">
        <v>12</v>
      </c>
      <c r="S63" s="127">
        <v>12.75</v>
      </c>
      <c r="T63" s="138">
        <f t="shared" si="32"/>
        <v>9.5850000000000009</v>
      </c>
      <c r="U63" s="129">
        <f t="shared" si="33"/>
        <v>2</v>
      </c>
      <c r="V63" s="127">
        <v>10.67</v>
      </c>
      <c r="W63" s="127">
        <v>8.5</v>
      </c>
      <c r="X63" s="64">
        <v>21</v>
      </c>
      <c r="Y63" s="143">
        <f t="shared" si="34"/>
        <v>10.25</v>
      </c>
      <c r="Z63" s="138">
        <f t="shared" si="35"/>
        <v>6.89</v>
      </c>
      <c r="AA63" s="64">
        <f t="shared" si="36"/>
        <v>3</v>
      </c>
      <c r="AB63" s="128">
        <v>5</v>
      </c>
      <c r="AC63" s="128">
        <v>10</v>
      </c>
      <c r="AD63" s="128">
        <v>5.67</v>
      </c>
      <c r="AE63" s="145">
        <f t="shared" si="37"/>
        <v>8.5</v>
      </c>
      <c r="AF63" s="84">
        <f t="shared" si="38"/>
        <v>3</v>
      </c>
      <c r="AG63" s="128">
        <v>11</v>
      </c>
      <c r="AH63" s="128">
        <v>6</v>
      </c>
      <c r="AI63" s="128">
        <v>8.5</v>
      </c>
      <c r="AJ63" s="128">
        <v>8.5</v>
      </c>
      <c r="AK63" s="145">
        <f t="shared" si="39"/>
        <v>10</v>
      </c>
      <c r="AL63" s="84">
        <f t="shared" si="40"/>
        <v>4</v>
      </c>
      <c r="AM63" s="128">
        <v>12</v>
      </c>
      <c r="AN63" s="128">
        <v>8</v>
      </c>
      <c r="AO63" s="145">
        <f t="shared" si="47"/>
        <v>11.95142857142857</v>
      </c>
      <c r="AP63" s="84">
        <f t="shared" si="42"/>
        <v>7</v>
      </c>
      <c r="AQ63" s="128">
        <v>10.33</v>
      </c>
      <c r="AR63" s="128">
        <v>12</v>
      </c>
      <c r="AS63" s="128">
        <v>13</v>
      </c>
      <c r="AT63" s="148">
        <f t="shared" si="43"/>
        <v>9.0299999999999994</v>
      </c>
      <c r="AU63" s="64">
        <f t="shared" si="44"/>
        <v>17</v>
      </c>
      <c r="AV63" s="84">
        <f t="shared" si="45"/>
        <v>9.64</v>
      </c>
      <c r="AW63" s="106" t="str">
        <f t="shared" si="20"/>
        <v>Ajourné(e)</v>
      </c>
      <c r="AX63" s="107">
        <f t="shared" si="46"/>
        <v>38</v>
      </c>
      <c r="AY63" s="124">
        <f t="shared" si="25"/>
        <v>158</v>
      </c>
      <c r="AZ63" s="130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0"/>
      <c r="BQ63" s="131"/>
      <c r="BR63" s="131"/>
      <c r="BS63" s="131"/>
      <c r="BT63" s="131"/>
      <c r="BU63" s="131"/>
      <c r="BV63" s="131"/>
      <c r="BW63" s="131"/>
      <c r="BX63" s="131"/>
      <c r="BY63" s="131"/>
      <c r="BZ63" s="131"/>
      <c r="CA63" s="131"/>
      <c r="CB63" s="131"/>
      <c r="CC63" s="131"/>
      <c r="CD63" s="131"/>
      <c r="CE63" s="131"/>
      <c r="CF63" s="131"/>
      <c r="CG63" s="121"/>
      <c r="CH63" s="131"/>
      <c r="CI63" s="131"/>
      <c r="CJ63" s="131"/>
      <c r="CK63" s="121"/>
      <c r="CL63" s="131"/>
      <c r="CM63" s="131"/>
      <c r="CN63" s="131"/>
      <c r="CO63" s="131"/>
      <c r="CP63" s="121"/>
      <c r="CQ63" s="131"/>
      <c r="CR63" s="131"/>
      <c r="CS63" s="121"/>
      <c r="CT63" s="131"/>
      <c r="CU63" s="131"/>
      <c r="CV63" s="121"/>
      <c r="CW63" s="131"/>
      <c r="CX63" s="131"/>
      <c r="CY63" s="131"/>
      <c r="CZ63" s="121"/>
      <c r="DA63" s="131"/>
      <c r="DB63" s="131"/>
      <c r="DC63" s="131"/>
      <c r="DD63" s="131"/>
      <c r="DE63" s="121"/>
      <c r="DF63" s="131"/>
      <c r="DG63" s="131"/>
      <c r="DH63" s="121"/>
      <c r="DI63" s="131"/>
      <c r="DJ63" s="131"/>
      <c r="DK63" s="131"/>
      <c r="DL63" s="151"/>
    </row>
    <row r="64" spans="1:116" s="83" customFormat="1" ht="39.950000000000003" customHeight="1">
      <c r="A64" s="76">
        <v>53</v>
      </c>
      <c r="B64" s="77" t="s">
        <v>183</v>
      </c>
      <c r="C64" s="77" t="s">
        <v>184</v>
      </c>
      <c r="D64" s="77" t="s">
        <v>185</v>
      </c>
      <c r="E64" s="134">
        <f t="shared" si="26"/>
        <v>10.401</v>
      </c>
      <c r="F64" s="58">
        <f t="shared" si="27"/>
        <v>10</v>
      </c>
      <c r="G64" s="104">
        <v>10.5</v>
      </c>
      <c r="H64" s="104">
        <v>11</v>
      </c>
      <c r="I64" s="104">
        <v>9.67</v>
      </c>
      <c r="J64" s="139">
        <f t="shared" si="48"/>
        <v>11.136363636363637</v>
      </c>
      <c r="K64" s="58">
        <f t="shared" si="29"/>
        <v>11</v>
      </c>
      <c r="L64" s="104">
        <v>12.5</v>
      </c>
      <c r="M64" s="104">
        <v>11</v>
      </c>
      <c r="N64" s="104">
        <v>10.5</v>
      </c>
      <c r="O64" s="104">
        <v>10</v>
      </c>
      <c r="P64" s="138">
        <f t="shared" si="30"/>
        <v>10.6</v>
      </c>
      <c r="Q64" s="79">
        <f t="shared" si="31"/>
        <v>5</v>
      </c>
      <c r="R64" s="104">
        <v>11</v>
      </c>
      <c r="S64" s="104">
        <v>10</v>
      </c>
      <c r="T64" s="138">
        <f t="shared" si="32"/>
        <v>11.164999999999999</v>
      </c>
      <c r="U64" s="79">
        <f t="shared" si="33"/>
        <v>4</v>
      </c>
      <c r="V64" s="104">
        <v>12.33</v>
      </c>
      <c r="W64" s="104">
        <v>10</v>
      </c>
      <c r="X64" s="80">
        <v>22</v>
      </c>
      <c r="Y64" s="143">
        <f t="shared" si="34"/>
        <v>10.81</v>
      </c>
      <c r="Z64" s="139">
        <f t="shared" si="35"/>
        <v>8.6100000000000012</v>
      </c>
      <c r="AA64" s="62">
        <f t="shared" si="36"/>
        <v>0</v>
      </c>
      <c r="AB64" s="123">
        <v>9</v>
      </c>
      <c r="AC64" s="123">
        <v>8.83</v>
      </c>
      <c r="AD64" s="123">
        <v>8</v>
      </c>
      <c r="AE64" s="145">
        <f t="shared" si="37"/>
        <v>8.1</v>
      </c>
      <c r="AF64" s="105">
        <f t="shared" si="38"/>
        <v>2</v>
      </c>
      <c r="AG64" s="123">
        <v>5</v>
      </c>
      <c r="AH64" s="123">
        <v>8</v>
      </c>
      <c r="AI64" s="123">
        <v>12</v>
      </c>
      <c r="AJ64" s="123">
        <v>9</v>
      </c>
      <c r="AK64" s="145">
        <f t="shared" si="39"/>
        <v>13.75</v>
      </c>
      <c r="AL64" s="109">
        <f t="shared" si="40"/>
        <v>4</v>
      </c>
      <c r="AM64" s="123">
        <v>13</v>
      </c>
      <c r="AN64" s="123">
        <v>14.5</v>
      </c>
      <c r="AO64" s="146">
        <f>((AQ64*2)+(AR64*2)+(AS64*3))/7</f>
        <v>12</v>
      </c>
      <c r="AP64" s="109">
        <f t="shared" si="42"/>
        <v>7</v>
      </c>
      <c r="AQ64" s="123">
        <v>12</v>
      </c>
      <c r="AR64" s="123">
        <v>10.5</v>
      </c>
      <c r="AS64" s="123">
        <v>13</v>
      </c>
      <c r="AT64" s="148">
        <f t="shared" si="43"/>
        <v>9.92</v>
      </c>
      <c r="AU64" s="62">
        <f t="shared" si="44"/>
        <v>13</v>
      </c>
      <c r="AV64" s="84">
        <f t="shared" si="45"/>
        <v>10.365</v>
      </c>
      <c r="AW64" s="106" t="str">
        <f t="shared" si="20"/>
        <v>Admis(e)</v>
      </c>
      <c r="AX64" s="107">
        <f t="shared" si="46"/>
        <v>60</v>
      </c>
      <c r="AY64" s="124">
        <f t="shared" si="25"/>
        <v>180</v>
      </c>
      <c r="AZ64" s="108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108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24"/>
      <c r="CH64" s="56"/>
      <c r="CI64" s="56"/>
      <c r="CJ64" s="56"/>
      <c r="CK64" s="24"/>
      <c r="CL64" s="56"/>
      <c r="CM64" s="56"/>
      <c r="CN64" s="56"/>
      <c r="CO64" s="56"/>
      <c r="CP64" s="24"/>
      <c r="CQ64" s="56"/>
      <c r="CR64" s="56"/>
      <c r="CS64" s="24"/>
      <c r="CT64" s="56"/>
      <c r="CU64" s="56"/>
      <c r="CV64" s="24"/>
      <c r="CW64" s="56"/>
      <c r="CX64" s="56"/>
      <c r="CY64" s="56"/>
      <c r="CZ64" s="24"/>
      <c r="DA64" s="56"/>
      <c r="DB64" s="56"/>
      <c r="DC64" s="56"/>
      <c r="DD64" s="56"/>
      <c r="DE64" s="24"/>
      <c r="DF64" s="56"/>
      <c r="DG64" s="56"/>
      <c r="DH64" s="24"/>
      <c r="DI64" s="56"/>
      <c r="DJ64" s="56"/>
      <c r="DK64" s="56"/>
      <c r="DL64" s="150"/>
    </row>
    <row r="65" spans="1:116" s="83" customFormat="1" ht="39.950000000000003" customHeight="1">
      <c r="A65" s="76">
        <v>54</v>
      </c>
      <c r="B65" s="77" t="s">
        <v>186</v>
      </c>
      <c r="C65" s="77" t="s">
        <v>187</v>
      </c>
      <c r="D65" s="77" t="s">
        <v>32</v>
      </c>
      <c r="E65" s="134">
        <f t="shared" si="26"/>
        <v>10.100999999999999</v>
      </c>
      <c r="F65" s="58">
        <f t="shared" si="27"/>
        <v>10</v>
      </c>
      <c r="G65" s="104">
        <v>10.5</v>
      </c>
      <c r="H65" s="104">
        <v>11.67</v>
      </c>
      <c r="I65" s="104">
        <v>8</v>
      </c>
      <c r="J65" s="138">
        <f t="shared" si="48"/>
        <v>10.045454545454545</v>
      </c>
      <c r="K65" s="58">
        <f t="shared" si="29"/>
        <v>11</v>
      </c>
      <c r="L65" s="104">
        <v>9.5</v>
      </c>
      <c r="M65" s="104">
        <v>10</v>
      </c>
      <c r="N65" s="104">
        <v>9.5</v>
      </c>
      <c r="O65" s="104">
        <v>11.5</v>
      </c>
      <c r="P65" s="138">
        <f t="shared" si="30"/>
        <v>12.4</v>
      </c>
      <c r="Q65" s="79">
        <f t="shared" si="31"/>
        <v>5</v>
      </c>
      <c r="R65" s="104">
        <v>14</v>
      </c>
      <c r="S65" s="104">
        <v>10</v>
      </c>
      <c r="T65" s="138">
        <f t="shared" si="32"/>
        <v>9</v>
      </c>
      <c r="U65" s="79">
        <f t="shared" si="33"/>
        <v>2</v>
      </c>
      <c r="V65" s="104">
        <v>10.5</v>
      </c>
      <c r="W65" s="104">
        <v>7.5</v>
      </c>
      <c r="X65" s="80">
        <v>21</v>
      </c>
      <c r="Y65" s="143">
        <f t="shared" si="34"/>
        <v>10.32</v>
      </c>
      <c r="Z65" s="138">
        <f t="shared" si="35"/>
        <v>7.4466666666666663</v>
      </c>
      <c r="AA65" s="62">
        <f t="shared" si="36"/>
        <v>3</v>
      </c>
      <c r="AB65" s="123">
        <v>5</v>
      </c>
      <c r="AC65" s="123">
        <v>10.67</v>
      </c>
      <c r="AD65" s="123">
        <v>6.67</v>
      </c>
      <c r="AE65" s="145">
        <f t="shared" si="37"/>
        <v>9.75</v>
      </c>
      <c r="AF65" s="105">
        <f t="shared" si="38"/>
        <v>7</v>
      </c>
      <c r="AG65" s="123">
        <v>10.5</v>
      </c>
      <c r="AH65" s="123">
        <v>7</v>
      </c>
      <c r="AI65" s="123">
        <v>10</v>
      </c>
      <c r="AJ65" s="123">
        <v>12.5</v>
      </c>
      <c r="AK65" s="145">
        <f t="shared" si="39"/>
        <v>12</v>
      </c>
      <c r="AL65" s="105">
        <f t="shared" si="40"/>
        <v>4</v>
      </c>
      <c r="AM65" s="123">
        <v>13</v>
      </c>
      <c r="AN65" s="123">
        <v>11</v>
      </c>
      <c r="AO65" s="145">
        <f t="shared" ref="AO65:AO68" si="49">((AQ65*2)+(AR65*2)+(AS65*3))/7</f>
        <v>11.142857142857142</v>
      </c>
      <c r="AP65" s="105">
        <f t="shared" si="42"/>
        <v>7</v>
      </c>
      <c r="AQ65" s="123">
        <v>9</v>
      </c>
      <c r="AR65" s="123">
        <v>10.5</v>
      </c>
      <c r="AS65" s="123">
        <v>13</v>
      </c>
      <c r="AT65" s="148">
        <f t="shared" si="43"/>
        <v>9.69</v>
      </c>
      <c r="AU65" s="62">
        <f t="shared" si="44"/>
        <v>21</v>
      </c>
      <c r="AV65" s="84">
        <f t="shared" si="45"/>
        <v>10.004999999999999</v>
      </c>
      <c r="AW65" s="106" t="str">
        <f t="shared" si="20"/>
        <v>Admis(e)</v>
      </c>
      <c r="AX65" s="107">
        <f t="shared" si="46"/>
        <v>60</v>
      </c>
      <c r="AY65" s="124">
        <f t="shared" si="25"/>
        <v>180</v>
      </c>
      <c r="AZ65" s="108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108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24"/>
      <c r="CH65" s="56"/>
      <c r="CI65" s="56"/>
      <c r="CJ65" s="56"/>
      <c r="CK65" s="24"/>
      <c r="CL65" s="56"/>
      <c r="CM65" s="56"/>
      <c r="CN65" s="56"/>
      <c r="CO65" s="56"/>
      <c r="CP65" s="24"/>
      <c r="CQ65" s="56"/>
      <c r="CR65" s="56"/>
      <c r="CS65" s="24"/>
      <c r="CT65" s="56"/>
      <c r="CU65" s="56"/>
      <c r="CV65" s="24"/>
      <c r="CW65" s="56"/>
      <c r="CX65" s="56"/>
      <c r="CY65" s="56"/>
      <c r="CZ65" s="24"/>
      <c r="DA65" s="56"/>
      <c r="DB65" s="56"/>
      <c r="DC65" s="56"/>
      <c r="DD65" s="56"/>
      <c r="DE65" s="24"/>
      <c r="DF65" s="56"/>
      <c r="DG65" s="56"/>
      <c r="DH65" s="24"/>
      <c r="DI65" s="56"/>
      <c r="DJ65" s="56"/>
      <c r="DK65" s="56"/>
      <c r="DL65" s="150"/>
    </row>
    <row r="66" spans="1:116" s="83" customFormat="1" ht="39.950000000000003" customHeight="1">
      <c r="A66" s="76">
        <v>55</v>
      </c>
      <c r="B66" s="77" t="s">
        <v>188</v>
      </c>
      <c r="C66" s="77" t="s">
        <v>189</v>
      </c>
      <c r="D66" s="77" t="s">
        <v>190</v>
      </c>
      <c r="E66" s="134">
        <f t="shared" si="26"/>
        <v>11.549000000000001</v>
      </c>
      <c r="F66" s="58">
        <f t="shared" si="27"/>
        <v>10</v>
      </c>
      <c r="G66" s="104">
        <v>12.5</v>
      </c>
      <c r="H66" s="104">
        <v>11.83</v>
      </c>
      <c r="I66" s="104">
        <v>10</v>
      </c>
      <c r="J66" s="138">
        <f t="shared" si="48"/>
        <v>11.363636363636363</v>
      </c>
      <c r="K66" s="58">
        <f t="shared" si="29"/>
        <v>11</v>
      </c>
      <c r="L66" s="104">
        <v>10</v>
      </c>
      <c r="M66" s="104">
        <v>12</v>
      </c>
      <c r="N66" s="104">
        <v>11.5</v>
      </c>
      <c r="O66" s="104">
        <v>12</v>
      </c>
      <c r="P66" s="138">
        <f t="shared" si="30"/>
        <v>10</v>
      </c>
      <c r="Q66" s="79">
        <f t="shared" si="31"/>
        <v>5</v>
      </c>
      <c r="R66" s="104">
        <v>10</v>
      </c>
      <c r="S66" s="104">
        <v>10</v>
      </c>
      <c r="T66" s="138">
        <f t="shared" si="32"/>
        <v>11.164999999999999</v>
      </c>
      <c r="U66" s="79">
        <f t="shared" si="33"/>
        <v>4</v>
      </c>
      <c r="V66" s="104">
        <v>11.33</v>
      </c>
      <c r="W66" s="104">
        <v>11</v>
      </c>
      <c r="X66" s="80">
        <v>22</v>
      </c>
      <c r="Y66" s="143">
        <f t="shared" si="34"/>
        <v>11.18</v>
      </c>
      <c r="Z66" s="138">
        <f t="shared" si="35"/>
        <v>6.7200000000000006</v>
      </c>
      <c r="AA66" s="62">
        <f t="shared" si="36"/>
        <v>3</v>
      </c>
      <c r="AB66" s="123">
        <v>2</v>
      </c>
      <c r="AC66" s="123">
        <v>12.33</v>
      </c>
      <c r="AD66" s="123">
        <v>5.83</v>
      </c>
      <c r="AE66" s="145">
        <f t="shared" si="37"/>
        <v>8.75</v>
      </c>
      <c r="AF66" s="105">
        <f t="shared" si="38"/>
        <v>5</v>
      </c>
      <c r="AG66" s="123">
        <v>10.5</v>
      </c>
      <c r="AH66" s="123">
        <v>6</v>
      </c>
      <c r="AI66" s="123">
        <v>13</v>
      </c>
      <c r="AJ66" s="123">
        <v>6</v>
      </c>
      <c r="AK66" s="145">
        <f t="shared" si="39"/>
        <v>12</v>
      </c>
      <c r="AL66" s="105">
        <f t="shared" si="40"/>
        <v>4</v>
      </c>
      <c r="AM66" s="123">
        <v>11</v>
      </c>
      <c r="AN66" s="123">
        <v>13</v>
      </c>
      <c r="AO66" s="145">
        <f t="shared" si="49"/>
        <v>12.04857142857143</v>
      </c>
      <c r="AP66" s="105">
        <f t="shared" si="42"/>
        <v>7</v>
      </c>
      <c r="AQ66" s="123">
        <v>13.17</v>
      </c>
      <c r="AR66" s="123">
        <v>12.5</v>
      </c>
      <c r="AS66" s="123">
        <v>11</v>
      </c>
      <c r="AT66" s="148">
        <f t="shared" si="43"/>
        <v>9.35</v>
      </c>
      <c r="AU66" s="62">
        <f t="shared" si="44"/>
        <v>19</v>
      </c>
      <c r="AV66" s="84">
        <f t="shared" ref="AV66:AV68" si="50">SUM(Y66+AT66)/2</f>
        <v>10.265000000000001</v>
      </c>
      <c r="AW66" s="106" t="str">
        <f t="shared" si="20"/>
        <v>Admis(e)</v>
      </c>
      <c r="AX66" s="107">
        <f t="shared" si="46"/>
        <v>60</v>
      </c>
      <c r="AY66" s="124">
        <f t="shared" si="25"/>
        <v>180</v>
      </c>
      <c r="AZ66" s="108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108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24"/>
      <c r="CH66" s="56"/>
      <c r="CI66" s="56"/>
      <c r="CJ66" s="56"/>
      <c r="CK66" s="24"/>
      <c r="CL66" s="56"/>
      <c r="CM66" s="56"/>
      <c r="CN66" s="56"/>
      <c r="CO66" s="56"/>
      <c r="CP66" s="24"/>
      <c r="CQ66" s="56"/>
      <c r="CR66" s="56"/>
      <c r="CS66" s="24"/>
      <c r="CT66" s="56"/>
      <c r="CU66" s="56"/>
      <c r="CV66" s="24"/>
      <c r="CW66" s="56"/>
      <c r="CX66" s="56"/>
      <c r="CY66" s="56"/>
      <c r="CZ66" s="24"/>
      <c r="DA66" s="56"/>
      <c r="DB66" s="56"/>
      <c r="DC66" s="56"/>
      <c r="DD66" s="56"/>
      <c r="DE66" s="24"/>
      <c r="DF66" s="56"/>
      <c r="DG66" s="56"/>
      <c r="DH66" s="24"/>
      <c r="DI66" s="56"/>
      <c r="DJ66" s="56"/>
      <c r="DK66" s="56"/>
      <c r="DL66" s="150"/>
    </row>
    <row r="67" spans="1:116" s="112" customFormat="1" ht="39.950000000000003" customHeight="1">
      <c r="A67" s="126">
        <v>56</v>
      </c>
      <c r="B67" s="77" t="s">
        <v>191</v>
      </c>
      <c r="C67" s="77" t="s">
        <v>192</v>
      </c>
      <c r="D67" s="77" t="s">
        <v>67</v>
      </c>
      <c r="E67" s="134">
        <f t="shared" si="26"/>
        <v>10.249000000000001</v>
      </c>
      <c r="F67" s="62">
        <f t="shared" si="27"/>
        <v>10</v>
      </c>
      <c r="G67" s="127">
        <v>10</v>
      </c>
      <c r="H67" s="127">
        <v>11.33</v>
      </c>
      <c r="I67" s="127">
        <v>9.5</v>
      </c>
      <c r="J67" s="138">
        <f t="shared" si="48"/>
        <v>10.045454545454545</v>
      </c>
      <c r="K67" s="64">
        <f t="shared" si="29"/>
        <v>11</v>
      </c>
      <c r="L67" s="128">
        <v>10.5</v>
      </c>
      <c r="M67" s="128">
        <v>10</v>
      </c>
      <c r="N67" s="128">
        <v>9.5</v>
      </c>
      <c r="O67" s="128">
        <v>10</v>
      </c>
      <c r="P67" s="138">
        <f t="shared" si="30"/>
        <v>10.199999999999999</v>
      </c>
      <c r="Q67" s="129">
        <f t="shared" si="31"/>
        <v>5</v>
      </c>
      <c r="R67" s="127">
        <v>10</v>
      </c>
      <c r="S67" s="127">
        <v>10.5</v>
      </c>
      <c r="T67" s="138">
        <f t="shared" si="32"/>
        <v>10.25</v>
      </c>
      <c r="U67" s="129">
        <f t="shared" si="33"/>
        <v>4</v>
      </c>
      <c r="V67" s="127">
        <v>7</v>
      </c>
      <c r="W67" s="127">
        <v>13.5</v>
      </c>
      <c r="X67" s="64">
        <v>18</v>
      </c>
      <c r="Y67" s="143">
        <f t="shared" si="34"/>
        <v>10.17</v>
      </c>
      <c r="Z67" s="138">
        <f t="shared" si="35"/>
        <v>9</v>
      </c>
      <c r="AA67" s="64">
        <f t="shared" si="36"/>
        <v>3</v>
      </c>
      <c r="AB67" s="128">
        <v>6</v>
      </c>
      <c r="AC67" s="128">
        <v>11.33</v>
      </c>
      <c r="AD67" s="128">
        <v>9.67</v>
      </c>
      <c r="AE67" s="145">
        <f t="shared" si="37"/>
        <v>10</v>
      </c>
      <c r="AF67" s="84">
        <f t="shared" si="38"/>
        <v>10</v>
      </c>
      <c r="AG67" s="128">
        <v>11</v>
      </c>
      <c r="AH67" s="128">
        <v>10</v>
      </c>
      <c r="AI67" s="128">
        <v>10.5</v>
      </c>
      <c r="AJ67" s="128">
        <v>8</v>
      </c>
      <c r="AK67" s="145">
        <f t="shared" si="39"/>
        <v>12</v>
      </c>
      <c r="AL67" s="84">
        <f t="shared" si="40"/>
        <v>4</v>
      </c>
      <c r="AM67" s="128">
        <v>11</v>
      </c>
      <c r="AN67" s="128">
        <v>13</v>
      </c>
      <c r="AO67" s="145">
        <f t="shared" si="49"/>
        <v>10.142857142857142</v>
      </c>
      <c r="AP67" s="84">
        <f t="shared" si="42"/>
        <v>7</v>
      </c>
      <c r="AQ67" s="128">
        <v>10.5</v>
      </c>
      <c r="AR67" s="128">
        <v>8.5</v>
      </c>
      <c r="AS67" s="128">
        <v>11</v>
      </c>
      <c r="AT67" s="148">
        <f t="shared" si="43"/>
        <v>10</v>
      </c>
      <c r="AU67" s="64">
        <f t="shared" si="44"/>
        <v>30</v>
      </c>
      <c r="AV67" s="84">
        <f t="shared" si="50"/>
        <v>10.085000000000001</v>
      </c>
      <c r="AW67" s="106" t="str">
        <f t="shared" si="20"/>
        <v>Admis(e)</v>
      </c>
      <c r="AX67" s="107">
        <f t="shared" si="46"/>
        <v>60</v>
      </c>
      <c r="AY67" s="124">
        <f t="shared" si="25"/>
        <v>180</v>
      </c>
      <c r="AZ67" s="130"/>
      <c r="BA67" s="131"/>
      <c r="BB67" s="131"/>
      <c r="BC67" s="131"/>
      <c r="BD67" s="131"/>
      <c r="BE67" s="131"/>
      <c r="BF67" s="131"/>
      <c r="BG67" s="131"/>
      <c r="BH67" s="131"/>
      <c r="BI67" s="131"/>
      <c r="BJ67" s="131"/>
      <c r="BK67" s="131"/>
      <c r="BL67" s="131"/>
      <c r="BM67" s="131"/>
      <c r="BN67" s="131"/>
      <c r="BO67" s="131"/>
      <c r="BP67" s="130"/>
      <c r="BQ67" s="131"/>
      <c r="BR67" s="131"/>
      <c r="BS67" s="131"/>
      <c r="BT67" s="131"/>
      <c r="BU67" s="131"/>
      <c r="BV67" s="131"/>
      <c r="BW67" s="131"/>
      <c r="BX67" s="131"/>
      <c r="BY67" s="131"/>
      <c r="BZ67" s="131"/>
      <c r="CA67" s="131"/>
      <c r="CB67" s="131"/>
      <c r="CC67" s="131"/>
      <c r="CD67" s="131"/>
      <c r="CE67" s="131"/>
      <c r="CF67" s="131"/>
      <c r="CG67" s="121"/>
      <c r="CH67" s="131"/>
      <c r="CI67" s="131"/>
      <c r="CJ67" s="131"/>
      <c r="CK67" s="121"/>
      <c r="CL67" s="131"/>
      <c r="CM67" s="131"/>
      <c r="CN67" s="131"/>
      <c r="CO67" s="131"/>
      <c r="CP67" s="121"/>
      <c r="CQ67" s="131"/>
      <c r="CR67" s="131"/>
      <c r="CS67" s="121"/>
      <c r="CT67" s="131"/>
      <c r="CU67" s="131"/>
      <c r="CV67" s="121"/>
      <c r="CW67" s="131"/>
      <c r="CX67" s="131"/>
      <c r="CY67" s="131"/>
      <c r="CZ67" s="121"/>
      <c r="DA67" s="131"/>
      <c r="DB67" s="131"/>
      <c r="DC67" s="131"/>
      <c r="DD67" s="131"/>
      <c r="DE67" s="121"/>
      <c r="DF67" s="131"/>
      <c r="DG67" s="131"/>
      <c r="DH67" s="121"/>
      <c r="DI67" s="131"/>
      <c r="DJ67" s="131"/>
      <c r="DK67" s="131"/>
      <c r="DL67" s="151"/>
    </row>
    <row r="68" spans="1:116" s="83" customFormat="1" ht="39.950000000000003" customHeight="1">
      <c r="A68" s="76">
        <v>57</v>
      </c>
      <c r="B68" s="77" t="s">
        <v>193</v>
      </c>
      <c r="C68" s="77" t="s">
        <v>194</v>
      </c>
      <c r="D68" s="77" t="s">
        <v>36</v>
      </c>
      <c r="E68" s="134">
        <f t="shared" si="26"/>
        <v>11.45</v>
      </c>
      <c r="F68" s="58">
        <f t="shared" si="27"/>
        <v>10</v>
      </c>
      <c r="G68" s="104">
        <v>12.5</v>
      </c>
      <c r="H68" s="104">
        <v>11.33</v>
      </c>
      <c r="I68" s="104">
        <v>10.17</v>
      </c>
      <c r="J68" s="138">
        <f t="shared" si="48"/>
        <v>11.772727272727273</v>
      </c>
      <c r="K68" s="58">
        <f t="shared" si="29"/>
        <v>11</v>
      </c>
      <c r="L68" s="104">
        <v>12.5</v>
      </c>
      <c r="M68" s="104">
        <v>10</v>
      </c>
      <c r="N68" s="104">
        <v>10</v>
      </c>
      <c r="O68" s="104">
        <v>16</v>
      </c>
      <c r="P68" s="138">
        <f t="shared" si="30"/>
        <v>10.6</v>
      </c>
      <c r="Q68" s="79">
        <f t="shared" si="31"/>
        <v>5</v>
      </c>
      <c r="R68" s="104">
        <v>11</v>
      </c>
      <c r="S68" s="104">
        <v>10</v>
      </c>
      <c r="T68" s="138">
        <f t="shared" si="32"/>
        <v>12</v>
      </c>
      <c r="U68" s="79">
        <f t="shared" si="33"/>
        <v>4</v>
      </c>
      <c r="V68" s="104">
        <v>12</v>
      </c>
      <c r="W68" s="104">
        <v>12</v>
      </c>
      <c r="X68" s="80">
        <v>14</v>
      </c>
      <c r="Y68" s="143">
        <f t="shared" si="34"/>
        <v>11.5</v>
      </c>
      <c r="Z68" s="138">
        <f t="shared" si="35"/>
        <v>6.4433333333333334</v>
      </c>
      <c r="AA68" s="62">
        <f t="shared" si="36"/>
        <v>3</v>
      </c>
      <c r="AB68" s="123">
        <v>2</v>
      </c>
      <c r="AC68" s="123">
        <v>11.83</v>
      </c>
      <c r="AD68" s="123">
        <v>5.5</v>
      </c>
      <c r="AE68" s="145">
        <f t="shared" si="37"/>
        <v>7.25</v>
      </c>
      <c r="AF68" s="105">
        <f t="shared" si="38"/>
        <v>2</v>
      </c>
      <c r="AG68" s="123">
        <v>7.5</v>
      </c>
      <c r="AH68" s="123">
        <v>6</v>
      </c>
      <c r="AI68" s="123">
        <v>10</v>
      </c>
      <c r="AJ68" s="123">
        <v>6</v>
      </c>
      <c r="AK68" s="145">
        <f t="shared" si="39"/>
        <v>13</v>
      </c>
      <c r="AL68" s="105">
        <f t="shared" si="40"/>
        <v>4</v>
      </c>
      <c r="AM68" s="123">
        <v>13</v>
      </c>
      <c r="AN68" s="123">
        <v>13</v>
      </c>
      <c r="AO68" s="145">
        <f t="shared" si="49"/>
        <v>12.094285714285714</v>
      </c>
      <c r="AP68" s="105">
        <f t="shared" si="42"/>
        <v>7</v>
      </c>
      <c r="AQ68" s="123">
        <v>9.33</v>
      </c>
      <c r="AR68" s="123">
        <v>13.5</v>
      </c>
      <c r="AS68" s="123">
        <v>13</v>
      </c>
      <c r="AT68" s="148">
        <f t="shared" si="43"/>
        <v>8.91</v>
      </c>
      <c r="AU68" s="62">
        <f t="shared" si="44"/>
        <v>16</v>
      </c>
      <c r="AV68" s="84">
        <f t="shared" si="50"/>
        <v>10.205</v>
      </c>
      <c r="AW68" s="106" t="str">
        <f t="shared" si="20"/>
        <v>Admis(e)</v>
      </c>
      <c r="AX68" s="107">
        <f t="shared" si="46"/>
        <v>60</v>
      </c>
      <c r="AY68" s="124">
        <f t="shared" si="25"/>
        <v>180</v>
      </c>
      <c r="AZ68" s="108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108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24"/>
      <c r="CH68" s="56"/>
      <c r="CI68" s="56"/>
      <c r="CJ68" s="56"/>
      <c r="CK68" s="24"/>
      <c r="CL68" s="56"/>
      <c r="CM68" s="56"/>
      <c r="CN68" s="56"/>
      <c r="CO68" s="56"/>
      <c r="CP68" s="24"/>
      <c r="CQ68" s="56"/>
      <c r="CR68" s="56"/>
      <c r="CS68" s="24"/>
      <c r="CT68" s="56"/>
      <c r="CU68" s="56"/>
      <c r="CV68" s="24"/>
      <c r="CW68" s="56"/>
      <c r="CX68" s="56"/>
      <c r="CY68" s="56"/>
      <c r="CZ68" s="24"/>
      <c r="DA68" s="56"/>
      <c r="DB68" s="56"/>
      <c r="DC68" s="56"/>
      <c r="DD68" s="56"/>
      <c r="DE68" s="24"/>
      <c r="DF68" s="56"/>
      <c r="DG68" s="56"/>
      <c r="DH68" s="24"/>
      <c r="DI68" s="56"/>
      <c r="DJ68" s="56"/>
      <c r="DK68" s="56"/>
      <c r="DL68" s="150"/>
    </row>
    <row r="69" spans="1:116" s="83" customFormat="1" ht="39.950000000000003" customHeight="1">
      <c r="H69" s="110"/>
      <c r="V69" s="67"/>
      <c r="Y69" s="111"/>
      <c r="AC69" s="112"/>
      <c r="AH69" s="112"/>
      <c r="AV69" s="113"/>
    </row>
    <row r="70" spans="1:116" s="83" customFormat="1" ht="39.950000000000003" customHeight="1">
      <c r="H70" s="110"/>
      <c r="V70" s="67"/>
      <c r="Y70" s="111"/>
      <c r="AC70" s="112"/>
      <c r="AH70" s="112"/>
      <c r="AV70" s="113"/>
    </row>
    <row r="71" spans="1:116" s="83" customFormat="1" ht="39.950000000000003" customHeight="1">
      <c r="H71" s="110"/>
      <c r="V71" s="67"/>
      <c r="Y71" s="111"/>
      <c r="AC71" s="112"/>
      <c r="AH71" s="112"/>
      <c r="AV71" s="113"/>
    </row>
    <row r="72" spans="1:116" s="83" customFormat="1" ht="39.950000000000003" customHeight="1">
      <c r="H72" s="110"/>
      <c r="V72" s="67"/>
      <c r="Y72" s="111"/>
      <c r="AC72" s="112"/>
      <c r="AH72" s="112"/>
      <c r="AV72" s="113"/>
    </row>
    <row r="73" spans="1:116" s="83" customFormat="1" ht="30" customHeight="1">
      <c r="H73" s="110"/>
      <c r="V73" s="67"/>
      <c r="Y73" s="111"/>
      <c r="AC73" s="112"/>
      <c r="AH73" s="112"/>
      <c r="AV73" s="113"/>
    </row>
    <row r="74" spans="1:116" s="83" customFormat="1" ht="30" customHeight="1">
      <c r="H74" s="110"/>
      <c r="V74" s="67"/>
      <c r="Y74" s="111"/>
      <c r="AC74" s="112"/>
      <c r="AH74" s="112"/>
      <c r="AV74" s="113"/>
    </row>
    <row r="75" spans="1:116" s="83" customFormat="1" ht="30" customHeight="1">
      <c r="H75" s="110"/>
      <c r="V75" s="67"/>
      <c r="Y75" s="111"/>
      <c r="AC75" s="112"/>
      <c r="AH75" s="112"/>
      <c r="AV75" s="113"/>
    </row>
    <row r="76" spans="1:116" s="83" customFormat="1" ht="30" customHeight="1">
      <c r="H76" s="110"/>
      <c r="V76" s="67"/>
      <c r="Y76" s="111"/>
      <c r="AC76" s="112"/>
      <c r="AH76" s="112"/>
      <c r="AV76" s="113"/>
    </row>
    <row r="77" spans="1:116" s="83" customFormat="1" ht="30" customHeight="1">
      <c r="H77" s="110"/>
      <c r="V77" s="67"/>
      <c r="Y77" s="111"/>
      <c r="AC77" s="112"/>
      <c r="AH77" s="112"/>
      <c r="AV77" s="113"/>
    </row>
    <row r="78" spans="1:116" s="83" customFormat="1" ht="30" customHeight="1">
      <c r="H78" s="110"/>
      <c r="V78" s="67"/>
      <c r="Y78" s="111"/>
      <c r="AC78" s="112"/>
      <c r="AH78" s="112"/>
      <c r="AV78" s="113"/>
    </row>
    <row r="79" spans="1:116" s="83" customFormat="1" ht="30" customHeight="1">
      <c r="H79" s="110"/>
      <c r="V79" s="67"/>
      <c r="Y79" s="111"/>
      <c r="AC79" s="112"/>
      <c r="AH79" s="112"/>
      <c r="AV79" s="113"/>
    </row>
    <row r="80" spans="1:116" s="83" customFormat="1" ht="30" customHeight="1">
      <c r="H80" s="110"/>
      <c r="V80" s="67"/>
      <c r="Y80" s="111"/>
      <c r="AC80" s="112"/>
      <c r="AH80" s="112"/>
      <c r="AV80" s="113"/>
    </row>
    <row r="81" spans="8:48" s="83" customFormat="1" ht="30" customHeight="1">
      <c r="H81" s="110"/>
      <c r="V81" s="67"/>
      <c r="Y81" s="111"/>
      <c r="AC81" s="112"/>
      <c r="AH81" s="112"/>
      <c r="AV81" s="113"/>
    </row>
    <row r="82" spans="8:48" s="83" customFormat="1" ht="30" customHeight="1">
      <c r="H82" s="110"/>
      <c r="V82" s="67"/>
      <c r="Y82" s="111"/>
      <c r="AC82" s="112"/>
      <c r="AH82" s="112"/>
      <c r="AV82" s="113"/>
    </row>
    <row r="83" spans="8:48" s="83" customFormat="1" ht="30" customHeight="1">
      <c r="H83" s="110"/>
      <c r="V83" s="67"/>
      <c r="Y83" s="111"/>
      <c r="AC83" s="112"/>
      <c r="AH83" s="112"/>
      <c r="AV83" s="113"/>
    </row>
    <row r="84" spans="8:48" s="83" customFormat="1" ht="30" customHeight="1">
      <c r="H84" s="110"/>
      <c r="V84" s="67"/>
      <c r="Y84" s="111"/>
      <c r="AC84" s="112"/>
      <c r="AH84" s="112"/>
      <c r="AV84" s="113"/>
    </row>
    <row r="85" spans="8:48" s="83" customFormat="1" ht="30" customHeight="1">
      <c r="H85" s="110"/>
      <c r="V85" s="67"/>
      <c r="Y85" s="111"/>
      <c r="AC85" s="112"/>
      <c r="AH85" s="112"/>
      <c r="AV85" s="113"/>
    </row>
    <row r="86" spans="8:48" s="83" customFormat="1" ht="30" customHeight="1">
      <c r="H86" s="110"/>
      <c r="V86" s="67"/>
      <c r="Y86" s="111"/>
      <c r="AC86" s="112"/>
      <c r="AH86" s="112"/>
      <c r="AV86" s="113"/>
    </row>
    <row r="87" spans="8:48" s="83" customFormat="1" ht="30" customHeight="1">
      <c r="H87" s="110"/>
      <c r="V87" s="67"/>
      <c r="Y87" s="111"/>
      <c r="AC87" s="112"/>
      <c r="AH87" s="112"/>
      <c r="AV87" s="113"/>
    </row>
    <row r="88" spans="8:48" s="83" customFormat="1" ht="30" customHeight="1">
      <c r="H88" s="110"/>
      <c r="V88" s="67"/>
      <c r="Y88" s="111"/>
      <c r="AC88" s="112"/>
      <c r="AH88" s="112"/>
      <c r="AV88" s="113"/>
    </row>
    <row r="89" spans="8:48" s="83" customFormat="1" ht="30" customHeight="1">
      <c r="H89" s="110"/>
      <c r="V89" s="67"/>
      <c r="Y89" s="111"/>
      <c r="AC89" s="112"/>
      <c r="AH89" s="112"/>
      <c r="AV89" s="113"/>
    </row>
    <row r="90" spans="8:48" s="83" customFormat="1" ht="30" customHeight="1">
      <c r="H90" s="110"/>
      <c r="V90" s="67"/>
      <c r="Y90" s="111"/>
      <c r="AC90" s="112"/>
      <c r="AH90" s="112"/>
      <c r="AV90" s="113"/>
    </row>
    <row r="91" spans="8:48" s="83" customFormat="1" ht="30" customHeight="1">
      <c r="H91" s="110"/>
      <c r="V91" s="67"/>
      <c r="Y91" s="111"/>
      <c r="AC91" s="112"/>
      <c r="AH91" s="112"/>
      <c r="AV91" s="113"/>
    </row>
    <row r="92" spans="8:48" s="81" customFormat="1" ht="30" customHeight="1">
      <c r="H92" s="114"/>
      <c r="V92" s="82"/>
      <c r="Y92" s="115"/>
      <c r="AC92" s="116"/>
      <c r="AH92" s="116"/>
      <c r="AV92" s="117"/>
    </row>
    <row r="93" spans="8:48" s="81" customFormat="1" ht="30" customHeight="1">
      <c r="H93" s="114"/>
      <c r="V93" s="82"/>
      <c r="Y93" s="115"/>
      <c r="AC93" s="116"/>
      <c r="AH93" s="116"/>
      <c r="AV93" s="117"/>
    </row>
    <row r="94" spans="8:48" s="81" customFormat="1" ht="30" customHeight="1">
      <c r="H94" s="114"/>
      <c r="V94" s="82"/>
      <c r="Y94" s="115"/>
      <c r="AC94" s="116"/>
      <c r="AH94" s="116"/>
      <c r="AV94" s="117"/>
    </row>
    <row r="95" spans="8:48" s="81" customFormat="1" ht="30" customHeight="1">
      <c r="H95" s="114"/>
      <c r="V95" s="82"/>
      <c r="Y95" s="115"/>
      <c r="AC95" s="116"/>
      <c r="AH95" s="116"/>
      <c r="AV95" s="117"/>
    </row>
    <row r="96" spans="8:48" s="81" customFormat="1" ht="30" customHeight="1">
      <c r="H96" s="114"/>
      <c r="V96" s="82"/>
      <c r="Y96" s="115"/>
      <c r="AC96" s="116"/>
      <c r="AH96" s="116"/>
      <c r="AV96" s="117"/>
    </row>
    <row r="97" spans="8:48" s="81" customFormat="1" ht="30" customHeight="1">
      <c r="H97" s="114"/>
      <c r="V97" s="82"/>
      <c r="Y97" s="115"/>
      <c r="AC97" s="116"/>
      <c r="AH97" s="116"/>
      <c r="AV97" s="117"/>
    </row>
    <row r="98" spans="8:48" s="81" customFormat="1" ht="30" customHeight="1">
      <c r="H98" s="114"/>
      <c r="V98" s="82"/>
      <c r="Y98" s="115"/>
      <c r="AC98" s="116"/>
      <c r="AH98" s="116"/>
      <c r="AV98" s="117"/>
    </row>
    <row r="99" spans="8:48" s="81" customFormat="1" ht="30" customHeight="1">
      <c r="H99" s="114"/>
      <c r="V99" s="82"/>
      <c r="Y99" s="115"/>
      <c r="AC99" s="116"/>
      <c r="AH99" s="116"/>
      <c r="AV99" s="117"/>
    </row>
    <row r="100" spans="8:48" s="81" customFormat="1" ht="30" customHeight="1">
      <c r="H100" s="114"/>
      <c r="V100" s="82"/>
      <c r="Y100" s="115"/>
      <c r="AC100" s="116"/>
      <c r="AH100" s="116"/>
      <c r="AV100" s="117"/>
    </row>
    <row r="101" spans="8:48" s="81" customFormat="1" ht="30" customHeight="1">
      <c r="H101" s="114"/>
      <c r="V101" s="82"/>
      <c r="Y101" s="115"/>
      <c r="AC101" s="116"/>
      <c r="AH101" s="116"/>
      <c r="AV101" s="117"/>
    </row>
    <row r="102" spans="8:48" s="81" customFormat="1" ht="30" customHeight="1">
      <c r="H102" s="114"/>
      <c r="V102" s="82"/>
      <c r="Y102" s="115"/>
      <c r="AC102" s="116"/>
      <c r="AH102" s="116"/>
      <c r="AV102" s="117"/>
    </row>
    <row r="103" spans="8:48" s="81" customFormat="1" ht="30" customHeight="1">
      <c r="H103" s="114"/>
      <c r="V103" s="82"/>
      <c r="Y103" s="115"/>
      <c r="AC103" s="116"/>
      <c r="AH103" s="116"/>
      <c r="AV103" s="117"/>
    </row>
    <row r="104" spans="8:48" s="81" customFormat="1" ht="30" customHeight="1">
      <c r="H104" s="114"/>
      <c r="V104" s="82"/>
      <c r="Y104" s="115"/>
      <c r="AC104" s="116"/>
      <c r="AH104" s="116"/>
      <c r="AV104" s="117"/>
    </row>
    <row r="105" spans="8:48" s="81" customFormat="1" ht="30" customHeight="1">
      <c r="H105" s="114"/>
      <c r="V105" s="82"/>
      <c r="Y105" s="115"/>
      <c r="AC105" s="116"/>
      <c r="AH105" s="116"/>
      <c r="AV105" s="117"/>
    </row>
    <row r="106" spans="8:48" s="81" customFormat="1" ht="30" customHeight="1">
      <c r="H106" s="114"/>
      <c r="V106" s="82"/>
      <c r="Y106" s="115"/>
      <c r="AC106" s="116"/>
      <c r="AH106" s="116"/>
      <c r="AV106" s="117"/>
    </row>
    <row r="107" spans="8:48" s="81" customFormat="1" ht="30" customHeight="1">
      <c r="H107" s="114"/>
      <c r="V107" s="82"/>
      <c r="Y107" s="115"/>
      <c r="AC107" s="116"/>
      <c r="AH107" s="116"/>
      <c r="AV107" s="117"/>
    </row>
    <row r="108" spans="8:48" s="81" customFormat="1" ht="30" customHeight="1">
      <c r="H108" s="114"/>
      <c r="V108" s="82"/>
      <c r="Y108" s="115"/>
      <c r="AC108" s="116"/>
      <c r="AH108" s="116"/>
      <c r="AV108" s="117"/>
    </row>
    <row r="109" spans="8:48" s="81" customFormat="1" ht="30" customHeight="1">
      <c r="H109" s="114"/>
      <c r="V109" s="82"/>
      <c r="Y109" s="115"/>
      <c r="AC109" s="116"/>
      <c r="AH109" s="116"/>
      <c r="AV109" s="117"/>
    </row>
    <row r="110" spans="8:48" s="81" customFormat="1" ht="30" customHeight="1">
      <c r="H110" s="114"/>
      <c r="V110" s="82"/>
      <c r="Y110" s="115"/>
      <c r="AC110" s="116"/>
      <c r="AH110" s="116"/>
      <c r="AV110" s="117"/>
    </row>
    <row r="111" spans="8:48" s="81" customFormat="1" ht="24.95" customHeight="1">
      <c r="H111" s="114"/>
      <c r="V111" s="82"/>
      <c r="Y111" s="115"/>
      <c r="AC111" s="116"/>
      <c r="AH111" s="116"/>
      <c r="AV111" s="117"/>
    </row>
    <row r="112" spans="8:48" s="81" customFormat="1" ht="24.95" customHeight="1">
      <c r="H112" s="114"/>
      <c r="V112" s="82"/>
      <c r="Y112" s="115"/>
      <c r="AC112" s="116"/>
      <c r="AH112" s="116"/>
      <c r="AV112" s="117"/>
    </row>
    <row r="113" spans="8:48" s="81" customFormat="1" ht="24.95" customHeight="1">
      <c r="H113" s="114"/>
      <c r="V113" s="82"/>
      <c r="Y113" s="115"/>
      <c r="AC113" s="116"/>
      <c r="AH113" s="116"/>
      <c r="AV113" s="117"/>
    </row>
    <row r="114" spans="8:48" s="81" customFormat="1" ht="18.75">
      <c r="H114" s="114"/>
      <c r="V114" s="82"/>
      <c r="Y114" s="115"/>
      <c r="AC114" s="116"/>
      <c r="AH114" s="116"/>
      <c r="AV114" s="117"/>
    </row>
    <row r="115" spans="8:48" s="81" customFormat="1" ht="18.75">
      <c r="H115" s="114"/>
      <c r="V115" s="82"/>
      <c r="Y115" s="115"/>
      <c r="AC115" s="116"/>
      <c r="AH115" s="116"/>
      <c r="AV115" s="117"/>
    </row>
    <row r="116" spans="8:48" s="81" customFormat="1" ht="18.75">
      <c r="H116" s="114"/>
      <c r="V116" s="82"/>
      <c r="Y116" s="115"/>
      <c r="AC116" s="116"/>
      <c r="AH116" s="116"/>
      <c r="AV116" s="117"/>
    </row>
    <row r="117" spans="8:48" s="81" customFormat="1" ht="18.75">
      <c r="H117" s="114"/>
      <c r="V117" s="82"/>
      <c r="Y117" s="115"/>
      <c r="AC117" s="116"/>
      <c r="AH117" s="116"/>
      <c r="AV117" s="117"/>
    </row>
    <row r="118" spans="8:48" s="81" customFormat="1" ht="18.75">
      <c r="H118" s="114"/>
      <c r="V118" s="82"/>
      <c r="Y118" s="115"/>
      <c r="AC118" s="116"/>
      <c r="AH118" s="116"/>
      <c r="AV118" s="117"/>
    </row>
    <row r="119" spans="8:48" s="81" customFormat="1" ht="18.75">
      <c r="H119" s="114"/>
      <c r="V119" s="82"/>
      <c r="Y119" s="115"/>
      <c r="AC119" s="116"/>
      <c r="AH119" s="116"/>
      <c r="AV119" s="117"/>
    </row>
    <row r="120" spans="8:48" s="81" customFormat="1" ht="18.75">
      <c r="H120" s="114"/>
      <c r="V120" s="82"/>
      <c r="Y120" s="115"/>
      <c r="AC120" s="116"/>
      <c r="AH120" s="116"/>
      <c r="AV120" s="117"/>
    </row>
    <row r="121" spans="8:48" s="81" customFormat="1" ht="18.75">
      <c r="H121" s="114"/>
      <c r="V121" s="82"/>
      <c r="Y121" s="115"/>
      <c r="AC121" s="116"/>
      <c r="AH121" s="116"/>
      <c r="AV121" s="117"/>
    </row>
    <row r="122" spans="8:48" s="81" customFormat="1" ht="18.75">
      <c r="H122" s="114"/>
      <c r="V122" s="82"/>
      <c r="Y122" s="115"/>
      <c r="AC122" s="116"/>
      <c r="AH122" s="116"/>
      <c r="AV122" s="117"/>
    </row>
    <row r="123" spans="8:48" s="81" customFormat="1" ht="18.75">
      <c r="H123" s="114"/>
      <c r="V123" s="82"/>
      <c r="Y123" s="115"/>
      <c r="AC123" s="116"/>
      <c r="AH123" s="116"/>
      <c r="AV123" s="117"/>
    </row>
    <row r="124" spans="8:48" s="81" customFormat="1" ht="18.75">
      <c r="H124" s="114"/>
      <c r="V124" s="82"/>
      <c r="Y124" s="115"/>
      <c r="AC124" s="116"/>
      <c r="AH124" s="116"/>
      <c r="AV124" s="117"/>
    </row>
    <row r="125" spans="8:48" s="81" customFormat="1" ht="18.75">
      <c r="H125" s="114"/>
      <c r="V125" s="82"/>
      <c r="Y125" s="115"/>
      <c r="AC125" s="116"/>
      <c r="AH125" s="116"/>
      <c r="AV125" s="117"/>
    </row>
    <row r="126" spans="8:48" s="81" customFormat="1" ht="18.75">
      <c r="H126" s="114"/>
      <c r="V126" s="82"/>
      <c r="Y126" s="115"/>
      <c r="AC126" s="116"/>
      <c r="AH126" s="116"/>
      <c r="AV126" s="117"/>
    </row>
    <row r="127" spans="8:48" s="81" customFormat="1" ht="18.75">
      <c r="H127" s="114"/>
      <c r="V127" s="82"/>
      <c r="Y127" s="115"/>
      <c r="AC127" s="116"/>
      <c r="AH127" s="116"/>
      <c r="AV127" s="117"/>
    </row>
    <row r="128" spans="8:48" s="81" customFormat="1" ht="18.75">
      <c r="H128" s="114"/>
      <c r="V128" s="82"/>
      <c r="Y128" s="115"/>
      <c r="AC128" s="116"/>
      <c r="AH128" s="116"/>
      <c r="AV128" s="117"/>
    </row>
    <row r="129" spans="8:48" s="81" customFormat="1" ht="18.75">
      <c r="H129" s="114"/>
      <c r="V129" s="82"/>
      <c r="Y129" s="115"/>
      <c r="AC129" s="116"/>
      <c r="AH129" s="116"/>
      <c r="AV129" s="117"/>
    </row>
    <row r="130" spans="8:48" s="81" customFormat="1" ht="18.75">
      <c r="H130" s="114"/>
      <c r="V130" s="82"/>
      <c r="Y130" s="115"/>
      <c r="AC130" s="116"/>
      <c r="AH130" s="116"/>
      <c r="AV130" s="117"/>
    </row>
    <row r="131" spans="8:48" s="81" customFormat="1" ht="18.75">
      <c r="H131" s="114"/>
      <c r="V131" s="82"/>
      <c r="Y131" s="115"/>
      <c r="AC131" s="116"/>
      <c r="AH131" s="116"/>
      <c r="AV131" s="117"/>
    </row>
    <row r="132" spans="8:48" s="81" customFormat="1" ht="18.75">
      <c r="H132" s="114"/>
      <c r="V132" s="82"/>
      <c r="Y132" s="115"/>
      <c r="AC132" s="116"/>
      <c r="AH132" s="116"/>
      <c r="AV132" s="117"/>
    </row>
    <row r="133" spans="8:48" s="24" customFormat="1" ht="18.75">
      <c r="H133" s="118"/>
      <c r="V133" s="119"/>
      <c r="Y133" s="120"/>
      <c r="AC133" s="121"/>
      <c r="AH133" s="121"/>
      <c r="AV133" s="122"/>
    </row>
    <row r="134" spans="8:48" s="24" customFormat="1" ht="18.75">
      <c r="H134" s="118"/>
      <c r="V134" s="119"/>
      <c r="Y134" s="120"/>
      <c r="AC134" s="121"/>
      <c r="AH134" s="121"/>
      <c r="AV134" s="122"/>
    </row>
    <row r="135" spans="8:48" s="24" customFormat="1" ht="18.75">
      <c r="H135" s="118"/>
      <c r="V135" s="119"/>
      <c r="Y135" s="120"/>
      <c r="AC135" s="121"/>
      <c r="AH135" s="121"/>
      <c r="AV135" s="122"/>
    </row>
    <row r="136" spans="8:48" s="24" customFormat="1" ht="18.75">
      <c r="H136" s="118"/>
      <c r="V136" s="119"/>
      <c r="Y136" s="120"/>
      <c r="AC136" s="121"/>
      <c r="AH136" s="121"/>
      <c r="AV136" s="122"/>
    </row>
    <row r="137" spans="8:48" s="24" customFormat="1" ht="18.75">
      <c r="H137" s="118"/>
      <c r="V137" s="119"/>
      <c r="Y137" s="120"/>
      <c r="AC137" s="121"/>
      <c r="AH137" s="121"/>
      <c r="AV137" s="122"/>
    </row>
    <row r="138" spans="8:48" s="24" customFormat="1" ht="18.75">
      <c r="H138" s="118"/>
      <c r="V138" s="119"/>
      <c r="Y138" s="120"/>
      <c r="AC138" s="121"/>
      <c r="AH138" s="121"/>
      <c r="AV138" s="122"/>
    </row>
    <row r="139" spans="8:48">
      <c r="Y139" s="4"/>
    </row>
    <row r="140" spans="8:48">
      <c r="Y140" s="4"/>
    </row>
    <row r="141" spans="8:48">
      <c r="Y141" s="4"/>
    </row>
    <row r="142" spans="8:48">
      <c r="Y142" s="4"/>
    </row>
    <row r="143" spans="8:48">
      <c r="Y143" s="4"/>
    </row>
    <row r="144" spans="8:48">
      <c r="Y144" s="4"/>
    </row>
    <row r="145" spans="25:25">
      <c r="Y145" s="4"/>
    </row>
    <row r="146" spans="25:25">
      <c r="Y146" s="4"/>
    </row>
    <row r="147" spans="25:25">
      <c r="Y147" s="4"/>
    </row>
    <row r="148" spans="25:25">
      <c r="Y148" s="4"/>
    </row>
  </sheetData>
  <mergeCells count="2">
    <mergeCell ref="B39:D39"/>
    <mergeCell ref="B8:D8"/>
  </mergeCells>
  <pageMargins left="8.7499999999999994E-2" right="0.70866141732283472" top="0.74803149606299213" bottom="0.74803149606299213" header="0.31496062992125984" footer="0.31496062992125984"/>
  <pageSetup paperSize="8" scale="42" orientation="landscape" verticalDpi="300" r:id="rId1"/>
  <rowBreaks count="2" manualBreakCount="2">
    <brk id="38" max="121" man="1"/>
    <brk id="68" max="121" man="1"/>
  </rowBreaks>
  <colBreaks count="1" manualBreakCount="1">
    <brk id="51" max="1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5:O16"/>
  <sheetViews>
    <sheetView workbookViewId="0">
      <selection activeCell="B21" sqref="B21"/>
    </sheetView>
  </sheetViews>
  <sheetFormatPr baseColWidth="10" defaultRowHeight="15"/>
  <sheetData>
    <row r="5" spans="1:15" ht="15.75"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1:15" ht="18.75">
      <c r="D6" s="159" t="s">
        <v>195</v>
      </c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1:15" ht="18">
      <c r="D7" s="3" t="s">
        <v>204</v>
      </c>
      <c r="E7" s="3"/>
      <c r="F7" s="1"/>
      <c r="G7" s="2"/>
      <c r="H7" s="2"/>
      <c r="I7" s="2"/>
      <c r="J7" s="2"/>
      <c r="K7" s="2"/>
      <c r="L7" s="2"/>
      <c r="M7" s="2"/>
      <c r="N7" s="20" t="s">
        <v>203</v>
      </c>
      <c r="O7" s="5"/>
    </row>
    <row r="8" spans="1:15" ht="15.75" thickBot="1">
      <c r="A8" s="155" t="s">
        <v>197</v>
      </c>
      <c r="B8" s="17"/>
      <c r="C8" s="14"/>
      <c r="D8" s="160" t="s">
        <v>196</v>
      </c>
      <c r="E8" s="160"/>
      <c r="F8" s="160"/>
      <c r="G8" s="161"/>
      <c r="H8" s="161"/>
      <c r="I8" s="161"/>
      <c r="J8" s="161"/>
      <c r="K8" s="161"/>
      <c r="L8" s="161"/>
      <c r="M8" s="160"/>
      <c r="N8" s="160"/>
      <c r="O8" s="161"/>
    </row>
    <row r="9" spans="1:15" ht="81">
      <c r="A9" s="156"/>
      <c r="B9" s="6" t="s">
        <v>11</v>
      </c>
      <c r="C9" s="162" t="s">
        <v>12</v>
      </c>
      <c r="D9" s="163"/>
      <c r="E9" s="165" t="s">
        <v>13</v>
      </c>
      <c r="F9" s="166"/>
      <c r="G9" s="6" t="s">
        <v>16</v>
      </c>
      <c r="H9" s="6" t="s">
        <v>17</v>
      </c>
      <c r="I9" s="6" t="s">
        <v>18</v>
      </c>
      <c r="J9" s="6" t="s">
        <v>19</v>
      </c>
      <c r="K9" s="6" t="s">
        <v>22</v>
      </c>
      <c r="L9" s="9" t="s">
        <v>23</v>
      </c>
      <c r="M9" s="162" t="s">
        <v>26</v>
      </c>
      <c r="N9" s="164"/>
      <c r="O9" s="10" t="s">
        <v>27</v>
      </c>
    </row>
    <row r="10" spans="1:15" ht="21.75" thickBot="1">
      <c r="A10" s="157"/>
      <c r="B10" s="16" t="s">
        <v>202</v>
      </c>
      <c r="C10" s="15" t="s">
        <v>201</v>
      </c>
      <c r="D10" s="16" t="s">
        <v>202</v>
      </c>
      <c r="E10" s="15" t="s">
        <v>201</v>
      </c>
      <c r="F10" s="12" t="s">
        <v>202</v>
      </c>
      <c r="G10" s="13" t="s">
        <v>202</v>
      </c>
      <c r="H10" s="13" t="s">
        <v>202</v>
      </c>
      <c r="I10" s="13" t="s">
        <v>202</v>
      </c>
      <c r="J10" s="13" t="s">
        <v>202</v>
      </c>
      <c r="K10" s="13" t="s">
        <v>202</v>
      </c>
      <c r="L10" s="11" t="s">
        <v>202</v>
      </c>
      <c r="M10" s="15" t="s">
        <v>201</v>
      </c>
      <c r="N10" s="16" t="s">
        <v>202</v>
      </c>
      <c r="O10" s="12" t="s">
        <v>202</v>
      </c>
    </row>
    <row r="11" spans="1:15" ht="41.45" customHeight="1">
      <c r="A11" s="8" t="s">
        <v>198</v>
      </c>
      <c r="B11" s="18" t="s">
        <v>205</v>
      </c>
      <c r="C11" s="18" t="s">
        <v>205</v>
      </c>
      <c r="D11" s="18" t="s">
        <v>205</v>
      </c>
      <c r="E11" s="18" t="s">
        <v>205</v>
      </c>
      <c r="F11" s="18" t="s">
        <v>205</v>
      </c>
      <c r="G11" s="18" t="s">
        <v>205</v>
      </c>
      <c r="H11" s="18" t="s">
        <v>205</v>
      </c>
      <c r="I11" s="18" t="s">
        <v>205</v>
      </c>
      <c r="J11" s="18" t="s">
        <v>205</v>
      </c>
      <c r="K11" s="18" t="s">
        <v>205</v>
      </c>
      <c r="L11" s="18" t="s">
        <v>205</v>
      </c>
      <c r="M11" s="18" t="s">
        <v>205</v>
      </c>
      <c r="N11" s="18" t="s">
        <v>205</v>
      </c>
      <c r="O11" s="18" t="s">
        <v>205</v>
      </c>
    </row>
    <row r="12" spans="1:15" ht="41.65" customHeight="1">
      <c r="A12" s="8" t="s">
        <v>199</v>
      </c>
      <c r="B12" s="19" t="s">
        <v>205</v>
      </c>
      <c r="C12" s="19"/>
      <c r="D12" s="19" t="s">
        <v>205</v>
      </c>
      <c r="E12" s="19" t="s">
        <v>205</v>
      </c>
      <c r="F12" s="19" t="s">
        <v>205</v>
      </c>
      <c r="G12" s="19" t="s">
        <v>205</v>
      </c>
      <c r="H12" s="19" t="s">
        <v>205</v>
      </c>
      <c r="I12" s="19" t="s">
        <v>205</v>
      </c>
      <c r="J12" s="19" t="s">
        <v>205</v>
      </c>
      <c r="K12" s="19" t="s">
        <v>205</v>
      </c>
      <c r="L12" s="19" t="s">
        <v>205</v>
      </c>
      <c r="M12" s="7"/>
      <c r="N12" s="19" t="s">
        <v>205</v>
      </c>
      <c r="O12" s="19" t="s">
        <v>205</v>
      </c>
    </row>
    <row r="13" spans="1:15" ht="41.65" customHeight="1">
      <c r="A13" s="8" t="s">
        <v>200</v>
      </c>
      <c r="B13" s="19" t="s">
        <v>205</v>
      </c>
      <c r="C13" s="19"/>
      <c r="D13" s="19" t="s">
        <v>205</v>
      </c>
      <c r="E13" s="19" t="s">
        <v>205</v>
      </c>
      <c r="F13" s="19" t="s">
        <v>205</v>
      </c>
      <c r="G13" s="19" t="s">
        <v>205</v>
      </c>
      <c r="H13" s="19" t="s">
        <v>205</v>
      </c>
      <c r="I13" s="19" t="s">
        <v>205</v>
      </c>
      <c r="J13" s="19" t="s">
        <v>205</v>
      </c>
      <c r="K13" s="19" t="s">
        <v>205</v>
      </c>
      <c r="L13" s="19" t="s">
        <v>205</v>
      </c>
      <c r="M13" s="7"/>
      <c r="N13" s="19" t="s">
        <v>205</v>
      </c>
      <c r="O13" s="19" t="s">
        <v>205</v>
      </c>
    </row>
    <row r="16" spans="1:15" ht="21">
      <c r="L16" s="21" t="s">
        <v>206</v>
      </c>
    </row>
  </sheetData>
  <mergeCells count="7">
    <mergeCell ref="A8:A10"/>
    <mergeCell ref="D5:O5"/>
    <mergeCell ref="D6:O6"/>
    <mergeCell ref="D8:O8"/>
    <mergeCell ref="C9:D9"/>
    <mergeCell ref="M9:N9"/>
    <mergeCell ref="E9:F9"/>
  </mergeCells>
  <pageMargins left="0.7" right="0.7" top="0.75" bottom="0.75" header="0.3" footer="0.3"/>
  <pageSetup paperSize="9" scale="7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P16"/>
  <sheetViews>
    <sheetView topLeftCell="F1" workbookViewId="0">
      <selection activeCell="H18" sqref="H18"/>
    </sheetView>
  </sheetViews>
  <sheetFormatPr baseColWidth="10" defaultRowHeight="15"/>
  <cols>
    <col min="1" max="16" width="14.7109375" customWidth="1"/>
  </cols>
  <sheetData>
    <row r="5" spans="1:16" ht="15.75"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s="24" customFormat="1" ht="18.75">
      <c r="E6" s="159" t="s">
        <v>195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1:16" s="24" customFormat="1" ht="18.75">
      <c r="E7" s="3" t="s">
        <v>204</v>
      </c>
      <c r="F7" s="3"/>
      <c r="G7" s="3"/>
      <c r="H7" s="25"/>
      <c r="I7" s="3"/>
      <c r="J7" s="3"/>
      <c r="K7" s="3"/>
      <c r="L7" s="3"/>
      <c r="M7" s="3"/>
      <c r="N7" s="3"/>
      <c r="O7" s="26" t="s">
        <v>203</v>
      </c>
      <c r="P7" s="3"/>
    </row>
    <row r="8" spans="1:16" s="24" customFormat="1" ht="18.75">
      <c r="A8" s="167" t="s">
        <v>197</v>
      </c>
      <c r="B8" s="172" t="s">
        <v>232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4"/>
    </row>
    <row r="9" spans="1:16" s="24" customFormat="1" ht="58.5">
      <c r="A9" s="168"/>
      <c r="B9" s="27" t="s">
        <v>212</v>
      </c>
      <c r="C9" s="170" t="s">
        <v>213</v>
      </c>
      <c r="D9" s="171"/>
      <c r="E9" s="170" t="s">
        <v>214</v>
      </c>
      <c r="F9" s="171"/>
      <c r="G9" s="27" t="s">
        <v>216</v>
      </c>
      <c r="H9" s="27" t="s">
        <v>217</v>
      </c>
      <c r="I9" s="27" t="s">
        <v>218</v>
      </c>
      <c r="J9" s="27" t="s">
        <v>219</v>
      </c>
      <c r="K9" s="27" t="s">
        <v>221</v>
      </c>
      <c r="L9" s="27" t="s">
        <v>222</v>
      </c>
      <c r="M9" s="170" t="s">
        <v>224</v>
      </c>
      <c r="N9" s="171"/>
      <c r="O9" s="27" t="s">
        <v>225</v>
      </c>
      <c r="P9" s="27" t="s">
        <v>226</v>
      </c>
    </row>
    <row r="10" spans="1:16" s="24" customFormat="1" ht="19.5" thickBot="1">
      <c r="A10" s="169"/>
      <c r="B10" s="28" t="s">
        <v>202</v>
      </c>
      <c r="C10" s="29" t="s">
        <v>201</v>
      </c>
      <c r="D10" s="28" t="s">
        <v>202</v>
      </c>
      <c r="E10" s="28" t="s">
        <v>202</v>
      </c>
      <c r="F10" s="29" t="s">
        <v>201</v>
      </c>
      <c r="G10" s="30" t="s">
        <v>202</v>
      </c>
      <c r="H10" s="30" t="s">
        <v>202</v>
      </c>
      <c r="I10" s="31" t="s">
        <v>202</v>
      </c>
      <c r="J10" s="31" t="s">
        <v>202</v>
      </c>
      <c r="K10" s="31" t="s">
        <v>202</v>
      </c>
      <c r="L10" s="31" t="s">
        <v>202</v>
      </c>
      <c r="M10" s="31" t="s">
        <v>202</v>
      </c>
      <c r="N10" s="32" t="s">
        <v>201</v>
      </c>
      <c r="O10" s="32" t="s">
        <v>202</v>
      </c>
      <c r="P10" s="31" t="s">
        <v>202</v>
      </c>
    </row>
    <row r="11" spans="1:16" s="24" customFormat="1" ht="41.45" customHeight="1">
      <c r="A11" s="33" t="s">
        <v>198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s="24" customFormat="1" ht="41.65" customHeight="1">
      <c r="A12" s="33" t="s">
        <v>199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</row>
    <row r="13" spans="1:16" s="24" customFormat="1" ht="41.65" customHeight="1">
      <c r="A13" s="33" t="s">
        <v>200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6"/>
    </row>
    <row r="16" spans="1:16" ht="21">
      <c r="O16" s="21"/>
    </row>
  </sheetData>
  <mergeCells count="7">
    <mergeCell ref="E5:P5"/>
    <mergeCell ref="E6:P6"/>
    <mergeCell ref="A8:A10"/>
    <mergeCell ref="C9:D9"/>
    <mergeCell ref="E9:F9"/>
    <mergeCell ref="M9:N9"/>
    <mergeCell ref="B8:P8"/>
  </mergeCells>
  <pageMargins left="0.7" right="0.7" top="0.75" bottom="0.75" header="0.3" footer="0.3"/>
  <pageSetup paperSize="9" scale="4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5:O56"/>
  <sheetViews>
    <sheetView topLeftCell="A40" workbookViewId="0">
      <selection activeCell="K44" sqref="K44:K56"/>
    </sheetView>
  </sheetViews>
  <sheetFormatPr baseColWidth="10" defaultRowHeight="15"/>
  <sheetData>
    <row r="5" spans="3:15" ht="15.75">
      <c r="C5" s="39" t="s">
        <v>234</v>
      </c>
      <c r="D5" s="39">
        <v>49</v>
      </c>
    </row>
    <row r="6" spans="3:15" ht="15.75">
      <c r="C6" s="39" t="s">
        <v>235</v>
      </c>
      <c r="D6" s="39">
        <v>57</v>
      </c>
    </row>
    <row r="7" spans="3:15" ht="18">
      <c r="C7" s="39" t="s">
        <v>236</v>
      </c>
      <c r="D7" s="39">
        <v>1</v>
      </c>
      <c r="K7" s="106"/>
    </row>
    <row r="8" spans="3:15" ht="18">
      <c r="C8" s="39" t="s">
        <v>237</v>
      </c>
      <c r="D8" s="39">
        <v>107</v>
      </c>
      <c r="K8" s="106"/>
      <c r="O8" s="106" t="s">
        <v>299</v>
      </c>
    </row>
    <row r="9" spans="3:15" ht="18">
      <c r="K9" s="106"/>
      <c r="O9" s="106" t="s">
        <v>299</v>
      </c>
    </row>
    <row r="10" spans="3:15" ht="18">
      <c r="K10" s="106"/>
      <c r="O10" s="125" t="s">
        <v>299</v>
      </c>
    </row>
    <row r="11" spans="3:15" ht="18">
      <c r="K11" s="106"/>
      <c r="O11" s="106" t="s">
        <v>299</v>
      </c>
    </row>
    <row r="12" spans="3:15" ht="18">
      <c r="K12" s="106"/>
      <c r="O12" s="125" t="s">
        <v>299</v>
      </c>
    </row>
    <row r="13" spans="3:15" ht="18">
      <c r="K13" s="106"/>
      <c r="O13" s="125" t="s">
        <v>299</v>
      </c>
    </row>
    <row r="14" spans="3:15" ht="18">
      <c r="K14" s="106"/>
      <c r="O14" s="106" t="s">
        <v>299</v>
      </c>
    </row>
    <row r="15" spans="3:15" ht="18">
      <c r="K15" s="106"/>
      <c r="O15" s="106" t="s">
        <v>299</v>
      </c>
    </row>
    <row r="16" spans="3:15" ht="18">
      <c r="K16" s="106"/>
      <c r="O16" s="106" t="s">
        <v>299</v>
      </c>
    </row>
    <row r="17" spans="11:15" ht="18">
      <c r="K17" s="106"/>
      <c r="O17" s="106" t="s">
        <v>299</v>
      </c>
    </row>
    <row r="18" spans="11:15" ht="18">
      <c r="K18" s="106"/>
      <c r="O18" s="106" t="s">
        <v>299</v>
      </c>
    </row>
    <row r="19" spans="11:15" ht="18">
      <c r="K19" s="106"/>
      <c r="O19" s="106" t="s">
        <v>299</v>
      </c>
    </row>
    <row r="20" spans="11:15" ht="18">
      <c r="K20" s="106"/>
      <c r="O20" s="106" t="s">
        <v>299</v>
      </c>
    </row>
    <row r="21" spans="11:15" ht="18">
      <c r="K21" s="106"/>
      <c r="O21" s="106" t="s">
        <v>299</v>
      </c>
    </row>
    <row r="22" spans="11:15" ht="18">
      <c r="K22" s="106"/>
      <c r="O22" s="106" t="s">
        <v>299</v>
      </c>
    </row>
    <row r="23" spans="11:15" ht="18">
      <c r="K23" s="106"/>
      <c r="O23" s="106" t="s">
        <v>299</v>
      </c>
    </row>
    <row r="24" spans="11:15" ht="18">
      <c r="K24" s="106"/>
      <c r="O24" s="125" t="s">
        <v>299</v>
      </c>
    </row>
    <row r="25" spans="11:15" ht="18">
      <c r="K25" s="106"/>
      <c r="O25" s="106" t="s">
        <v>299</v>
      </c>
    </row>
    <row r="26" spans="11:15" ht="18">
      <c r="O26" s="106" t="s">
        <v>299</v>
      </c>
    </row>
    <row r="27" spans="11:15" ht="18">
      <c r="O27" s="106" t="s">
        <v>299</v>
      </c>
    </row>
    <row r="28" spans="11:15" ht="18">
      <c r="O28" s="106" t="s">
        <v>299</v>
      </c>
    </row>
    <row r="29" spans="11:15" ht="18">
      <c r="O29" s="106" t="s">
        <v>299</v>
      </c>
    </row>
    <row r="30" spans="11:15" ht="18">
      <c r="O30" s="106" t="s">
        <v>299</v>
      </c>
    </row>
    <row r="31" spans="11:15" ht="18">
      <c r="O31" s="106" t="s">
        <v>299</v>
      </c>
    </row>
    <row r="32" spans="11:15" ht="18">
      <c r="O32" s="106" t="s">
        <v>299</v>
      </c>
    </row>
    <row r="33" spans="11:15" ht="18">
      <c r="O33" s="106" t="s">
        <v>299</v>
      </c>
    </row>
    <row r="34" spans="11:15" ht="18">
      <c r="O34" s="125" t="s">
        <v>299</v>
      </c>
    </row>
    <row r="35" spans="11:15" ht="18">
      <c r="O35" s="106" t="s">
        <v>299</v>
      </c>
    </row>
    <row r="36" spans="11:15" ht="18">
      <c r="O36" s="106" t="s">
        <v>299</v>
      </c>
    </row>
    <row r="37" spans="11:15" ht="18">
      <c r="O37" s="106" t="s">
        <v>299</v>
      </c>
    </row>
    <row r="38" spans="11:15" ht="18">
      <c r="O38" s="106" t="s">
        <v>299</v>
      </c>
    </row>
    <row r="39" spans="11:15" ht="18">
      <c r="O39" s="106" t="s">
        <v>299</v>
      </c>
    </row>
    <row r="40" spans="11:15" ht="18">
      <c r="O40" s="106" t="s">
        <v>299</v>
      </c>
    </row>
    <row r="41" spans="11:15" ht="18">
      <c r="O41" s="106" t="s">
        <v>299</v>
      </c>
    </row>
    <row r="42" spans="11:15" ht="18">
      <c r="O42" s="106" t="s">
        <v>299</v>
      </c>
    </row>
    <row r="43" spans="11:15" ht="18">
      <c r="O43" s="106" t="s">
        <v>299</v>
      </c>
    </row>
    <row r="44" spans="11:15" ht="18">
      <c r="K44" s="106" t="s">
        <v>300</v>
      </c>
      <c r="O44" s="106" t="s">
        <v>299</v>
      </c>
    </row>
    <row r="45" spans="11:15" ht="18">
      <c r="K45" s="125" t="s">
        <v>300</v>
      </c>
      <c r="O45" s="106" t="s">
        <v>299</v>
      </c>
    </row>
    <row r="46" spans="11:15" ht="18">
      <c r="K46" s="106" t="s">
        <v>300</v>
      </c>
      <c r="O46" s="106" t="s">
        <v>299</v>
      </c>
    </row>
    <row r="47" spans="11:15" ht="18">
      <c r="K47" s="106" t="s">
        <v>300</v>
      </c>
      <c r="O47" s="106" t="s">
        <v>299</v>
      </c>
    </row>
    <row r="48" spans="11:15" ht="18">
      <c r="K48" s="106" t="s">
        <v>300</v>
      </c>
      <c r="O48" s="106" t="s">
        <v>299</v>
      </c>
    </row>
    <row r="49" spans="11:15" ht="18">
      <c r="K49" s="125" t="s">
        <v>300</v>
      </c>
      <c r="O49" s="125" t="s">
        <v>299</v>
      </c>
    </row>
    <row r="50" spans="11:15" ht="18">
      <c r="K50" s="106" t="s">
        <v>300</v>
      </c>
      <c r="O50" s="106" t="s">
        <v>299</v>
      </c>
    </row>
    <row r="51" spans="11:15" ht="18">
      <c r="K51" s="106" t="s">
        <v>300</v>
      </c>
    </row>
    <row r="52" spans="11:15" ht="18">
      <c r="K52" s="106" t="s">
        <v>300</v>
      </c>
    </row>
    <row r="53" spans="11:15" ht="18">
      <c r="K53" s="125" t="s">
        <v>300</v>
      </c>
    </row>
    <row r="54" spans="11:15" ht="18">
      <c r="K54" s="106" t="s">
        <v>300</v>
      </c>
    </row>
    <row r="55" spans="11:15" ht="18">
      <c r="K55" s="106" t="s">
        <v>300</v>
      </c>
    </row>
    <row r="56" spans="11:15" ht="18">
      <c r="K56" s="125" t="s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D6:L48"/>
  <sheetViews>
    <sheetView workbookViewId="0">
      <selection activeCell="L7" sqref="L7"/>
    </sheetView>
  </sheetViews>
  <sheetFormatPr baseColWidth="10" defaultRowHeight="15"/>
  <sheetData>
    <row r="6" spans="4:12" ht="18">
      <c r="D6">
        <v>1</v>
      </c>
      <c r="E6" s="106" t="s">
        <v>299</v>
      </c>
      <c r="H6">
        <v>1</v>
      </c>
      <c r="I6" s="106" t="s">
        <v>300</v>
      </c>
      <c r="L6" s="106" t="s">
        <v>300</v>
      </c>
    </row>
    <row r="7" spans="4:12" ht="18">
      <c r="D7">
        <v>2</v>
      </c>
      <c r="E7" s="106" t="s">
        <v>299</v>
      </c>
      <c r="H7">
        <v>2</v>
      </c>
      <c r="I7" s="106" t="s">
        <v>300</v>
      </c>
      <c r="L7" s="106" t="s">
        <v>302</v>
      </c>
    </row>
    <row r="8" spans="4:12" ht="18">
      <c r="D8">
        <v>3</v>
      </c>
      <c r="E8" s="106" t="s">
        <v>299</v>
      </c>
      <c r="H8">
        <v>3</v>
      </c>
      <c r="I8" s="106" t="s">
        <v>300</v>
      </c>
      <c r="L8" s="106" t="s">
        <v>300</v>
      </c>
    </row>
    <row r="9" spans="4:12" ht="18">
      <c r="D9">
        <v>4</v>
      </c>
      <c r="E9" s="106" t="s">
        <v>299</v>
      </c>
      <c r="H9">
        <v>4</v>
      </c>
      <c r="I9" s="106" t="s">
        <v>300</v>
      </c>
      <c r="L9" s="106" t="s">
        <v>300</v>
      </c>
    </row>
    <row r="10" spans="4:12" ht="18">
      <c r="D10">
        <v>5</v>
      </c>
      <c r="E10" s="106" t="s">
        <v>299</v>
      </c>
      <c r="H10">
        <v>5</v>
      </c>
      <c r="I10" s="106" t="s">
        <v>300</v>
      </c>
      <c r="L10" s="106" t="s">
        <v>300</v>
      </c>
    </row>
    <row r="11" spans="4:12" ht="18">
      <c r="D11">
        <v>6</v>
      </c>
      <c r="E11" s="106" t="s">
        <v>299</v>
      </c>
      <c r="H11">
        <v>6</v>
      </c>
      <c r="I11" s="106" t="s">
        <v>300</v>
      </c>
      <c r="L11" s="106" t="s">
        <v>300</v>
      </c>
    </row>
    <row r="12" spans="4:12" ht="18">
      <c r="D12">
        <v>7</v>
      </c>
      <c r="E12" s="106" t="s">
        <v>299</v>
      </c>
      <c r="H12">
        <v>7</v>
      </c>
      <c r="I12" s="106" t="s">
        <v>300</v>
      </c>
      <c r="L12" s="106" t="s">
        <v>300</v>
      </c>
    </row>
    <row r="13" spans="4:12" ht="18">
      <c r="D13">
        <v>8</v>
      </c>
      <c r="E13" s="106" t="s">
        <v>299</v>
      </c>
      <c r="H13">
        <v>8</v>
      </c>
      <c r="I13" s="106" t="s">
        <v>300</v>
      </c>
      <c r="L13" s="106" t="s">
        <v>300</v>
      </c>
    </row>
    <row r="14" spans="4:12" ht="18">
      <c r="D14">
        <v>9</v>
      </c>
      <c r="E14" s="106" t="s">
        <v>299</v>
      </c>
      <c r="H14">
        <v>9</v>
      </c>
      <c r="I14" s="106" t="s">
        <v>300</v>
      </c>
      <c r="L14" s="106" t="s">
        <v>300</v>
      </c>
    </row>
    <row r="15" spans="4:12" ht="18">
      <c r="D15">
        <v>10</v>
      </c>
      <c r="E15" s="106" t="s">
        <v>299</v>
      </c>
      <c r="H15">
        <v>10</v>
      </c>
      <c r="I15" s="106" t="s">
        <v>300</v>
      </c>
      <c r="L15" s="106" t="s">
        <v>300</v>
      </c>
    </row>
    <row r="16" spans="4:12" ht="18">
      <c r="D16">
        <v>11</v>
      </c>
      <c r="E16" s="106" t="s">
        <v>299</v>
      </c>
      <c r="H16">
        <v>11</v>
      </c>
      <c r="I16" s="106" t="s">
        <v>300</v>
      </c>
      <c r="L16" s="106" t="s">
        <v>300</v>
      </c>
    </row>
    <row r="17" spans="4:12" ht="18">
      <c r="D17">
        <v>12</v>
      </c>
      <c r="E17" s="106" t="s">
        <v>299</v>
      </c>
      <c r="H17">
        <v>12</v>
      </c>
      <c r="I17" s="106" t="s">
        <v>300</v>
      </c>
      <c r="L17" s="106" t="s">
        <v>300</v>
      </c>
    </row>
    <row r="18" spans="4:12" ht="18">
      <c r="D18">
        <v>13</v>
      </c>
      <c r="E18" s="106" t="s">
        <v>299</v>
      </c>
      <c r="H18">
        <v>13</v>
      </c>
      <c r="I18" s="106" t="s">
        <v>300</v>
      </c>
      <c r="L18" s="106" t="s">
        <v>300</v>
      </c>
    </row>
    <row r="19" spans="4:12" ht="18">
      <c r="D19">
        <v>14</v>
      </c>
      <c r="E19" s="106" t="s">
        <v>299</v>
      </c>
      <c r="L19" s="106" t="s">
        <v>300</v>
      </c>
    </row>
    <row r="20" spans="4:12" ht="18">
      <c r="D20">
        <v>15</v>
      </c>
      <c r="E20" s="106" t="s">
        <v>299</v>
      </c>
    </row>
    <row r="21" spans="4:12" ht="18">
      <c r="D21">
        <v>16</v>
      </c>
      <c r="E21" s="106" t="s">
        <v>299</v>
      </c>
    </row>
    <row r="22" spans="4:12" ht="18">
      <c r="D22">
        <v>17</v>
      </c>
      <c r="E22" s="106" t="s">
        <v>299</v>
      </c>
    </row>
    <row r="23" spans="4:12" ht="18">
      <c r="D23">
        <v>18</v>
      </c>
      <c r="E23" s="106" t="s">
        <v>299</v>
      </c>
    </row>
    <row r="24" spans="4:12" ht="18">
      <c r="D24">
        <v>19</v>
      </c>
      <c r="E24" s="106" t="s">
        <v>299</v>
      </c>
    </row>
    <row r="25" spans="4:12" ht="18">
      <c r="D25">
        <v>20</v>
      </c>
      <c r="E25" s="106" t="s">
        <v>299</v>
      </c>
    </row>
    <row r="26" spans="4:12" ht="18">
      <c r="D26">
        <v>21</v>
      </c>
      <c r="E26" s="106" t="s">
        <v>299</v>
      </c>
    </row>
    <row r="27" spans="4:12" ht="18">
      <c r="D27">
        <v>22</v>
      </c>
      <c r="E27" s="106" t="s">
        <v>299</v>
      </c>
    </row>
    <row r="28" spans="4:12" ht="18">
      <c r="D28">
        <v>23</v>
      </c>
      <c r="E28" s="106" t="s">
        <v>299</v>
      </c>
    </row>
    <row r="29" spans="4:12" ht="18">
      <c r="D29">
        <v>24</v>
      </c>
      <c r="E29" s="106" t="s">
        <v>299</v>
      </c>
    </row>
    <row r="30" spans="4:12" ht="18">
      <c r="D30">
        <v>25</v>
      </c>
      <c r="E30" s="106" t="s">
        <v>299</v>
      </c>
    </row>
    <row r="31" spans="4:12" ht="18">
      <c r="D31">
        <v>26</v>
      </c>
      <c r="E31" s="106" t="s">
        <v>299</v>
      </c>
    </row>
    <row r="32" spans="4:12" ht="18">
      <c r="D32">
        <v>27</v>
      </c>
      <c r="E32" s="106" t="s">
        <v>299</v>
      </c>
    </row>
    <row r="33" spans="4:5" ht="18">
      <c r="D33">
        <v>28</v>
      </c>
      <c r="E33" s="106" t="s">
        <v>299</v>
      </c>
    </row>
    <row r="34" spans="4:5" ht="18">
      <c r="D34">
        <v>29</v>
      </c>
      <c r="E34" s="106" t="s">
        <v>299</v>
      </c>
    </row>
    <row r="35" spans="4:5" ht="18">
      <c r="D35">
        <v>30</v>
      </c>
      <c r="E35" s="106" t="s">
        <v>299</v>
      </c>
    </row>
    <row r="36" spans="4:5" ht="18">
      <c r="D36">
        <v>31</v>
      </c>
      <c r="E36" s="106" t="s">
        <v>299</v>
      </c>
    </row>
    <row r="37" spans="4:5" ht="18">
      <c r="D37">
        <v>32</v>
      </c>
      <c r="E37" s="106" t="s">
        <v>299</v>
      </c>
    </row>
    <row r="38" spans="4:5" ht="18">
      <c r="D38">
        <v>33</v>
      </c>
      <c r="E38" s="106" t="s">
        <v>299</v>
      </c>
    </row>
    <row r="39" spans="4:5" ht="18">
      <c r="D39">
        <v>34</v>
      </c>
      <c r="E39" s="106" t="s">
        <v>299</v>
      </c>
    </row>
    <row r="40" spans="4:5" ht="18">
      <c r="D40">
        <v>35</v>
      </c>
      <c r="E40" s="106" t="s">
        <v>299</v>
      </c>
    </row>
    <row r="41" spans="4:5" ht="18">
      <c r="D41">
        <v>36</v>
      </c>
      <c r="E41" s="106" t="s">
        <v>299</v>
      </c>
    </row>
    <row r="42" spans="4:5" ht="18">
      <c r="D42">
        <v>37</v>
      </c>
      <c r="E42" s="106" t="s">
        <v>299</v>
      </c>
    </row>
    <row r="43" spans="4:5" ht="18">
      <c r="D43">
        <v>38</v>
      </c>
      <c r="E43" s="106" t="s">
        <v>299</v>
      </c>
    </row>
    <row r="44" spans="4:5" ht="18">
      <c r="D44">
        <v>39</v>
      </c>
      <c r="E44" s="106" t="s">
        <v>299</v>
      </c>
    </row>
    <row r="45" spans="4:5" ht="18">
      <c r="D45">
        <v>40</v>
      </c>
      <c r="E45" s="106" t="s">
        <v>299</v>
      </c>
    </row>
    <row r="46" spans="4:5" ht="18">
      <c r="D46">
        <v>41</v>
      </c>
      <c r="E46" s="106" t="s">
        <v>299</v>
      </c>
    </row>
    <row r="47" spans="4:5" ht="18">
      <c r="D47">
        <v>42</v>
      </c>
      <c r="E47" s="106" t="s">
        <v>299</v>
      </c>
    </row>
    <row r="48" spans="4:5" ht="18">
      <c r="D48">
        <v>43</v>
      </c>
      <c r="E48" s="106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CAD</vt:lpstr>
      <vt:lpstr>Feuil2</vt:lpstr>
      <vt:lpstr>Feuil5</vt:lpstr>
      <vt:lpstr>Feuil4</vt:lpstr>
      <vt:lpstr>Feuil3</vt:lpstr>
      <vt:lpstr>Feuil1</vt:lpstr>
      <vt:lpstr>CAD!Zone_d_impression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</dc:creator>
  <cp:lastModifiedBy>univ</cp:lastModifiedBy>
  <cp:lastPrinted>2013-09-25T11:47:00Z</cp:lastPrinted>
  <dcterms:created xsi:type="dcterms:W3CDTF">2013-03-10T16:12:55Z</dcterms:created>
  <dcterms:modified xsi:type="dcterms:W3CDTF">2013-09-26T07:11:49Z</dcterms:modified>
</cp:coreProperties>
</file>