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5600" windowHeight="10008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Feuil1!$A$7:$BX$172</definedName>
  </definedNames>
  <calcPr calcId="124519"/>
</workbook>
</file>

<file path=xl/calcChain.xml><?xml version="1.0" encoding="utf-8"?>
<calcChain xmlns="http://schemas.openxmlformats.org/spreadsheetml/2006/main">
  <c r="AG161" i="1"/>
  <c r="AG162"/>
  <c r="AG163"/>
  <c r="AG164"/>
  <c r="AG165"/>
  <c r="AG166"/>
  <c r="AG167"/>
  <c r="AG168"/>
  <c r="AG169"/>
  <c r="AG170"/>
  <c r="AG171"/>
  <c r="AG172"/>
  <c r="I24" l="1"/>
  <c r="J24" s="1"/>
  <c r="V170" l="1"/>
  <c r="Z170"/>
  <c r="V171"/>
  <c r="Z171"/>
  <c r="V172"/>
  <c r="Z172"/>
  <c r="V56"/>
  <c r="W56" s="1"/>
  <c r="Z56"/>
  <c r="AG56"/>
  <c r="V57"/>
  <c r="Z57"/>
  <c r="AA57" s="1"/>
  <c r="AG57"/>
  <c r="V58"/>
  <c r="W58" s="1"/>
  <c r="Z58"/>
  <c r="AG58"/>
  <c r="V59"/>
  <c r="Z59"/>
  <c r="AA59" s="1"/>
  <c r="AG59"/>
  <c r="V63"/>
  <c r="W63" s="1"/>
  <c r="Z63"/>
  <c r="AG63"/>
  <c r="V64"/>
  <c r="Z64"/>
  <c r="AA64" s="1"/>
  <c r="AG64"/>
  <c r="V65"/>
  <c r="W65" s="1"/>
  <c r="Z65"/>
  <c r="AG65"/>
  <c r="V66"/>
  <c r="Z66"/>
  <c r="AA66" s="1"/>
  <c r="AG66"/>
  <c r="V67"/>
  <c r="W67" s="1"/>
  <c r="Z67"/>
  <c r="AG67"/>
  <c r="V68"/>
  <c r="Z68"/>
  <c r="AA68" s="1"/>
  <c r="AG68"/>
  <c r="V69"/>
  <c r="W69" s="1"/>
  <c r="Z69"/>
  <c r="AG69"/>
  <c r="V70"/>
  <c r="Z70"/>
  <c r="AA70" s="1"/>
  <c r="AG70"/>
  <c r="V71"/>
  <c r="W71" s="1"/>
  <c r="Z71"/>
  <c r="AG71"/>
  <c r="V72"/>
  <c r="Z72"/>
  <c r="AA72" s="1"/>
  <c r="AG72"/>
  <c r="V73"/>
  <c r="W73" s="1"/>
  <c r="Z73"/>
  <c r="AG73"/>
  <c r="V74"/>
  <c r="Z74"/>
  <c r="AA74" s="1"/>
  <c r="AG74"/>
  <c r="V75"/>
  <c r="W75" s="1"/>
  <c r="Z75"/>
  <c r="AG75"/>
  <c r="V76"/>
  <c r="Z76"/>
  <c r="AA76" s="1"/>
  <c r="AG76"/>
  <c r="V77"/>
  <c r="W77" s="1"/>
  <c r="Z77"/>
  <c r="AG77"/>
  <c r="V78"/>
  <c r="Z78"/>
  <c r="AA78" s="1"/>
  <c r="AG78"/>
  <c r="V79"/>
  <c r="W79" s="1"/>
  <c r="Z79"/>
  <c r="AG79"/>
  <c r="V80"/>
  <c r="W80" s="1"/>
  <c r="Z80"/>
  <c r="AG80"/>
  <c r="V81"/>
  <c r="Z81"/>
  <c r="AA81" s="1"/>
  <c r="AG81"/>
  <c r="V82"/>
  <c r="W82" s="1"/>
  <c r="Z82"/>
  <c r="AG82"/>
  <c r="V83"/>
  <c r="Z83"/>
  <c r="AA83" s="1"/>
  <c r="AG83"/>
  <c r="V84"/>
  <c r="W84" s="1"/>
  <c r="Z84"/>
  <c r="AG84"/>
  <c r="V85"/>
  <c r="Z85"/>
  <c r="AA85" s="1"/>
  <c r="AG85"/>
  <c r="V86"/>
  <c r="Z86"/>
  <c r="AA86" s="1"/>
  <c r="AG86"/>
  <c r="V87"/>
  <c r="W87" s="1"/>
  <c r="Z87"/>
  <c r="AG87"/>
  <c r="V88"/>
  <c r="Z88"/>
  <c r="AA88" s="1"/>
  <c r="AG88"/>
  <c r="V89"/>
  <c r="W89" s="1"/>
  <c r="Z89"/>
  <c r="AG89"/>
  <c r="V90"/>
  <c r="W90" s="1"/>
  <c r="Z90"/>
  <c r="AG90"/>
  <c r="V91"/>
  <c r="W91" s="1"/>
  <c r="Z91"/>
  <c r="AG91"/>
  <c r="V92"/>
  <c r="Z92"/>
  <c r="AA92" s="1"/>
  <c r="AG92"/>
  <c r="V93"/>
  <c r="W93" s="1"/>
  <c r="Z93"/>
  <c r="AG93"/>
  <c r="V94"/>
  <c r="Z94"/>
  <c r="AA94" s="1"/>
  <c r="AG94"/>
  <c r="V95"/>
  <c r="W95" s="1"/>
  <c r="Z95"/>
  <c r="AG95"/>
  <c r="V96"/>
  <c r="Z96"/>
  <c r="AG96"/>
  <c r="V97"/>
  <c r="Z97"/>
  <c r="AG97"/>
  <c r="V98"/>
  <c r="Z98"/>
  <c r="AG98"/>
  <c r="V99"/>
  <c r="Z99"/>
  <c r="AG99"/>
  <c r="V100"/>
  <c r="Z100"/>
  <c r="AG100"/>
  <c r="V101"/>
  <c r="Z101"/>
  <c r="AG101"/>
  <c r="V102"/>
  <c r="Z102"/>
  <c r="AG102"/>
  <c r="V103"/>
  <c r="Z103"/>
  <c r="AG103"/>
  <c r="V104"/>
  <c r="Z104"/>
  <c r="AG104"/>
  <c r="V105"/>
  <c r="Z105"/>
  <c r="AG105"/>
  <c r="V106"/>
  <c r="Z106"/>
  <c r="AG106"/>
  <c r="V107"/>
  <c r="Z107"/>
  <c r="AG107"/>
  <c r="V108"/>
  <c r="Z108"/>
  <c r="AG108"/>
  <c r="V109"/>
  <c r="Z109"/>
  <c r="AG109"/>
  <c r="V110"/>
  <c r="Z110"/>
  <c r="AG110"/>
  <c r="V111"/>
  <c r="Z111"/>
  <c r="AG111"/>
  <c r="V112"/>
  <c r="Z112"/>
  <c r="AG112"/>
  <c r="V113"/>
  <c r="Z113"/>
  <c r="AG113"/>
  <c r="V114"/>
  <c r="Z114"/>
  <c r="AG114"/>
  <c r="V115"/>
  <c r="Z115"/>
  <c r="AG115"/>
  <c r="V116"/>
  <c r="Z116"/>
  <c r="AG116"/>
  <c r="V120"/>
  <c r="Z120"/>
  <c r="AG120"/>
  <c r="V121"/>
  <c r="Z121"/>
  <c r="AG121"/>
  <c r="V122"/>
  <c r="Z122"/>
  <c r="AG122"/>
  <c r="V123"/>
  <c r="Z123"/>
  <c r="AG123"/>
  <c r="V124"/>
  <c r="Z124"/>
  <c r="AG124"/>
  <c r="V125"/>
  <c r="Z125"/>
  <c r="AG125"/>
  <c r="V126"/>
  <c r="Z126"/>
  <c r="AG126"/>
  <c r="V127"/>
  <c r="Z127"/>
  <c r="AG127"/>
  <c r="V128"/>
  <c r="Z128"/>
  <c r="AG128"/>
  <c r="V129"/>
  <c r="Z129"/>
  <c r="AG129"/>
  <c r="V130"/>
  <c r="Z130"/>
  <c r="AG130"/>
  <c r="V131"/>
  <c r="Z131"/>
  <c r="AG131"/>
  <c r="V132"/>
  <c r="Z132"/>
  <c r="AG132"/>
  <c r="V133"/>
  <c r="Z133"/>
  <c r="AG133"/>
  <c r="V134"/>
  <c r="Z134"/>
  <c r="AG134"/>
  <c r="V135"/>
  <c r="Z135"/>
  <c r="AG135"/>
  <c r="V136"/>
  <c r="Z136"/>
  <c r="AG136"/>
  <c r="V137"/>
  <c r="Z137"/>
  <c r="AG137"/>
  <c r="V138"/>
  <c r="Z138"/>
  <c r="AG138"/>
  <c r="V139"/>
  <c r="Z139"/>
  <c r="AG139"/>
  <c r="V140"/>
  <c r="Z140"/>
  <c r="AG140"/>
  <c r="V141"/>
  <c r="Z141"/>
  <c r="AG141"/>
  <c r="V142"/>
  <c r="Z142"/>
  <c r="AG142"/>
  <c r="V143"/>
  <c r="Z143"/>
  <c r="AG143"/>
  <c r="V144"/>
  <c r="Z144"/>
  <c r="AG144"/>
  <c r="V145"/>
  <c r="Z145"/>
  <c r="AG145"/>
  <c r="V146"/>
  <c r="Z146"/>
  <c r="AG146"/>
  <c r="V147"/>
  <c r="Z147"/>
  <c r="AG147"/>
  <c r="V148"/>
  <c r="Z148"/>
  <c r="AG148"/>
  <c r="V149"/>
  <c r="Z149"/>
  <c r="AG149"/>
  <c r="V150"/>
  <c r="Z150"/>
  <c r="AG150"/>
  <c r="V151"/>
  <c r="Z151"/>
  <c r="AG151"/>
  <c r="V152"/>
  <c r="Z152"/>
  <c r="AG152"/>
  <c r="V153"/>
  <c r="Z153"/>
  <c r="AG153"/>
  <c r="V154"/>
  <c r="Z154"/>
  <c r="AG154"/>
  <c r="V155"/>
  <c r="Z155"/>
  <c r="AG155"/>
  <c r="V156"/>
  <c r="Z156"/>
  <c r="AG156"/>
  <c r="V157"/>
  <c r="Z157"/>
  <c r="AG157"/>
  <c r="V158"/>
  <c r="Z158"/>
  <c r="AG158"/>
  <c r="V159"/>
  <c r="Z159"/>
  <c r="AG159"/>
  <c r="V160"/>
  <c r="Z160"/>
  <c r="AG160"/>
  <c r="V161"/>
  <c r="Z161"/>
  <c r="V162"/>
  <c r="Z162"/>
  <c r="V163"/>
  <c r="Z163"/>
  <c r="V164"/>
  <c r="Z164"/>
  <c r="V165"/>
  <c r="Z165"/>
  <c r="V166"/>
  <c r="Z166"/>
  <c r="V167"/>
  <c r="Z167"/>
  <c r="V168"/>
  <c r="Z168"/>
  <c r="V169"/>
  <c r="Z169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AG55"/>
  <c r="V55"/>
  <c r="W55" s="1"/>
  <c r="AG54"/>
  <c r="V54"/>
  <c r="W54" s="1"/>
  <c r="AG53"/>
  <c r="V53"/>
  <c r="W53" s="1"/>
  <c r="AG52"/>
  <c r="V52"/>
  <c r="W52" s="1"/>
  <c r="AG51"/>
  <c r="V51"/>
  <c r="W51" s="1"/>
  <c r="AG50"/>
  <c r="V50"/>
  <c r="W50" s="1"/>
  <c r="AG49"/>
  <c r="V49"/>
  <c r="W49" s="1"/>
  <c r="AG48"/>
  <c r="V48"/>
  <c r="W48" s="1"/>
  <c r="AG47"/>
  <c r="V47"/>
  <c r="W47" s="1"/>
  <c r="AG46"/>
  <c r="V46"/>
  <c r="W46" s="1"/>
  <c r="AG45"/>
  <c r="V45"/>
  <c r="W45" s="1"/>
  <c r="AG44"/>
  <c r="V44"/>
  <c r="W44" s="1"/>
  <c r="AG43"/>
  <c r="V43"/>
  <c r="W43" s="1"/>
  <c r="AG42"/>
  <c r="V42"/>
  <c r="W42" s="1"/>
  <c r="AG41"/>
  <c r="V41"/>
  <c r="W41" s="1"/>
  <c r="AG40"/>
  <c r="V40"/>
  <c r="W40" s="1"/>
  <c r="AG39"/>
  <c r="V39"/>
  <c r="W39" s="1"/>
  <c r="AG38"/>
  <c r="V38"/>
  <c r="W38" s="1"/>
  <c r="AG37"/>
  <c r="V37"/>
  <c r="W37" s="1"/>
  <c r="AG36"/>
  <c r="V36"/>
  <c r="W36" s="1"/>
  <c r="AG35"/>
  <c r="V35"/>
  <c r="W35" s="1"/>
  <c r="AG34"/>
  <c r="V34"/>
  <c r="W34" s="1"/>
  <c r="AG33"/>
  <c r="V33"/>
  <c r="W33" s="1"/>
  <c r="AG32"/>
  <c r="V32"/>
  <c r="W32" s="1"/>
  <c r="AG31"/>
  <c r="V31"/>
  <c r="W31" s="1"/>
  <c r="AG30"/>
  <c r="V30"/>
  <c r="W30" s="1"/>
  <c r="AG29"/>
  <c r="V29"/>
  <c r="W29" s="1"/>
  <c r="AG28"/>
  <c r="V28"/>
  <c r="W28" s="1"/>
  <c r="AG27"/>
  <c r="V27"/>
  <c r="W27" s="1"/>
  <c r="AG26"/>
  <c r="V26"/>
  <c r="W26" s="1"/>
  <c r="AG25"/>
  <c r="V25"/>
  <c r="W25" s="1"/>
  <c r="AG24"/>
  <c r="V24"/>
  <c r="W24" s="1"/>
  <c r="AG23"/>
  <c r="V23"/>
  <c r="W23" s="1"/>
  <c r="AG22"/>
  <c r="V22"/>
  <c r="W22" s="1"/>
  <c r="AG21"/>
  <c r="V21"/>
  <c r="W21" s="1"/>
  <c r="AG20"/>
  <c r="V20"/>
  <c r="W20" s="1"/>
  <c r="AG19"/>
  <c r="V19"/>
  <c r="W19" s="1"/>
  <c r="AG18"/>
  <c r="V18"/>
  <c r="W18" s="1"/>
  <c r="AG17"/>
  <c r="V17"/>
  <c r="W17" s="1"/>
  <c r="AG16"/>
  <c r="V16"/>
  <c r="W16" s="1"/>
  <c r="AG15"/>
  <c r="V15"/>
  <c r="W15" s="1"/>
  <c r="AG14"/>
  <c r="V14"/>
  <c r="W14" s="1"/>
  <c r="AG13"/>
  <c r="V13"/>
  <c r="W13" s="1"/>
  <c r="AG12"/>
  <c r="V12"/>
  <c r="W12" s="1"/>
  <c r="AG11"/>
  <c r="V11"/>
  <c r="W11" s="1"/>
  <c r="AG10"/>
  <c r="V10"/>
  <c r="W10" s="1"/>
  <c r="AG9"/>
  <c r="V9"/>
  <c r="W9" s="1"/>
  <c r="AG8"/>
  <c r="V8"/>
  <c r="W8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46"/>
  <c r="Q46" s="1"/>
  <c r="P47"/>
  <c r="Q47" s="1"/>
  <c r="P48"/>
  <c r="Q48" s="1"/>
  <c r="P49"/>
  <c r="Q49" s="1"/>
  <c r="P50"/>
  <c r="Q50" s="1"/>
  <c r="P51"/>
  <c r="Q51" s="1"/>
  <c r="P52"/>
  <c r="Q52" s="1"/>
  <c r="P53"/>
  <c r="Q53" s="1"/>
  <c r="P54"/>
  <c r="Q54" s="1"/>
  <c r="P55"/>
  <c r="Q55" s="1"/>
  <c r="P56"/>
  <c r="Q56" s="1"/>
  <c r="P57"/>
  <c r="P58"/>
  <c r="P59"/>
  <c r="Q59" s="1"/>
  <c r="P63"/>
  <c r="P64"/>
  <c r="Q64" s="1"/>
  <c r="P65"/>
  <c r="P66"/>
  <c r="Q66" s="1"/>
  <c r="P67"/>
  <c r="P68"/>
  <c r="Q68" s="1"/>
  <c r="P69"/>
  <c r="P70"/>
  <c r="Q70" s="1"/>
  <c r="P71"/>
  <c r="P72"/>
  <c r="Q72" s="1"/>
  <c r="P73"/>
  <c r="P74"/>
  <c r="Q74" s="1"/>
  <c r="P75"/>
  <c r="P76"/>
  <c r="Q76" s="1"/>
  <c r="P77"/>
  <c r="Q77" s="1"/>
  <c r="P78"/>
  <c r="Q78" s="1"/>
  <c r="P79"/>
  <c r="Q79" s="1"/>
  <c r="P80"/>
  <c r="Q80" s="1"/>
  <c r="P81"/>
  <c r="Q81" s="1"/>
  <c r="P82"/>
  <c r="Q82" s="1"/>
  <c r="P83"/>
  <c r="Q83" s="1"/>
  <c r="P84"/>
  <c r="Q84" s="1"/>
  <c r="P85"/>
  <c r="Q85" s="1"/>
  <c r="P86"/>
  <c r="Q86" s="1"/>
  <c r="P87"/>
  <c r="Q87" s="1"/>
  <c r="P88"/>
  <c r="Q88" s="1"/>
  <c r="P89"/>
  <c r="Q89" s="1"/>
  <c r="P90"/>
  <c r="Q90" s="1"/>
  <c r="P91"/>
  <c r="Q91" s="1"/>
  <c r="P92"/>
  <c r="P93"/>
  <c r="Q93" s="1"/>
  <c r="P94"/>
  <c r="P95"/>
  <c r="Q95" s="1"/>
  <c r="P96"/>
  <c r="P97"/>
  <c r="P98"/>
  <c r="Q98" s="1"/>
  <c r="P99"/>
  <c r="P100"/>
  <c r="P101"/>
  <c r="Q101" s="1"/>
  <c r="P102"/>
  <c r="P103"/>
  <c r="Q103" s="1"/>
  <c r="P104"/>
  <c r="P105"/>
  <c r="Q105" s="1"/>
  <c r="P106"/>
  <c r="P107"/>
  <c r="Q107" s="1"/>
  <c r="P108"/>
  <c r="P109"/>
  <c r="Q109" s="1"/>
  <c r="P110"/>
  <c r="P111"/>
  <c r="Q111" s="1"/>
  <c r="P112"/>
  <c r="P113"/>
  <c r="Q113" s="1"/>
  <c r="P114"/>
  <c r="Q114" s="1"/>
  <c r="P115"/>
  <c r="P116"/>
  <c r="Q116" s="1"/>
  <c r="P120"/>
  <c r="P121"/>
  <c r="P122"/>
  <c r="Q122" s="1"/>
  <c r="P123"/>
  <c r="Q123" s="1"/>
  <c r="P124"/>
  <c r="P125"/>
  <c r="Q125" s="1"/>
  <c r="P126"/>
  <c r="Q126" s="1"/>
  <c r="P127"/>
  <c r="P128"/>
  <c r="Q128" s="1"/>
  <c r="P129"/>
  <c r="P130"/>
  <c r="P131"/>
  <c r="Q131" s="1"/>
  <c r="P132"/>
  <c r="Q132" s="1"/>
  <c r="P133"/>
  <c r="Q133" s="1"/>
  <c r="P134"/>
  <c r="P135"/>
  <c r="Q135" s="1"/>
  <c r="P136"/>
  <c r="P137"/>
  <c r="Q137" s="1"/>
  <c r="P138"/>
  <c r="P139"/>
  <c r="Q139" s="1"/>
  <c r="P140"/>
  <c r="P141"/>
  <c r="Q141" s="1"/>
  <c r="P142"/>
  <c r="Q142" s="1"/>
  <c r="P143"/>
  <c r="P144"/>
  <c r="P145"/>
  <c r="Q145" s="1"/>
  <c r="P146"/>
  <c r="P147"/>
  <c r="Q147" s="1"/>
  <c r="P148"/>
  <c r="P149"/>
  <c r="P150"/>
  <c r="P151"/>
  <c r="P152"/>
  <c r="Q152" s="1"/>
  <c r="P153"/>
  <c r="P154"/>
  <c r="P155"/>
  <c r="P156"/>
  <c r="Q156" s="1"/>
  <c r="P157"/>
  <c r="P158"/>
  <c r="Q158" s="1"/>
  <c r="P159"/>
  <c r="P160"/>
  <c r="Q160" s="1"/>
  <c r="P161"/>
  <c r="P162"/>
  <c r="Q162" s="1"/>
  <c r="P163"/>
  <c r="P164"/>
  <c r="Q164" s="1"/>
  <c r="P165"/>
  <c r="P166"/>
  <c r="Q166" s="1"/>
  <c r="P167"/>
  <c r="P168"/>
  <c r="Q168" s="1"/>
  <c r="P169"/>
  <c r="Q169" s="1"/>
  <c r="P170"/>
  <c r="Q170" s="1"/>
  <c r="P171"/>
  <c r="Q171" s="1"/>
  <c r="P172"/>
  <c r="Q172" s="1"/>
  <c r="E169"/>
  <c r="F169" s="1"/>
  <c r="I169"/>
  <c r="J169" s="1"/>
  <c r="E170"/>
  <c r="F170" s="1"/>
  <c r="I170"/>
  <c r="J170" s="1"/>
  <c r="E171"/>
  <c r="F171" s="1"/>
  <c r="I171"/>
  <c r="J171" s="1"/>
  <c r="E172"/>
  <c r="F172" s="1"/>
  <c r="I172"/>
  <c r="J172" s="1"/>
  <c r="E56"/>
  <c r="F56" s="1"/>
  <c r="I56"/>
  <c r="J56" s="1"/>
  <c r="E57"/>
  <c r="F57" s="1"/>
  <c r="I57"/>
  <c r="J57" s="1"/>
  <c r="E58"/>
  <c r="F58" s="1"/>
  <c r="I58"/>
  <c r="J58" s="1"/>
  <c r="E59"/>
  <c r="F59" s="1"/>
  <c r="I59"/>
  <c r="J59" s="1"/>
  <c r="E63"/>
  <c r="F63" s="1"/>
  <c r="I63"/>
  <c r="J63" s="1"/>
  <c r="E64"/>
  <c r="F64" s="1"/>
  <c r="I64"/>
  <c r="J64" s="1"/>
  <c r="E65"/>
  <c r="F65" s="1"/>
  <c r="I65"/>
  <c r="J65" s="1"/>
  <c r="E66"/>
  <c r="F66" s="1"/>
  <c r="I66"/>
  <c r="J66" s="1"/>
  <c r="E67"/>
  <c r="F67" s="1"/>
  <c r="I67"/>
  <c r="J67" s="1"/>
  <c r="E68"/>
  <c r="F68" s="1"/>
  <c r="I68"/>
  <c r="J68" s="1"/>
  <c r="E69"/>
  <c r="F69" s="1"/>
  <c r="I69"/>
  <c r="J69" s="1"/>
  <c r="E70"/>
  <c r="F70" s="1"/>
  <c r="I70"/>
  <c r="J70" s="1"/>
  <c r="E71"/>
  <c r="F71" s="1"/>
  <c r="I71"/>
  <c r="J71" s="1"/>
  <c r="E72"/>
  <c r="F72" s="1"/>
  <c r="I72"/>
  <c r="J72" s="1"/>
  <c r="E73"/>
  <c r="F73" s="1"/>
  <c r="I73"/>
  <c r="J73" s="1"/>
  <c r="E74"/>
  <c r="F74" s="1"/>
  <c r="I74"/>
  <c r="J74" s="1"/>
  <c r="E75"/>
  <c r="F75" s="1"/>
  <c r="I75"/>
  <c r="J75" s="1"/>
  <c r="E76"/>
  <c r="F76" s="1"/>
  <c r="I76"/>
  <c r="J76" s="1"/>
  <c r="E77"/>
  <c r="F77" s="1"/>
  <c r="I77"/>
  <c r="J77" s="1"/>
  <c r="E78"/>
  <c r="F78" s="1"/>
  <c r="I78"/>
  <c r="J78" s="1"/>
  <c r="E79"/>
  <c r="F79" s="1"/>
  <c r="I79"/>
  <c r="J79" s="1"/>
  <c r="E80"/>
  <c r="F80" s="1"/>
  <c r="I80"/>
  <c r="J80" s="1"/>
  <c r="E81"/>
  <c r="F81" s="1"/>
  <c r="I81"/>
  <c r="J81" s="1"/>
  <c r="E82"/>
  <c r="F82" s="1"/>
  <c r="I82"/>
  <c r="J82" s="1"/>
  <c r="E83"/>
  <c r="F83" s="1"/>
  <c r="I83"/>
  <c r="J83" s="1"/>
  <c r="E84"/>
  <c r="F84" s="1"/>
  <c r="I84"/>
  <c r="J84" s="1"/>
  <c r="E85"/>
  <c r="F85" s="1"/>
  <c r="I85"/>
  <c r="J85" s="1"/>
  <c r="E86"/>
  <c r="F86" s="1"/>
  <c r="I86"/>
  <c r="J86" s="1"/>
  <c r="E87"/>
  <c r="F87" s="1"/>
  <c r="I87"/>
  <c r="J87" s="1"/>
  <c r="E88"/>
  <c r="F88" s="1"/>
  <c r="I88"/>
  <c r="J88" s="1"/>
  <c r="E89"/>
  <c r="F89" s="1"/>
  <c r="I89"/>
  <c r="J89" s="1"/>
  <c r="E90"/>
  <c r="F90" s="1"/>
  <c r="I90"/>
  <c r="J90" s="1"/>
  <c r="E91"/>
  <c r="F91" s="1"/>
  <c r="I91"/>
  <c r="J91" s="1"/>
  <c r="E92"/>
  <c r="F92" s="1"/>
  <c r="I92"/>
  <c r="J92" s="1"/>
  <c r="E93"/>
  <c r="F93" s="1"/>
  <c r="I93"/>
  <c r="J93" s="1"/>
  <c r="E94"/>
  <c r="F94" s="1"/>
  <c r="I94"/>
  <c r="J94" s="1"/>
  <c r="E95"/>
  <c r="F95" s="1"/>
  <c r="I95"/>
  <c r="J95" s="1"/>
  <c r="E96"/>
  <c r="F96" s="1"/>
  <c r="I96"/>
  <c r="J96" s="1"/>
  <c r="E97"/>
  <c r="F97" s="1"/>
  <c r="I97"/>
  <c r="J97" s="1"/>
  <c r="E98"/>
  <c r="F98" s="1"/>
  <c r="I98"/>
  <c r="J98" s="1"/>
  <c r="E99"/>
  <c r="F99" s="1"/>
  <c r="I99"/>
  <c r="J99" s="1"/>
  <c r="E100"/>
  <c r="F100" s="1"/>
  <c r="I100"/>
  <c r="J100" s="1"/>
  <c r="E101"/>
  <c r="F101" s="1"/>
  <c r="I101"/>
  <c r="J101" s="1"/>
  <c r="E102"/>
  <c r="F102" s="1"/>
  <c r="I102"/>
  <c r="J102" s="1"/>
  <c r="E103"/>
  <c r="F103" s="1"/>
  <c r="I103"/>
  <c r="J103" s="1"/>
  <c r="E104"/>
  <c r="F104" s="1"/>
  <c r="I104"/>
  <c r="J104" s="1"/>
  <c r="E105"/>
  <c r="F105" s="1"/>
  <c r="I105"/>
  <c r="J105" s="1"/>
  <c r="E106"/>
  <c r="F106" s="1"/>
  <c r="I106"/>
  <c r="J106" s="1"/>
  <c r="E107"/>
  <c r="F107" s="1"/>
  <c r="I107"/>
  <c r="J107" s="1"/>
  <c r="E108"/>
  <c r="F108" s="1"/>
  <c r="I108"/>
  <c r="J108" s="1"/>
  <c r="E109"/>
  <c r="F109" s="1"/>
  <c r="I109"/>
  <c r="J109" s="1"/>
  <c r="E110"/>
  <c r="F110" s="1"/>
  <c r="I110"/>
  <c r="J110" s="1"/>
  <c r="E111"/>
  <c r="F111" s="1"/>
  <c r="I111"/>
  <c r="J111" s="1"/>
  <c r="E112"/>
  <c r="F112" s="1"/>
  <c r="I112"/>
  <c r="J112" s="1"/>
  <c r="E113"/>
  <c r="F113" s="1"/>
  <c r="I113"/>
  <c r="J113" s="1"/>
  <c r="E114"/>
  <c r="F114" s="1"/>
  <c r="I114"/>
  <c r="J114" s="1"/>
  <c r="E115"/>
  <c r="F115" s="1"/>
  <c r="I115"/>
  <c r="J115" s="1"/>
  <c r="E116"/>
  <c r="F116" s="1"/>
  <c r="I116"/>
  <c r="J116" s="1"/>
  <c r="E120"/>
  <c r="F120" s="1"/>
  <c r="I120"/>
  <c r="J120" s="1"/>
  <c r="E121"/>
  <c r="F121" s="1"/>
  <c r="I121"/>
  <c r="J121" s="1"/>
  <c r="E122"/>
  <c r="F122" s="1"/>
  <c r="I122"/>
  <c r="J122" s="1"/>
  <c r="E123"/>
  <c r="F123" s="1"/>
  <c r="I123"/>
  <c r="J123" s="1"/>
  <c r="E124"/>
  <c r="F124" s="1"/>
  <c r="I124"/>
  <c r="J124" s="1"/>
  <c r="E125"/>
  <c r="F125" s="1"/>
  <c r="I125"/>
  <c r="J125" s="1"/>
  <c r="E126"/>
  <c r="F126" s="1"/>
  <c r="I126"/>
  <c r="J126" s="1"/>
  <c r="E127"/>
  <c r="F127" s="1"/>
  <c r="I127"/>
  <c r="J127" s="1"/>
  <c r="E128"/>
  <c r="F128" s="1"/>
  <c r="I128"/>
  <c r="J128" s="1"/>
  <c r="E129"/>
  <c r="F129" s="1"/>
  <c r="I129"/>
  <c r="J129" s="1"/>
  <c r="E130"/>
  <c r="F130" s="1"/>
  <c r="I130"/>
  <c r="J130" s="1"/>
  <c r="E131"/>
  <c r="F131" s="1"/>
  <c r="I131"/>
  <c r="J131" s="1"/>
  <c r="E132"/>
  <c r="F132" s="1"/>
  <c r="I132"/>
  <c r="J132" s="1"/>
  <c r="E133"/>
  <c r="F133" s="1"/>
  <c r="I133"/>
  <c r="J133" s="1"/>
  <c r="E134"/>
  <c r="F134" s="1"/>
  <c r="I134"/>
  <c r="J134" s="1"/>
  <c r="E135"/>
  <c r="F135" s="1"/>
  <c r="I135"/>
  <c r="J135" s="1"/>
  <c r="E136"/>
  <c r="F136" s="1"/>
  <c r="I136"/>
  <c r="J136" s="1"/>
  <c r="E137"/>
  <c r="F137" s="1"/>
  <c r="I137"/>
  <c r="J137" s="1"/>
  <c r="E138"/>
  <c r="F138" s="1"/>
  <c r="I138"/>
  <c r="J138" s="1"/>
  <c r="E139"/>
  <c r="F139" s="1"/>
  <c r="I139"/>
  <c r="J139" s="1"/>
  <c r="E140"/>
  <c r="F140" s="1"/>
  <c r="I140"/>
  <c r="J140" s="1"/>
  <c r="E141"/>
  <c r="F141" s="1"/>
  <c r="I141"/>
  <c r="J141" s="1"/>
  <c r="E142"/>
  <c r="F142" s="1"/>
  <c r="I142"/>
  <c r="J142" s="1"/>
  <c r="E143"/>
  <c r="F143" s="1"/>
  <c r="I143"/>
  <c r="J143" s="1"/>
  <c r="E144"/>
  <c r="F144" s="1"/>
  <c r="I144"/>
  <c r="J144" s="1"/>
  <c r="E145"/>
  <c r="F145" s="1"/>
  <c r="I145"/>
  <c r="J145" s="1"/>
  <c r="E146"/>
  <c r="F146" s="1"/>
  <c r="I146"/>
  <c r="J146" s="1"/>
  <c r="E147"/>
  <c r="F147" s="1"/>
  <c r="I147"/>
  <c r="J147" s="1"/>
  <c r="E148"/>
  <c r="F148" s="1"/>
  <c r="I148"/>
  <c r="J148" s="1"/>
  <c r="E149"/>
  <c r="F149" s="1"/>
  <c r="I149"/>
  <c r="J149" s="1"/>
  <c r="E150"/>
  <c r="F150" s="1"/>
  <c r="I150"/>
  <c r="J150" s="1"/>
  <c r="E151"/>
  <c r="F151" s="1"/>
  <c r="I151"/>
  <c r="J151" s="1"/>
  <c r="E152"/>
  <c r="F152" s="1"/>
  <c r="I152"/>
  <c r="J152" s="1"/>
  <c r="E153"/>
  <c r="F153" s="1"/>
  <c r="I153"/>
  <c r="J153" s="1"/>
  <c r="E154"/>
  <c r="F154" s="1"/>
  <c r="I154"/>
  <c r="J154" s="1"/>
  <c r="E155"/>
  <c r="F155" s="1"/>
  <c r="I155"/>
  <c r="J155" s="1"/>
  <c r="E156"/>
  <c r="F156" s="1"/>
  <c r="I156"/>
  <c r="J156" s="1"/>
  <c r="E157"/>
  <c r="F157" s="1"/>
  <c r="I157"/>
  <c r="J157" s="1"/>
  <c r="E158"/>
  <c r="F158" s="1"/>
  <c r="I158"/>
  <c r="J158" s="1"/>
  <c r="E159"/>
  <c r="F159" s="1"/>
  <c r="I159"/>
  <c r="J159" s="1"/>
  <c r="E160"/>
  <c r="F160" s="1"/>
  <c r="I160"/>
  <c r="J160" s="1"/>
  <c r="E161"/>
  <c r="F161" s="1"/>
  <c r="I161"/>
  <c r="J161" s="1"/>
  <c r="E162"/>
  <c r="F162" s="1"/>
  <c r="I162"/>
  <c r="J162" s="1"/>
  <c r="E163"/>
  <c r="F163" s="1"/>
  <c r="I163"/>
  <c r="J163" s="1"/>
  <c r="E164"/>
  <c r="F164" s="1"/>
  <c r="I164"/>
  <c r="J164" s="1"/>
  <c r="E165"/>
  <c r="F165" s="1"/>
  <c r="I165"/>
  <c r="J165" s="1"/>
  <c r="E166"/>
  <c r="F166" s="1"/>
  <c r="I166"/>
  <c r="J166" s="1"/>
  <c r="E167"/>
  <c r="F167" s="1"/>
  <c r="I167"/>
  <c r="J167" s="1"/>
  <c r="E168"/>
  <c r="F168" s="1"/>
  <c r="I168"/>
  <c r="J168" s="1"/>
  <c r="I55"/>
  <c r="J55" s="1"/>
  <c r="E55"/>
  <c r="F55" s="1"/>
  <c r="I54"/>
  <c r="J54" s="1"/>
  <c r="E54"/>
  <c r="F54" s="1"/>
  <c r="I53"/>
  <c r="J53" s="1"/>
  <c r="E53"/>
  <c r="F53" s="1"/>
  <c r="I52"/>
  <c r="J52" s="1"/>
  <c r="E52"/>
  <c r="F52" s="1"/>
  <c r="I51"/>
  <c r="J51" s="1"/>
  <c r="E51"/>
  <c r="F51" s="1"/>
  <c r="I50"/>
  <c r="J50" s="1"/>
  <c r="E50"/>
  <c r="F50" s="1"/>
  <c r="I49"/>
  <c r="J49" s="1"/>
  <c r="E49"/>
  <c r="F49" s="1"/>
  <c r="I48"/>
  <c r="J48" s="1"/>
  <c r="E48"/>
  <c r="F48" s="1"/>
  <c r="I47"/>
  <c r="J47" s="1"/>
  <c r="E47"/>
  <c r="F47" s="1"/>
  <c r="I46"/>
  <c r="J46" s="1"/>
  <c r="E46"/>
  <c r="F46" s="1"/>
  <c r="I45"/>
  <c r="J45" s="1"/>
  <c r="E45"/>
  <c r="F45" s="1"/>
  <c r="I44"/>
  <c r="J44" s="1"/>
  <c r="E44"/>
  <c r="F44" s="1"/>
  <c r="I43"/>
  <c r="J43" s="1"/>
  <c r="E43"/>
  <c r="F43" s="1"/>
  <c r="I42"/>
  <c r="J42" s="1"/>
  <c r="E42"/>
  <c r="F42" s="1"/>
  <c r="I41"/>
  <c r="J41" s="1"/>
  <c r="E41"/>
  <c r="F41" s="1"/>
  <c r="I40"/>
  <c r="J40" s="1"/>
  <c r="E40"/>
  <c r="F40" s="1"/>
  <c r="I39"/>
  <c r="J39" s="1"/>
  <c r="E39"/>
  <c r="F39" s="1"/>
  <c r="I38"/>
  <c r="J38" s="1"/>
  <c r="E38"/>
  <c r="F38" s="1"/>
  <c r="I37"/>
  <c r="J37" s="1"/>
  <c r="E37"/>
  <c r="F37" s="1"/>
  <c r="I36"/>
  <c r="J36" s="1"/>
  <c r="E36"/>
  <c r="F36" s="1"/>
  <c r="I35"/>
  <c r="J35" s="1"/>
  <c r="E35"/>
  <c r="F35" s="1"/>
  <c r="I34"/>
  <c r="J34" s="1"/>
  <c r="E34"/>
  <c r="F34" s="1"/>
  <c r="I33"/>
  <c r="J33" s="1"/>
  <c r="E33"/>
  <c r="F33" s="1"/>
  <c r="I32"/>
  <c r="J32" s="1"/>
  <c r="E32"/>
  <c r="F32" s="1"/>
  <c r="I31"/>
  <c r="J31" s="1"/>
  <c r="E31"/>
  <c r="F31" s="1"/>
  <c r="I30"/>
  <c r="J30" s="1"/>
  <c r="E30"/>
  <c r="F30" s="1"/>
  <c r="I29"/>
  <c r="J29" s="1"/>
  <c r="E29"/>
  <c r="F29" s="1"/>
  <c r="I28"/>
  <c r="J28" s="1"/>
  <c r="E28"/>
  <c r="F28" s="1"/>
  <c r="I27"/>
  <c r="J27" s="1"/>
  <c r="E27"/>
  <c r="F27" s="1"/>
  <c r="I26"/>
  <c r="J26" s="1"/>
  <c r="E26"/>
  <c r="F26" s="1"/>
  <c r="I25"/>
  <c r="J25" s="1"/>
  <c r="E25"/>
  <c r="F25" s="1"/>
  <c r="E24"/>
  <c r="F24" s="1"/>
  <c r="I23"/>
  <c r="J23" s="1"/>
  <c r="E23"/>
  <c r="F23" s="1"/>
  <c r="I22"/>
  <c r="J22" s="1"/>
  <c r="E22"/>
  <c r="F22" s="1"/>
  <c r="I21"/>
  <c r="J21" s="1"/>
  <c r="E21"/>
  <c r="F21" s="1"/>
  <c r="I20"/>
  <c r="J20" s="1"/>
  <c r="E20"/>
  <c r="F20" s="1"/>
  <c r="I19"/>
  <c r="J19" s="1"/>
  <c r="E19"/>
  <c r="F19" s="1"/>
  <c r="I18"/>
  <c r="J18" s="1"/>
  <c r="E18"/>
  <c r="F18" s="1"/>
  <c r="I17"/>
  <c r="J17" s="1"/>
  <c r="E17"/>
  <c r="F17" s="1"/>
  <c r="I16"/>
  <c r="J16" s="1"/>
  <c r="E16"/>
  <c r="F16" s="1"/>
  <c r="I15"/>
  <c r="J15" s="1"/>
  <c r="E15"/>
  <c r="F15" s="1"/>
  <c r="I14"/>
  <c r="J14" s="1"/>
  <c r="E14"/>
  <c r="F14" s="1"/>
  <c r="I13"/>
  <c r="J13" s="1"/>
  <c r="E13"/>
  <c r="F13" s="1"/>
  <c r="I12"/>
  <c r="J12" s="1"/>
  <c r="E12"/>
  <c r="F12" s="1"/>
  <c r="I11"/>
  <c r="J11" s="1"/>
  <c r="E11"/>
  <c r="F11" s="1"/>
  <c r="I10"/>
  <c r="J10" s="1"/>
  <c r="E10"/>
  <c r="F10" s="1"/>
  <c r="I9"/>
  <c r="J9" s="1"/>
  <c r="E9"/>
  <c r="F9" s="1"/>
  <c r="I8"/>
  <c r="J8" s="1"/>
  <c r="E8"/>
  <c r="F8" s="1"/>
  <c r="Q167" l="1"/>
  <c r="Q165"/>
  <c r="Q163"/>
  <c r="Q161"/>
  <c r="Q159"/>
  <c r="Q157"/>
  <c r="Q155"/>
  <c r="Q154"/>
  <c r="Q153"/>
  <c r="Q151"/>
  <c r="Q150"/>
  <c r="Q149"/>
  <c r="Q148"/>
  <c r="Q146"/>
  <c r="Q144"/>
  <c r="Q143"/>
  <c r="Q140"/>
  <c r="Q138"/>
  <c r="Q136"/>
  <c r="Q134"/>
  <c r="Q130"/>
  <c r="Q129"/>
  <c r="Q127"/>
  <c r="Q124"/>
  <c r="Q121"/>
  <c r="Q120"/>
  <c r="Q115"/>
  <c r="Q112"/>
  <c r="Q110"/>
  <c r="Q108"/>
  <c r="Q106"/>
  <c r="Q104"/>
  <c r="Q102"/>
  <c r="Q100"/>
  <c r="Q99"/>
  <c r="Q97"/>
  <c r="Q96"/>
  <c r="Q94"/>
  <c r="Q92"/>
  <c r="Q57"/>
  <c r="AA55"/>
  <c r="AA54"/>
  <c r="AA52"/>
  <c r="AA51"/>
  <c r="AA50"/>
  <c r="AA48"/>
  <c r="Q75"/>
  <c r="Q73"/>
  <c r="Q71"/>
  <c r="Q69"/>
  <c r="Q67"/>
  <c r="Q65"/>
  <c r="Q63"/>
  <c r="Q58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A53"/>
  <c r="AA49"/>
  <c r="AA47"/>
  <c r="AA45"/>
  <c r="AA43"/>
  <c r="AA41"/>
  <c r="AA40"/>
  <c r="AA36"/>
  <c r="AA34"/>
  <c r="AA33"/>
  <c r="AA31"/>
  <c r="AA29"/>
  <c r="AA27"/>
  <c r="AA24"/>
  <c r="AA22"/>
  <c r="AA20"/>
  <c r="AA19"/>
  <c r="AA17"/>
  <c r="AA15"/>
  <c r="AA14"/>
  <c r="AA13"/>
  <c r="AA11"/>
  <c r="AA10"/>
  <c r="AA8"/>
  <c r="AH169"/>
  <c r="W169"/>
  <c r="AH168"/>
  <c r="W168"/>
  <c r="AA167"/>
  <c r="AH166"/>
  <c r="W166"/>
  <c r="AA165"/>
  <c r="AH164"/>
  <c r="W164"/>
  <c r="AA163"/>
  <c r="AH162"/>
  <c r="W162"/>
  <c r="AA161"/>
  <c r="AH160"/>
  <c r="W160"/>
  <c r="AA159"/>
  <c r="AH158"/>
  <c r="W158"/>
  <c r="AA157"/>
  <c r="AH156"/>
  <c r="W156"/>
  <c r="AA155"/>
  <c r="AA154"/>
  <c r="AA46"/>
  <c r="AA44"/>
  <c r="AA42"/>
  <c r="AA39"/>
  <c r="AA38"/>
  <c r="AA37"/>
  <c r="AA35"/>
  <c r="AA32"/>
  <c r="AA30"/>
  <c r="AA28"/>
  <c r="AA26"/>
  <c r="AA25"/>
  <c r="AA23"/>
  <c r="AA21"/>
  <c r="AA18"/>
  <c r="AA16"/>
  <c r="AA12"/>
  <c r="AA9"/>
  <c r="AA169"/>
  <c r="AA168"/>
  <c r="AH167"/>
  <c r="W167"/>
  <c r="AA166"/>
  <c r="AH165"/>
  <c r="W165"/>
  <c r="AA164"/>
  <c r="AH163"/>
  <c r="W163"/>
  <c r="AA162"/>
  <c r="AH161"/>
  <c r="W161"/>
  <c r="AA160"/>
  <c r="AH159"/>
  <c r="W159"/>
  <c r="AA158"/>
  <c r="AH157"/>
  <c r="W157"/>
  <c r="AA156"/>
  <c r="AH155"/>
  <c r="W155"/>
  <c r="AH154"/>
  <c r="W154"/>
  <c r="AH153"/>
  <c r="W153"/>
  <c r="AA152"/>
  <c r="AH151"/>
  <c r="W151"/>
  <c r="AH150"/>
  <c r="W150"/>
  <c r="AH149"/>
  <c r="W149"/>
  <c r="AH148"/>
  <c r="W148"/>
  <c r="AA147"/>
  <c r="AH146"/>
  <c r="W146"/>
  <c r="AA145"/>
  <c r="AH144"/>
  <c r="W144"/>
  <c r="AH143"/>
  <c r="W143"/>
  <c r="AA142"/>
  <c r="AA141"/>
  <c r="AH140"/>
  <c r="W140"/>
  <c r="AA139"/>
  <c r="AH138"/>
  <c r="W138"/>
  <c r="AA137"/>
  <c r="AH136"/>
  <c r="W136"/>
  <c r="AA135"/>
  <c r="AH134"/>
  <c r="W134"/>
  <c r="AA133"/>
  <c r="AA132"/>
  <c r="AA131"/>
  <c r="AH130"/>
  <c r="W130"/>
  <c r="AH129"/>
  <c r="W129"/>
  <c r="AA128"/>
  <c r="AH127"/>
  <c r="W127"/>
  <c r="AA126"/>
  <c r="AA125"/>
  <c r="AH124"/>
  <c r="W124"/>
  <c r="AA123"/>
  <c r="AA122"/>
  <c r="AH121"/>
  <c r="W121"/>
  <c r="AH120"/>
  <c r="W120"/>
  <c r="AA116"/>
  <c r="AH115"/>
  <c r="W115"/>
  <c r="AA114"/>
  <c r="AA113"/>
  <c r="AH112"/>
  <c r="W112"/>
  <c r="AA111"/>
  <c r="AH110"/>
  <c r="W110"/>
  <c r="AA109"/>
  <c r="AH108"/>
  <c r="W108"/>
  <c r="AA107"/>
  <c r="AH106"/>
  <c r="W106"/>
  <c r="AA105"/>
  <c r="AH104"/>
  <c r="W104"/>
  <c r="AA103"/>
  <c r="AH102"/>
  <c r="W102"/>
  <c r="AA101"/>
  <c r="AH100"/>
  <c r="W100"/>
  <c r="AH99"/>
  <c r="W99"/>
  <c r="AA98"/>
  <c r="AH97"/>
  <c r="W97"/>
  <c r="AH96"/>
  <c r="W96"/>
  <c r="AA95"/>
  <c r="AH94"/>
  <c r="W94"/>
  <c r="AA93"/>
  <c r="AH92"/>
  <c r="W92"/>
  <c r="AA91"/>
  <c r="AA90"/>
  <c r="AA89"/>
  <c r="AH88"/>
  <c r="W88"/>
  <c r="AA87"/>
  <c r="AH86"/>
  <c r="W86"/>
  <c r="AH85"/>
  <c r="W85"/>
  <c r="AA84"/>
  <c r="AH83"/>
  <c r="W83"/>
  <c r="AA82"/>
  <c r="AH81"/>
  <c r="W81"/>
  <c r="AA80"/>
  <c r="AA79"/>
  <c r="AH78"/>
  <c r="W78"/>
  <c r="AA77"/>
  <c r="AH76"/>
  <c r="W76"/>
  <c r="AA75"/>
  <c r="AH74"/>
  <c r="W74"/>
  <c r="AA73"/>
  <c r="AH72"/>
  <c r="W72"/>
  <c r="AA71"/>
  <c r="AH70"/>
  <c r="W70"/>
  <c r="AA69"/>
  <c r="AH68"/>
  <c r="W68"/>
  <c r="AA67"/>
  <c r="AH66"/>
  <c r="W66"/>
  <c r="AA65"/>
  <c r="AH64"/>
  <c r="W64"/>
  <c r="AA63"/>
  <c r="AH59"/>
  <c r="W59"/>
  <c r="AA58"/>
  <c r="AH57"/>
  <c r="W57"/>
  <c r="AA56"/>
  <c r="AH172"/>
  <c r="W172"/>
  <c r="AA171"/>
  <c r="AH170"/>
  <c r="W170"/>
  <c r="AA153"/>
  <c r="AH152"/>
  <c r="W152"/>
  <c r="AA151"/>
  <c r="AA150"/>
  <c r="AA149"/>
  <c r="AA148"/>
  <c r="AH147"/>
  <c r="W147"/>
  <c r="AA146"/>
  <c r="AH145"/>
  <c r="W145"/>
  <c r="AA144"/>
  <c r="AA143"/>
  <c r="AH142"/>
  <c r="W142"/>
  <c r="AH141"/>
  <c r="W141"/>
  <c r="AA140"/>
  <c r="AH139"/>
  <c r="W139"/>
  <c r="AA138"/>
  <c r="AH137"/>
  <c r="W137"/>
  <c r="AA136"/>
  <c r="AH135"/>
  <c r="W135"/>
  <c r="AA134"/>
  <c r="AH133"/>
  <c r="W133"/>
  <c r="AH132"/>
  <c r="W132"/>
  <c r="AH131"/>
  <c r="W131"/>
  <c r="AA130"/>
  <c r="AA129"/>
  <c r="AH128"/>
  <c r="W128"/>
  <c r="AA127"/>
  <c r="AH126"/>
  <c r="W126"/>
  <c r="AH125"/>
  <c r="W125"/>
  <c r="AA124"/>
  <c r="AH123"/>
  <c r="W123"/>
  <c r="AH122"/>
  <c r="W122"/>
  <c r="AA121"/>
  <c r="AA120"/>
  <c r="AH116"/>
  <c r="W116"/>
  <c r="AA115"/>
  <c r="AH114"/>
  <c r="W114"/>
  <c r="AH113"/>
  <c r="W113"/>
  <c r="AA112"/>
  <c r="AH111"/>
  <c r="W111"/>
  <c r="AA110"/>
  <c r="AH109"/>
  <c r="W109"/>
  <c r="AA108"/>
  <c r="AH107"/>
  <c r="W107"/>
  <c r="AA106"/>
  <c r="AH105"/>
  <c r="W105"/>
  <c r="AA104"/>
  <c r="AH103"/>
  <c r="W103"/>
  <c r="AA102"/>
  <c r="AH101"/>
  <c r="W101"/>
  <c r="AA100"/>
  <c r="AA99"/>
  <c r="AH98"/>
  <c r="W98"/>
  <c r="AA97"/>
  <c r="AA96"/>
  <c r="AH95"/>
  <c r="AH93"/>
  <c r="AH91"/>
  <c r="AH90"/>
  <c r="AH89"/>
  <c r="AH87"/>
  <c r="AH84"/>
  <c r="AH82"/>
  <c r="AH80"/>
  <c r="AH79"/>
  <c r="AH77"/>
  <c r="AH75"/>
  <c r="AH73"/>
  <c r="AH71"/>
  <c r="AH69"/>
  <c r="AH67"/>
  <c r="AH65"/>
  <c r="AH63"/>
  <c r="AH58"/>
  <c r="AH56"/>
  <c r="AA172"/>
  <c r="AH171"/>
  <c r="W171"/>
  <c r="AA170"/>
  <c r="AL163"/>
  <c r="AL162"/>
  <c r="AL120"/>
  <c r="AL96"/>
  <c r="AL92"/>
  <c r="AL102"/>
  <c r="AL99"/>
  <c r="AL130"/>
  <c r="AL129"/>
  <c r="AL121"/>
  <c r="AL172"/>
  <c r="AL170"/>
  <c r="AL169"/>
  <c r="AL168"/>
  <c r="AL106"/>
  <c r="AL171"/>
  <c r="AL127"/>
  <c r="AL124"/>
  <c r="AL115"/>
  <c r="AL112"/>
  <c r="AL110"/>
  <c r="AL108"/>
  <c r="AL104"/>
  <c r="AL100"/>
  <c r="AL97"/>
  <c r="AL94"/>
  <c r="AL88"/>
  <c r="AL85"/>
  <c r="AL76"/>
  <c r="AL72"/>
  <c r="AL68"/>
  <c r="AL64"/>
  <c r="AL57"/>
  <c r="AL165"/>
  <c r="AL161"/>
  <c r="AL159"/>
  <c r="AL157"/>
  <c r="AL155"/>
  <c r="AL154"/>
  <c r="AL153"/>
  <c r="AL151"/>
  <c r="AL150"/>
  <c r="AL149"/>
  <c r="AL148"/>
  <c r="AL146"/>
  <c r="AL144"/>
  <c r="AL143"/>
  <c r="AL140"/>
  <c r="AL138"/>
  <c r="AL136"/>
  <c r="AL134"/>
  <c r="AL86"/>
  <c r="AL83"/>
  <c r="AL81"/>
  <c r="AL78"/>
  <c r="AL74"/>
  <c r="AL70"/>
  <c r="AL66"/>
  <c r="AL59"/>
  <c r="AL95"/>
  <c r="AL93"/>
  <c r="AL91"/>
  <c r="AL90"/>
  <c r="AL89"/>
  <c r="AL87"/>
  <c r="AL84"/>
  <c r="AL82"/>
  <c r="AL80"/>
  <c r="AL79"/>
  <c r="AL77"/>
  <c r="AL75"/>
  <c r="AL73"/>
  <c r="AL71"/>
  <c r="AL69"/>
  <c r="AL67"/>
  <c r="AL65"/>
  <c r="AL63"/>
  <c r="AL58"/>
  <c r="AL56"/>
  <c r="AL167"/>
  <c r="AL166"/>
  <c r="AL164"/>
  <c r="AL160"/>
  <c r="AL158"/>
  <c r="AL156"/>
  <c r="AL152"/>
  <c r="AL147"/>
  <c r="AL145"/>
  <c r="AL142"/>
  <c r="AL141"/>
  <c r="AL139"/>
  <c r="AL137"/>
  <c r="AL135"/>
  <c r="AL133"/>
  <c r="AL132"/>
  <c r="AL131"/>
  <c r="AL128"/>
  <c r="AL126"/>
  <c r="AL125"/>
  <c r="AL123"/>
  <c r="AL122"/>
  <c r="AL116"/>
  <c r="AL114"/>
  <c r="AL113"/>
  <c r="AL111"/>
  <c r="AL109"/>
  <c r="AL107"/>
  <c r="AL105"/>
  <c r="AL103"/>
  <c r="AL101"/>
  <c r="AL98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T127"/>
  <c r="T128"/>
  <c r="U128" s="1"/>
  <c r="T37"/>
  <c r="U37" s="1"/>
  <c r="T172"/>
  <c r="U172" s="1"/>
  <c r="T171"/>
  <c r="U171" s="1"/>
  <c r="T170"/>
  <c r="U170" s="1"/>
  <c r="T169"/>
  <c r="U169" s="1"/>
  <c r="T126"/>
  <c r="U126" s="1"/>
  <c r="T125"/>
  <c r="U125" s="1"/>
  <c r="T123"/>
  <c r="U123" s="1"/>
  <c r="T122"/>
  <c r="U122" s="1"/>
  <c r="T116"/>
  <c r="U116" s="1"/>
  <c r="T114"/>
  <c r="U114" s="1"/>
  <c r="T113"/>
  <c r="U113" s="1"/>
  <c r="T111"/>
  <c r="U111" s="1"/>
  <c r="T109"/>
  <c r="U109" s="1"/>
  <c r="T107"/>
  <c r="U107" s="1"/>
  <c r="T105"/>
  <c r="U105" s="1"/>
  <c r="T103"/>
  <c r="U103" s="1"/>
  <c r="T101"/>
  <c r="U101" s="1"/>
  <c r="T98"/>
  <c r="U98" s="1"/>
  <c r="T95"/>
  <c r="U95" s="1"/>
  <c r="T93"/>
  <c r="U93" s="1"/>
  <c r="T91"/>
  <c r="U91" s="1"/>
  <c r="T90"/>
  <c r="U90" s="1"/>
  <c r="T89"/>
  <c r="U89" s="1"/>
  <c r="T124"/>
  <c r="U124" s="1"/>
  <c r="T121"/>
  <c r="U121" s="1"/>
  <c r="T120"/>
  <c r="T115"/>
  <c r="U115" s="1"/>
  <c r="T112"/>
  <c r="U112" s="1"/>
  <c r="T110"/>
  <c r="T108"/>
  <c r="U108" s="1"/>
  <c r="T106"/>
  <c r="U106" s="1"/>
  <c r="T104"/>
  <c r="U104" s="1"/>
  <c r="T102"/>
  <c r="T100"/>
  <c r="U100" s="1"/>
  <c r="T99"/>
  <c r="T97"/>
  <c r="U97" s="1"/>
  <c r="T96"/>
  <c r="T94"/>
  <c r="U94" s="1"/>
  <c r="T92"/>
  <c r="U92" s="1"/>
  <c r="T88"/>
  <c r="U88" s="1"/>
  <c r="T168"/>
  <c r="U168" s="1"/>
  <c r="T167"/>
  <c r="U167" s="1"/>
  <c r="T166"/>
  <c r="U166" s="1"/>
  <c r="T165"/>
  <c r="U165" s="1"/>
  <c r="T164"/>
  <c r="U164" s="1"/>
  <c r="T163"/>
  <c r="U163" s="1"/>
  <c r="T162"/>
  <c r="U162" s="1"/>
  <c r="T161"/>
  <c r="U161" s="1"/>
  <c r="T160"/>
  <c r="U160" s="1"/>
  <c r="T159"/>
  <c r="U159" s="1"/>
  <c r="T158"/>
  <c r="U158" s="1"/>
  <c r="T157"/>
  <c r="U157" s="1"/>
  <c r="T156"/>
  <c r="U156" s="1"/>
  <c r="T155"/>
  <c r="U155" s="1"/>
  <c r="T154"/>
  <c r="U154" s="1"/>
  <c r="T153"/>
  <c r="U153" s="1"/>
  <c r="T152"/>
  <c r="U152" s="1"/>
  <c r="T151"/>
  <c r="U151" s="1"/>
  <c r="T150"/>
  <c r="U150" s="1"/>
  <c r="T149"/>
  <c r="U149" s="1"/>
  <c r="T148"/>
  <c r="U148" s="1"/>
  <c r="T147"/>
  <c r="U147" s="1"/>
  <c r="T146"/>
  <c r="U146" s="1"/>
  <c r="T145"/>
  <c r="U145" s="1"/>
  <c r="T144"/>
  <c r="U144" s="1"/>
  <c r="T143"/>
  <c r="U143" s="1"/>
  <c r="T142"/>
  <c r="U142" s="1"/>
  <c r="T141"/>
  <c r="U141" s="1"/>
  <c r="T140"/>
  <c r="U140" s="1"/>
  <c r="T139"/>
  <c r="U139" s="1"/>
  <c r="T138"/>
  <c r="T137"/>
  <c r="U137" s="1"/>
  <c r="T136"/>
  <c r="U136" s="1"/>
  <c r="T135"/>
  <c r="U135" s="1"/>
  <c r="T134"/>
  <c r="T133"/>
  <c r="U133" s="1"/>
  <c r="T132"/>
  <c r="U132" s="1"/>
  <c r="T131"/>
  <c r="U131" s="1"/>
  <c r="T130"/>
  <c r="U130" s="1"/>
  <c r="T129"/>
  <c r="U129" s="1"/>
  <c r="T87"/>
  <c r="U87" s="1"/>
  <c r="T86"/>
  <c r="U86" s="1"/>
  <c r="T85"/>
  <c r="U85" s="1"/>
  <c r="T84"/>
  <c r="U84" s="1"/>
  <c r="T83"/>
  <c r="U83" s="1"/>
  <c r="T82"/>
  <c r="U82" s="1"/>
  <c r="T81"/>
  <c r="U81" s="1"/>
  <c r="T80"/>
  <c r="U80" s="1"/>
  <c r="T79"/>
  <c r="U79" s="1"/>
  <c r="T78"/>
  <c r="U78" s="1"/>
  <c r="T77"/>
  <c r="U77" s="1"/>
  <c r="T76"/>
  <c r="U76" s="1"/>
  <c r="T75"/>
  <c r="T74"/>
  <c r="U74" s="1"/>
  <c r="T73"/>
  <c r="U73" s="1"/>
  <c r="T72"/>
  <c r="U72" s="1"/>
  <c r="T71"/>
  <c r="U71" s="1"/>
  <c r="T70"/>
  <c r="U70" s="1"/>
  <c r="T69"/>
  <c r="T68"/>
  <c r="U68" s="1"/>
  <c r="T67"/>
  <c r="T66"/>
  <c r="U66" s="1"/>
  <c r="T65"/>
  <c r="U65" s="1"/>
  <c r="T64"/>
  <c r="U64" s="1"/>
  <c r="T63"/>
  <c r="U63" s="1"/>
  <c r="T59"/>
  <c r="U59" s="1"/>
  <c r="T58"/>
  <c r="U58" s="1"/>
  <c r="T57"/>
  <c r="U57" s="1"/>
  <c r="T56"/>
  <c r="U56" s="1"/>
  <c r="T40"/>
  <c r="U40" s="1"/>
  <c r="T41"/>
  <c r="U41" s="1"/>
  <c r="T43"/>
  <c r="U43" s="1"/>
  <c r="T45"/>
  <c r="U45" s="1"/>
  <c r="T8"/>
  <c r="U8" s="1"/>
  <c r="T9"/>
  <c r="U9" s="1"/>
  <c r="T10"/>
  <c r="U10" s="1"/>
  <c r="T11"/>
  <c r="U11" s="1"/>
  <c r="T12"/>
  <c r="U12" s="1"/>
  <c r="T13"/>
  <c r="U13" s="1"/>
  <c r="T14"/>
  <c r="U14" s="1"/>
  <c r="T15"/>
  <c r="U15" s="1"/>
  <c r="T16"/>
  <c r="U16" s="1"/>
  <c r="T17"/>
  <c r="U17" s="1"/>
  <c r="T18"/>
  <c r="U18" s="1"/>
  <c r="T19"/>
  <c r="U19" s="1"/>
  <c r="T20"/>
  <c r="U20" s="1"/>
  <c r="T21"/>
  <c r="U21" s="1"/>
  <c r="T22"/>
  <c r="U22" s="1"/>
  <c r="T23"/>
  <c r="U23" s="1"/>
  <c r="T24"/>
  <c r="U24" s="1"/>
  <c r="T25"/>
  <c r="U25" s="1"/>
  <c r="T26"/>
  <c r="U26" s="1"/>
  <c r="T27"/>
  <c r="U27" s="1"/>
  <c r="T28"/>
  <c r="U28" s="1"/>
  <c r="T29"/>
  <c r="U29" s="1"/>
  <c r="T30"/>
  <c r="U30" s="1"/>
  <c r="T31"/>
  <c r="U31" s="1"/>
  <c r="T32"/>
  <c r="U32" s="1"/>
  <c r="T33"/>
  <c r="U33" s="1"/>
  <c r="T34"/>
  <c r="U34" s="1"/>
  <c r="T35"/>
  <c r="U35" s="1"/>
  <c r="T36"/>
  <c r="U36" s="1"/>
  <c r="T38"/>
  <c r="U38" s="1"/>
  <c r="T39"/>
  <c r="U39" s="1"/>
  <c r="T42"/>
  <c r="U42" s="1"/>
  <c r="T44"/>
  <c r="U44" s="1"/>
  <c r="T46"/>
  <c r="U46" s="1"/>
  <c r="T47"/>
  <c r="U47" s="1"/>
  <c r="T48"/>
  <c r="U48" s="1"/>
  <c r="T49"/>
  <c r="U49" s="1"/>
  <c r="T50"/>
  <c r="U50" s="1"/>
  <c r="T51"/>
  <c r="U51" s="1"/>
  <c r="T52"/>
  <c r="U52" s="1"/>
  <c r="T53"/>
  <c r="U53" s="1"/>
  <c r="T54"/>
  <c r="U54" s="1"/>
  <c r="T55"/>
  <c r="U55" s="1"/>
  <c r="U134" l="1"/>
  <c r="U138"/>
  <c r="AM55"/>
  <c r="AM53"/>
  <c r="AM51"/>
  <c r="AM49"/>
  <c r="AM47"/>
  <c r="AM45"/>
  <c r="AM43"/>
  <c r="AM37"/>
  <c r="AM35"/>
  <c r="AM31"/>
  <c r="AM27"/>
  <c r="AM23"/>
  <c r="AM21"/>
  <c r="AM13"/>
  <c r="AM11"/>
  <c r="AM9"/>
  <c r="AM126"/>
  <c r="AM131"/>
  <c r="AM133"/>
  <c r="AM141"/>
  <c r="AM145"/>
  <c r="AM152"/>
  <c r="AM158"/>
  <c r="AM167"/>
  <c r="AM58"/>
  <c r="AM65"/>
  <c r="AM69"/>
  <c r="AM73"/>
  <c r="AM77"/>
  <c r="AM89"/>
  <c r="AM91"/>
  <c r="AM66"/>
  <c r="AM81"/>
  <c r="AM136"/>
  <c r="AM140"/>
  <c r="AM144"/>
  <c r="AM148"/>
  <c r="AM150"/>
  <c r="AM153"/>
  <c r="AM155"/>
  <c r="AM159"/>
  <c r="AM72"/>
  <c r="AM85"/>
  <c r="AM94"/>
  <c r="AM108"/>
  <c r="AM112"/>
  <c r="AM171"/>
  <c r="AM168"/>
  <c r="AM121"/>
  <c r="AM130"/>
  <c r="AM102"/>
  <c r="AM162"/>
  <c r="AM54"/>
  <c r="AM52"/>
  <c r="AM50"/>
  <c r="AM48"/>
  <c r="AM46"/>
  <c r="AM44"/>
  <c r="AM42"/>
  <c r="AM38"/>
  <c r="AM34"/>
  <c r="AM32"/>
  <c r="AM30"/>
  <c r="AM28"/>
  <c r="AM26"/>
  <c r="AM18"/>
  <c r="AM16"/>
  <c r="AM14"/>
  <c r="AM12"/>
  <c r="AM98"/>
  <c r="AM107"/>
  <c r="AM114"/>
  <c r="AM122"/>
  <c r="AM125"/>
  <c r="AM128"/>
  <c r="AM135"/>
  <c r="AM142"/>
  <c r="AM147"/>
  <c r="AM156"/>
  <c r="AM160"/>
  <c r="AM166"/>
  <c r="AM63"/>
  <c r="AM67"/>
  <c r="AM71"/>
  <c r="AM79"/>
  <c r="AM87"/>
  <c r="AM90"/>
  <c r="AM93"/>
  <c r="AM59"/>
  <c r="AM70"/>
  <c r="AM78"/>
  <c r="AM143"/>
  <c r="AM146"/>
  <c r="AM149"/>
  <c r="AM151"/>
  <c r="AM154"/>
  <c r="AM157"/>
  <c r="AM161"/>
  <c r="AM68"/>
  <c r="AM76"/>
  <c r="AM88"/>
  <c r="AM104"/>
  <c r="AM115"/>
  <c r="AM127"/>
  <c r="AM169"/>
  <c r="AM99"/>
  <c r="AM92"/>
  <c r="AM163"/>
  <c r="AM139"/>
  <c r="AM138"/>
  <c r="AM57"/>
  <c r="AM101"/>
  <c r="AM105"/>
  <c r="AM109"/>
  <c r="AM113"/>
  <c r="AM116"/>
  <c r="AM56"/>
  <c r="AM75"/>
  <c r="AM80"/>
  <c r="AM82"/>
  <c r="AM84"/>
  <c r="AM95"/>
  <c r="AM39"/>
  <c r="AM74"/>
  <c r="AM86"/>
  <c r="AM100"/>
  <c r="AM110"/>
  <c r="AM124"/>
  <c r="AM129"/>
  <c r="AM96"/>
  <c r="AM25"/>
  <c r="U67"/>
  <c r="U69"/>
  <c r="U75"/>
  <c r="U96"/>
  <c r="U99"/>
  <c r="U102"/>
  <c r="U110"/>
  <c r="U120"/>
  <c r="U127"/>
  <c r="AM41"/>
  <c r="AM40"/>
  <c r="AM36"/>
  <c r="AM33"/>
  <c r="AM29"/>
  <c r="AM22"/>
  <c r="AM17"/>
  <c r="AM15"/>
  <c r="AM8"/>
  <c r="AM103"/>
  <c r="AM111"/>
  <c r="AM123"/>
  <c r="AM137"/>
  <c r="AM164"/>
  <c r="AM83"/>
  <c r="AM134"/>
  <c r="AM165"/>
  <c r="AM64"/>
  <c r="AM120"/>
  <c r="AM24"/>
  <c r="AM132"/>
  <c r="AM106"/>
  <c r="AM97"/>
  <c r="AM20"/>
  <c r="AM19"/>
  <c r="AM10"/>
  <c r="AM170"/>
  <c r="AM172"/>
  <c r="AO55"/>
  <c r="AO52"/>
  <c r="AO50"/>
  <c r="AO46"/>
  <c r="AO42"/>
  <c r="AO36"/>
  <c r="AO33"/>
  <c r="AO31"/>
  <c r="AO27"/>
  <c r="AO24"/>
  <c r="AO22"/>
  <c r="AO19"/>
  <c r="AO15"/>
  <c r="AO13"/>
  <c r="AO11"/>
  <c r="AO10"/>
  <c r="AO8"/>
  <c r="AO45"/>
  <c r="AO43"/>
  <c r="AO41"/>
  <c r="AO57"/>
  <c r="AO59"/>
  <c r="AO64"/>
  <c r="AO66"/>
  <c r="AO68"/>
  <c r="AO70"/>
  <c r="AO72"/>
  <c r="AO74"/>
  <c r="AO76"/>
  <c r="AO78"/>
  <c r="AO81"/>
  <c r="AO83"/>
  <c r="AO85"/>
  <c r="AO86"/>
  <c r="AO129"/>
  <c r="AO130"/>
  <c r="AO134"/>
  <c r="AO136"/>
  <c r="AO138"/>
  <c r="AO140"/>
  <c r="AO143"/>
  <c r="AO144"/>
  <c r="AO146"/>
  <c r="AO148"/>
  <c r="AO149"/>
  <c r="AO150"/>
  <c r="AO151"/>
  <c r="AO153"/>
  <c r="AO154"/>
  <c r="AO155"/>
  <c r="AO157"/>
  <c r="AO159"/>
  <c r="AO161"/>
  <c r="AO163"/>
  <c r="AO165"/>
  <c r="AO167"/>
  <c r="AO88"/>
  <c r="AO92"/>
  <c r="AO94"/>
  <c r="AO96"/>
  <c r="AO97"/>
  <c r="AO99"/>
  <c r="AO100"/>
  <c r="AO102"/>
  <c r="AO104"/>
  <c r="AO106"/>
  <c r="AO108"/>
  <c r="AO110"/>
  <c r="AO112"/>
  <c r="AO115"/>
  <c r="AO120"/>
  <c r="AO121"/>
  <c r="AO124"/>
  <c r="AO89"/>
  <c r="AO90"/>
  <c r="AO91"/>
  <c r="AO93"/>
  <c r="AO95"/>
  <c r="AO98"/>
  <c r="AO101"/>
  <c r="AO103"/>
  <c r="AO105"/>
  <c r="AO107"/>
  <c r="AO109"/>
  <c r="AO111"/>
  <c r="AO113"/>
  <c r="AO114"/>
  <c r="AO116"/>
  <c r="AO122"/>
  <c r="AO123"/>
  <c r="AO125"/>
  <c r="AO126"/>
  <c r="AO170"/>
  <c r="AO172"/>
  <c r="AO37"/>
  <c r="AO127"/>
  <c r="AO54"/>
  <c r="AO51"/>
  <c r="AO48"/>
  <c r="AO39"/>
  <c r="AO34"/>
  <c r="AO29"/>
  <c r="AO20"/>
  <c r="AO17"/>
  <c r="AO14"/>
  <c r="AO53"/>
  <c r="AO49"/>
  <c r="AO47"/>
  <c r="AO44"/>
  <c r="AO38"/>
  <c r="AO35"/>
  <c r="AO32"/>
  <c r="AO30"/>
  <c r="AO28"/>
  <c r="AO26"/>
  <c r="AO25"/>
  <c r="AO23"/>
  <c r="AO21"/>
  <c r="AO18"/>
  <c r="AO16"/>
  <c r="AO12"/>
  <c r="AO9"/>
  <c r="AO40"/>
  <c r="AO56"/>
  <c r="AO58"/>
  <c r="AO63"/>
  <c r="AO65"/>
  <c r="AO67"/>
  <c r="AO69"/>
  <c r="AO71"/>
  <c r="AO73"/>
  <c r="AO75"/>
  <c r="AO77"/>
  <c r="AO79"/>
  <c r="AO80"/>
  <c r="AO82"/>
  <c r="AO84"/>
  <c r="AO87"/>
  <c r="AO131"/>
  <c r="AO132"/>
  <c r="AO133"/>
  <c r="AO135"/>
  <c r="AO137"/>
  <c r="AO139"/>
  <c r="AO141"/>
  <c r="AO142"/>
  <c r="AO145"/>
  <c r="AO147"/>
  <c r="AO152"/>
  <c r="AO156"/>
  <c r="AO158"/>
  <c r="AO160"/>
  <c r="AO162"/>
  <c r="AO164"/>
  <c r="AO166"/>
  <c r="AO168"/>
  <c r="AO169"/>
  <c r="AO171"/>
  <c r="AO128"/>
  <c r="AP128" l="1"/>
  <c r="AN128"/>
  <c r="AQ128" s="1"/>
  <c r="AP164"/>
  <c r="AN164"/>
  <c r="AQ164" s="1"/>
  <c r="AP160"/>
  <c r="AN160"/>
  <c r="AQ160" s="1"/>
  <c r="AP156"/>
  <c r="AN156"/>
  <c r="AQ156" s="1"/>
  <c r="AP147"/>
  <c r="AN147"/>
  <c r="AQ147" s="1"/>
  <c r="AP142"/>
  <c r="AN142"/>
  <c r="AQ142" s="1"/>
  <c r="AP139"/>
  <c r="AN139"/>
  <c r="AQ139" s="1"/>
  <c r="AP135"/>
  <c r="AN135"/>
  <c r="AQ135" s="1"/>
  <c r="AP132"/>
  <c r="AN132"/>
  <c r="AQ132" s="1"/>
  <c r="AP87"/>
  <c r="AN87"/>
  <c r="AQ87" s="1"/>
  <c r="AP82"/>
  <c r="AN82"/>
  <c r="AQ82" s="1"/>
  <c r="AP79"/>
  <c r="AN79"/>
  <c r="AQ79" s="1"/>
  <c r="AP75"/>
  <c r="AN75"/>
  <c r="AQ75" s="1"/>
  <c r="AP71"/>
  <c r="AN71"/>
  <c r="AQ71" s="1"/>
  <c r="AP67"/>
  <c r="AN67"/>
  <c r="AQ67" s="1"/>
  <c r="AP63"/>
  <c r="AN63"/>
  <c r="AQ63" s="1"/>
  <c r="AP56"/>
  <c r="AN56"/>
  <c r="AQ56" s="1"/>
  <c r="AP9"/>
  <c r="AN9"/>
  <c r="AQ9" s="1"/>
  <c r="AP16"/>
  <c r="AN16"/>
  <c r="AQ16" s="1"/>
  <c r="AP21"/>
  <c r="AN21"/>
  <c r="AQ21" s="1"/>
  <c r="AP25"/>
  <c r="AN25"/>
  <c r="AQ25" s="1"/>
  <c r="AP28"/>
  <c r="AN28"/>
  <c r="AQ28" s="1"/>
  <c r="AP32"/>
  <c r="AN32"/>
  <c r="AQ32" s="1"/>
  <c r="AP38"/>
  <c r="AN38"/>
  <c r="AQ38" s="1"/>
  <c r="AP47"/>
  <c r="AN47"/>
  <c r="AQ47" s="1"/>
  <c r="AP53"/>
  <c r="AN53"/>
  <c r="AQ53" s="1"/>
  <c r="AP17"/>
  <c r="AN17"/>
  <c r="AQ17" s="1"/>
  <c r="AP29"/>
  <c r="AN29"/>
  <c r="AQ29" s="1"/>
  <c r="AP39"/>
  <c r="AN39"/>
  <c r="AQ39" s="1"/>
  <c r="AP51"/>
  <c r="AN51"/>
  <c r="AQ51" s="1"/>
  <c r="AP127"/>
  <c r="AN127"/>
  <c r="AQ127" s="1"/>
  <c r="AP172"/>
  <c r="AN172"/>
  <c r="AQ172" s="1"/>
  <c r="AP125"/>
  <c r="AN125"/>
  <c r="AQ125" s="1"/>
  <c r="AP122"/>
  <c r="AN122"/>
  <c r="AQ122" s="1"/>
  <c r="AP114"/>
  <c r="AN114"/>
  <c r="AQ114" s="1"/>
  <c r="AP111"/>
  <c r="AN111"/>
  <c r="AQ111" s="1"/>
  <c r="AP107"/>
  <c r="AN107"/>
  <c r="AQ107" s="1"/>
  <c r="AP103"/>
  <c r="AN103"/>
  <c r="AQ103" s="1"/>
  <c r="AP98"/>
  <c r="AN98"/>
  <c r="AQ98" s="1"/>
  <c r="AP93"/>
  <c r="AN93"/>
  <c r="AQ93" s="1"/>
  <c r="AP90"/>
  <c r="AN90"/>
  <c r="AQ90" s="1"/>
  <c r="AP124"/>
  <c r="AN124"/>
  <c r="AQ124" s="1"/>
  <c r="AP120"/>
  <c r="AN120"/>
  <c r="AQ120" s="1"/>
  <c r="AP112"/>
  <c r="AN112"/>
  <c r="AQ112" s="1"/>
  <c r="AP108"/>
  <c r="AN108"/>
  <c r="AQ108" s="1"/>
  <c r="AP104"/>
  <c r="AN104"/>
  <c r="AQ104" s="1"/>
  <c r="AP100"/>
  <c r="AN100"/>
  <c r="AQ100" s="1"/>
  <c r="AP97"/>
  <c r="AN97"/>
  <c r="AQ97" s="1"/>
  <c r="AP94"/>
  <c r="AN94"/>
  <c r="AQ94" s="1"/>
  <c r="AP88"/>
  <c r="AN88"/>
  <c r="AQ88" s="1"/>
  <c r="AP165"/>
  <c r="AN165"/>
  <c r="AQ165" s="1"/>
  <c r="AP161"/>
  <c r="AN161"/>
  <c r="AQ161" s="1"/>
  <c r="AP157"/>
  <c r="AN157"/>
  <c r="AQ157" s="1"/>
  <c r="AP154"/>
  <c r="AN154"/>
  <c r="AQ154" s="1"/>
  <c r="AP151"/>
  <c r="AN151"/>
  <c r="AQ151" s="1"/>
  <c r="AP149"/>
  <c r="AN149"/>
  <c r="AQ149" s="1"/>
  <c r="AP146"/>
  <c r="AN146"/>
  <c r="AQ146" s="1"/>
  <c r="AP143"/>
  <c r="AN143"/>
  <c r="AQ143" s="1"/>
  <c r="AP138"/>
  <c r="AN138"/>
  <c r="AQ138" s="1"/>
  <c r="AP134"/>
  <c r="AN134"/>
  <c r="AQ134" s="1"/>
  <c r="AP129"/>
  <c r="AN129"/>
  <c r="AQ129" s="1"/>
  <c r="AP85"/>
  <c r="AN85"/>
  <c r="AQ85" s="1"/>
  <c r="AP81"/>
  <c r="AN81"/>
  <c r="AQ81" s="1"/>
  <c r="AP76"/>
  <c r="AN76"/>
  <c r="AQ76" s="1"/>
  <c r="AP72"/>
  <c r="AN72"/>
  <c r="AQ72" s="1"/>
  <c r="AP68"/>
  <c r="AN68"/>
  <c r="AQ68" s="1"/>
  <c r="AP64"/>
  <c r="AN64"/>
  <c r="AQ64" s="1"/>
  <c r="AP57"/>
  <c r="AN57"/>
  <c r="AQ57" s="1"/>
  <c r="AP43"/>
  <c r="AN43"/>
  <c r="AQ43" s="1"/>
  <c r="AP8"/>
  <c r="AN8"/>
  <c r="AQ8" s="1"/>
  <c r="AP11"/>
  <c r="AN11"/>
  <c r="AQ11" s="1"/>
  <c r="AP15"/>
  <c r="AN15"/>
  <c r="AQ15" s="1"/>
  <c r="AP22"/>
  <c r="AN22"/>
  <c r="AQ22" s="1"/>
  <c r="AP27"/>
  <c r="AN27"/>
  <c r="AQ27" s="1"/>
  <c r="AP33"/>
  <c r="AN33"/>
  <c r="AQ33" s="1"/>
  <c r="AP42"/>
  <c r="AN42"/>
  <c r="AQ42" s="1"/>
  <c r="AP50"/>
  <c r="AN50"/>
  <c r="AQ50" s="1"/>
  <c r="AP55"/>
  <c r="AN55"/>
  <c r="AQ55" s="1"/>
  <c r="AP171"/>
  <c r="AN171"/>
  <c r="AQ171" s="1"/>
  <c r="AP169"/>
  <c r="AN169"/>
  <c r="AQ169" s="1"/>
  <c r="AP168"/>
  <c r="AN168"/>
  <c r="AQ168" s="1"/>
  <c r="AP166"/>
  <c r="AN166"/>
  <c r="AQ166" s="1"/>
  <c r="AP162"/>
  <c r="AN162"/>
  <c r="AQ162" s="1"/>
  <c r="AP158"/>
  <c r="AN158"/>
  <c r="AQ158" s="1"/>
  <c r="AP152"/>
  <c r="AN152"/>
  <c r="AQ152" s="1"/>
  <c r="AP145"/>
  <c r="AN145"/>
  <c r="AQ145" s="1"/>
  <c r="AP141"/>
  <c r="AN141"/>
  <c r="AQ141" s="1"/>
  <c r="AP137"/>
  <c r="AN137"/>
  <c r="AQ137" s="1"/>
  <c r="AP133"/>
  <c r="AN133"/>
  <c r="AQ133" s="1"/>
  <c r="AP131"/>
  <c r="AN131"/>
  <c r="AQ131" s="1"/>
  <c r="AP84"/>
  <c r="AN84"/>
  <c r="AQ84" s="1"/>
  <c r="AP80"/>
  <c r="AN80"/>
  <c r="AQ80" s="1"/>
  <c r="AP77"/>
  <c r="AN77"/>
  <c r="AQ77" s="1"/>
  <c r="AP73"/>
  <c r="AN73"/>
  <c r="AQ73" s="1"/>
  <c r="AP69"/>
  <c r="AN69"/>
  <c r="AQ69" s="1"/>
  <c r="AP65"/>
  <c r="AN65"/>
  <c r="AQ65" s="1"/>
  <c r="AP58"/>
  <c r="AN58"/>
  <c r="AQ58" s="1"/>
  <c r="AP40"/>
  <c r="AN40"/>
  <c r="AQ40" s="1"/>
  <c r="AP12"/>
  <c r="AN12"/>
  <c r="AQ12" s="1"/>
  <c r="AP18"/>
  <c r="AN18"/>
  <c r="AQ18" s="1"/>
  <c r="AP23"/>
  <c r="AN23"/>
  <c r="AQ23" s="1"/>
  <c r="AP26"/>
  <c r="AN26"/>
  <c r="AQ26" s="1"/>
  <c r="AP30"/>
  <c r="AN30"/>
  <c r="AQ30" s="1"/>
  <c r="AP35"/>
  <c r="AN35"/>
  <c r="AQ35" s="1"/>
  <c r="AP44"/>
  <c r="AN44"/>
  <c r="AQ44" s="1"/>
  <c r="AP49"/>
  <c r="AN49"/>
  <c r="AQ49" s="1"/>
  <c r="AP14"/>
  <c r="AN14"/>
  <c r="AQ14" s="1"/>
  <c r="AP20"/>
  <c r="AN20"/>
  <c r="AQ20" s="1"/>
  <c r="AP34"/>
  <c r="AN34"/>
  <c r="AQ34" s="1"/>
  <c r="AP48"/>
  <c r="AN48"/>
  <c r="AQ48" s="1"/>
  <c r="AP54"/>
  <c r="AN54"/>
  <c r="AQ54" s="1"/>
  <c r="AP37"/>
  <c r="AN37"/>
  <c r="AQ37" s="1"/>
  <c r="AP170"/>
  <c r="AN170"/>
  <c r="AQ170" s="1"/>
  <c r="AP126"/>
  <c r="AN126"/>
  <c r="AQ126" s="1"/>
  <c r="AP123"/>
  <c r="AN123"/>
  <c r="AQ123" s="1"/>
  <c r="AP116"/>
  <c r="AN116"/>
  <c r="AQ116" s="1"/>
  <c r="AP113"/>
  <c r="AN113"/>
  <c r="AQ113" s="1"/>
  <c r="AP109"/>
  <c r="AN109"/>
  <c r="AQ109" s="1"/>
  <c r="AP105"/>
  <c r="AN105"/>
  <c r="AQ105" s="1"/>
  <c r="AP101"/>
  <c r="AN101"/>
  <c r="AQ101" s="1"/>
  <c r="AP95"/>
  <c r="AN95"/>
  <c r="AQ95" s="1"/>
  <c r="AP91"/>
  <c r="AN91"/>
  <c r="AQ91" s="1"/>
  <c r="AP89"/>
  <c r="AN89"/>
  <c r="AQ89" s="1"/>
  <c r="AP121"/>
  <c r="AN121"/>
  <c r="AQ121" s="1"/>
  <c r="AP115"/>
  <c r="AN115"/>
  <c r="AQ115" s="1"/>
  <c r="AP110"/>
  <c r="AN110"/>
  <c r="AQ110" s="1"/>
  <c r="AP106"/>
  <c r="AN106"/>
  <c r="AQ106" s="1"/>
  <c r="AP102"/>
  <c r="AN102"/>
  <c r="AQ102" s="1"/>
  <c r="AP99"/>
  <c r="AN99"/>
  <c r="AQ99" s="1"/>
  <c r="AP96"/>
  <c r="AN96"/>
  <c r="AQ96" s="1"/>
  <c r="AP92"/>
  <c r="AN92"/>
  <c r="AQ92" s="1"/>
  <c r="AP167"/>
  <c r="AN167"/>
  <c r="AQ167" s="1"/>
  <c r="AP163"/>
  <c r="AN163"/>
  <c r="AQ163" s="1"/>
  <c r="AP159"/>
  <c r="AN159"/>
  <c r="AQ159" s="1"/>
  <c r="AP155"/>
  <c r="AN155"/>
  <c r="AQ155" s="1"/>
  <c r="AP153"/>
  <c r="AN153"/>
  <c r="AQ153" s="1"/>
  <c r="AP150"/>
  <c r="AN150"/>
  <c r="AQ150" s="1"/>
  <c r="AP148"/>
  <c r="AN148"/>
  <c r="AQ148" s="1"/>
  <c r="AP144"/>
  <c r="AN144"/>
  <c r="AQ144" s="1"/>
  <c r="AP140"/>
  <c r="AN140"/>
  <c r="AQ140" s="1"/>
  <c r="AP136"/>
  <c r="AN136"/>
  <c r="AQ136" s="1"/>
  <c r="AP130"/>
  <c r="AN130"/>
  <c r="AQ130" s="1"/>
  <c r="AP86"/>
  <c r="AN86"/>
  <c r="AQ86" s="1"/>
  <c r="AP83"/>
  <c r="AN83"/>
  <c r="AQ83" s="1"/>
  <c r="AP78"/>
  <c r="AN78"/>
  <c r="AQ78" s="1"/>
  <c r="AP74"/>
  <c r="AN74"/>
  <c r="AQ74" s="1"/>
  <c r="AP70"/>
  <c r="AN70"/>
  <c r="AQ70" s="1"/>
  <c r="AP66"/>
  <c r="AN66"/>
  <c r="AQ66" s="1"/>
  <c r="AP59"/>
  <c r="AN59"/>
  <c r="AQ59" s="1"/>
  <c r="AP41"/>
  <c r="AN41"/>
  <c r="AQ41" s="1"/>
  <c r="AP45"/>
  <c r="AN45"/>
  <c r="AQ45" s="1"/>
  <c r="AP10"/>
  <c r="AN10"/>
  <c r="AQ10" s="1"/>
  <c r="AP13"/>
  <c r="AN13"/>
  <c r="AQ13" s="1"/>
  <c r="AP19"/>
  <c r="AN19"/>
  <c r="AQ19" s="1"/>
  <c r="AP24"/>
  <c r="AN24"/>
  <c r="AQ24" s="1"/>
  <c r="AP31"/>
  <c r="AN31"/>
  <c r="AQ31" s="1"/>
  <c r="AP36"/>
  <c r="AN36"/>
  <c r="AQ36" s="1"/>
  <c r="AP46"/>
  <c r="AN46"/>
  <c r="AQ46" s="1"/>
  <c r="AP52"/>
  <c r="AN52"/>
  <c r="AQ52" s="1"/>
</calcChain>
</file>

<file path=xl/sharedStrings.xml><?xml version="1.0" encoding="utf-8"?>
<sst xmlns="http://schemas.openxmlformats.org/spreadsheetml/2006/main" count="729" uniqueCount="482">
  <si>
    <t>UNIVERSITE ABDERRAHMANE MIRA DE BEJAIA</t>
  </si>
  <si>
    <t>FACULTE DES LETTRES ET DES LANGUES</t>
  </si>
  <si>
    <t>DEPARTEMENT D'ARABE</t>
  </si>
  <si>
    <t>3ème ANNEE LMD</t>
  </si>
  <si>
    <t>Coef</t>
  </si>
  <si>
    <t>N°</t>
  </si>
  <si>
    <t>Matricule</t>
  </si>
  <si>
    <t>Nom</t>
  </si>
  <si>
    <t>Prénom</t>
  </si>
  <si>
    <t>وحد تع اس 1</t>
  </si>
  <si>
    <t>شعر نثر جز</t>
  </si>
  <si>
    <t>مسرح جز</t>
  </si>
  <si>
    <t>وحد تع اس 2</t>
  </si>
  <si>
    <t>منا نق حد</t>
  </si>
  <si>
    <t>نظر اد</t>
  </si>
  <si>
    <t>اد مقا</t>
  </si>
  <si>
    <t>اداب اج</t>
  </si>
  <si>
    <t>اداب اط</t>
  </si>
  <si>
    <t>وحد تع است 1</t>
  </si>
  <si>
    <t>انترو عا</t>
  </si>
  <si>
    <t>ادب شع عا</t>
  </si>
  <si>
    <t>Moy S1</t>
  </si>
  <si>
    <t>09AR0270</t>
  </si>
  <si>
    <t>ALIM</t>
  </si>
  <si>
    <t>Fahima</t>
  </si>
  <si>
    <t>09AR0029</t>
  </si>
  <si>
    <t>ATMANI</t>
  </si>
  <si>
    <t>Sabrina</t>
  </si>
  <si>
    <t>Nassima</t>
  </si>
  <si>
    <t>10AR0048</t>
  </si>
  <si>
    <t>BENIKEN</t>
  </si>
  <si>
    <t>Lynda</t>
  </si>
  <si>
    <t>Kahina</t>
  </si>
  <si>
    <t>09AR0025</t>
  </si>
  <si>
    <t>BRAHMI</t>
  </si>
  <si>
    <t>08AR314</t>
  </si>
  <si>
    <t>CHALANE</t>
  </si>
  <si>
    <t>Nissa</t>
  </si>
  <si>
    <t>10AR0213</t>
  </si>
  <si>
    <t>CHILLA</t>
  </si>
  <si>
    <t>Farida</t>
  </si>
  <si>
    <t>09DR028910CAR</t>
  </si>
  <si>
    <t>DAHOUMANE</t>
  </si>
  <si>
    <t>10AR0170</t>
  </si>
  <si>
    <t>DERRADJI</t>
  </si>
  <si>
    <t>Samia</t>
  </si>
  <si>
    <t>08AR272</t>
  </si>
  <si>
    <t>DJELLAB</t>
  </si>
  <si>
    <t>Safia</t>
  </si>
  <si>
    <t>DJOUADI</t>
  </si>
  <si>
    <t>Fouzia</t>
  </si>
  <si>
    <t>Salima</t>
  </si>
  <si>
    <t>09SHS47110CAR</t>
  </si>
  <si>
    <t>FEDILA</t>
  </si>
  <si>
    <t>Roza</t>
  </si>
  <si>
    <t>Aicha</t>
  </si>
  <si>
    <t>09S07910CAR</t>
  </si>
  <si>
    <t>HAMADOU</t>
  </si>
  <si>
    <t>Souria</t>
  </si>
  <si>
    <t>Souhila</t>
  </si>
  <si>
    <t>Karima</t>
  </si>
  <si>
    <t>08AR413</t>
  </si>
  <si>
    <t>HETTAK</t>
  </si>
  <si>
    <t>Assia</t>
  </si>
  <si>
    <t>Siham</t>
  </si>
  <si>
    <t>10AR0253</t>
  </si>
  <si>
    <t>KHEYAR</t>
  </si>
  <si>
    <t>Dalila</t>
  </si>
  <si>
    <t>Amina</t>
  </si>
  <si>
    <t>Soraya</t>
  </si>
  <si>
    <t>10AR0172</t>
  </si>
  <si>
    <t>MANSOURI</t>
  </si>
  <si>
    <t>Alima</t>
  </si>
  <si>
    <t>Saliha</t>
  </si>
  <si>
    <t>09AR429</t>
  </si>
  <si>
    <t>MAZIZ</t>
  </si>
  <si>
    <t>Linda</t>
  </si>
  <si>
    <t>09LCA30410CAR</t>
  </si>
  <si>
    <t>MELIKCHI</t>
  </si>
  <si>
    <t>Ouazna</t>
  </si>
  <si>
    <t>10AR0249</t>
  </si>
  <si>
    <t>MENAA</t>
  </si>
  <si>
    <t>Hamida</t>
  </si>
  <si>
    <t>MESSAOUDI</t>
  </si>
  <si>
    <t>Souad</t>
  </si>
  <si>
    <t>08AR360</t>
  </si>
  <si>
    <t>MEZIANI</t>
  </si>
  <si>
    <t>Yasmina</t>
  </si>
  <si>
    <t>10AR0140</t>
  </si>
  <si>
    <t>OUALI</t>
  </si>
  <si>
    <t>Saloua</t>
  </si>
  <si>
    <t>10AR0118</t>
  </si>
  <si>
    <t>SAAOUI</t>
  </si>
  <si>
    <t>Kenza</t>
  </si>
  <si>
    <t>09AR0354</t>
  </si>
  <si>
    <t>TITOUAH</t>
  </si>
  <si>
    <t>09AR0235</t>
  </si>
  <si>
    <t>YAHIAOUI</t>
  </si>
  <si>
    <t>10AR0083</t>
  </si>
  <si>
    <t>Nadjima</t>
  </si>
  <si>
    <t>Lamia</t>
  </si>
  <si>
    <t>Année universitaire 2012/2013</t>
  </si>
  <si>
    <t>11AR0187</t>
  </si>
  <si>
    <t>ABDELKAOUI</t>
  </si>
  <si>
    <t>Sihem</t>
  </si>
  <si>
    <t>09SHS35611CAR</t>
  </si>
  <si>
    <t>ABDELLI</t>
  </si>
  <si>
    <t>Nadhir</t>
  </si>
  <si>
    <t>11AR0586</t>
  </si>
  <si>
    <t>ABDOUNE</t>
  </si>
  <si>
    <t>Drifa</t>
  </si>
  <si>
    <t>11AR0548</t>
  </si>
  <si>
    <t>ACHOURI</t>
  </si>
  <si>
    <t>11AR0741</t>
  </si>
  <si>
    <t>AFFOUNE</t>
  </si>
  <si>
    <t>Meriem</t>
  </si>
  <si>
    <t>11AR0280</t>
  </si>
  <si>
    <t>AISSAOUI</t>
  </si>
  <si>
    <t>Nouara</t>
  </si>
  <si>
    <t>10SHS45911CAR</t>
  </si>
  <si>
    <t>AIT KHELIFA</t>
  </si>
  <si>
    <t>Hania</t>
  </si>
  <si>
    <t>11AR0377</t>
  </si>
  <si>
    <t>AIT SAIDI</t>
  </si>
  <si>
    <t>Nadira</t>
  </si>
  <si>
    <t>09SHS50511CAR</t>
  </si>
  <si>
    <t>AKKAR</t>
  </si>
  <si>
    <t>Hamza</t>
  </si>
  <si>
    <t>11AR0574</t>
  </si>
  <si>
    <t>AKKOUCHE</t>
  </si>
  <si>
    <t>Nabila</t>
  </si>
  <si>
    <t>11AR0671</t>
  </si>
  <si>
    <t>ALMA</t>
  </si>
  <si>
    <t>11AR0261</t>
  </si>
  <si>
    <t>AMARA</t>
  </si>
  <si>
    <t>Thilali</t>
  </si>
  <si>
    <t>10LCA08811CAR</t>
  </si>
  <si>
    <t>AMARI</t>
  </si>
  <si>
    <t>Fadila</t>
  </si>
  <si>
    <t>11AR0459</t>
  </si>
  <si>
    <t>Soria</t>
  </si>
  <si>
    <t>11AR0615</t>
  </si>
  <si>
    <t>AMEUR</t>
  </si>
  <si>
    <t>Rahima</t>
  </si>
  <si>
    <t>11AR0123</t>
  </si>
  <si>
    <t>AMEZIANE</t>
  </si>
  <si>
    <t>Yasmine</t>
  </si>
  <si>
    <t>11AR0007</t>
  </si>
  <si>
    <t>AMGHAR</t>
  </si>
  <si>
    <t>Katia nour el houda</t>
  </si>
  <si>
    <t>11AR0412</t>
  </si>
  <si>
    <t>AMMAR</t>
  </si>
  <si>
    <t>11AR0591</t>
  </si>
  <si>
    <t>AMRI</t>
  </si>
  <si>
    <t>11AR0142</t>
  </si>
  <si>
    <t>AMROUCHE</t>
  </si>
  <si>
    <t>Fatiha</t>
  </si>
  <si>
    <t>11AR0477</t>
  </si>
  <si>
    <t>AOULMI</t>
  </si>
  <si>
    <t>11AR0394</t>
  </si>
  <si>
    <t>AOURIR</t>
  </si>
  <si>
    <t>Fatima</t>
  </si>
  <si>
    <t>11AR0409</t>
  </si>
  <si>
    <t>ARAB</t>
  </si>
  <si>
    <t>Ghania</t>
  </si>
  <si>
    <t>11AR0218</t>
  </si>
  <si>
    <t>ATMAOUI</t>
  </si>
  <si>
    <t>Nawel</t>
  </si>
  <si>
    <t>11AR0260</t>
  </si>
  <si>
    <t>AZZOUG</t>
  </si>
  <si>
    <t>Hanane</t>
  </si>
  <si>
    <t>11AR0743</t>
  </si>
  <si>
    <t>11AR0545</t>
  </si>
  <si>
    <t>11AR0107</t>
  </si>
  <si>
    <t>BABOURI</t>
  </si>
  <si>
    <t>Zoulikha</t>
  </si>
  <si>
    <t>BACHIOUA</t>
  </si>
  <si>
    <t>11AR0561</t>
  </si>
  <si>
    <t>Zineb</t>
  </si>
  <si>
    <t>Mounira</t>
  </si>
  <si>
    <t>10F12511CAR</t>
  </si>
  <si>
    <t>BALIT</t>
  </si>
  <si>
    <t>11AR0565</t>
  </si>
  <si>
    <t>BECHIR</t>
  </si>
  <si>
    <t>Selma</t>
  </si>
  <si>
    <t>10SHS67111CAR</t>
  </si>
  <si>
    <t>BEDJGUELEL</t>
  </si>
  <si>
    <t>Sonia</t>
  </si>
  <si>
    <t>11AR0582</t>
  </si>
  <si>
    <t>BEDOUHENE</t>
  </si>
  <si>
    <t>Imane</t>
  </si>
  <si>
    <t>11AR0176</t>
  </si>
  <si>
    <t>BELAZRI</t>
  </si>
  <si>
    <t>10SHS71911CAR</t>
  </si>
  <si>
    <t>BELFOU</t>
  </si>
  <si>
    <t>11AR0253</t>
  </si>
  <si>
    <t>BELLACHE</t>
  </si>
  <si>
    <t>11AR0712</t>
  </si>
  <si>
    <t>BELLILI</t>
  </si>
  <si>
    <t>11AR0180</t>
  </si>
  <si>
    <t>BEN FELLAH</t>
  </si>
  <si>
    <t>11AR0160</t>
  </si>
  <si>
    <t>BEN ISSAAD</t>
  </si>
  <si>
    <t>Zohra</t>
  </si>
  <si>
    <t>11AR0146</t>
  </si>
  <si>
    <t>BEN LOUNIS</t>
  </si>
  <si>
    <t>Mouna</t>
  </si>
  <si>
    <t>11AR0259</t>
  </si>
  <si>
    <t>BEN MESSAOUD</t>
  </si>
  <si>
    <t>Fidia</t>
  </si>
  <si>
    <t>10AR0243</t>
  </si>
  <si>
    <t>BENHAMOUCHE</t>
  </si>
  <si>
    <t>11AR0554</t>
  </si>
  <si>
    <t>BENKHELLAT</t>
  </si>
  <si>
    <t>Chahrazad</t>
  </si>
  <si>
    <t>09AR440</t>
  </si>
  <si>
    <t>Laakri</t>
  </si>
  <si>
    <t>11AR0157</t>
  </si>
  <si>
    <t>BENNACEUR</t>
  </si>
  <si>
    <t>11AR0255</t>
  </si>
  <si>
    <t>BENSEKHRI</t>
  </si>
  <si>
    <t>11AR0541</t>
  </si>
  <si>
    <t>BIR</t>
  </si>
  <si>
    <t>11AR0411</t>
  </si>
  <si>
    <t>BORDJIHENE</t>
  </si>
  <si>
    <t>11AR0184</t>
  </si>
  <si>
    <t>BOUANANI</t>
  </si>
  <si>
    <t>11AR0150</t>
  </si>
  <si>
    <t>BOUDA</t>
  </si>
  <si>
    <t>11AR0458</t>
  </si>
  <si>
    <t>BOUFENNICHE</t>
  </si>
  <si>
    <t>11AR0473</t>
  </si>
  <si>
    <t>BOUHOUI</t>
  </si>
  <si>
    <t>Akil</t>
  </si>
  <si>
    <t>Fairouz</t>
  </si>
  <si>
    <t>08F51711CAR</t>
  </si>
  <si>
    <t>08S09T00311CAR</t>
  </si>
  <si>
    <t>CHAIB</t>
  </si>
  <si>
    <t>Mahfoud</t>
  </si>
  <si>
    <t>11AR0476</t>
  </si>
  <si>
    <t>DEBDOUCHE</t>
  </si>
  <si>
    <t>Nacera</t>
  </si>
  <si>
    <t>10SHS06111CAR</t>
  </si>
  <si>
    <t>DEBOUB</t>
  </si>
  <si>
    <t>11AR0608</t>
  </si>
  <si>
    <t>DJENANE</t>
  </si>
  <si>
    <t>Radhia</t>
  </si>
  <si>
    <t>11AR0367</t>
  </si>
  <si>
    <t>Wahiba</t>
  </si>
  <si>
    <t>11AR0570</t>
  </si>
  <si>
    <t>DJOUDER</t>
  </si>
  <si>
    <t>Faiza</t>
  </si>
  <si>
    <t>11AR0080</t>
  </si>
  <si>
    <t>10AR0218</t>
  </si>
  <si>
    <t>Masssiva</t>
  </si>
  <si>
    <t>09LCA69011CAR</t>
  </si>
  <si>
    <t>FETTANI</t>
  </si>
  <si>
    <t>Magdouda</t>
  </si>
  <si>
    <t>11AR0748</t>
  </si>
  <si>
    <t>GAHER</t>
  </si>
  <si>
    <t>11AR0749</t>
  </si>
  <si>
    <t>GHEBRIOU</t>
  </si>
  <si>
    <t>10SHS80611CAR</t>
  </si>
  <si>
    <t>GHELLAF</t>
  </si>
  <si>
    <t>Nassiba</t>
  </si>
  <si>
    <t>11AR0164</t>
  </si>
  <si>
    <t>GUENDOUL</t>
  </si>
  <si>
    <t>Houda</t>
  </si>
  <si>
    <t>11AR0788</t>
  </si>
  <si>
    <t>11AR0600</t>
  </si>
  <si>
    <t>HABOUCHE</t>
  </si>
  <si>
    <t>Latifa</t>
  </si>
  <si>
    <t>11AR0627</t>
  </si>
  <si>
    <t>HADDADI</t>
  </si>
  <si>
    <t>Nachida</t>
  </si>
  <si>
    <t>11AR0735</t>
  </si>
  <si>
    <t>HAI</t>
  </si>
  <si>
    <t>Ouahida</t>
  </si>
  <si>
    <t>HAMA</t>
  </si>
  <si>
    <t>11AR0339</t>
  </si>
  <si>
    <t>Katiba</t>
  </si>
  <si>
    <t>11AR0549</t>
  </si>
  <si>
    <t>11AR0168</t>
  </si>
  <si>
    <t>HAROUN</t>
  </si>
  <si>
    <t>Sabah</t>
  </si>
  <si>
    <t>11AR0211</t>
  </si>
  <si>
    <t>HELLAL</t>
  </si>
  <si>
    <t>11AR0058</t>
  </si>
  <si>
    <t>IKHLEF</t>
  </si>
  <si>
    <t>Farah</t>
  </si>
  <si>
    <t>11AR0744</t>
  </si>
  <si>
    <t>ISSAD</t>
  </si>
  <si>
    <t>Chafia</t>
  </si>
  <si>
    <t>11AR0357</t>
  </si>
  <si>
    <t>11AR0263</t>
  </si>
  <si>
    <t>KARNOUF</t>
  </si>
  <si>
    <t>Mounir</t>
  </si>
  <si>
    <t>08AR10T001</t>
  </si>
  <si>
    <t>KEDDAR</t>
  </si>
  <si>
    <t>Nassreddine</t>
  </si>
  <si>
    <t>10AR11T002</t>
  </si>
  <si>
    <t>KENANE</t>
  </si>
  <si>
    <t>11AR0372</t>
  </si>
  <si>
    <t>KENNOUCHE</t>
  </si>
  <si>
    <t>Samiha</t>
  </si>
  <si>
    <t>11AR0353</t>
  </si>
  <si>
    <t>KHEMSINE</t>
  </si>
  <si>
    <t>Hamama</t>
  </si>
  <si>
    <t>10SHS21511CAR</t>
  </si>
  <si>
    <t>KHENNOUCHE</t>
  </si>
  <si>
    <t>Mohand</t>
  </si>
  <si>
    <t>11AR0430</t>
  </si>
  <si>
    <t>KHERZI</t>
  </si>
  <si>
    <t>11AR0539</t>
  </si>
  <si>
    <t>KHOUFACHE</t>
  </si>
  <si>
    <t>Nesrine</t>
  </si>
  <si>
    <t>11AR0619</t>
  </si>
  <si>
    <t>LAZARI</t>
  </si>
  <si>
    <t>Sabiha</t>
  </si>
  <si>
    <t>11AR0679</t>
  </si>
  <si>
    <t>LEHOUAZI</t>
  </si>
  <si>
    <t>Bessaa</t>
  </si>
  <si>
    <t>11AR0316</t>
  </si>
  <si>
    <t>MAAMAR</t>
  </si>
  <si>
    <t>11AR0569</t>
  </si>
  <si>
    <t>MAMACHE</t>
  </si>
  <si>
    <t>Tounes</t>
  </si>
  <si>
    <t>Djamila</t>
  </si>
  <si>
    <t>11AR0547</t>
  </si>
  <si>
    <t>11AR0370</t>
  </si>
  <si>
    <t>MAOUCHE</t>
  </si>
  <si>
    <t>11AR0140</t>
  </si>
  <si>
    <t>MAREDJ</t>
  </si>
  <si>
    <t>11AR0504</t>
  </si>
  <si>
    <t>MEDJOUDJ</t>
  </si>
  <si>
    <t>11AR0440</t>
  </si>
  <si>
    <t>MEGUELATI</t>
  </si>
  <si>
    <t>Afrah</t>
  </si>
  <si>
    <t>11AR0095</t>
  </si>
  <si>
    <t>MEKHOUKH</t>
  </si>
  <si>
    <t>10SHS56011CAR</t>
  </si>
  <si>
    <t>MERAH</t>
  </si>
  <si>
    <t>11AR0550</t>
  </si>
  <si>
    <t>MEROUL</t>
  </si>
  <si>
    <t>Rozia</t>
  </si>
  <si>
    <t>10SHS22411CAR</t>
  </si>
  <si>
    <t>MERRI</t>
  </si>
  <si>
    <t>Malika</t>
  </si>
  <si>
    <t>11AR0481</t>
  </si>
  <si>
    <t>MERZOUG</t>
  </si>
  <si>
    <t>11AR0418</t>
  </si>
  <si>
    <t>MESSAOUDENE</t>
  </si>
  <si>
    <t>11AR0419</t>
  </si>
  <si>
    <t>11AR0407</t>
  </si>
  <si>
    <t>Samira</t>
  </si>
  <si>
    <t>11AR0578</t>
  </si>
  <si>
    <t>MESSAR</t>
  </si>
  <si>
    <t>11AR0753</t>
  </si>
  <si>
    <t>MESSOUAF</t>
  </si>
  <si>
    <t>11AR0017</t>
  </si>
  <si>
    <t>MOKRANI</t>
  </si>
  <si>
    <t>11AR0514</t>
  </si>
  <si>
    <t>NASRI</t>
  </si>
  <si>
    <t>11AR802</t>
  </si>
  <si>
    <t>NOUI</t>
  </si>
  <si>
    <t>Samir</t>
  </si>
  <si>
    <t>11AR0705</t>
  </si>
  <si>
    <t>Katib</t>
  </si>
  <si>
    <t>11AR0350</t>
  </si>
  <si>
    <t>OUAZENE</t>
  </si>
  <si>
    <t>11AR0486</t>
  </si>
  <si>
    <t>OUBNAT</t>
  </si>
  <si>
    <t>Dalal</t>
  </si>
  <si>
    <t>09LCA01411CAR</t>
  </si>
  <si>
    <t>OUGUIGUI</t>
  </si>
  <si>
    <t>11AR0358</t>
  </si>
  <si>
    <t>OULEBSIR</t>
  </si>
  <si>
    <t>11AR0281</t>
  </si>
  <si>
    <t>RAHMOUNI</t>
  </si>
  <si>
    <t>11AR0068</t>
  </si>
  <si>
    <t>REDOUANE</t>
  </si>
  <si>
    <t>Ahmed</t>
  </si>
  <si>
    <t>11AR0645</t>
  </si>
  <si>
    <t>11AR0581</t>
  </si>
  <si>
    <t>Hizia</t>
  </si>
  <si>
    <t>11AR0605</t>
  </si>
  <si>
    <t>SALI</t>
  </si>
  <si>
    <t>11AR0463</t>
  </si>
  <si>
    <t>SEBBANE</t>
  </si>
  <si>
    <t>Lila</t>
  </si>
  <si>
    <t>11AR0740</t>
  </si>
  <si>
    <t>SELLAMI</t>
  </si>
  <si>
    <t>11AR0733</t>
  </si>
  <si>
    <t>SMAHI</t>
  </si>
  <si>
    <t>11AR0520</t>
  </si>
  <si>
    <t>TAHROUST</t>
  </si>
  <si>
    <t>Khokha</t>
  </si>
  <si>
    <t>11AR0580</t>
  </si>
  <si>
    <t>TAMELLOULT</t>
  </si>
  <si>
    <t>11AR0237</t>
  </si>
  <si>
    <t>TARAFT</t>
  </si>
  <si>
    <t>Dilia</t>
  </si>
  <si>
    <t>11AR0101</t>
  </si>
  <si>
    <t>TAYEBI</t>
  </si>
  <si>
    <t>11AR0010</t>
  </si>
  <si>
    <t>TEBACHE</t>
  </si>
  <si>
    <t>11AR0383</t>
  </si>
  <si>
    <t>TEBBACHE</t>
  </si>
  <si>
    <t>Souraya</t>
  </si>
  <si>
    <t>11AR0066</t>
  </si>
  <si>
    <t>TELMAT</t>
  </si>
  <si>
    <t>Hassiba</t>
  </si>
  <si>
    <t>11AR0199</t>
  </si>
  <si>
    <t>TENKHI</t>
  </si>
  <si>
    <t>11AR0152</t>
  </si>
  <si>
    <t>TIGRINE</t>
  </si>
  <si>
    <t>11AR0507</t>
  </si>
  <si>
    <t>Djadjiga</t>
  </si>
  <si>
    <t>11AR0050</t>
  </si>
  <si>
    <t>YOUNSAOUI</t>
  </si>
  <si>
    <t>11AR0162</t>
  </si>
  <si>
    <t>ZAIDI</t>
  </si>
  <si>
    <t>Limiza</t>
  </si>
  <si>
    <t>11AR0087</t>
  </si>
  <si>
    <t>ZAROURI</t>
  </si>
  <si>
    <t>11AR0112</t>
  </si>
  <si>
    <t>ZEBBOUDJ</t>
  </si>
  <si>
    <t>Noureddine</t>
  </si>
  <si>
    <t>11AR0482</t>
  </si>
  <si>
    <t>ZEMOUR</t>
  </si>
  <si>
    <t>11AR0247</t>
  </si>
  <si>
    <t>ZIANI</t>
  </si>
  <si>
    <t>Saida</t>
  </si>
  <si>
    <t>Liste des modules 2012/2013</t>
  </si>
  <si>
    <t>MODULES</t>
  </si>
  <si>
    <t>GROUPES</t>
  </si>
  <si>
    <t>G1</t>
  </si>
  <si>
    <t>G2</t>
  </si>
  <si>
    <t>G3</t>
  </si>
  <si>
    <t>G4</t>
  </si>
  <si>
    <t>G5</t>
  </si>
  <si>
    <t>G6</t>
  </si>
  <si>
    <t>3éme Année</t>
  </si>
  <si>
    <t>TD</t>
  </si>
  <si>
    <t>COURS</t>
  </si>
  <si>
    <t xml:space="preserve">     Spécialité: Littérature</t>
  </si>
  <si>
    <t>X</t>
  </si>
  <si>
    <t>Fait le 20/03/2013</t>
  </si>
  <si>
    <t>وحد تع اس 3</t>
  </si>
  <si>
    <t>شع نث جز</t>
  </si>
  <si>
    <t>مس جز</t>
  </si>
  <si>
    <t>وحد تع اس 4</t>
  </si>
  <si>
    <t>من نق حد مع</t>
  </si>
  <si>
    <t>نظ ادب</t>
  </si>
  <si>
    <t>اد مق</t>
  </si>
  <si>
    <t>اد اج</t>
  </si>
  <si>
    <t>اد اط</t>
  </si>
  <si>
    <t>وحد تع است 2</t>
  </si>
  <si>
    <t>انت عا</t>
  </si>
  <si>
    <t>اد شع عا</t>
  </si>
  <si>
    <t>مذكر تخ</t>
  </si>
  <si>
    <t>Moy S2</t>
  </si>
  <si>
    <t>Crédit S2</t>
  </si>
  <si>
    <t>Moyenne anuelle</t>
  </si>
  <si>
    <t xml:space="preserve">Resultat </t>
  </si>
  <si>
    <t>U1</t>
  </si>
  <si>
    <t>U2</t>
  </si>
  <si>
    <t>U3</t>
  </si>
  <si>
    <t>Crédit S1</t>
  </si>
  <si>
    <t>U4</t>
  </si>
  <si>
    <t>U5</t>
  </si>
  <si>
    <t>U6</t>
  </si>
  <si>
    <t xml:space="preserve">Abondon = 3 </t>
  </si>
  <si>
    <r>
      <rPr>
        <b/>
        <sz val="16"/>
        <rFont val="Arial"/>
        <family val="2"/>
      </rPr>
      <t>Session Rattrapage</t>
    </r>
    <r>
      <rPr>
        <sz val="16"/>
        <rFont val="Arial"/>
        <family val="2"/>
      </rPr>
      <t xml:space="preserve">  </t>
    </r>
  </si>
  <si>
    <t>Total crédits S1+S2</t>
  </si>
  <si>
    <t>Total Credit Cursus</t>
  </si>
  <si>
    <t>Ademis(e)= 95</t>
  </si>
  <si>
    <t>ajourné = 61</t>
  </si>
  <si>
    <t xml:space="preserve">     Procés Verbal Déliération Final Option: Littérature</t>
  </si>
  <si>
    <t>Page -1-</t>
  </si>
  <si>
    <t>Page -3-</t>
  </si>
  <si>
    <t>Page -2-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</si>
</sst>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2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rgb="FFFF0000"/>
      <name val="Arial"/>
      <family val="2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0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4" xfId="0" applyBorder="1"/>
    <xf numFmtId="0" fontId="4" fillId="0" borderId="0" xfId="0" applyFont="1" applyAlignment="1"/>
    <xf numFmtId="0" fontId="0" fillId="0" borderId="0" xfId="0" applyAlignment="1"/>
    <xf numFmtId="0" fontId="5" fillId="0" borderId="0" xfId="0" applyFont="1" applyBorder="1" applyAlignment="1"/>
    <xf numFmtId="0" fontId="4" fillId="3" borderId="3" xfId="0" applyFont="1" applyFill="1" applyBorder="1" applyAlignment="1">
      <alignment textRotation="90"/>
    </xf>
    <xf numFmtId="0" fontId="5" fillId="0" borderId="14" xfId="0" applyFont="1" applyBorder="1" applyAlignment="1">
      <alignment horizontal="center" vertical="center"/>
    </xf>
    <xf numFmtId="0" fontId="5" fillId="3" borderId="15" xfId="0" applyFont="1" applyFill="1" applyBorder="1" applyAlignment="1"/>
    <xf numFmtId="0" fontId="4" fillId="3" borderId="12" xfId="0" applyFont="1" applyFill="1" applyBorder="1" applyAlignment="1">
      <alignment horizontal="center" textRotation="90"/>
    </xf>
    <xf numFmtId="0" fontId="4" fillId="3" borderId="13" xfId="0" applyFont="1" applyFill="1" applyBorder="1" applyAlignment="1">
      <alignment textRotation="90"/>
    </xf>
    <xf numFmtId="0" fontId="4" fillId="3" borderId="1" xfId="0" applyFont="1" applyFill="1" applyBorder="1" applyAlignment="1">
      <alignment textRotation="90"/>
    </xf>
    <xf numFmtId="0" fontId="5" fillId="3" borderId="16" xfId="0" applyFont="1" applyFill="1" applyBorder="1" applyAlignment="1"/>
    <xf numFmtId="0" fontId="5" fillId="3" borderId="17" xfId="0" applyFont="1" applyFill="1" applyBorder="1" applyAlignment="1"/>
    <xf numFmtId="0" fontId="5" fillId="3" borderId="21" xfId="0" applyFont="1" applyFill="1" applyBorder="1" applyAlignment="1"/>
    <xf numFmtId="0" fontId="6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3" fillId="0" borderId="0" xfId="0" applyNumberFormat="1" applyFont="1" applyFill="1"/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0" fontId="7" fillId="2" borderId="0" xfId="0" applyFont="1" applyFill="1"/>
    <xf numFmtId="2" fontId="7" fillId="0" borderId="0" xfId="0" applyNumberFormat="1" applyFont="1"/>
    <xf numFmtId="0" fontId="8" fillId="0" borderId="0" xfId="0" applyFont="1"/>
    <xf numFmtId="0" fontId="8" fillId="0" borderId="0" xfId="0" applyFont="1" applyFill="1"/>
    <xf numFmtId="2" fontId="8" fillId="0" borderId="0" xfId="0" applyNumberFormat="1" applyFont="1" applyFill="1"/>
    <xf numFmtId="0" fontId="7" fillId="4" borderId="0" xfId="0" applyFont="1" applyFill="1"/>
    <xf numFmtId="0" fontId="3" fillId="3" borderId="0" xfId="0" applyFont="1" applyFill="1"/>
    <xf numFmtId="0" fontId="8" fillId="3" borderId="0" xfId="0" applyFont="1" applyFill="1"/>
    <xf numFmtId="0" fontId="7" fillId="3" borderId="0" xfId="0" applyFont="1" applyFill="1"/>
    <xf numFmtId="0" fontId="2" fillId="4" borderId="5" xfId="0" applyFont="1" applyFill="1" applyBorder="1" applyAlignment="1">
      <alignment horizontal="center" textRotation="90"/>
    </xf>
    <xf numFmtId="0" fontId="2" fillId="3" borderId="5" xfId="0" applyFont="1" applyFill="1" applyBorder="1" applyAlignment="1">
      <alignment horizontal="center" textRotation="90"/>
    </xf>
    <xf numFmtId="0" fontId="9" fillId="0" borderId="0" xfId="0" applyFont="1" applyFill="1" applyAlignment="1">
      <alignment horizontal="center"/>
    </xf>
    <xf numFmtId="2" fontId="10" fillId="0" borderId="4" xfId="0" applyNumberFormat="1" applyFont="1" applyBorder="1"/>
    <xf numFmtId="0" fontId="10" fillId="3" borderId="4" xfId="0" applyFont="1" applyFill="1" applyBorder="1"/>
    <xf numFmtId="2" fontId="10" fillId="3" borderId="4" xfId="0" applyNumberFormat="1" applyFont="1" applyFill="1" applyBorder="1"/>
    <xf numFmtId="0" fontId="10" fillId="3" borderId="4" xfId="0" applyNumberFormat="1" applyFont="1" applyFill="1" applyBorder="1"/>
    <xf numFmtId="164" fontId="10" fillId="3" borderId="4" xfId="0" applyNumberFormat="1" applyFont="1" applyFill="1" applyBorder="1"/>
    <xf numFmtId="164" fontId="10" fillId="3" borderId="5" xfId="0" applyNumberFormat="1" applyFont="1" applyFill="1" applyBorder="1"/>
    <xf numFmtId="2" fontId="10" fillId="3" borderId="5" xfId="0" applyNumberFormat="1" applyFont="1" applyFill="1" applyBorder="1"/>
    <xf numFmtId="164" fontId="10" fillId="3" borderId="6" xfId="0" applyNumberFormat="1" applyFont="1" applyFill="1" applyBorder="1"/>
    <xf numFmtId="2" fontId="10" fillId="3" borderId="6" xfId="0" applyNumberFormat="1" applyFont="1" applyFill="1" applyBorder="1"/>
    <xf numFmtId="2" fontId="11" fillId="3" borderId="4" xfId="0" applyNumberFormat="1" applyFont="1" applyFill="1" applyBorder="1"/>
    <xf numFmtId="0" fontId="11" fillId="3" borderId="4" xfId="0" applyNumberFormat="1" applyFont="1" applyFill="1" applyBorder="1"/>
    <xf numFmtId="0" fontId="11" fillId="3" borderId="4" xfId="0" applyFont="1" applyFill="1" applyBorder="1"/>
    <xf numFmtId="164" fontId="11" fillId="3" borderId="4" xfId="0" applyNumberFormat="1" applyFont="1" applyFill="1" applyBorder="1"/>
    <xf numFmtId="0" fontId="11" fillId="4" borderId="4" xfId="0" applyFont="1" applyFill="1" applyBorder="1"/>
    <xf numFmtId="0" fontId="11" fillId="0" borderId="4" xfId="0" applyFont="1" applyBorder="1"/>
    <xf numFmtId="0" fontId="11" fillId="2" borderId="4" xfId="0" applyFont="1" applyFill="1" applyBorder="1"/>
    <xf numFmtId="2" fontId="11" fillId="5" borderId="4" xfId="0" applyNumberFormat="1" applyFont="1" applyFill="1" applyBorder="1"/>
    <xf numFmtId="0" fontId="11" fillId="0" borderId="4" xfId="0" applyFont="1" applyFill="1" applyBorder="1"/>
    <xf numFmtId="0" fontId="11" fillId="0" borderId="0" xfId="0" applyFont="1"/>
    <xf numFmtId="0" fontId="11" fillId="0" borderId="5" xfId="0" applyFont="1" applyBorder="1" applyAlignment="1">
      <alignment textRotation="90"/>
    </xf>
    <xf numFmtId="0" fontId="11" fillId="4" borderId="5" xfId="0" applyFont="1" applyFill="1" applyBorder="1" applyAlignment="1">
      <alignment textRotation="90"/>
    </xf>
    <xf numFmtId="0" fontId="11" fillId="3" borderId="5" xfId="0" applyFont="1" applyFill="1" applyBorder="1" applyAlignment="1">
      <alignment textRotation="90"/>
    </xf>
    <xf numFmtId="2" fontId="11" fillId="5" borderId="5" xfId="0" applyNumberFormat="1" applyFont="1" applyFill="1" applyBorder="1" applyAlignment="1">
      <alignment textRotation="90"/>
    </xf>
    <xf numFmtId="0" fontId="11" fillId="4" borderId="4" xfId="0" applyFont="1" applyFill="1" applyBorder="1" applyAlignment="1">
      <alignment textRotation="90"/>
    </xf>
    <xf numFmtId="0" fontId="11" fillId="3" borderId="4" xfId="0" applyFont="1" applyFill="1" applyBorder="1" applyAlignment="1">
      <alignment textRotation="90"/>
    </xf>
    <xf numFmtId="0" fontId="11" fillId="0" borderId="4" xfId="0" applyFont="1" applyBorder="1" applyAlignment="1">
      <alignment textRotation="90"/>
    </xf>
    <xf numFmtId="2" fontId="11" fillId="5" borderId="4" xfId="0" applyNumberFormat="1" applyFont="1" applyFill="1" applyBorder="1" applyAlignment="1">
      <alignment textRotation="90"/>
    </xf>
    <xf numFmtId="2" fontId="2" fillId="0" borderId="4" xfId="0" applyNumberFormat="1" applyFont="1" applyBorder="1" applyAlignment="1">
      <alignment horizontal="center" textRotation="90" wrapText="1"/>
    </xf>
    <xf numFmtId="0" fontId="11" fillId="0" borderId="0" xfId="0" applyFont="1" applyAlignment="1">
      <alignment textRotation="90"/>
    </xf>
    <xf numFmtId="0" fontId="12" fillId="0" borderId="4" xfId="0" applyFont="1" applyBorder="1" applyAlignment="1">
      <alignment horizontal="center" textRotation="90"/>
    </xf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2" fillId="3" borderId="5" xfId="0" applyFont="1" applyFill="1" applyBorder="1" applyAlignment="1">
      <alignment horizontal="center" textRotation="90" wrapText="1"/>
    </xf>
    <xf numFmtId="0" fontId="2" fillId="3" borderId="4" xfId="0" applyFont="1" applyFill="1" applyBorder="1" applyAlignment="1">
      <alignment horizontal="center" textRotation="90" wrapText="1"/>
    </xf>
    <xf numFmtId="0" fontId="17" fillId="0" borderId="0" xfId="0" applyFont="1" applyFill="1"/>
    <xf numFmtId="0" fontId="10" fillId="3" borderId="5" xfId="0" applyFont="1" applyFill="1" applyBorder="1"/>
    <xf numFmtId="0" fontId="11" fillId="3" borderId="5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2" fontId="18" fillId="3" borderId="0" xfId="0" applyNumberFormat="1" applyFont="1" applyFill="1" applyBorder="1"/>
    <xf numFmtId="0" fontId="18" fillId="3" borderId="0" xfId="0" applyNumberFormat="1" applyFont="1" applyFill="1" applyBorder="1"/>
    <xf numFmtId="2" fontId="19" fillId="3" borderId="0" xfId="0" applyNumberFormat="1" applyFont="1" applyFill="1" applyBorder="1"/>
    <xf numFmtId="0" fontId="19" fillId="3" borderId="0" xfId="0" applyNumberFormat="1" applyFont="1" applyFill="1" applyBorder="1"/>
    <xf numFmtId="0" fontId="18" fillId="3" borderId="0" xfId="0" applyFont="1" applyFill="1" applyBorder="1"/>
    <xf numFmtId="164" fontId="18" fillId="3" borderId="0" xfId="0" applyNumberFormat="1" applyFont="1" applyFill="1" applyBorder="1"/>
    <xf numFmtId="0" fontId="19" fillId="3" borderId="0" xfId="0" applyFont="1" applyFill="1" applyBorder="1"/>
    <xf numFmtId="0" fontId="11" fillId="0" borderId="11" xfId="0" applyFont="1" applyBorder="1"/>
    <xf numFmtId="2" fontId="20" fillId="3" borderId="0" xfId="0" applyNumberFormat="1" applyFont="1" applyFill="1" applyBorder="1" applyAlignment="1">
      <alignment horizontal="center"/>
    </xf>
    <xf numFmtId="0" fontId="10" fillId="3" borderId="5" xfId="0" applyNumberFormat="1" applyFont="1" applyFill="1" applyBorder="1"/>
    <xf numFmtId="2" fontId="11" fillId="3" borderId="5" xfId="0" applyNumberFormat="1" applyFont="1" applyFill="1" applyBorder="1"/>
    <xf numFmtId="0" fontId="11" fillId="3" borderId="5" xfId="0" applyNumberFormat="1" applyFont="1" applyFill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3" borderId="12" xfId="0" applyFont="1" applyFill="1" applyBorder="1" applyAlignment="1">
      <alignment horizontal="center" textRotation="90"/>
    </xf>
    <xf numFmtId="0" fontId="4" fillId="3" borderId="13" xfId="0" applyFont="1" applyFill="1" applyBorder="1" applyAlignment="1">
      <alignment horizontal="center" textRotation="90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textRotation="90"/>
    </xf>
    <xf numFmtId="0" fontId="4" fillId="3" borderId="19" xfId="0" applyFont="1" applyFill="1" applyBorder="1" applyAlignment="1">
      <alignment horizontal="center" textRotation="9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76"/>
  <sheetViews>
    <sheetView tabSelected="1" topLeftCell="C8" zoomScale="60" zoomScaleNormal="60" zoomScalePageLayoutView="400" workbookViewId="0">
      <selection activeCell="E120" sqref="E120:AQ172"/>
    </sheetView>
  </sheetViews>
  <sheetFormatPr baseColWidth="10" defaultColWidth="13.33203125" defaultRowHeight="21"/>
  <cols>
    <col min="1" max="1" width="7.6640625" style="21" customWidth="1"/>
    <col min="2" max="2" width="20" style="21" customWidth="1"/>
    <col min="3" max="3" width="21.44140625" style="21" customWidth="1"/>
    <col min="4" max="4" width="20" style="21" customWidth="1"/>
    <col min="5" max="5" width="8.21875" style="29" customWidth="1"/>
    <col min="6" max="6" width="6.77734375" style="29" hidden="1" customWidth="1"/>
    <col min="7" max="7" width="10.6640625" style="24" customWidth="1"/>
    <col min="8" max="8" width="10.6640625" style="21" customWidth="1"/>
    <col min="9" max="9" width="9.77734375" style="29" customWidth="1"/>
    <col min="10" max="10" width="5.33203125" style="29" hidden="1" customWidth="1"/>
    <col min="11" max="11" width="7.5546875" style="24" customWidth="1"/>
    <col min="12" max="12" width="8.6640625" style="32" customWidth="1"/>
    <col min="13" max="13" width="9.5546875" style="21" customWidth="1"/>
    <col min="14" max="15" width="10.6640625" style="21" customWidth="1"/>
    <col min="16" max="16" width="8.77734375" style="29" customWidth="1"/>
    <col min="17" max="17" width="7" style="21" hidden="1" customWidth="1"/>
    <col min="18" max="18" width="10.6640625" style="24" customWidth="1"/>
    <col min="19" max="19" width="10.6640625" style="21" customWidth="1"/>
    <col min="20" max="20" width="8.21875" style="25" customWidth="1"/>
    <col min="21" max="21" width="5.88671875" style="25" customWidth="1"/>
    <col min="22" max="22" width="8.44140625" style="21" customWidth="1"/>
    <col min="23" max="23" width="7.88671875" style="21" hidden="1" customWidth="1"/>
    <col min="24" max="24" width="8.77734375" style="32" customWidth="1"/>
    <col min="25" max="25" width="8.44140625" style="21" customWidth="1"/>
    <col min="26" max="26" width="8.77734375" style="21" customWidth="1"/>
    <col min="27" max="27" width="5.109375" style="21" hidden="1" customWidth="1"/>
    <col min="28" max="28" width="9.21875" style="68" customWidth="1"/>
    <col min="29" max="29" width="8.77734375" style="21" customWidth="1"/>
    <col min="30" max="30" width="7.88671875" style="32" customWidth="1"/>
    <col min="31" max="31" width="8" style="32" customWidth="1"/>
    <col min="32" max="32" width="9.21875" style="32" customWidth="1"/>
    <col min="33" max="33" width="7.5546875" style="21" customWidth="1"/>
    <col min="34" max="34" width="6.44140625" style="21" hidden="1" customWidth="1"/>
    <col min="35" max="35" width="9.21875" style="32" customWidth="1"/>
    <col min="36" max="36" width="8.6640625" style="32" customWidth="1"/>
    <col min="37" max="37" width="8.6640625" style="21" customWidth="1"/>
    <col min="38" max="38" width="10" style="21" customWidth="1"/>
    <col min="39" max="39" width="5.44140625" style="21" customWidth="1"/>
    <col min="40" max="40" width="6.6640625" style="21" customWidth="1"/>
    <col min="41" max="41" width="8.21875" style="21" customWidth="1"/>
    <col min="42" max="42" width="10.5546875" style="21" customWidth="1"/>
    <col min="43" max="43" width="7.77734375" style="21" customWidth="1"/>
    <col min="44" max="44" width="9.77734375" style="21" customWidth="1"/>
    <col min="45" max="16384" width="13.33203125" style="21"/>
  </cols>
  <sheetData>
    <row r="1" spans="1:43" s="3" customFormat="1" ht="20.399999999999999">
      <c r="A1" s="3" t="s">
        <v>0</v>
      </c>
      <c r="E1" s="30"/>
      <c r="F1" s="30"/>
      <c r="I1" s="30"/>
      <c r="J1" s="30"/>
      <c r="L1" s="30"/>
      <c r="P1" s="30"/>
      <c r="S1" s="71"/>
      <c r="T1" s="20"/>
      <c r="U1" s="20"/>
      <c r="X1" s="30"/>
      <c r="AB1" s="66"/>
      <c r="AD1" s="30"/>
      <c r="AE1" s="30"/>
      <c r="AF1" s="30"/>
      <c r="AI1" s="30"/>
      <c r="AJ1" s="30"/>
    </row>
    <row r="2" spans="1:43" s="3" customFormat="1">
      <c r="A2" s="3" t="s">
        <v>1</v>
      </c>
      <c r="E2" s="30"/>
      <c r="F2" s="30"/>
      <c r="I2" s="30"/>
      <c r="J2" s="30"/>
      <c r="L2" s="30"/>
      <c r="O2" s="1" t="s">
        <v>101</v>
      </c>
      <c r="P2" s="30"/>
      <c r="S2" s="71"/>
      <c r="T2" s="20"/>
      <c r="U2" s="20"/>
      <c r="X2" s="30"/>
      <c r="AB2" s="66"/>
      <c r="AD2" s="30"/>
      <c r="AE2" s="30"/>
      <c r="AF2" s="30"/>
      <c r="AI2" s="30"/>
      <c r="AJ2" s="30"/>
    </row>
    <row r="3" spans="1:43" s="3" customFormat="1" ht="20.399999999999999">
      <c r="A3" s="3" t="s">
        <v>2</v>
      </c>
      <c r="E3" s="30"/>
      <c r="F3" s="30"/>
      <c r="I3" s="30"/>
      <c r="J3" s="30"/>
      <c r="L3" s="30"/>
      <c r="P3" s="30"/>
      <c r="S3" s="71"/>
      <c r="T3" s="20"/>
      <c r="U3" s="20"/>
      <c r="X3" s="30"/>
      <c r="AB3" s="66"/>
      <c r="AD3" s="30"/>
      <c r="AE3" s="30"/>
      <c r="AF3" s="30"/>
      <c r="AI3" s="30"/>
      <c r="AJ3" s="30"/>
    </row>
    <row r="4" spans="1:43" s="3" customFormat="1">
      <c r="E4" s="30"/>
      <c r="F4" s="30"/>
      <c r="I4" s="30"/>
      <c r="J4" s="30"/>
      <c r="K4" s="1" t="s">
        <v>478</v>
      </c>
      <c r="L4" s="30"/>
      <c r="O4" s="1"/>
      <c r="P4" s="30"/>
      <c r="S4" s="71"/>
      <c r="T4" s="20"/>
      <c r="U4" s="20"/>
      <c r="X4" s="30"/>
      <c r="AB4" s="66"/>
      <c r="AD4" s="30"/>
      <c r="AE4" s="30"/>
      <c r="AF4" s="30"/>
      <c r="AI4" s="30"/>
      <c r="AJ4" s="30"/>
    </row>
    <row r="5" spans="1:43" s="3" customFormat="1">
      <c r="A5" s="1" t="s">
        <v>3</v>
      </c>
      <c r="E5" s="30"/>
      <c r="F5" s="30"/>
      <c r="I5" s="30"/>
      <c r="J5" s="30"/>
      <c r="L5" s="30"/>
      <c r="O5" s="1"/>
      <c r="P5" s="30"/>
      <c r="S5" s="71"/>
      <c r="T5" s="20"/>
      <c r="U5" s="20"/>
      <c r="X5" s="30"/>
      <c r="AB5" s="66"/>
      <c r="AD5" s="30"/>
      <c r="AE5" s="30"/>
      <c r="AF5" s="30"/>
      <c r="AI5" s="30"/>
      <c r="AJ5" s="30"/>
      <c r="AK5" s="3" t="s">
        <v>473</v>
      </c>
    </row>
    <row r="6" spans="1:43" s="54" customFormat="1" ht="23.4" customHeight="1">
      <c r="A6" s="88" t="s">
        <v>4</v>
      </c>
      <c r="B6" s="89"/>
      <c r="C6" s="89"/>
      <c r="D6" s="90"/>
      <c r="E6" s="49">
        <v>8</v>
      </c>
      <c r="F6" s="49"/>
      <c r="G6" s="50">
        <v>4</v>
      </c>
      <c r="H6" s="50">
        <v>4</v>
      </c>
      <c r="I6" s="49">
        <v>18</v>
      </c>
      <c r="J6" s="49"/>
      <c r="K6" s="50">
        <v>4</v>
      </c>
      <c r="L6" s="47">
        <v>4</v>
      </c>
      <c r="M6" s="50">
        <v>4</v>
      </c>
      <c r="N6" s="50">
        <v>3</v>
      </c>
      <c r="O6" s="50">
        <v>3</v>
      </c>
      <c r="P6" s="49">
        <v>4</v>
      </c>
      <c r="Q6" s="51"/>
      <c r="R6" s="50">
        <v>2</v>
      </c>
      <c r="S6" s="50">
        <v>2</v>
      </c>
      <c r="T6" s="52"/>
      <c r="U6" s="45"/>
      <c r="V6" s="49">
        <v>8</v>
      </c>
      <c r="W6" s="51"/>
      <c r="X6" s="47">
        <v>4</v>
      </c>
      <c r="Y6" s="53">
        <v>4</v>
      </c>
      <c r="Z6" s="49">
        <v>15</v>
      </c>
      <c r="AA6" s="51"/>
      <c r="AB6" s="47">
        <v>3</v>
      </c>
      <c r="AC6" s="53">
        <v>3</v>
      </c>
      <c r="AD6" s="47">
        <v>3</v>
      </c>
      <c r="AE6" s="47">
        <v>3</v>
      </c>
      <c r="AF6" s="47">
        <v>3</v>
      </c>
      <c r="AG6" s="49">
        <v>7</v>
      </c>
      <c r="AH6" s="51"/>
      <c r="AI6" s="47">
        <v>2</v>
      </c>
      <c r="AJ6" s="47">
        <v>2</v>
      </c>
      <c r="AK6" s="53">
        <v>3</v>
      </c>
      <c r="AL6" s="52"/>
      <c r="AM6" s="50"/>
      <c r="AN6" s="50"/>
      <c r="AO6" s="50"/>
      <c r="AP6" s="36"/>
      <c r="AQ6" s="50"/>
    </row>
    <row r="7" spans="1:43" s="64" customFormat="1" ht="105" customHeight="1">
      <c r="A7" s="55" t="s">
        <v>5</v>
      </c>
      <c r="B7" s="55" t="s">
        <v>6</v>
      </c>
      <c r="C7" s="55" t="s">
        <v>7</v>
      </c>
      <c r="D7" s="55" t="s">
        <v>8</v>
      </c>
      <c r="E7" s="56" t="s">
        <v>9</v>
      </c>
      <c r="F7" s="33" t="s">
        <v>465</v>
      </c>
      <c r="G7" s="55" t="s">
        <v>10</v>
      </c>
      <c r="H7" s="55" t="s">
        <v>11</v>
      </c>
      <c r="I7" s="56" t="s">
        <v>12</v>
      </c>
      <c r="J7" s="33" t="s">
        <v>466</v>
      </c>
      <c r="K7" s="55" t="s">
        <v>13</v>
      </c>
      <c r="L7" s="57" t="s">
        <v>14</v>
      </c>
      <c r="M7" s="55" t="s">
        <v>15</v>
      </c>
      <c r="N7" s="55" t="s">
        <v>16</v>
      </c>
      <c r="O7" s="55" t="s">
        <v>17</v>
      </c>
      <c r="P7" s="56" t="s">
        <v>18</v>
      </c>
      <c r="Q7" s="33" t="s">
        <v>467</v>
      </c>
      <c r="R7" s="55" t="s">
        <v>19</v>
      </c>
      <c r="S7" s="55" t="s">
        <v>20</v>
      </c>
      <c r="T7" s="58" t="s">
        <v>21</v>
      </c>
      <c r="U7" s="34" t="s">
        <v>468</v>
      </c>
      <c r="V7" s="59" t="s">
        <v>448</v>
      </c>
      <c r="W7" s="33" t="s">
        <v>469</v>
      </c>
      <c r="X7" s="60" t="s">
        <v>449</v>
      </c>
      <c r="Y7" s="61" t="s">
        <v>450</v>
      </c>
      <c r="Z7" s="59" t="s">
        <v>451</v>
      </c>
      <c r="AA7" s="33" t="s">
        <v>470</v>
      </c>
      <c r="AB7" s="60" t="s">
        <v>452</v>
      </c>
      <c r="AC7" s="61" t="s">
        <v>453</v>
      </c>
      <c r="AD7" s="60" t="s">
        <v>454</v>
      </c>
      <c r="AE7" s="60" t="s">
        <v>455</v>
      </c>
      <c r="AF7" s="60" t="s">
        <v>456</v>
      </c>
      <c r="AG7" s="59" t="s">
        <v>457</v>
      </c>
      <c r="AH7" s="33" t="s">
        <v>471</v>
      </c>
      <c r="AI7" s="60" t="s">
        <v>458</v>
      </c>
      <c r="AJ7" s="60" t="s">
        <v>459</v>
      </c>
      <c r="AK7" s="61" t="s">
        <v>460</v>
      </c>
      <c r="AL7" s="62" t="s">
        <v>461</v>
      </c>
      <c r="AM7" s="34" t="s">
        <v>462</v>
      </c>
      <c r="AN7" s="69" t="s">
        <v>474</v>
      </c>
      <c r="AO7" s="63" t="s">
        <v>463</v>
      </c>
      <c r="AP7" s="65" t="s">
        <v>464</v>
      </c>
      <c r="AQ7" s="70" t="s">
        <v>475</v>
      </c>
    </row>
    <row r="8" spans="1:43" s="47" customFormat="1" ht="22.95" customHeight="1">
      <c r="A8" s="37">
        <v>1</v>
      </c>
      <c r="B8" s="47" t="s">
        <v>102</v>
      </c>
      <c r="C8" s="47" t="s">
        <v>103</v>
      </c>
      <c r="D8" s="47" t="s">
        <v>104</v>
      </c>
      <c r="E8" s="38">
        <f t="shared" ref="E8:E39" si="0">((G8*4)+(H8*4))/8</f>
        <v>9.92</v>
      </c>
      <c r="F8" s="39">
        <f t="shared" ref="F8:F39" si="1">IF(E8&gt;=10,8,SUM(IF(G8&gt;=10,4,0),IF(H8&gt;=10,4,0)))</f>
        <v>4</v>
      </c>
      <c r="G8" s="45">
        <v>10.17</v>
      </c>
      <c r="H8" s="45">
        <v>9.67</v>
      </c>
      <c r="I8" s="38">
        <f t="shared" ref="I8:I39" si="2">((K8*4)+(L8*4)+(M8*4)+(N8*3)+(O8*3))/18</f>
        <v>7.073888888888888</v>
      </c>
      <c r="J8" s="39">
        <f t="shared" ref="J8:J39" si="3">IF(I8&gt;=10,18,SUM(IF(K8&gt;=10,4,0),IF(L8&gt;=10,4,0),IF(M8&gt;=10,4,0),IF(N8&gt;=10,3,0),IF(O8&gt;=10,3,0)))</f>
        <v>7</v>
      </c>
      <c r="K8" s="45">
        <v>10</v>
      </c>
      <c r="L8" s="45">
        <v>4</v>
      </c>
      <c r="M8" s="45">
        <v>2.33</v>
      </c>
      <c r="N8" s="45">
        <v>9.67</v>
      </c>
      <c r="O8" s="45">
        <v>11</v>
      </c>
      <c r="P8" s="38">
        <f t="shared" ref="P8:P39" si="4">((R8*2)+(S8*2))/4</f>
        <v>8.4149999999999991</v>
      </c>
      <c r="Q8" s="37">
        <f t="shared" ref="Q8:Q39" si="5">IF(P8&gt;=10,4,SUM(IF(R8&gt;=10,2,0),IF(S8&gt;=10,2,0)))</f>
        <v>2</v>
      </c>
      <c r="R8" s="45">
        <v>10.5</v>
      </c>
      <c r="S8" s="45">
        <v>6.33</v>
      </c>
      <c r="T8" s="38">
        <f t="shared" ref="T8:T39" si="6">ROUNDUP(((E8*8)+(I8*18)+(P8*4))/30,2)</f>
        <v>8.02</v>
      </c>
      <c r="U8" s="39">
        <f t="shared" ref="U8:U39" si="7">IF(T8&gt;=10,30,SUM(F8+J8+Q8))</f>
        <v>13</v>
      </c>
      <c r="V8" s="40">
        <f t="shared" ref="V8:V39" si="8">((X8*4)+(Y8*4))/8</f>
        <v>10</v>
      </c>
      <c r="W8" s="37">
        <f t="shared" ref="W8:W39" si="9">IF(V8&gt;=10,8,SUM(IF(X8&gt;=10,4,0),IF(Y8&gt;=10,4,0)))</f>
        <v>8</v>
      </c>
      <c r="X8" s="45">
        <v>11</v>
      </c>
      <c r="Y8" s="45">
        <v>9</v>
      </c>
      <c r="Z8" s="38">
        <f t="shared" ref="Z8:Z39" si="10">((AB8*3)+(AC8*3)+(AD8*3)+(AE8*3)+(AF8*3))/15</f>
        <v>8.0660000000000007</v>
      </c>
      <c r="AA8" s="37">
        <f t="shared" ref="AA8:AA39" si="11">IF(Z8&gt;=10,15,SUM(IF(AB8&gt;=10,3,0),IF(AC8&gt;=10,3,0),IF(AD8&gt;=10,3,0),IF(AE8&gt;=10,3,0),IF(AF8&gt;=10,3,0)))</f>
        <v>6</v>
      </c>
      <c r="AB8" s="45">
        <v>10</v>
      </c>
      <c r="AC8" s="45">
        <v>5.5</v>
      </c>
      <c r="AD8" s="45">
        <v>4.33</v>
      </c>
      <c r="AE8" s="45">
        <v>8</v>
      </c>
      <c r="AF8" s="45">
        <v>12.5</v>
      </c>
      <c r="AG8" s="38">
        <f t="shared" ref="AG8:AG39" si="12">((AI8*2)+(AJ8*2)+(AK8*3))/7</f>
        <v>12.522857142857143</v>
      </c>
      <c r="AH8" s="37">
        <f t="shared" ref="AH8:AH39" si="13">IF(AG8&gt;=10,7,SUM(IF(AI8&gt;=10,2,0),IF(AJ8&gt;=10,2,0),IF(AK8&gt;=10,3,0)))</f>
        <v>7</v>
      </c>
      <c r="AI8" s="45">
        <v>14</v>
      </c>
      <c r="AJ8" s="45">
        <v>10.33</v>
      </c>
      <c r="AK8" s="45">
        <v>13</v>
      </c>
      <c r="AL8" s="38">
        <f t="shared" ref="AL8:AL39" si="14">ROUNDUP(((V8*8)+(Z8*15)+(AG8*7))/30,2)</f>
        <v>9.629999999999999</v>
      </c>
      <c r="AM8" s="37">
        <f t="shared" ref="AM8:AM39" si="15">IF(AL8&gt;=10,30,SUM(W8+AA8+AH8))</f>
        <v>21</v>
      </c>
      <c r="AN8" s="37">
        <f t="shared" ref="AN8:AN39" si="16">IF(AO8&gt;=10,60,SUM(U8+AM8))</f>
        <v>34</v>
      </c>
      <c r="AO8" s="40">
        <f t="shared" ref="AO8:AO39" si="17">(T8+AL8)/2</f>
        <v>8.8249999999999993</v>
      </c>
      <c r="AP8" s="47" t="str">
        <f>IF((AO8=0),"Abandon",IF((AO8&gt;=10),"Admis(e)","ajourné"))</f>
        <v>ajourné</v>
      </c>
      <c r="AQ8" s="39">
        <f t="shared" ref="AQ8:AQ39" si="18">AN8+120</f>
        <v>154</v>
      </c>
    </row>
    <row r="9" spans="1:43" s="47" customFormat="1" ht="22.95" customHeight="1">
      <c r="A9" s="37">
        <v>2</v>
      </c>
      <c r="B9" s="47" t="s">
        <v>105</v>
      </c>
      <c r="C9" s="47" t="s">
        <v>106</v>
      </c>
      <c r="D9" s="47" t="s">
        <v>107</v>
      </c>
      <c r="E9" s="38">
        <f t="shared" si="0"/>
        <v>11.92</v>
      </c>
      <c r="F9" s="39">
        <f t="shared" si="1"/>
        <v>8</v>
      </c>
      <c r="G9" s="45">
        <v>13.17</v>
      </c>
      <c r="H9" s="45">
        <v>10.67</v>
      </c>
      <c r="I9" s="38">
        <f t="shared" si="2"/>
        <v>9.9444444444444446</v>
      </c>
      <c r="J9" s="39">
        <f t="shared" si="3"/>
        <v>14</v>
      </c>
      <c r="K9" s="45">
        <v>12</v>
      </c>
      <c r="L9" s="45">
        <v>4</v>
      </c>
      <c r="M9" s="45">
        <v>10</v>
      </c>
      <c r="N9" s="45">
        <v>10</v>
      </c>
      <c r="O9" s="45">
        <v>15</v>
      </c>
      <c r="P9" s="38">
        <f t="shared" si="4"/>
        <v>11.914999999999999</v>
      </c>
      <c r="Q9" s="37">
        <f t="shared" si="5"/>
        <v>4</v>
      </c>
      <c r="R9" s="45">
        <v>11.5</v>
      </c>
      <c r="S9" s="45">
        <v>12.33</v>
      </c>
      <c r="T9" s="38">
        <f t="shared" si="6"/>
        <v>10.74</v>
      </c>
      <c r="U9" s="39">
        <f t="shared" si="7"/>
        <v>30</v>
      </c>
      <c r="V9" s="40">
        <f t="shared" si="8"/>
        <v>13.664999999999999</v>
      </c>
      <c r="W9" s="37">
        <f t="shared" si="9"/>
        <v>8</v>
      </c>
      <c r="X9" s="45">
        <v>13</v>
      </c>
      <c r="Y9" s="45">
        <v>14.33</v>
      </c>
      <c r="Z9" s="38">
        <f t="shared" si="10"/>
        <v>7.2679999999999998</v>
      </c>
      <c r="AA9" s="37">
        <f t="shared" si="11"/>
        <v>9</v>
      </c>
      <c r="AB9" s="45">
        <v>10.5</v>
      </c>
      <c r="AC9" s="45">
        <v>2</v>
      </c>
      <c r="AD9" s="45">
        <v>2.67</v>
      </c>
      <c r="AE9" s="45">
        <v>10.17</v>
      </c>
      <c r="AF9" s="45">
        <v>11</v>
      </c>
      <c r="AG9" s="38">
        <f t="shared" si="12"/>
        <v>13.285714285714286</v>
      </c>
      <c r="AH9" s="37">
        <f t="shared" si="13"/>
        <v>7</v>
      </c>
      <c r="AI9" s="45">
        <v>15</v>
      </c>
      <c r="AJ9" s="45">
        <v>12</v>
      </c>
      <c r="AK9" s="45">
        <v>13</v>
      </c>
      <c r="AL9" s="38">
        <f t="shared" si="14"/>
        <v>10.379999999999999</v>
      </c>
      <c r="AM9" s="37">
        <f t="shared" si="15"/>
        <v>30</v>
      </c>
      <c r="AN9" s="37">
        <f t="shared" si="16"/>
        <v>60</v>
      </c>
      <c r="AO9" s="40">
        <f t="shared" si="17"/>
        <v>10.559999999999999</v>
      </c>
      <c r="AP9" s="47" t="str">
        <f t="shared" ref="AP9:AP76" si="19">IF((AO9=0),"Abandon",IF((AO9&gt;=10),"Admis(e)","ajourné"))</f>
        <v>Admis(e)</v>
      </c>
      <c r="AQ9" s="39">
        <f t="shared" si="18"/>
        <v>180</v>
      </c>
    </row>
    <row r="10" spans="1:43" s="47" customFormat="1" ht="22.95" customHeight="1">
      <c r="A10" s="37">
        <v>3</v>
      </c>
      <c r="B10" s="47" t="s">
        <v>108</v>
      </c>
      <c r="C10" s="47" t="s">
        <v>109</v>
      </c>
      <c r="D10" s="47" t="s">
        <v>110</v>
      </c>
      <c r="E10" s="38">
        <f t="shared" si="0"/>
        <v>10.5</v>
      </c>
      <c r="F10" s="39">
        <f t="shared" si="1"/>
        <v>8</v>
      </c>
      <c r="G10" s="45">
        <v>12</v>
      </c>
      <c r="H10" s="45">
        <v>9</v>
      </c>
      <c r="I10" s="38">
        <f t="shared" si="2"/>
        <v>5.4061111111111115</v>
      </c>
      <c r="J10" s="39">
        <f t="shared" si="3"/>
        <v>3</v>
      </c>
      <c r="K10" s="45">
        <v>6</v>
      </c>
      <c r="L10" s="45">
        <v>2</v>
      </c>
      <c r="M10" s="45">
        <v>3.33</v>
      </c>
      <c r="N10" s="45">
        <v>6.83</v>
      </c>
      <c r="O10" s="45">
        <v>10.5</v>
      </c>
      <c r="P10" s="38">
        <f t="shared" si="4"/>
        <v>8.6649999999999991</v>
      </c>
      <c r="Q10" s="37">
        <f t="shared" si="5"/>
        <v>2</v>
      </c>
      <c r="R10" s="45">
        <v>11</v>
      </c>
      <c r="S10" s="45">
        <v>6.33</v>
      </c>
      <c r="T10" s="38">
        <f t="shared" si="6"/>
        <v>7.2</v>
      </c>
      <c r="U10" s="39">
        <f t="shared" si="7"/>
        <v>13</v>
      </c>
      <c r="V10" s="40">
        <f t="shared" si="8"/>
        <v>9</v>
      </c>
      <c r="W10" s="37">
        <f t="shared" si="9"/>
        <v>4</v>
      </c>
      <c r="X10" s="45">
        <v>11.67</v>
      </c>
      <c r="Y10" s="45">
        <v>6.33</v>
      </c>
      <c r="Z10" s="38">
        <f t="shared" si="10"/>
        <v>6.9660000000000002</v>
      </c>
      <c r="AA10" s="37">
        <f t="shared" si="11"/>
        <v>6</v>
      </c>
      <c r="AB10" s="45">
        <v>10</v>
      </c>
      <c r="AC10" s="45">
        <v>3</v>
      </c>
      <c r="AD10" s="45">
        <v>1</v>
      </c>
      <c r="AE10" s="45">
        <v>8.33</v>
      </c>
      <c r="AF10" s="45">
        <v>12.5</v>
      </c>
      <c r="AG10" s="38">
        <f t="shared" si="12"/>
        <v>11.714285714285714</v>
      </c>
      <c r="AH10" s="37">
        <f t="shared" si="13"/>
        <v>7</v>
      </c>
      <c r="AI10" s="45">
        <v>14.5</v>
      </c>
      <c r="AJ10" s="45">
        <v>7</v>
      </c>
      <c r="AK10" s="45">
        <v>13</v>
      </c>
      <c r="AL10" s="38">
        <f t="shared" si="14"/>
        <v>8.6199999999999992</v>
      </c>
      <c r="AM10" s="37">
        <f t="shared" si="15"/>
        <v>17</v>
      </c>
      <c r="AN10" s="37">
        <f t="shared" si="16"/>
        <v>30</v>
      </c>
      <c r="AO10" s="40">
        <f t="shared" si="17"/>
        <v>7.91</v>
      </c>
      <c r="AP10" s="47" t="str">
        <f t="shared" si="19"/>
        <v>ajourné</v>
      </c>
      <c r="AQ10" s="39">
        <f t="shared" si="18"/>
        <v>150</v>
      </c>
    </row>
    <row r="11" spans="1:43" s="47" customFormat="1" ht="22.95" customHeight="1">
      <c r="A11" s="37">
        <v>4</v>
      </c>
      <c r="B11" s="47" t="s">
        <v>111</v>
      </c>
      <c r="C11" s="47" t="s">
        <v>112</v>
      </c>
      <c r="D11" s="47" t="s">
        <v>27</v>
      </c>
      <c r="E11" s="38">
        <f t="shared" si="0"/>
        <v>11.25</v>
      </c>
      <c r="F11" s="39">
        <f t="shared" si="1"/>
        <v>8</v>
      </c>
      <c r="G11" s="45">
        <v>12.5</v>
      </c>
      <c r="H11" s="45">
        <v>10</v>
      </c>
      <c r="I11" s="38">
        <f t="shared" si="2"/>
        <v>8.76</v>
      </c>
      <c r="J11" s="39">
        <f t="shared" si="3"/>
        <v>6</v>
      </c>
      <c r="K11" s="45">
        <v>9</v>
      </c>
      <c r="L11" s="45">
        <v>5</v>
      </c>
      <c r="M11" s="45">
        <v>5.17</v>
      </c>
      <c r="N11" s="45">
        <v>13</v>
      </c>
      <c r="O11" s="45">
        <v>14</v>
      </c>
      <c r="P11" s="38">
        <f t="shared" si="4"/>
        <v>10.085000000000001</v>
      </c>
      <c r="Q11" s="37">
        <f t="shared" si="5"/>
        <v>4</v>
      </c>
      <c r="R11" s="45">
        <v>10.5</v>
      </c>
      <c r="S11" s="45">
        <v>9.67</v>
      </c>
      <c r="T11" s="38">
        <f t="shared" si="6"/>
        <v>9.61</v>
      </c>
      <c r="U11" s="39">
        <f t="shared" si="7"/>
        <v>18</v>
      </c>
      <c r="V11" s="40">
        <f t="shared" si="8"/>
        <v>9.67</v>
      </c>
      <c r="W11" s="37">
        <f t="shared" si="9"/>
        <v>4</v>
      </c>
      <c r="X11" s="45">
        <v>11.67</v>
      </c>
      <c r="Y11" s="45">
        <v>7.67</v>
      </c>
      <c r="Z11" s="38">
        <f t="shared" si="10"/>
        <v>8.3339999999999996</v>
      </c>
      <c r="AA11" s="37">
        <f t="shared" si="11"/>
        <v>6</v>
      </c>
      <c r="AB11" s="45">
        <v>10</v>
      </c>
      <c r="AC11" s="45">
        <v>7</v>
      </c>
      <c r="AD11" s="45">
        <v>3.67</v>
      </c>
      <c r="AE11" s="45">
        <v>8</v>
      </c>
      <c r="AF11" s="45">
        <v>13</v>
      </c>
      <c r="AG11" s="38">
        <f t="shared" si="12"/>
        <v>13.905714285714286</v>
      </c>
      <c r="AH11" s="37">
        <f t="shared" si="13"/>
        <v>7</v>
      </c>
      <c r="AI11" s="45">
        <v>16</v>
      </c>
      <c r="AJ11" s="45">
        <v>13.17</v>
      </c>
      <c r="AK11" s="45">
        <v>13</v>
      </c>
      <c r="AL11" s="38">
        <f t="shared" si="14"/>
        <v>10</v>
      </c>
      <c r="AM11" s="37">
        <f t="shared" si="15"/>
        <v>30</v>
      </c>
      <c r="AN11" s="37">
        <f t="shared" si="16"/>
        <v>48</v>
      </c>
      <c r="AO11" s="40">
        <f t="shared" si="17"/>
        <v>9.8049999999999997</v>
      </c>
      <c r="AP11" s="47" t="str">
        <f t="shared" si="19"/>
        <v>ajourné</v>
      </c>
      <c r="AQ11" s="39">
        <f t="shared" si="18"/>
        <v>168</v>
      </c>
    </row>
    <row r="12" spans="1:43" s="47" customFormat="1" ht="22.95" customHeight="1">
      <c r="A12" s="37">
        <v>5</v>
      </c>
      <c r="B12" s="47" t="s">
        <v>113</v>
      </c>
      <c r="C12" s="47" t="s">
        <v>114</v>
      </c>
      <c r="D12" s="47" t="s">
        <v>115</v>
      </c>
      <c r="E12" s="38">
        <f t="shared" si="0"/>
        <v>10.5</v>
      </c>
      <c r="F12" s="39">
        <f t="shared" si="1"/>
        <v>8</v>
      </c>
      <c r="G12" s="45">
        <v>12</v>
      </c>
      <c r="H12" s="45">
        <v>9</v>
      </c>
      <c r="I12" s="38">
        <f t="shared" si="2"/>
        <v>10.378333333333334</v>
      </c>
      <c r="J12" s="39">
        <f t="shared" si="3"/>
        <v>18</v>
      </c>
      <c r="K12" s="45">
        <v>14.5</v>
      </c>
      <c r="L12" s="45">
        <v>9</v>
      </c>
      <c r="M12" s="45">
        <v>6.83</v>
      </c>
      <c r="N12" s="45">
        <v>9.33</v>
      </c>
      <c r="O12" s="45">
        <v>12.5</v>
      </c>
      <c r="P12" s="38">
        <f t="shared" si="4"/>
        <v>11.414999999999999</v>
      </c>
      <c r="Q12" s="37">
        <f t="shared" si="5"/>
        <v>4</v>
      </c>
      <c r="R12" s="45">
        <v>13.5</v>
      </c>
      <c r="S12" s="45">
        <v>9.33</v>
      </c>
      <c r="T12" s="38">
        <f t="shared" si="6"/>
        <v>10.549999999999999</v>
      </c>
      <c r="U12" s="39">
        <f t="shared" si="7"/>
        <v>30</v>
      </c>
      <c r="V12" s="40">
        <f t="shared" si="8"/>
        <v>12.75</v>
      </c>
      <c r="W12" s="37">
        <f t="shared" si="9"/>
        <v>8</v>
      </c>
      <c r="X12" s="45">
        <v>13.17</v>
      </c>
      <c r="Y12" s="45">
        <v>12.33</v>
      </c>
      <c r="Z12" s="38">
        <f t="shared" si="10"/>
        <v>8.4339999999999993</v>
      </c>
      <c r="AA12" s="37">
        <f t="shared" si="11"/>
        <v>9</v>
      </c>
      <c r="AB12" s="45">
        <v>11</v>
      </c>
      <c r="AC12" s="45">
        <v>4</v>
      </c>
      <c r="AD12" s="45">
        <v>4</v>
      </c>
      <c r="AE12" s="45">
        <v>11.17</v>
      </c>
      <c r="AF12" s="45">
        <v>12</v>
      </c>
      <c r="AG12" s="38">
        <f t="shared" si="12"/>
        <v>13.905714285714286</v>
      </c>
      <c r="AH12" s="37">
        <f t="shared" si="13"/>
        <v>7</v>
      </c>
      <c r="AI12" s="45">
        <v>16</v>
      </c>
      <c r="AJ12" s="45">
        <v>13.17</v>
      </c>
      <c r="AK12" s="45">
        <v>13</v>
      </c>
      <c r="AL12" s="38">
        <f t="shared" si="14"/>
        <v>10.87</v>
      </c>
      <c r="AM12" s="37">
        <f t="shared" si="15"/>
        <v>30</v>
      </c>
      <c r="AN12" s="37">
        <f t="shared" si="16"/>
        <v>60</v>
      </c>
      <c r="AO12" s="40">
        <f t="shared" si="17"/>
        <v>10.709999999999999</v>
      </c>
      <c r="AP12" s="47" t="str">
        <f t="shared" si="19"/>
        <v>Admis(e)</v>
      </c>
      <c r="AQ12" s="39">
        <f t="shared" si="18"/>
        <v>180</v>
      </c>
    </row>
    <row r="13" spans="1:43" s="47" customFormat="1" ht="22.95" customHeight="1">
      <c r="A13" s="37">
        <v>6</v>
      </c>
      <c r="B13" s="47" t="s">
        <v>116</v>
      </c>
      <c r="C13" s="47" t="s">
        <v>117</v>
      </c>
      <c r="D13" s="47" t="s">
        <v>118</v>
      </c>
      <c r="E13" s="38">
        <f t="shared" si="0"/>
        <v>12.25</v>
      </c>
      <c r="F13" s="39">
        <f t="shared" si="1"/>
        <v>8</v>
      </c>
      <c r="G13" s="45">
        <v>11.83</v>
      </c>
      <c r="H13" s="45">
        <v>12.67</v>
      </c>
      <c r="I13" s="38">
        <f t="shared" si="2"/>
        <v>10.121111111111112</v>
      </c>
      <c r="J13" s="39">
        <f t="shared" si="3"/>
        <v>18</v>
      </c>
      <c r="K13" s="45">
        <v>12</v>
      </c>
      <c r="L13" s="45">
        <v>8</v>
      </c>
      <c r="M13" s="45">
        <v>8.67</v>
      </c>
      <c r="N13" s="45">
        <v>12</v>
      </c>
      <c r="O13" s="45">
        <v>10.5</v>
      </c>
      <c r="P13" s="38">
        <f t="shared" si="4"/>
        <v>10.414999999999999</v>
      </c>
      <c r="Q13" s="37">
        <f t="shared" si="5"/>
        <v>4</v>
      </c>
      <c r="R13" s="45">
        <v>12</v>
      </c>
      <c r="S13" s="45">
        <v>8.83</v>
      </c>
      <c r="T13" s="38">
        <f t="shared" si="6"/>
        <v>10.73</v>
      </c>
      <c r="U13" s="39">
        <f t="shared" si="7"/>
        <v>30</v>
      </c>
      <c r="V13" s="40">
        <f t="shared" si="8"/>
        <v>13.08</v>
      </c>
      <c r="W13" s="37">
        <f t="shared" si="9"/>
        <v>8</v>
      </c>
      <c r="X13" s="45">
        <v>12.83</v>
      </c>
      <c r="Y13" s="45">
        <v>13.33</v>
      </c>
      <c r="Z13" s="38">
        <f t="shared" si="10"/>
        <v>10.1</v>
      </c>
      <c r="AA13" s="37">
        <f t="shared" si="11"/>
        <v>15</v>
      </c>
      <c r="AB13" s="45">
        <v>10</v>
      </c>
      <c r="AC13" s="45">
        <v>11</v>
      </c>
      <c r="AD13" s="45">
        <v>2.83</v>
      </c>
      <c r="AE13" s="45">
        <v>14.67</v>
      </c>
      <c r="AF13" s="45">
        <v>12</v>
      </c>
      <c r="AG13" s="38">
        <f t="shared" si="12"/>
        <v>12.808571428571428</v>
      </c>
      <c r="AH13" s="37">
        <f t="shared" si="13"/>
        <v>7</v>
      </c>
      <c r="AI13" s="45">
        <v>15</v>
      </c>
      <c r="AJ13" s="45">
        <v>13.33</v>
      </c>
      <c r="AK13" s="45">
        <v>11</v>
      </c>
      <c r="AL13" s="38">
        <f t="shared" si="14"/>
        <v>11.53</v>
      </c>
      <c r="AM13" s="37">
        <f t="shared" si="15"/>
        <v>30</v>
      </c>
      <c r="AN13" s="37">
        <f t="shared" si="16"/>
        <v>60</v>
      </c>
      <c r="AO13" s="40">
        <f t="shared" si="17"/>
        <v>11.129999999999999</v>
      </c>
      <c r="AP13" s="47" t="str">
        <f t="shared" si="19"/>
        <v>Admis(e)</v>
      </c>
      <c r="AQ13" s="39">
        <f t="shared" si="18"/>
        <v>180</v>
      </c>
    </row>
    <row r="14" spans="1:43" s="47" customFormat="1" ht="22.95" customHeight="1">
      <c r="A14" s="37">
        <v>7</v>
      </c>
      <c r="B14" s="47" t="s">
        <v>119</v>
      </c>
      <c r="C14" s="47" t="s">
        <v>120</v>
      </c>
      <c r="D14" s="47" t="s">
        <v>121</v>
      </c>
      <c r="E14" s="38">
        <f t="shared" si="0"/>
        <v>11</v>
      </c>
      <c r="F14" s="39">
        <f t="shared" si="1"/>
        <v>8</v>
      </c>
      <c r="G14" s="45">
        <v>10.67</v>
      </c>
      <c r="H14" s="45">
        <v>11.33</v>
      </c>
      <c r="I14" s="38">
        <f t="shared" si="2"/>
        <v>10.166111111111112</v>
      </c>
      <c r="J14" s="39">
        <f t="shared" si="3"/>
        <v>18</v>
      </c>
      <c r="K14" s="45">
        <v>11</v>
      </c>
      <c r="L14" s="45">
        <v>9</v>
      </c>
      <c r="M14" s="45">
        <v>9</v>
      </c>
      <c r="N14" s="45">
        <v>8.83</v>
      </c>
      <c r="O14" s="45">
        <v>13.5</v>
      </c>
      <c r="P14" s="38">
        <f t="shared" si="4"/>
        <v>11.25</v>
      </c>
      <c r="Q14" s="37">
        <f t="shared" si="5"/>
        <v>4</v>
      </c>
      <c r="R14" s="45">
        <v>9.5</v>
      </c>
      <c r="S14" s="45">
        <v>13</v>
      </c>
      <c r="T14" s="38">
        <f t="shared" si="6"/>
        <v>10.54</v>
      </c>
      <c r="U14" s="39">
        <f t="shared" si="7"/>
        <v>30</v>
      </c>
      <c r="V14" s="40">
        <f t="shared" si="8"/>
        <v>10.5</v>
      </c>
      <c r="W14" s="37">
        <f t="shared" si="9"/>
        <v>8</v>
      </c>
      <c r="X14" s="45">
        <v>13</v>
      </c>
      <c r="Y14" s="45">
        <v>8</v>
      </c>
      <c r="Z14" s="38">
        <f t="shared" si="10"/>
        <v>9.3660000000000014</v>
      </c>
      <c r="AA14" s="37">
        <f t="shared" si="11"/>
        <v>9</v>
      </c>
      <c r="AB14" s="45">
        <v>10</v>
      </c>
      <c r="AC14" s="45">
        <v>9</v>
      </c>
      <c r="AD14" s="45">
        <v>5</v>
      </c>
      <c r="AE14" s="45">
        <v>10.83</v>
      </c>
      <c r="AF14" s="45">
        <v>12</v>
      </c>
      <c r="AG14" s="38">
        <f t="shared" si="12"/>
        <v>13.522857142857143</v>
      </c>
      <c r="AH14" s="37">
        <f t="shared" si="13"/>
        <v>7</v>
      </c>
      <c r="AI14" s="45">
        <v>14.5</v>
      </c>
      <c r="AJ14" s="45">
        <v>13.33</v>
      </c>
      <c r="AK14" s="45">
        <v>13</v>
      </c>
      <c r="AL14" s="38">
        <f t="shared" si="14"/>
        <v>10.64</v>
      </c>
      <c r="AM14" s="37">
        <f t="shared" si="15"/>
        <v>30</v>
      </c>
      <c r="AN14" s="37">
        <f t="shared" si="16"/>
        <v>60</v>
      </c>
      <c r="AO14" s="40">
        <f t="shared" si="17"/>
        <v>10.59</v>
      </c>
      <c r="AP14" s="47" t="str">
        <f t="shared" si="19"/>
        <v>Admis(e)</v>
      </c>
      <c r="AQ14" s="39">
        <f t="shared" si="18"/>
        <v>180</v>
      </c>
    </row>
    <row r="15" spans="1:43" s="47" customFormat="1" ht="22.95" customHeight="1">
      <c r="A15" s="37">
        <v>8</v>
      </c>
      <c r="B15" s="47" t="s">
        <v>122</v>
      </c>
      <c r="C15" s="47" t="s">
        <v>123</v>
      </c>
      <c r="D15" s="47" t="s">
        <v>124</v>
      </c>
      <c r="E15" s="38">
        <f t="shared" si="0"/>
        <v>10.75</v>
      </c>
      <c r="F15" s="39">
        <f t="shared" si="1"/>
        <v>8</v>
      </c>
      <c r="G15" s="45">
        <v>10.17</v>
      </c>
      <c r="H15" s="45">
        <v>11.33</v>
      </c>
      <c r="I15" s="38">
        <f t="shared" si="2"/>
        <v>7.8327777777777783</v>
      </c>
      <c r="J15" s="39">
        <f t="shared" si="3"/>
        <v>10</v>
      </c>
      <c r="K15" s="45">
        <v>10.5</v>
      </c>
      <c r="L15" s="45">
        <v>5</v>
      </c>
      <c r="M15" s="45">
        <v>3</v>
      </c>
      <c r="N15" s="45">
        <v>11.33</v>
      </c>
      <c r="O15" s="45">
        <v>11</v>
      </c>
      <c r="P15" s="38">
        <f t="shared" si="4"/>
        <v>10.085000000000001</v>
      </c>
      <c r="Q15" s="37">
        <f t="shared" si="5"/>
        <v>4</v>
      </c>
      <c r="R15" s="45">
        <v>11</v>
      </c>
      <c r="S15" s="45">
        <v>9.17</v>
      </c>
      <c r="T15" s="38">
        <f t="shared" si="6"/>
        <v>8.92</v>
      </c>
      <c r="U15" s="39">
        <f t="shared" si="7"/>
        <v>22</v>
      </c>
      <c r="V15" s="40">
        <f t="shared" si="8"/>
        <v>8.67</v>
      </c>
      <c r="W15" s="37">
        <f t="shared" si="9"/>
        <v>4</v>
      </c>
      <c r="X15" s="45">
        <v>11.67</v>
      </c>
      <c r="Y15" s="45">
        <v>5.67</v>
      </c>
      <c r="Z15" s="38">
        <f t="shared" si="10"/>
        <v>5.8679999999999994</v>
      </c>
      <c r="AA15" s="37">
        <f t="shared" si="11"/>
        <v>3</v>
      </c>
      <c r="AB15" s="45">
        <v>9</v>
      </c>
      <c r="AC15" s="45">
        <v>1</v>
      </c>
      <c r="AD15" s="45">
        <v>1.67</v>
      </c>
      <c r="AE15" s="45">
        <v>7.67</v>
      </c>
      <c r="AF15" s="45">
        <v>10</v>
      </c>
      <c r="AG15" s="38">
        <f t="shared" si="12"/>
        <v>13.714285714285714</v>
      </c>
      <c r="AH15" s="37">
        <f t="shared" si="13"/>
        <v>7</v>
      </c>
      <c r="AI15" s="45">
        <v>15</v>
      </c>
      <c r="AJ15" s="45">
        <v>13.5</v>
      </c>
      <c r="AK15" s="45">
        <v>13</v>
      </c>
      <c r="AL15" s="38">
        <f t="shared" si="14"/>
        <v>8.4499999999999993</v>
      </c>
      <c r="AM15" s="37">
        <f t="shared" si="15"/>
        <v>14</v>
      </c>
      <c r="AN15" s="37">
        <f t="shared" si="16"/>
        <v>36</v>
      </c>
      <c r="AO15" s="40">
        <f t="shared" si="17"/>
        <v>8.6849999999999987</v>
      </c>
      <c r="AP15" s="47" t="str">
        <f t="shared" si="19"/>
        <v>ajourné</v>
      </c>
      <c r="AQ15" s="39">
        <f t="shared" si="18"/>
        <v>156</v>
      </c>
    </row>
    <row r="16" spans="1:43" s="47" customFormat="1" ht="22.95" customHeight="1">
      <c r="A16" s="37">
        <v>9</v>
      </c>
      <c r="B16" s="47" t="s">
        <v>125</v>
      </c>
      <c r="C16" s="47" t="s">
        <v>126</v>
      </c>
      <c r="D16" s="47" t="s">
        <v>127</v>
      </c>
      <c r="E16" s="38">
        <f t="shared" si="0"/>
        <v>11.67</v>
      </c>
      <c r="F16" s="39">
        <f t="shared" si="1"/>
        <v>8</v>
      </c>
      <c r="G16" s="45">
        <v>12.67</v>
      </c>
      <c r="H16" s="45">
        <v>10.67</v>
      </c>
      <c r="I16" s="38">
        <f t="shared" si="2"/>
        <v>9.2594444444444459</v>
      </c>
      <c r="J16" s="39">
        <f t="shared" si="3"/>
        <v>10</v>
      </c>
      <c r="K16" s="45">
        <v>10.5</v>
      </c>
      <c r="L16" s="45">
        <v>6</v>
      </c>
      <c r="M16" s="45">
        <v>7.67</v>
      </c>
      <c r="N16" s="45">
        <v>12.33</v>
      </c>
      <c r="O16" s="45">
        <v>11</v>
      </c>
      <c r="P16" s="38">
        <f t="shared" si="4"/>
        <v>8.5850000000000009</v>
      </c>
      <c r="Q16" s="37">
        <f t="shared" si="5"/>
        <v>2</v>
      </c>
      <c r="R16" s="45">
        <v>11.5</v>
      </c>
      <c r="S16" s="45">
        <v>5.67</v>
      </c>
      <c r="T16" s="38">
        <f t="shared" si="6"/>
        <v>9.82</v>
      </c>
      <c r="U16" s="39">
        <f t="shared" si="7"/>
        <v>20</v>
      </c>
      <c r="V16" s="40">
        <f t="shared" si="8"/>
        <v>12.414999999999999</v>
      </c>
      <c r="W16" s="37">
        <f t="shared" si="9"/>
        <v>8</v>
      </c>
      <c r="X16" s="45">
        <v>12.5</v>
      </c>
      <c r="Y16" s="45">
        <v>12.33</v>
      </c>
      <c r="Z16" s="38">
        <f t="shared" si="10"/>
        <v>8.3339999999999996</v>
      </c>
      <c r="AA16" s="37">
        <f t="shared" si="11"/>
        <v>9</v>
      </c>
      <c r="AB16" s="45">
        <v>10.5</v>
      </c>
      <c r="AC16" s="45">
        <v>2</v>
      </c>
      <c r="AD16" s="45">
        <v>3.17</v>
      </c>
      <c r="AE16" s="45">
        <v>12</v>
      </c>
      <c r="AF16" s="45">
        <v>14</v>
      </c>
      <c r="AG16" s="38">
        <f t="shared" si="12"/>
        <v>12.142857142857142</v>
      </c>
      <c r="AH16" s="37">
        <f t="shared" si="13"/>
        <v>7</v>
      </c>
      <c r="AI16" s="45">
        <v>15</v>
      </c>
      <c r="AJ16" s="45">
        <v>8</v>
      </c>
      <c r="AK16" s="45">
        <v>13</v>
      </c>
      <c r="AL16" s="38">
        <f t="shared" si="14"/>
        <v>10.32</v>
      </c>
      <c r="AM16" s="37">
        <f t="shared" si="15"/>
        <v>30</v>
      </c>
      <c r="AN16" s="37">
        <f t="shared" si="16"/>
        <v>60</v>
      </c>
      <c r="AO16" s="40">
        <f t="shared" si="17"/>
        <v>10.07</v>
      </c>
      <c r="AP16" s="47" t="str">
        <f t="shared" si="19"/>
        <v>Admis(e)</v>
      </c>
      <c r="AQ16" s="39">
        <f t="shared" si="18"/>
        <v>180</v>
      </c>
    </row>
    <row r="17" spans="1:43" s="47" customFormat="1" ht="22.95" customHeight="1">
      <c r="A17" s="37">
        <v>10</v>
      </c>
      <c r="B17" s="47" t="s">
        <v>128</v>
      </c>
      <c r="C17" s="47" t="s">
        <v>129</v>
      </c>
      <c r="D17" s="47" t="s">
        <v>130</v>
      </c>
      <c r="E17" s="38">
        <f t="shared" si="0"/>
        <v>6.83</v>
      </c>
      <c r="F17" s="39">
        <f t="shared" si="1"/>
        <v>4</v>
      </c>
      <c r="G17" s="45">
        <v>10.33</v>
      </c>
      <c r="H17" s="45">
        <v>3.33</v>
      </c>
      <c r="I17" s="38">
        <f t="shared" si="2"/>
        <v>4.8883333333333336</v>
      </c>
      <c r="J17" s="39">
        <f t="shared" si="3"/>
        <v>7</v>
      </c>
      <c r="K17" s="45">
        <v>10.5</v>
      </c>
      <c r="L17" s="45">
        <v>0</v>
      </c>
      <c r="M17" s="45">
        <v>0</v>
      </c>
      <c r="N17" s="45">
        <v>3.83</v>
      </c>
      <c r="O17" s="45">
        <v>11.5</v>
      </c>
      <c r="P17" s="38">
        <f t="shared" si="4"/>
        <v>4.75</v>
      </c>
      <c r="Q17" s="37">
        <f t="shared" si="5"/>
        <v>0</v>
      </c>
      <c r="R17" s="45">
        <v>9</v>
      </c>
      <c r="S17" s="45">
        <v>0.5</v>
      </c>
      <c r="T17" s="38">
        <f t="shared" si="6"/>
        <v>5.39</v>
      </c>
      <c r="U17" s="39">
        <f t="shared" si="7"/>
        <v>11</v>
      </c>
      <c r="V17" s="40">
        <f t="shared" si="8"/>
        <v>2.335</v>
      </c>
      <c r="W17" s="37">
        <f t="shared" si="9"/>
        <v>0</v>
      </c>
      <c r="X17" s="45">
        <v>3</v>
      </c>
      <c r="Y17" s="45">
        <v>1.67</v>
      </c>
      <c r="Z17" s="38">
        <f t="shared" si="10"/>
        <v>4.5939999999999994</v>
      </c>
      <c r="AA17" s="37">
        <f t="shared" si="11"/>
        <v>3</v>
      </c>
      <c r="AB17" s="45">
        <v>8.8000000000000007</v>
      </c>
      <c r="AC17" s="45">
        <v>0</v>
      </c>
      <c r="AD17" s="45">
        <v>3.67</v>
      </c>
      <c r="AE17" s="45">
        <v>0</v>
      </c>
      <c r="AF17" s="45">
        <v>10.5</v>
      </c>
      <c r="AG17" s="38">
        <f t="shared" si="12"/>
        <v>8.879999999999999</v>
      </c>
      <c r="AH17" s="37">
        <f t="shared" si="13"/>
        <v>5</v>
      </c>
      <c r="AI17" s="45">
        <v>0</v>
      </c>
      <c r="AJ17" s="45">
        <v>12.33</v>
      </c>
      <c r="AK17" s="45">
        <v>12.5</v>
      </c>
      <c r="AL17" s="38">
        <f t="shared" si="14"/>
        <v>5</v>
      </c>
      <c r="AM17" s="37">
        <f t="shared" si="15"/>
        <v>8</v>
      </c>
      <c r="AN17" s="37">
        <f t="shared" si="16"/>
        <v>19</v>
      </c>
      <c r="AO17" s="40">
        <f t="shared" si="17"/>
        <v>5.1950000000000003</v>
      </c>
      <c r="AP17" s="47" t="str">
        <f t="shared" si="19"/>
        <v>ajourné</v>
      </c>
      <c r="AQ17" s="39">
        <f t="shared" si="18"/>
        <v>139</v>
      </c>
    </row>
    <row r="18" spans="1:43" s="47" customFormat="1" ht="22.95" customHeight="1">
      <c r="A18" s="37">
        <v>11</v>
      </c>
      <c r="B18" s="47" t="s">
        <v>22</v>
      </c>
      <c r="C18" s="47" t="s">
        <v>23</v>
      </c>
      <c r="D18" s="47" t="s">
        <v>24</v>
      </c>
      <c r="E18" s="38">
        <f t="shared" si="0"/>
        <v>6.335</v>
      </c>
      <c r="F18" s="39">
        <f t="shared" si="1"/>
        <v>4</v>
      </c>
      <c r="G18" s="45">
        <v>12.67</v>
      </c>
      <c r="H18" s="45">
        <v>0</v>
      </c>
      <c r="I18" s="38">
        <f t="shared" si="2"/>
        <v>5.5555555555555554</v>
      </c>
      <c r="J18" s="39">
        <f t="shared" si="3"/>
        <v>8</v>
      </c>
      <c r="K18" s="45">
        <v>10</v>
      </c>
      <c r="L18" s="45">
        <v>15</v>
      </c>
      <c r="M18" s="45">
        <v>0</v>
      </c>
      <c r="N18" s="45">
        <v>0</v>
      </c>
      <c r="O18" s="45">
        <v>0</v>
      </c>
      <c r="P18" s="38">
        <f t="shared" si="4"/>
        <v>12.164999999999999</v>
      </c>
      <c r="Q18" s="37">
        <f t="shared" si="5"/>
        <v>4</v>
      </c>
      <c r="R18" s="45">
        <v>12</v>
      </c>
      <c r="S18" s="45">
        <v>12.33</v>
      </c>
      <c r="T18" s="38">
        <f t="shared" si="6"/>
        <v>6.6499999999999995</v>
      </c>
      <c r="U18" s="39">
        <f t="shared" si="7"/>
        <v>16</v>
      </c>
      <c r="V18" s="40">
        <f t="shared" si="8"/>
        <v>0</v>
      </c>
      <c r="W18" s="37">
        <f t="shared" si="9"/>
        <v>0</v>
      </c>
      <c r="X18" s="45">
        <v>0</v>
      </c>
      <c r="Y18" s="45">
        <v>0</v>
      </c>
      <c r="Z18" s="38">
        <f t="shared" si="10"/>
        <v>0</v>
      </c>
      <c r="AA18" s="37">
        <f t="shared" si="11"/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38">
        <f t="shared" si="12"/>
        <v>5.7857142857142856</v>
      </c>
      <c r="AH18" s="37">
        <f t="shared" si="13"/>
        <v>3</v>
      </c>
      <c r="AI18" s="45">
        <v>0</v>
      </c>
      <c r="AJ18" s="45">
        <v>0</v>
      </c>
      <c r="AK18" s="45">
        <v>13.5</v>
      </c>
      <c r="AL18" s="38">
        <f t="shared" si="14"/>
        <v>1.35</v>
      </c>
      <c r="AM18" s="37">
        <f t="shared" si="15"/>
        <v>3</v>
      </c>
      <c r="AN18" s="37">
        <f t="shared" si="16"/>
        <v>19</v>
      </c>
      <c r="AO18" s="40">
        <f t="shared" si="17"/>
        <v>4</v>
      </c>
      <c r="AP18" s="47" t="str">
        <f t="shared" si="19"/>
        <v>ajourné</v>
      </c>
      <c r="AQ18" s="39">
        <f t="shared" si="18"/>
        <v>139</v>
      </c>
    </row>
    <row r="19" spans="1:43" s="47" customFormat="1" ht="22.95" customHeight="1">
      <c r="A19" s="37">
        <v>12</v>
      </c>
      <c r="B19" s="47" t="s">
        <v>131</v>
      </c>
      <c r="C19" s="47" t="s">
        <v>132</v>
      </c>
      <c r="D19" s="47" t="s">
        <v>64</v>
      </c>
      <c r="E19" s="38">
        <f t="shared" si="0"/>
        <v>10.085000000000001</v>
      </c>
      <c r="F19" s="39">
        <f t="shared" si="1"/>
        <v>8</v>
      </c>
      <c r="G19" s="45">
        <v>11</v>
      </c>
      <c r="H19" s="45">
        <v>9.17</v>
      </c>
      <c r="I19" s="38">
        <f t="shared" si="2"/>
        <v>8.0277777777777786</v>
      </c>
      <c r="J19" s="39">
        <f t="shared" si="3"/>
        <v>3</v>
      </c>
      <c r="K19" s="45">
        <v>9</v>
      </c>
      <c r="L19" s="45">
        <v>5</v>
      </c>
      <c r="M19" s="45">
        <v>7.5</v>
      </c>
      <c r="N19" s="45">
        <v>9</v>
      </c>
      <c r="O19" s="45">
        <v>10.5</v>
      </c>
      <c r="P19" s="38">
        <f t="shared" si="4"/>
        <v>11</v>
      </c>
      <c r="Q19" s="37">
        <f t="shared" si="5"/>
        <v>4</v>
      </c>
      <c r="R19" s="45">
        <v>14</v>
      </c>
      <c r="S19" s="45">
        <v>8</v>
      </c>
      <c r="T19" s="38">
        <f t="shared" si="6"/>
        <v>8.98</v>
      </c>
      <c r="U19" s="39">
        <f t="shared" si="7"/>
        <v>15</v>
      </c>
      <c r="V19" s="40">
        <f t="shared" si="8"/>
        <v>9.67</v>
      </c>
      <c r="W19" s="37">
        <f t="shared" si="9"/>
        <v>4</v>
      </c>
      <c r="X19" s="45">
        <v>11.67</v>
      </c>
      <c r="Y19" s="45">
        <v>7.67</v>
      </c>
      <c r="Z19" s="38">
        <f t="shared" si="10"/>
        <v>8.5679999999999996</v>
      </c>
      <c r="AA19" s="37">
        <f t="shared" si="11"/>
        <v>3</v>
      </c>
      <c r="AB19" s="45">
        <v>9</v>
      </c>
      <c r="AC19" s="45">
        <v>7</v>
      </c>
      <c r="AD19" s="45">
        <v>5.17</v>
      </c>
      <c r="AE19" s="45">
        <v>9.17</v>
      </c>
      <c r="AF19" s="45">
        <v>12.5</v>
      </c>
      <c r="AG19" s="38">
        <f t="shared" si="12"/>
        <v>13.094285714285714</v>
      </c>
      <c r="AH19" s="37">
        <f t="shared" si="13"/>
        <v>7</v>
      </c>
      <c r="AI19" s="45">
        <v>15</v>
      </c>
      <c r="AJ19" s="45">
        <v>11.33</v>
      </c>
      <c r="AK19" s="45">
        <v>13</v>
      </c>
      <c r="AL19" s="38">
        <f t="shared" si="14"/>
        <v>9.92</v>
      </c>
      <c r="AM19" s="37">
        <f t="shared" si="15"/>
        <v>14</v>
      </c>
      <c r="AN19" s="37">
        <f t="shared" si="16"/>
        <v>29</v>
      </c>
      <c r="AO19" s="40">
        <f t="shared" si="17"/>
        <v>9.4499999999999993</v>
      </c>
      <c r="AP19" s="47" t="str">
        <f t="shared" si="19"/>
        <v>ajourné</v>
      </c>
      <c r="AQ19" s="39">
        <f t="shared" si="18"/>
        <v>149</v>
      </c>
    </row>
    <row r="20" spans="1:43" s="47" customFormat="1" ht="22.95" customHeight="1">
      <c r="A20" s="37">
        <v>13</v>
      </c>
      <c r="B20" s="47" t="s">
        <v>133</v>
      </c>
      <c r="C20" s="47" t="s">
        <v>134</v>
      </c>
      <c r="D20" s="47" t="s">
        <v>135</v>
      </c>
      <c r="E20" s="38">
        <f t="shared" si="0"/>
        <v>12.085000000000001</v>
      </c>
      <c r="F20" s="39">
        <f t="shared" si="1"/>
        <v>8</v>
      </c>
      <c r="G20" s="45">
        <v>13.5</v>
      </c>
      <c r="H20" s="45">
        <v>10.67</v>
      </c>
      <c r="I20" s="38">
        <f t="shared" si="2"/>
        <v>9.5733333333333324</v>
      </c>
      <c r="J20" s="39">
        <f t="shared" si="3"/>
        <v>10</v>
      </c>
      <c r="K20" s="45">
        <v>11</v>
      </c>
      <c r="L20" s="45">
        <v>7</v>
      </c>
      <c r="M20" s="45">
        <v>6.33</v>
      </c>
      <c r="N20" s="45">
        <v>13.5</v>
      </c>
      <c r="O20" s="45">
        <v>11.5</v>
      </c>
      <c r="P20" s="38">
        <f t="shared" si="4"/>
        <v>10.335000000000001</v>
      </c>
      <c r="Q20" s="37">
        <f t="shared" si="5"/>
        <v>4</v>
      </c>
      <c r="R20" s="45">
        <v>11.5</v>
      </c>
      <c r="S20" s="45">
        <v>9.17</v>
      </c>
      <c r="T20" s="38">
        <f t="shared" si="6"/>
        <v>10.35</v>
      </c>
      <c r="U20" s="39">
        <f t="shared" si="7"/>
        <v>30</v>
      </c>
      <c r="V20" s="40">
        <f t="shared" si="8"/>
        <v>9.4149999999999991</v>
      </c>
      <c r="W20" s="37">
        <f t="shared" si="9"/>
        <v>4</v>
      </c>
      <c r="X20" s="45">
        <v>10.5</v>
      </c>
      <c r="Y20" s="45">
        <v>8.33</v>
      </c>
      <c r="Z20" s="38">
        <f t="shared" si="10"/>
        <v>8.8000000000000007</v>
      </c>
      <c r="AA20" s="37">
        <f t="shared" si="11"/>
        <v>9</v>
      </c>
      <c r="AB20" s="45">
        <v>10.5</v>
      </c>
      <c r="AC20" s="45">
        <v>4</v>
      </c>
      <c r="AD20" s="45">
        <v>6.33</v>
      </c>
      <c r="AE20" s="45">
        <v>11.67</v>
      </c>
      <c r="AF20" s="45">
        <v>11.5</v>
      </c>
      <c r="AG20" s="38">
        <f t="shared" si="12"/>
        <v>13.334285714285715</v>
      </c>
      <c r="AH20" s="37">
        <f t="shared" si="13"/>
        <v>7</v>
      </c>
      <c r="AI20" s="45">
        <v>16.5</v>
      </c>
      <c r="AJ20" s="45">
        <v>10.67</v>
      </c>
      <c r="AK20" s="45">
        <v>13</v>
      </c>
      <c r="AL20" s="38">
        <f t="shared" si="14"/>
        <v>10.029999999999999</v>
      </c>
      <c r="AM20" s="37">
        <f t="shared" si="15"/>
        <v>30</v>
      </c>
      <c r="AN20" s="37">
        <f t="shared" si="16"/>
        <v>60</v>
      </c>
      <c r="AO20" s="40">
        <f t="shared" si="17"/>
        <v>10.19</v>
      </c>
      <c r="AP20" s="47" t="str">
        <f t="shared" si="19"/>
        <v>Admis(e)</v>
      </c>
      <c r="AQ20" s="39">
        <f t="shared" si="18"/>
        <v>180</v>
      </c>
    </row>
    <row r="21" spans="1:43" s="47" customFormat="1" ht="22.95" customHeight="1">
      <c r="A21" s="37">
        <v>14</v>
      </c>
      <c r="B21" s="47" t="s">
        <v>136</v>
      </c>
      <c r="C21" s="47" t="s">
        <v>137</v>
      </c>
      <c r="D21" s="47" t="s">
        <v>138</v>
      </c>
      <c r="E21" s="38">
        <f t="shared" si="0"/>
        <v>9.33</v>
      </c>
      <c r="F21" s="39">
        <f t="shared" si="1"/>
        <v>4</v>
      </c>
      <c r="G21" s="45">
        <v>10.33</v>
      </c>
      <c r="H21" s="45">
        <v>8.33</v>
      </c>
      <c r="I21" s="38">
        <f t="shared" si="2"/>
        <v>10.796111111111109</v>
      </c>
      <c r="J21" s="39">
        <f t="shared" si="3"/>
        <v>18</v>
      </c>
      <c r="K21" s="45">
        <v>10.5</v>
      </c>
      <c r="L21" s="45">
        <v>9</v>
      </c>
      <c r="M21" s="45">
        <v>12.83</v>
      </c>
      <c r="N21" s="45">
        <v>10.17</v>
      </c>
      <c r="O21" s="45">
        <v>11.5</v>
      </c>
      <c r="P21" s="38">
        <f t="shared" si="4"/>
        <v>10.585000000000001</v>
      </c>
      <c r="Q21" s="37">
        <f t="shared" si="5"/>
        <v>4</v>
      </c>
      <c r="R21" s="45">
        <v>11.5</v>
      </c>
      <c r="S21" s="45">
        <v>9.67</v>
      </c>
      <c r="T21" s="38">
        <f t="shared" si="6"/>
        <v>10.379999999999999</v>
      </c>
      <c r="U21" s="39">
        <f t="shared" si="7"/>
        <v>30</v>
      </c>
      <c r="V21" s="40">
        <f t="shared" si="8"/>
        <v>12</v>
      </c>
      <c r="W21" s="37">
        <f t="shared" si="9"/>
        <v>8</v>
      </c>
      <c r="X21" s="45">
        <v>11</v>
      </c>
      <c r="Y21" s="45">
        <v>13</v>
      </c>
      <c r="Z21" s="38">
        <f t="shared" si="10"/>
        <v>11.1</v>
      </c>
      <c r="AA21" s="37">
        <f t="shared" si="11"/>
        <v>15</v>
      </c>
      <c r="AB21" s="45">
        <v>14.5</v>
      </c>
      <c r="AC21" s="45">
        <v>9</v>
      </c>
      <c r="AD21" s="45">
        <v>6.33</v>
      </c>
      <c r="AE21" s="45">
        <v>13.67</v>
      </c>
      <c r="AF21" s="45">
        <v>12</v>
      </c>
      <c r="AG21" s="38">
        <f t="shared" si="12"/>
        <v>12.04857142857143</v>
      </c>
      <c r="AH21" s="37">
        <f t="shared" si="13"/>
        <v>7</v>
      </c>
      <c r="AI21" s="45">
        <v>13.5</v>
      </c>
      <c r="AJ21" s="45">
        <v>13.67</v>
      </c>
      <c r="AK21" s="45">
        <v>10</v>
      </c>
      <c r="AL21" s="38">
        <f t="shared" si="14"/>
        <v>11.57</v>
      </c>
      <c r="AM21" s="37">
        <f t="shared" si="15"/>
        <v>30</v>
      </c>
      <c r="AN21" s="37">
        <f t="shared" si="16"/>
        <v>60</v>
      </c>
      <c r="AO21" s="40">
        <f t="shared" si="17"/>
        <v>10.975</v>
      </c>
      <c r="AP21" s="47" t="str">
        <f t="shared" si="19"/>
        <v>Admis(e)</v>
      </c>
      <c r="AQ21" s="39">
        <f t="shared" si="18"/>
        <v>180</v>
      </c>
    </row>
    <row r="22" spans="1:43" s="47" customFormat="1" ht="22.95" customHeight="1">
      <c r="A22" s="37">
        <v>15</v>
      </c>
      <c r="B22" s="47" t="s">
        <v>139</v>
      </c>
      <c r="C22" s="47" t="s">
        <v>137</v>
      </c>
      <c r="D22" s="47" t="s">
        <v>140</v>
      </c>
      <c r="E22" s="38">
        <f t="shared" si="0"/>
        <v>10.085000000000001</v>
      </c>
      <c r="F22" s="39">
        <f t="shared" si="1"/>
        <v>8</v>
      </c>
      <c r="G22" s="45">
        <v>10.17</v>
      </c>
      <c r="H22" s="45">
        <v>10</v>
      </c>
      <c r="I22" s="38">
        <f t="shared" si="2"/>
        <v>9.0555555555555554</v>
      </c>
      <c r="J22" s="39">
        <f t="shared" si="3"/>
        <v>7</v>
      </c>
      <c r="K22" s="45">
        <v>11.5</v>
      </c>
      <c r="L22" s="45">
        <v>6</v>
      </c>
      <c r="M22" s="45">
        <v>9</v>
      </c>
      <c r="N22" s="45">
        <v>8</v>
      </c>
      <c r="O22" s="45">
        <v>11</v>
      </c>
      <c r="P22" s="38">
        <f t="shared" si="4"/>
        <v>8.1649999999999991</v>
      </c>
      <c r="Q22" s="37">
        <f t="shared" si="5"/>
        <v>0</v>
      </c>
      <c r="R22" s="45">
        <v>9</v>
      </c>
      <c r="S22" s="45">
        <v>7.33</v>
      </c>
      <c r="T22" s="38">
        <f t="shared" si="6"/>
        <v>9.2200000000000006</v>
      </c>
      <c r="U22" s="39">
        <f t="shared" si="7"/>
        <v>15</v>
      </c>
      <c r="V22" s="40">
        <f t="shared" si="8"/>
        <v>10.92</v>
      </c>
      <c r="W22" s="37">
        <f t="shared" si="9"/>
        <v>8</v>
      </c>
      <c r="X22" s="45">
        <v>13.17</v>
      </c>
      <c r="Y22" s="45">
        <v>8.67</v>
      </c>
      <c r="Z22" s="38">
        <f t="shared" si="10"/>
        <v>8.6660000000000004</v>
      </c>
      <c r="AA22" s="37">
        <f t="shared" si="11"/>
        <v>9</v>
      </c>
      <c r="AB22" s="45">
        <v>10</v>
      </c>
      <c r="AC22" s="45">
        <v>10</v>
      </c>
      <c r="AD22" s="45">
        <v>3</v>
      </c>
      <c r="AE22" s="45">
        <v>9.33</v>
      </c>
      <c r="AF22" s="45">
        <v>11</v>
      </c>
      <c r="AG22" s="38">
        <f t="shared" si="12"/>
        <v>11.665714285714285</v>
      </c>
      <c r="AH22" s="37">
        <f t="shared" si="13"/>
        <v>7</v>
      </c>
      <c r="AI22" s="45">
        <v>15.5</v>
      </c>
      <c r="AJ22" s="45">
        <v>10.33</v>
      </c>
      <c r="AK22" s="45">
        <v>10</v>
      </c>
      <c r="AL22" s="38">
        <f t="shared" si="14"/>
        <v>9.9700000000000006</v>
      </c>
      <c r="AM22" s="37">
        <f t="shared" si="15"/>
        <v>24</v>
      </c>
      <c r="AN22" s="37">
        <f t="shared" si="16"/>
        <v>39</v>
      </c>
      <c r="AO22" s="40">
        <f t="shared" si="17"/>
        <v>9.5950000000000006</v>
      </c>
      <c r="AP22" s="47" t="str">
        <f t="shared" si="19"/>
        <v>ajourné</v>
      </c>
      <c r="AQ22" s="39">
        <f t="shared" si="18"/>
        <v>159</v>
      </c>
    </row>
    <row r="23" spans="1:43" s="47" customFormat="1" ht="22.95" customHeight="1">
      <c r="A23" s="37">
        <v>16</v>
      </c>
      <c r="B23" s="47" t="s">
        <v>141</v>
      </c>
      <c r="C23" s="47" t="s">
        <v>142</v>
      </c>
      <c r="D23" s="47" t="s">
        <v>143</v>
      </c>
      <c r="E23" s="38">
        <f t="shared" si="0"/>
        <v>13.414999999999999</v>
      </c>
      <c r="F23" s="39">
        <f t="shared" si="1"/>
        <v>8</v>
      </c>
      <c r="G23" s="45">
        <v>13.5</v>
      </c>
      <c r="H23" s="45">
        <v>13.33</v>
      </c>
      <c r="I23" s="38">
        <f t="shared" si="2"/>
        <v>9.8794444444444434</v>
      </c>
      <c r="J23" s="39">
        <f t="shared" si="3"/>
        <v>14</v>
      </c>
      <c r="K23" s="45">
        <v>11</v>
      </c>
      <c r="L23" s="45">
        <v>10</v>
      </c>
      <c r="M23" s="45">
        <v>6.83</v>
      </c>
      <c r="N23" s="45">
        <v>10.67</v>
      </c>
      <c r="O23" s="45">
        <v>11.5</v>
      </c>
      <c r="P23" s="38">
        <f t="shared" si="4"/>
        <v>10.664999999999999</v>
      </c>
      <c r="Q23" s="37">
        <f t="shared" si="5"/>
        <v>4</v>
      </c>
      <c r="R23" s="45">
        <v>10</v>
      </c>
      <c r="S23" s="45">
        <v>11.33</v>
      </c>
      <c r="T23" s="38">
        <f t="shared" si="6"/>
        <v>10.93</v>
      </c>
      <c r="U23" s="39">
        <f t="shared" si="7"/>
        <v>30</v>
      </c>
      <c r="V23" s="40">
        <f t="shared" si="8"/>
        <v>11.085000000000001</v>
      </c>
      <c r="W23" s="37">
        <f t="shared" si="9"/>
        <v>8</v>
      </c>
      <c r="X23" s="45">
        <v>11.17</v>
      </c>
      <c r="Y23" s="45">
        <v>11</v>
      </c>
      <c r="Z23" s="38">
        <f t="shared" si="10"/>
        <v>9.1999999999999993</v>
      </c>
      <c r="AA23" s="37">
        <f t="shared" si="11"/>
        <v>9</v>
      </c>
      <c r="AB23" s="45">
        <v>13</v>
      </c>
      <c r="AC23" s="45">
        <v>6</v>
      </c>
      <c r="AD23" s="45">
        <v>5.17</v>
      </c>
      <c r="AE23" s="45">
        <v>11.83</v>
      </c>
      <c r="AF23" s="45">
        <v>10</v>
      </c>
      <c r="AG23" s="38">
        <f t="shared" si="12"/>
        <v>12.04857142857143</v>
      </c>
      <c r="AH23" s="37">
        <f t="shared" si="13"/>
        <v>7</v>
      </c>
      <c r="AI23" s="45">
        <v>13</v>
      </c>
      <c r="AJ23" s="45">
        <v>12.67</v>
      </c>
      <c r="AK23" s="45">
        <v>11</v>
      </c>
      <c r="AL23" s="38">
        <f t="shared" si="14"/>
        <v>10.37</v>
      </c>
      <c r="AM23" s="37">
        <f t="shared" si="15"/>
        <v>30</v>
      </c>
      <c r="AN23" s="37">
        <f t="shared" si="16"/>
        <v>60</v>
      </c>
      <c r="AO23" s="40">
        <f t="shared" si="17"/>
        <v>10.649999999999999</v>
      </c>
      <c r="AP23" s="47" t="str">
        <f t="shared" si="19"/>
        <v>Admis(e)</v>
      </c>
      <c r="AQ23" s="39">
        <f t="shared" si="18"/>
        <v>180</v>
      </c>
    </row>
    <row r="24" spans="1:43" s="47" customFormat="1" ht="22.95" customHeight="1">
      <c r="A24" s="37">
        <v>17</v>
      </c>
      <c r="B24" s="47" t="s">
        <v>144</v>
      </c>
      <c r="C24" s="47" t="s">
        <v>145</v>
      </c>
      <c r="D24" s="47" t="s">
        <v>146</v>
      </c>
      <c r="E24" s="38">
        <f t="shared" si="0"/>
        <v>11.58</v>
      </c>
      <c r="F24" s="39">
        <f t="shared" si="1"/>
        <v>8</v>
      </c>
      <c r="G24" s="45">
        <v>11.83</v>
      </c>
      <c r="H24" s="45">
        <v>11.33</v>
      </c>
      <c r="I24" s="38">
        <f t="shared" si="2"/>
        <v>6.7116666666666669</v>
      </c>
      <c r="J24" s="39">
        <f t="shared" si="3"/>
        <v>0</v>
      </c>
      <c r="K24" s="45">
        <v>7.5</v>
      </c>
      <c r="L24" s="45">
        <v>3</v>
      </c>
      <c r="M24" s="45">
        <v>6.33</v>
      </c>
      <c r="N24" s="45">
        <v>9.33</v>
      </c>
      <c r="O24" s="45">
        <v>8.5</v>
      </c>
      <c r="P24" s="38">
        <f t="shared" si="4"/>
        <v>6.915</v>
      </c>
      <c r="Q24" s="37">
        <f t="shared" si="5"/>
        <v>0</v>
      </c>
      <c r="R24" s="45">
        <v>8.5</v>
      </c>
      <c r="S24" s="45">
        <v>5.33</v>
      </c>
      <c r="T24" s="38">
        <f t="shared" si="6"/>
        <v>8.0399999999999991</v>
      </c>
      <c r="U24" s="39">
        <f t="shared" si="7"/>
        <v>8</v>
      </c>
      <c r="V24" s="40">
        <f t="shared" si="8"/>
        <v>10.5</v>
      </c>
      <c r="W24" s="37">
        <f t="shared" si="9"/>
        <v>8</v>
      </c>
      <c r="X24" s="45">
        <v>11</v>
      </c>
      <c r="Y24" s="45">
        <v>10</v>
      </c>
      <c r="Z24" s="38">
        <f t="shared" si="10"/>
        <v>7.032</v>
      </c>
      <c r="AA24" s="37">
        <f t="shared" si="11"/>
        <v>6</v>
      </c>
      <c r="AB24" s="45">
        <v>8</v>
      </c>
      <c r="AC24" s="45">
        <v>5</v>
      </c>
      <c r="AD24" s="45">
        <v>1.33</v>
      </c>
      <c r="AE24" s="45">
        <v>10.33</v>
      </c>
      <c r="AF24" s="45">
        <v>10.5</v>
      </c>
      <c r="AG24" s="38">
        <f t="shared" si="12"/>
        <v>11.237142857142857</v>
      </c>
      <c r="AH24" s="37">
        <f t="shared" si="13"/>
        <v>7</v>
      </c>
      <c r="AI24" s="45">
        <v>13</v>
      </c>
      <c r="AJ24" s="45">
        <v>9.83</v>
      </c>
      <c r="AK24" s="45">
        <v>11</v>
      </c>
      <c r="AL24" s="38">
        <f t="shared" si="14"/>
        <v>8.94</v>
      </c>
      <c r="AM24" s="37">
        <f t="shared" si="15"/>
        <v>21</v>
      </c>
      <c r="AN24" s="37">
        <f t="shared" si="16"/>
        <v>29</v>
      </c>
      <c r="AO24" s="40">
        <f t="shared" si="17"/>
        <v>8.4899999999999984</v>
      </c>
      <c r="AP24" s="47" t="str">
        <f t="shared" si="19"/>
        <v>ajourné</v>
      </c>
      <c r="AQ24" s="39">
        <f t="shared" si="18"/>
        <v>149</v>
      </c>
    </row>
    <row r="25" spans="1:43" s="47" customFormat="1" ht="22.95" customHeight="1">
      <c r="A25" s="37">
        <v>18</v>
      </c>
      <c r="B25" s="47" t="s">
        <v>147</v>
      </c>
      <c r="C25" s="47" t="s">
        <v>148</v>
      </c>
      <c r="D25" s="47" t="s">
        <v>149</v>
      </c>
      <c r="E25" s="38">
        <f t="shared" si="0"/>
        <v>11.42</v>
      </c>
      <c r="F25" s="39">
        <f t="shared" si="1"/>
        <v>8</v>
      </c>
      <c r="G25" s="45">
        <v>14.17</v>
      </c>
      <c r="H25" s="45">
        <v>8.67</v>
      </c>
      <c r="I25" s="38">
        <f t="shared" si="2"/>
        <v>8.4544444444444444</v>
      </c>
      <c r="J25" s="39">
        <f t="shared" si="3"/>
        <v>10</v>
      </c>
      <c r="K25" s="45">
        <v>13.5</v>
      </c>
      <c r="L25" s="45">
        <v>2</v>
      </c>
      <c r="M25" s="45">
        <v>5.67</v>
      </c>
      <c r="N25" s="45">
        <v>11.5</v>
      </c>
      <c r="O25" s="45">
        <v>11</v>
      </c>
      <c r="P25" s="38">
        <f t="shared" si="4"/>
        <v>9.5</v>
      </c>
      <c r="Q25" s="37">
        <f t="shared" si="5"/>
        <v>2</v>
      </c>
      <c r="R25" s="45">
        <v>10</v>
      </c>
      <c r="S25" s="45">
        <v>9</v>
      </c>
      <c r="T25" s="38">
        <f t="shared" si="6"/>
        <v>9.39</v>
      </c>
      <c r="U25" s="39">
        <f t="shared" si="7"/>
        <v>20</v>
      </c>
      <c r="V25" s="40">
        <f t="shared" si="8"/>
        <v>12.25</v>
      </c>
      <c r="W25" s="37">
        <f t="shared" si="9"/>
        <v>8</v>
      </c>
      <c r="X25" s="45">
        <v>12.17</v>
      </c>
      <c r="Y25" s="45">
        <v>12.33</v>
      </c>
      <c r="Z25" s="38">
        <f t="shared" si="10"/>
        <v>8</v>
      </c>
      <c r="AA25" s="37">
        <f t="shared" si="11"/>
        <v>6</v>
      </c>
      <c r="AB25" s="45">
        <v>10.5</v>
      </c>
      <c r="AC25" s="45">
        <v>7</v>
      </c>
      <c r="AD25" s="45">
        <v>2.33</v>
      </c>
      <c r="AE25" s="45">
        <v>9.17</v>
      </c>
      <c r="AF25" s="45">
        <v>11</v>
      </c>
      <c r="AG25" s="38">
        <f t="shared" si="12"/>
        <v>11.191428571428572</v>
      </c>
      <c r="AH25" s="37">
        <f t="shared" si="13"/>
        <v>7</v>
      </c>
      <c r="AI25" s="45">
        <v>13</v>
      </c>
      <c r="AJ25" s="45">
        <v>9.67</v>
      </c>
      <c r="AK25" s="45">
        <v>11</v>
      </c>
      <c r="AL25" s="38">
        <f t="shared" si="14"/>
        <v>9.879999999999999</v>
      </c>
      <c r="AM25" s="37">
        <f t="shared" si="15"/>
        <v>21</v>
      </c>
      <c r="AN25" s="37">
        <f t="shared" si="16"/>
        <v>41</v>
      </c>
      <c r="AO25" s="40">
        <f t="shared" si="17"/>
        <v>9.6349999999999998</v>
      </c>
      <c r="AP25" s="47" t="str">
        <f t="shared" si="19"/>
        <v>ajourné</v>
      </c>
      <c r="AQ25" s="39">
        <f t="shared" si="18"/>
        <v>161</v>
      </c>
    </row>
    <row r="26" spans="1:43" s="47" customFormat="1" ht="22.95" customHeight="1">
      <c r="A26" s="37">
        <v>19</v>
      </c>
      <c r="B26" s="47" t="s">
        <v>150</v>
      </c>
      <c r="C26" s="47" t="s">
        <v>151</v>
      </c>
      <c r="D26" s="47" t="s">
        <v>48</v>
      </c>
      <c r="E26" s="38">
        <f t="shared" si="0"/>
        <v>9.4149999999999991</v>
      </c>
      <c r="F26" s="39">
        <f t="shared" si="1"/>
        <v>4</v>
      </c>
      <c r="G26" s="45">
        <v>11.83</v>
      </c>
      <c r="H26" s="45">
        <v>7</v>
      </c>
      <c r="I26" s="38">
        <f t="shared" si="2"/>
        <v>7.0449999999999999</v>
      </c>
      <c r="J26" s="39">
        <f t="shared" si="3"/>
        <v>4</v>
      </c>
      <c r="K26" s="45">
        <v>10.5</v>
      </c>
      <c r="L26" s="45">
        <v>6</v>
      </c>
      <c r="M26" s="45">
        <v>3.33</v>
      </c>
      <c r="N26" s="45">
        <v>8.83</v>
      </c>
      <c r="O26" s="45">
        <v>7</v>
      </c>
      <c r="P26" s="38">
        <f t="shared" si="4"/>
        <v>4.915</v>
      </c>
      <c r="Q26" s="37">
        <f t="shared" si="5"/>
        <v>0</v>
      </c>
      <c r="R26" s="45">
        <v>6</v>
      </c>
      <c r="S26" s="45">
        <v>3.83</v>
      </c>
      <c r="T26" s="38">
        <f t="shared" si="6"/>
        <v>7.3999999999999995</v>
      </c>
      <c r="U26" s="39">
        <f t="shared" si="7"/>
        <v>8</v>
      </c>
      <c r="V26" s="40">
        <f t="shared" si="8"/>
        <v>8.5</v>
      </c>
      <c r="W26" s="37">
        <f t="shared" si="9"/>
        <v>4</v>
      </c>
      <c r="X26" s="45">
        <v>10</v>
      </c>
      <c r="Y26" s="45">
        <v>7</v>
      </c>
      <c r="Z26" s="38">
        <f t="shared" si="10"/>
        <v>8.6339999999999986</v>
      </c>
      <c r="AA26" s="37">
        <f t="shared" si="11"/>
        <v>9</v>
      </c>
      <c r="AB26" s="45">
        <v>10</v>
      </c>
      <c r="AC26" s="45">
        <v>5</v>
      </c>
      <c r="AD26" s="45">
        <v>3.67</v>
      </c>
      <c r="AE26" s="45">
        <v>12.5</v>
      </c>
      <c r="AF26" s="45">
        <v>12</v>
      </c>
      <c r="AG26" s="38">
        <f t="shared" si="12"/>
        <v>12.142857142857142</v>
      </c>
      <c r="AH26" s="37">
        <f t="shared" si="13"/>
        <v>7</v>
      </c>
      <c r="AI26" s="45">
        <v>14.5</v>
      </c>
      <c r="AJ26" s="45">
        <v>8.5</v>
      </c>
      <c r="AK26" s="45">
        <v>13</v>
      </c>
      <c r="AL26" s="38">
        <f t="shared" si="14"/>
        <v>9.42</v>
      </c>
      <c r="AM26" s="37">
        <f t="shared" si="15"/>
        <v>20</v>
      </c>
      <c r="AN26" s="37">
        <f t="shared" si="16"/>
        <v>28</v>
      </c>
      <c r="AO26" s="40">
        <f t="shared" si="17"/>
        <v>8.41</v>
      </c>
      <c r="AP26" s="47" t="str">
        <f t="shared" si="19"/>
        <v>ajourné</v>
      </c>
      <c r="AQ26" s="39">
        <f t="shared" si="18"/>
        <v>148</v>
      </c>
    </row>
    <row r="27" spans="1:43" s="47" customFormat="1" ht="22.95" customHeight="1">
      <c r="A27" s="37">
        <v>20</v>
      </c>
      <c r="B27" s="47" t="s">
        <v>152</v>
      </c>
      <c r="C27" s="47" t="s">
        <v>153</v>
      </c>
      <c r="D27" s="47" t="s">
        <v>59</v>
      </c>
      <c r="E27" s="38">
        <f t="shared" si="0"/>
        <v>11.835000000000001</v>
      </c>
      <c r="F27" s="39">
        <f t="shared" si="1"/>
        <v>8</v>
      </c>
      <c r="G27" s="45">
        <v>11.67</v>
      </c>
      <c r="H27" s="45">
        <v>12</v>
      </c>
      <c r="I27" s="38">
        <f t="shared" si="2"/>
        <v>8.1838888888888892</v>
      </c>
      <c r="J27" s="39">
        <f t="shared" si="3"/>
        <v>7</v>
      </c>
      <c r="K27" s="45">
        <v>10</v>
      </c>
      <c r="L27" s="45">
        <v>5</v>
      </c>
      <c r="M27" s="45">
        <v>7.33</v>
      </c>
      <c r="N27" s="45">
        <v>8.33</v>
      </c>
      <c r="O27" s="45">
        <v>11</v>
      </c>
      <c r="P27" s="38">
        <f t="shared" si="4"/>
        <v>11.664999999999999</v>
      </c>
      <c r="Q27" s="37">
        <f t="shared" si="5"/>
        <v>4</v>
      </c>
      <c r="R27" s="45">
        <v>14</v>
      </c>
      <c r="S27" s="45">
        <v>9.33</v>
      </c>
      <c r="T27" s="38">
        <f t="shared" si="6"/>
        <v>9.629999999999999</v>
      </c>
      <c r="U27" s="39">
        <f t="shared" si="7"/>
        <v>19</v>
      </c>
      <c r="V27" s="40">
        <f t="shared" si="8"/>
        <v>10.835000000000001</v>
      </c>
      <c r="W27" s="37">
        <f t="shared" si="9"/>
        <v>8</v>
      </c>
      <c r="X27" s="45">
        <v>11.67</v>
      </c>
      <c r="Y27" s="45">
        <v>10</v>
      </c>
      <c r="Z27" s="38">
        <f t="shared" si="10"/>
        <v>9.234</v>
      </c>
      <c r="AA27" s="37">
        <f t="shared" si="11"/>
        <v>9</v>
      </c>
      <c r="AB27" s="45">
        <v>11</v>
      </c>
      <c r="AC27" s="45">
        <v>7.5</v>
      </c>
      <c r="AD27" s="45">
        <v>5</v>
      </c>
      <c r="AE27" s="45">
        <v>11.67</v>
      </c>
      <c r="AF27" s="45">
        <v>11</v>
      </c>
      <c r="AG27" s="38">
        <f t="shared" si="12"/>
        <v>13.379999999999999</v>
      </c>
      <c r="AH27" s="37">
        <f t="shared" si="13"/>
        <v>7</v>
      </c>
      <c r="AI27" s="45">
        <v>16</v>
      </c>
      <c r="AJ27" s="45">
        <v>11.33</v>
      </c>
      <c r="AK27" s="45">
        <v>13</v>
      </c>
      <c r="AL27" s="38">
        <f t="shared" si="14"/>
        <v>10.629999999999999</v>
      </c>
      <c r="AM27" s="37">
        <f t="shared" si="15"/>
        <v>30</v>
      </c>
      <c r="AN27" s="37">
        <f t="shared" si="16"/>
        <v>60</v>
      </c>
      <c r="AO27" s="40">
        <f t="shared" si="17"/>
        <v>10.129999999999999</v>
      </c>
      <c r="AP27" s="47" t="str">
        <f t="shared" si="19"/>
        <v>Admis(e)</v>
      </c>
      <c r="AQ27" s="39">
        <f t="shared" si="18"/>
        <v>180</v>
      </c>
    </row>
    <row r="28" spans="1:43" s="47" customFormat="1" ht="22.95" customHeight="1">
      <c r="A28" s="37">
        <v>21</v>
      </c>
      <c r="B28" s="47" t="s">
        <v>154</v>
      </c>
      <c r="C28" s="47" t="s">
        <v>155</v>
      </c>
      <c r="D28" s="47" t="s">
        <v>156</v>
      </c>
      <c r="E28" s="38">
        <f t="shared" si="0"/>
        <v>11.75</v>
      </c>
      <c r="F28" s="39">
        <f t="shared" si="1"/>
        <v>8</v>
      </c>
      <c r="G28" s="45">
        <v>12.5</v>
      </c>
      <c r="H28" s="45">
        <v>11</v>
      </c>
      <c r="I28" s="38">
        <f t="shared" si="2"/>
        <v>9.51</v>
      </c>
      <c r="J28" s="39">
        <f t="shared" si="3"/>
        <v>7</v>
      </c>
      <c r="K28" s="45">
        <v>11</v>
      </c>
      <c r="L28" s="45">
        <v>7</v>
      </c>
      <c r="M28" s="45">
        <v>8.67</v>
      </c>
      <c r="N28" s="45">
        <v>8.5</v>
      </c>
      <c r="O28" s="45">
        <v>13</v>
      </c>
      <c r="P28" s="38">
        <f t="shared" si="4"/>
        <v>10.164999999999999</v>
      </c>
      <c r="Q28" s="37">
        <f t="shared" si="5"/>
        <v>4</v>
      </c>
      <c r="R28" s="45">
        <v>13</v>
      </c>
      <c r="S28" s="45">
        <v>7.33</v>
      </c>
      <c r="T28" s="38">
        <f t="shared" si="6"/>
        <v>10.199999999999999</v>
      </c>
      <c r="U28" s="39">
        <f t="shared" si="7"/>
        <v>30</v>
      </c>
      <c r="V28" s="40">
        <f t="shared" si="8"/>
        <v>11</v>
      </c>
      <c r="W28" s="37">
        <f t="shared" si="9"/>
        <v>8</v>
      </c>
      <c r="X28" s="45">
        <v>12.33</v>
      </c>
      <c r="Y28" s="45">
        <v>9.67</v>
      </c>
      <c r="Z28" s="38">
        <f t="shared" si="10"/>
        <v>8.766</v>
      </c>
      <c r="AA28" s="37">
        <f t="shared" si="11"/>
        <v>3</v>
      </c>
      <c r="AB28" s="45">
        <v>7</v>
      </c>
      <c r="AC28" s="45">
        <v>7.5</v>
      </c>
      <c r="AD28" s="45">
        <v>8.83</v>
      </c>
      <c r="AE28" s="45">
        <v>9</v>
      </c>
      <c r="AF28" s="45">
        <v>11.5</v>
      </c>
      <c r="AG28" s="38">
        <f t="shared" si="12"/>
        <v>13.285714285714286</v>
      </c>
      <c r="AH28" s="37">
        <f t="shared" si="13"/>
        <v>7</v>
      </c>
      <c r="AI28" s="45">
        <v>15</v>
      </c>
      <c r="AJ28" s="45">
        <v>12</v>
      </c>
      <c r="AK28" s="45">
        <v>13</v>
      </c>
      <c r="AL28" s="38">
        <f t="shared" si="14"/>
        <v>10.42</v>
      </c>
      <c r="AM28" s="37">
        <f t="shared" si="15"/>
        <v>30</v>
      </c>
      <c r="AN28" s="37">
        <f t="shared" si="16"/>
        <v>60</v>
      </c>
      <c r="AO28" s="40">
        <f t="shared" si="17"/>
        <v>10.309999999999999</v>
      </c>
      <c r="AP28" s="47" t="str">
        <f t="shared" si="19"/>
        <v>Admis(e)</v>
      </c>
      <c r="AQ28" s="39">
        <f t="shared" si="18"/>
        <v>180</v>
      </c>
    </row>
    <row r="29" spans="1:43" s="47" customFormat="1" ht="22.95" customHeight="1">
      <c r="A29" s="37">
        <v>22</v>
      </c>
      <c r="B29" s="47" t="s">
        <v>157</v>
      </c>
      <c r="C29" s="47" t="s">
        <v>158</v>
      </c>
      <c r="D29" s="47" t="s">
        <v>84</v>
      </c>
      <c r="E29" s="38">
        <f t="shared" si="0"/>
        <v>9.8350000000000009</v>
      </c>
      <c r="F29" s="39">
        <f t="shared" si="1"/>
        <v>4</v>
      </c>
      <c r="G29" s="45">
        <v>12</v>
      </c>
      <c r="H29" s="45">
        <v>7.67</v>
      </c>
      <c r="I29" s="38">
        <f t="shared" si="2"/>
        <v>8.3427777777777781</v>
      </c>
      <c r="J29" s="39">
        <f t="shared" si="3"/>
        <v>3</v>
      </c>
      <c r="K29" s="45">
        <v>9</v>
      </c>
      <c r="L29" s="45">
        <v>5</v>
      </c>
      <c r="M29" s="45">
        <v>8.67</v>
      </c>
      <c r="N29" s="45">
        <v>9.83</v>
      </c>
      <c r="O29" s="45">
        <v>10</v>
      </c>
      <c r="P29" s="38">
        <f t="shared" si="4"/>
        <v>8.5850000000000009</v>
      </c>
      <c r="Q29" s="37">
        <f t="shared" si="5"/>
        <v>2</v>
      </c>
      <c r="R29" s="45">
        <v>10.5</v>
      </c>
      <c r="S29" s="45">
        <v>6.67</v>
      </c>
      <c r="T29" s="38">
        <f t="shared" si="6"/>
        <v>8.7799999999999994</v>
      </c>
      <c r="U29" s="39">
        <f t="shared" si="7"/>
        <v>9</v>
      </c>
      <c r="V29" s="40">
        <f t="shared" si="8"/>
        <v>10.664999999999999</v>
      </c>
      <c r="W29" s="37">
        <f t="shared" si="9"/>
        <v>8</v>
      </c>
      <c r="X29" s="45">
        <v>12</v>
      </c>
      <c r="Y29" s="45">
        <v>9.33</v>
      </c>
      <c r="Z29" s="38">
        <f t="shared" si="10"/>
        <v>8.4320000000000004</v>
      </c>
      <c r="AA29" s="37">
        <f t="shared" si="11"/>
        <v>9</v>
      </c>
      <c r="AB29" s="45">
        <v>10</v>
      </c>
      <c r="AC29" s="45">
        <v>6</v>
      </c>
      <c r="AD29" s="45">
        <v>4.83</v>
      </c>
      <c r="AE29" s="45">
        <v>10.33</v>
      </c>
      <c r="AF29" s="45">
        <v>11</v>
      </c>
      <c r="AG29" s="38">
        <f t="shared" si="12"/>
        <v>12.334285714285715</v>
      </c>
      <c r="AH29" s="37">
        <f t="shared" si="13"/>
        <v>7</v>
      </c>
      <c r="AI29" s="45">
        <v>14</v>
      </c>
      <c r="AJ29" s="45">
        <v>9.67</v>
      </c>
      <c r="AK29" s="45">
        <v>13</v>
      </c>
      <c r="AL29" s="38">
        <f t="shared" si="14"/>
        <v>9.94</v>
      </c>
      <c r="AM29" s="37">
        <f t="shared" si="15"/>
        <v>24</v>
      </c>
      <c r="AN29" s="37">
        <f t="shared" si="16"/>
        <v>33</v>
      </c>
      <c r="AO29" s="40">
        <f t="shared" si="17"/>
        <v>9.36</v>
      </c>
      <c r="AP29" s="47" t="str">
        <f t="shared" si="19"/>
        <v>ajourné</v>
      </c>
      <c r="AQ29" s="39">
        <f t="shared" si="18"/>
        <v>153</v>
      </c>
    </row>
    <row r="30" spans="1:43" s="47" customFormat="1" ht="22.95" customHeight="1">
      <c r="A30" s="37">
        <v>23</v>
      </c>
      <c r="B30" s="47" t="s">
        <v>159</v>
      </c>
      <c r="C30" s="47" t="s">
        <v>160</v>
      </c>
      <c r="D30" s="47" t="s">
        <v>161</v>
      </c>
      <c r="E30" s="38">
        <f t="shared" si="0"/>
        <v>11.25</v>
      </c>
      <c r="F30" s="39">
        <f t="shared" si="1"/>
        <v>8</v>
      </c>
      <c r="G30" s="45">
        <v>12.83</v>
      </c>
      <c r="H30" s="45">
        <v>9.67</v>
      </c>
      <c r="I30" s="38">
        <f t="shared" si="2"/>
        <v>8.073888888888888</v>
      </c>
      <c r="J30" s="39">
        <f t="shared" si="3"/>
        <v>7</v>
      </c>
      <c r="K30" s="45">
        <v>11</v>
      </c>
      <c r="L30" s="45">
        <v>5</v>
      </c>
      <c r="M30" s="45">
        <v>4.83</v>
      </c>
      <c r="N30" s="45">
        <v>9.17</v>
      </c>
      <c r="O30" s="45">
        <v>11.5</v>
      </c>
      <c r="P30" s="38">
        <f t="shared" si="4"/>
        <v>9.0850000000000009</v>
      </c>
      <c r="Q30" s="37">
        <f t="shared" si="5"/>
        <v>2</v>
      </c>
      <c r="R30" s="45">
        <v>12.5</v>
      </c>
      <c r="S30" s="45">
        <v>5.67</v>
      </c>
      <c r="T30" s="38">
        <f t="shared" si="6"/>
        <v>9.06</v>
      </c>
      <c r="U30" s="39">
        <f t="shared" si="7"/>
        <v>17</v>
      </c>
      <c r="V30" s="40">
        <f t="shared" si="8"/>
        <v>9.0850000000000009</v>
      </c>
      <c r="W30" s="37">
        <f t="shared" si="9"/>
        <v>4</v>
      </c>
      <c r="X30" s="45">
        <v>12.17</v>
      </c>
      <c r="Y30" s="45">
        <v>6</v>
      </c>
      <c r="Z30" s="38">
        <f t="shared" si="10"/>
        <v>7.1</v>
      </c>
      <c r="AA30" s="37">
        <f t="shared" si="11"/>
        <v>6</v>
      </c>
      <c r="AB30" s="45">
        <v>10</v>
      </c>
      <c r="AC30" s="45">
        <v>2</v>
      </c>
      <c r="AD30" s="45">
        <v>2.33</v>
      </c>
      <c r="AE30" s="45">
        <v>9.17</v>
      </c>
      <c r="AF30" s="45">
        <v>12</v>
      </c>
      <c r="AG30" s="38">
        <f t="shared" si="12"/>
        <v>13.04857142857143</v>
      </c>
      <c r="AH30" s="37">
        <f t="shared" si="13"/>
        <v>7</v>
      </c>
      <c r="AI30" s="45">
        <v>15</v>
      </c>
      <c r="AJ30" s="45">
        <v>11.17</v>
      </c>
      <c r="AK30" s="45">
        <v>13</v>
      </c>
      <c r="AL30" s="38">
        <f t="shared" si="14"/>
        <v>9.02</v>
      </c>
      <c r="AM30" s="37">
        <f t="shared" si="15"/>
        <v>17</v>
      </c>
      <c r="AN30" s="37">
        <f t="shared" si="16"/>
        <v>34</v>
      </c>
      <c r="AO30" s="40">
        <f t="shared" si="17"/>
        <v>9.0399999999999991</v>
      </c>
      <c r="AP30" s="47" t="str">
        <f t="shared" si="19"/>
        <v>ajourné</v>
      </c>
      <c r="AQ30" s="39">
        <f t="shared" si="18"/>
        <v>154</v>
      </c>
    </row>
    <row r="31" spans="1:43" s="47" customFormat="1" ht="22.95" customHeight="1">
      <c r="A31" s="37">
        <v>24</v>
      </c>
      <c r="B31" s="47" t="s">
        <v>162</v>
      </c>
      <c r="C31" s="47" t="s">
        <v>163</v>
      </c>
      <c r="D31" s="47" t="s">
        <v>164</v>
      </c>
      <c r="E31" s="38">
        <f t="shared" si="0"/>
        <v>12.58</v>
      </c>
      <c r="F31" s="39">
        <f t="shared" si="1"/>
        <v>8</v>
      </c>
      <c r="G31" s="45">
        <v>12.83</v>
      </c>
      <c r="H31" s="45">
        <v>12.33</v>
      </c>
      <c r="I31" s="38">
        <f t="shared" si="2"/>
        <v>8.9727777777777771</v>
      </c>
      <c r="J31" s="39">
        <f t="shared" si="3"/>
        <v>10</v>
      </c>
      <c r="K31" s="45">
        <v>12</v>
      </c>
      <c r="L31" s="45">
        <v>4</v>
      </c>
      <c r="M31" s="45">
        <v>7</v>
      </c>
      <c r="N31" s="45">
        <v>10.67</v>
      </c>
      <c r="O31" s="45">
        <v>12.5</v>
      </c>
      <c r="P31" s="38">
        <f t="shared" si="4"/>
        <v>9.5850000000000009</v>
      </c>
      <c r="Q31" s="37">
        <f t="shared" si="5"/>
        <v>2</v>
      </c>
      <c r="R31" s="45">
        <v>10.5</v>
      </c>
      <c r="S31" s="45">
        <v>8.67</v>
      </c>
      <c r="T31" s="38">
        <f t="shared" si="6"/>
        <v>10.02</v>
      </c>
      <c r="U31" s="39">
        <f t="shared" si="7"/>
        <v>30</v>
      </c>
      <c r="V31" s="40">
        <f t="shared" si="8"/>
        <v>11.33</v>
      </c>
      <c r="W31" s="37">
        <f t="shared" si="9"/>
        <v>8</v>
      </c>
      <c r="X31" s="45">
        <v>12.33</v>
      </c>
      <c r="Y31" s="45">
        <v>10.33</v>
      </c>
      <c r="Z31" s="38">
        <f t="shared" si="10"/>
        <v>9.6319999999999997</v>
      </c>
      <c r="AA31" s="37">
        <f t="shared" si="11"/>
        <v>9</v>
      </c>
      <c r="AB31" s="45">
        <v>14</v>
      </c>
      <c r="AC31" s="45">
        <v>9</v>
      </c>
      <c r="AD31" s="45">
        <v>3.83</v>
      </c>
      <c r="AE31" s="45">
        <v>10.33</v>
      </c>
      <c r="AF31" s="45">
        <v>11</v>
      </c>
      <c r="AG31" s="38">
        <f t="shared" si="12"/>
        <v>12.237142857142857</v>
      </c>
      <c r="AH31" s="37">
        <f t="shared" si="13"/>
        <v>7</v>
      </c>
      <c r="AI31" s="45">
        <v>14</v>
      </c>
      <c r="AJ31" s="45">
        <v>9.33</v>
      </c>
      <c r="AK31" s="45">
        <v>13</v>
      </c>
      <c r="AL31" s="38">
        <f t="shared" si="14"/>
        <v>10.7</v>
      </c>
      <c r="AM31" s="37">
        <f t="shared" si="15"/>
        <v>30</v>
      </c>
      <c r="AN31" s="37">
        <f t="shared" si="16"/>
        <v>60</v>
      </c>
      <c r="AO31" s="40">
        <f t="shared" si="17"/>
        <v>10.36</v>
      </c>
      <c r="AP31" s="47" t="str">
        <f t="shared" si="19"/>
        <v>Admis(e)</v>
      </c>
      <c r="AQ31" s="39">
        <f t="shared" si="18"/>
        <v>180</v>
      </c>
    </row>
    <row r="32" spans="1:43" s="47" customFormat="1" ht="22.95" customHeight="1">
      <c r="A32" s="37">
        <v>25</v>
      </c>
      <c r="B32" s="47" t="s">
        <v>25</v>
      </c>
      <c r="C32" s="47" t="s">
        <v>26</v>
      </c>
      <c r="D32" s="47" t="s">
        <v>27</v>
      </c>
      <c r="E32" s="38">
        <f t="shared" si="0"/>
        <v>10.914999999999999</v>
      </c>
      <c r="F32" s="39">
        <f t="shared" si="1"/>
        <v>8</v>
      </c>
      <c r="G32" s="45">
        <v>13.5</v>
      </c>
      <c r="H32" s="45">
        <v>8.33</v>
      </c>
      <c r="I32" s="38">
        <f t="shared" si="2"/>
        <v>7.3227777777777776</v>
      </c>
      <c r="J32" s="39">
        <f t="shared" si="3"/>
        <v>7</v>
      </c>
      <c r="K32" s="45">
        <v>11</v>
      </c>
      <c r="L32" s="45">
        <v>2</v>
      </c>
      <c r="M32" s="45">
        <v>5.83</v>
      </c>
      <c r="N32" s="45">
        <v>8.83</v>
      </c>
      <c r="O32" s="45">
        <v>10</v>
      </c>
      <c r="P32" s="38">
        <f t="shared" si="4"/>
        <v>10</v>
      </c>
      <c r="Q32" s="37">
        <f t="shared" si="5"/>
        <v>4</v>
      </c>
      <c r="R32" s="45">
        <v>10</v>
      </c>
      <c r="S32" s="45">
        <v>10</v>
      </c>
      <c r="T32" s="38">
        <f t="shared" si="6"/>
        <v>8.64</v>
      </c>
      <c r="U32" s="39">
        <f t="shared" si="7"/>
        <v>19</v>
      </c>
      <c r="V32" s="40">
        <f t="shared" si="8"/>
        <v>10.92</v>
      </c>
      <c r="W32" s="37">
        <f t="shared" si="9"/>
        <v>8</v>
      </c>
      <c r="X32" s="45">
        <v>11.17</v>
      </c>
      <c r="Y32" s="45">
        <v>10.67</v>
      </c>
      <c r="Z32" s="38">
        <f t="shared" si="10"/>
        <v>7.0339999999999998</v>
      </c>
      <c r="AA32" s="37">
        <f t="shared" si="11"/>
        <v>6</v>
      </c>
      <c r="AB32" s="45">
        <v>5</v>
      </c>
      <c r="AC32" s="45">
        <v>2</v>
      </c>
      <c r="AD32" s="45">
        <v>7.5</v>
      </c>
      <c r="AE32" s="45">
        <v>10.67</v>
      </c>
      <c r="AF32" s="45">
        <v>10</v>
      </c>
      <c r="AG32" s="38">
        <f t="shared" si="12"/>
        <v>12.04857142857143</v>
      </c>
      <c r="AH32" s="37">
        <f t="shared" si="13"/>
        <v>7</v>
      </c>
      <c r="AI32" s="45">
        <v>10</v>
      </c>
      <c r="AJ32" s="45">
        <v>12.67</v>
      </c>
      <c r="AK32" s="45">
        <v>13</v>
      </c>
      <c r="AL32" s="38">
        <f t="shared" si="14"/>
        <v>9.25</v>
      </c>
      <c r="AM32" s="37">
        <f t="shared" si="15"/>
        <v>21</v>
      </c>
      <c r="AN32" s="37">
        <f t="shared" si="16"/>
        <v>40</v>
      </c>
      <c r="AO32" s="40">
        <f t="shared" si="17"/>
        <v>8.9450000000000003</v>
      </c>
      <c r="AP32" s="47" t="str">
        <f t="shared" si="19"/>
        <v>ajourné</v>
      </c>
      <c r="AQ32" s="39">
        <f t="shared" si="18"/>
        <v>160</v>
      </c>
    </row>
    <row r="33" spans="1:43" s="47" customFormat="1" ht="22.95" customHeight="1">
      <c r="A33" s="37">
        <v>26</v>
      </c>
      <c r="B33" s="47" t="s">
        <v>165</v>
      </c>
      <c r="C33" s="47" t="s">
        <v>166</v>
      </c>
      <c r="D33" s="47" t="s">
        <v>84</v>
      </c>
      <c r="E33" s="38">
        <f t="shared" si="0"/>
        <v>12.085000000000001</v>
      </c>
      <c r="F33" s="39">
        <f t="shared" si="1"/>
        <v>8</v>
      </c>
      <c r="G33" s="45">
        <v>12.5</v>
      </c>
      <c r="H33" s="45">
        <v>11.67</v>
      </c>
      <c r="I33" s="38">
        <f t="shared" si="2"/>
        <v>9.8894444444444431</v>
      </c>
      <c r="J33" s="39">
        <f t="shared" si="3"/>
        <v>10</v>
      </c>
      <c r="K33" s="45">
        <v>10</v>
      </c>
      <c r="L33" s="45">
        <v>7</v>
      </c>
      <c r="M33" s="45">
        <v>9</v>
      </c>
      <c r="N33" s="45">
        <v>13.17</v>
      </c>
      <c r="O33" s="45">
        <v>11.5</v>
      </c>
      <c r="P33" s="38">
        <f t="shared" si="4"/>
        <v>8.6649999999999991</v>
      </c>
      <c r="Q33" s="37">
        <f t="shared" si="5"/>
        <v>2</v>
      </c>
      <c r="R33" s="45">
        <v>11</v>
      </c>
      <c r="S33" s="45">
        <v>6.33</v>
      </c>
      <c r="T33" s="38">
        <f t="shared" si="6"/>
        <v>10.32</v>
      </c>
      <c r="U33" s="39">
        <f t="shared" si="7"/>
        <v>30</v>
      </c>
      <c r="V33" s="40">
        <f t="shared" si="8"/>
        <v>11</v>
      </c>
      <c r="W33" s="37">
        <f t="shared" si="9"/>
        <v>8</v>
      </c>
      <c r="X33" s="45">
        <v>11.67</v>
      </c>
      <c r="Y33" s="45">
        <v>10.33</v>
      </c>
      <c r="Z33" s="38">
        <f t="shared" si="10"/>
        <v>8.0339999999999989</v>
      </c>
      <c r="AA33" s="37">
        <f t="shared" si="11"/>
        <v>6</v>
      </c>
      <c r="AB33" s="45">
        <v>7</v>
      </c>
      <c r="AC33" s="45">
        <v>5</v>
      </c>
      <c r="AD33" s="45">
        <v>6</v>
      </c>
      <c r="AE33" s="45">
        <v>10.17</v>
      </c>
      <c r="AF33" s="45">
        <v>12</v>
      </c>
      <c r="AG33" s="38">
        <f t="shared" si="12"/>
        <v>13.428571428571429</v>
      </c>
      <c r="AH33" s="37">
        <f t="shared" si="13"/>
        <v>7</v>
      </c>
      <c r="AI33" s="45">
        <v>14.5</v>
      </c>
      <c r="AJ33" s="45">
        <v>13</v>
      </c>
      <c r="AK33" s="45">
        <v>13</v>
      </c>
      <c r="AL33" s="38">
        <f t="shared" si="14"/>
        <v>10.09</v>
      </c>
      <c r="AM33" s="37">
        <f t="shared" si="15"/>
        <v>30</v>
      </c>
      <c r="AN33" s="37">
        <f t="shared" si="16"/>
        <v>60</v>
      </c>
      <c r="AO33" s="40">
        <f t="shared" si="17"/>
        <v>10.205</v>
      </c>
      <c r="AP33" s="47" t="str">
        <f t="shared" si="19"/>
        <v>Admis(e)</v>
      </c>
      <c r="AQ33" s="39">
        <f t="shared" si="18"/>
        <v>180</v>
      </c>
    </row>
    <row r="34" spans="1:43" s="47" customFormat="1" ht="22.95" customHeight="1">
      <c r="A34" s="37">
        <v>27</v>
      </c>
      <c r="B34" s="47" t="s">
        <v>168</v>
      </c>
      <c r="C34" s="47" t="s">
        <v>169</v>
      </c>
      <c r="D34" s="47" t="s">
        <v>170</v>
      </c>
      <c r="E34" s="38">
        <f t="shared" si="0"/>
        <v>11.25</v>
      </c>
      <c r="F34" s="39">
        <f t="shared" si="1"/>
        <v>8</v>
      </c>
      <c r="G34" s="45">
        <v>11.83</v>
      </c>
      <c r="H34" s="45">
        <v>10.67</v>
      </c>
      <c r="I34" s="38">
        <f t="shared" si="2"/>
        <v>10.166111111111112</v>
      </c>
      <c r="J34" s="39">
        <f t="shared" si="3"/>
        <v>18</v>
      </c>
      <c r="K34" s="45">
        <v>13.5</v>
      </c>
      <c r="L34" s="45">
        <v>4</v>
      </c>
      <c r="M34" s="45">
        <v>10</v>
      </c>
      <c r="N34" s="45">
        <v>12.33</v>
      </c>
      <c r="O34" s="45">
        <v>12</v>
      </c>
      <c r="P34" s="38">
        <f t="shared" si="4"/>
        <v>10.414999999999999</v>
      </c>
      <c r="Q34" s="37">
        <f t="shared" si="5"/>
        <v>4</v>
      </c>
      <c r="R34" s="45">
        <v>10.5</v>
      </c>
      <c r="S34" s="45">
        <v>10.33</v>
      </c>
      <c r="T34" s="38">
        <f t="shared" si="6"/>
        <v>10.49</v>
      </c>
      <c r="U34" s="39">
        <f t="shared" si="7"/>
        <v>30</v>
      </c>
      <c r="V34" s="40">
        <f t="shared" si="8"/>
        <v>11.164999999999999</v>
      </c>
      <c r="W34" s="37">
        <f t="shared" si="9"/>
        <v>8</v>
      </c>
      <c r="X34" s="45">
        <v>11.33</v>
      </c>
      <c r="Y34" s="45">
        <v>11</v>
      </c>
      <c r="Z34" s="38">
        <f t="shared" si="10"/>
        <v>8.8339999999999996</v>
      </c>
      <c r="AA34" s="37">
        <f t="shared" si="11"/>
        <v>9</v>
      </c>
      <c r="AB34" s="45">
        <v>14</v>
      </c>
      <c r="AC34" s="45">
        <v>3</v>
      </c>
      <c r="AD34" s="45">
        <v>5.67</v>
      </c>
      <c r="AE34" s="45">
        <v>10.5</v>
      </c>
      <c r="AF34" s="45">
        <v>11</v>
      </c>
      <c r="AG34" s="38">
        <f t="shared" si="12"/>
        <v>13.808571428571428</v>
      </c>
      <c r="AH34" s="37">
        <f t="shared" si="13"/>
        <v>7</v>
      </c>
      <c r="AI34" s="45">
        <v>15.5</v>
      </c>
      <c r="AJ34" s="45">
        <v>13.33</v>
      </c>
      <c r="AK34" s="45">
        <v>13</v>
      </c>
      <c r="AL34" s="38">
        <f t="shared" si="14"/>
        <v>10.62</v>
      </c>
      <c r="AM34" s="37">
        <f t="shared" si="15"/>
        <v>30</v>
      </c>
      <c r="AN34" s="37">
        <f t="shared" si="16"/>
        <v>60</v>
      </c>
      <c r="AO34" s="40">
        <f t="shared" si="17"/>
        <v>10.555</v>
      </c>
      <c r="AP34" s="47" t="str">
        <f t="shared" si="19"/>
        <v>Admis(e)</v>
      </c>
      <c r="AQ34" s="39">
        <f t="shared" si="18"/>
        <v>180</v>
      </c>
    </row>
    <row r="35" spans="1:43" s="47" customFormat="1" ht="22.95" customHeight="1">
      <c r="A35" s="37">
        <v>28</v>
      </c>
      <c r="B35" s="47" t="s">
        <v>171</v>
      </c>
      <c r="C35" s="47" t="s">
        <v>169</v>
      </c>
      <c r="D35" s="47" t="s">
        <v>32</v>
      </c>
      <c r="E35" s="38">
        <f t="shared" si="0"/>
        <v>12.58</v>
      </c>
      <c r="F35" s="39">
        <f t="shared" si="1"/>
        <v>8</v>
      </c>
      <c r="G35" s="45">
        <v>11.83</v>
      </c>
      <c r="H35" s="45">
        <v>13.33</v>
      </c>
      <c r="I35" s="38">
        <f t="shared" si="2"/>
        <v>9.3155555555555551</v>
      </c>
      <c r="J35" s="39">
        <f t="shared" si="3"/>
        <v>3</v>
      </c>
      <c r="K35" s="45">
        <v>9</v>
      </c>
      <c r="L35" s="45">
        <v>8</v>
      </c>
      <c r="M35" s="45">
        <v>9.17</v>
      </c>
      <c r="N35" s="45">
        <v>8.5</v>
      </c>
      <c r="O35" s="45">
        <v>12.5</v>
      </c>
      <c r="P35" s="38">
        <f t="shared" si="4"/>
        <v>10.335000000000001</v>
      </c>
      <c r="Q35" s="37">
        <f t="shared" si="5"/>
        <v>4</v>
      </c>
      <c r="R35" s="45">
        <v>11</v>
      </c>
      <c r="S35" s="45">
        <v>9.67</v>
      </c>
      <c r="T35" s="38">
        <f t="shared" si="6"/>
        <v>10.33</v>
      </c>
      <c r="U35" s="39">
        <f t="shared" si="7"/>
        <v>30</v>
      </c>
      <c r="V35" s="40">
        <f t="shared" si="8"/>
        <v>11.085000000000001</v>
      </c>
      <c r="W35" s="37">
        <f t="shared" si="9"/>
        <v>8</v>
      </c>
      <c r="X35" s="45">
        <v>12.17</v>
      </c>
      <c r="Y35" s="45">
        <v>10</v>
      </c>
      <c r="Z35" s="38">
        <f t="shared" si="10"/>
        <v>8.6660000000000004</v>
      </c>
      <c r="AA35" s="37">
        <f t="shared" si="11"/>
        <v>3</v>
      </c>
      <c r="AB35" s="45">
        <v>9</v>
      </c>
      <c r="AC35" s="45">
        <v>7</v>
      </c>
      <c r="AD35" s="45">
        <v>6.5</v>
      </c>
      <c r="AE35" s="45">
        <v>8.83</v>
      </c>
      <c r="AF35" s="45">
        <v>12</v>
      </c>
      <c r="AG35" s="38">
        <f t="shared" si="12"/>
        <v>13.237142857142857</v>
      </c>
      <c r="AH35" s="37">
        <f t="shared" si="13"/>
        <v>7</v>
      </c>
      <c r="AI35" s="45">
        <v>15</v>
      </c>
      <c r="AJ35" s="45">
        <v>11.83</v>
      </c>
      <c r="AK35" s="45">
        <v>13</v>
      </c>
      <c r="AL35" s="38">
        <f t="shared" si="14"/>
        <v>10.379999999999999</v>
      </c>
      <c r="AM35" s="37">
        <f t="shared" si="15"/>
        <v>30</v>
      </c>
      <c r="AN35" s="37">
        <f t="shared" si="16"/>
        <v>60</v>
      </c>
      <c r="AO35" s="40">
        <f t="shared" si="17"/>
        <v>10.355</v>
      </c>
      <c r="AP35" s="47" t="str">
        <f t="shared" si="19"/>
        <v>Admis(e)</v>
      </c>
      <c r="AQ35" s="39">
        <f t="shared" si="18"/>
        <v>180</v>
      </c>
    </row>
    <row r="36" spans="1:43" s="47" customFormat="1" ht="22.95" customHeight="1">
      <c r="A36" s="37">
        <v>29</v>
      </c>
      <c r="B36" s="47" t="s">
        <v>172</v>
      </c>
      <c r="C36" s="47" t="s">
        <v>169</v>
      </c>
      <c r="D36" s="47" t="s">
        <v>51</v>
      </c>
      <c r="E36" s="38">
        <f t="shared" si="0"/>
        <v>10.835000000000001</v>
      </c>
      <c r="F36" s="39">
        <f t="shared" si="1"/>
        <v>8</v>
      </c>
      <c r="G36" s="45">
        <v>11.67</v>
      </c>
      <c r="H36" s="45">
        <v>10</v>
      </c>
      <c r="I36" s="38">
        <f t="shared" si="2"/>
        <v>8.4727777777777771</v>
      </c>
      <c r="J36" s="39">
        <f t="shared" si="3"/>
        <v>7</v>
      </c>
      <c r="K36" s="45">
        <v>10</v>
      </c>
      <c r="L36" s="45">
        <v>5</v>
      </c>
      <c r="M36" s="45">
        <v>8</v>
      </c>
      <c r="N36" s="45">
        <v>8.17</v>
      </c>
      <c r="O36" s="45">
        <v>12</v>
      </c>
      <c r="P36" s="38">
        <f t="shared" si="4"/>
        <v>9.4149999999999991</v>
      </c>
      <c r="Q36" s="37">
        <f t="shared" si="5"/>
        <v>2</v>
      </c>
      <c r="R36" s="45">
        <v>11</v>
      </c>
      <c r="S36" s="45">
        <v>7.83</v>
      </c>
      <c r="T36" s="38">
        <f t="shared" si="6"/>
        <v>9.23</v>
      </c>
      <c r="U36" s="39">
        <f t="shared" si="7"/>
        <v>17</v>
      </c>
      <c r="V36" s="41">
        <f t="shared" si="8"/>
        <v>10</v>
      </c>
      <c r="W36" s="37">
        <f t="shared" si="9"/>
        <v>8</v>
      </c>
      <c r="X36" s="45">
        <v>10</v>
      </c>
      <c r="Y36" s="45">
        <v>10</v>
      </c>
      <c r="Z36" s="42">
        <f t="shared" si="10"/>
        <v>7.1680000000000001</v>
      </c>
      <c r="AA36" s="37">
        <f t="shared" si="11"/>
        <v>6</v>
      </c>
      <c r="AB36" s="45">
        <v>10</v>
      </c>
      <c r="AC36" s="45">
        <v>1</v>
      </c>
      <c r="AD36" s="45">
        <v>4.67</v>
      </c>
      <c r="AE36" s="45">
        <v>9.17</v>
      </c>
      <c r="AF36" s="45">
        <v>11</v>
      </c>
      <c r="AG36" s="42">
        <f t="shared" si="12"/>
        <v>12.405714285714286</v>
      </c>
      <c r="AH36" s="37">
        <f t="shared" si="13"/>
        <v>7</v>
      </c>
      <c r="AI36" s="45">
        <v>15</v>
      </c>
      <c r="AJ36" s="45">
        <v>11.17</v>
      </c>
      <c r="AK36" s="45">
        <v>11.5</v>
      </c>
      <c r="AL36" s="42">
        <f t="shared" si="14"/>
        <v>9.15</v>
      </c>
      <c r="AM36" s="37">
        <f t="shared" si="15"/>
        <v>21</v>
      </c>
      <c r="AN36" s="37">
        <f t="shared" si="16"/>
        <v>38</v>
      </c>
      <c r="AO36" s="40">
        <f t="shared" si="17"/>
        <v>9.1900000000000013</v>
      </c>
      <c r="AP36" s="47" t="str">
        <f t="shared" si="19"/>
        <v>ajourné</v>
      </c>
      <c r="AQ36" s="39">
        <f t="shared" si="18"/>
        <v>158</v>
      </c>
    </row>
    <row r="37" spans="1:43" s="47" customFormat="1" ht="22.95" customHeight="1">
      <c r="A37" s="37">
        <v>30</v>
      </c>
      <c r="B37" s="47" t="s">
        <v>173</v>
      </c>
      <c r="C37" s="47" t="s">
        <v>174</v>
      </c>
      <c r="D37" s="47" t="s">
        <v>175</v>
      </c>
      <c r="E37" s="38">
        <f t="shared" si="0"/>
        <v>10.75</v>
      </c>
      <c r="F37" s="39">
        <f t="shared" si="1"/>
        <v>8</v>
      </c>
      <c r="G37" s="45">
        <v>11.17</v>
      </c>
      <c r="H37" s="45">
        <v>10.33</v>
      </c>
      <c r="I37" s="38">
        <f t="shared" si="2"/>
        <v>8.3049999999999997</v>
      </c>
      <c r="J37" s="39">
        <f t="shared" si="3"/>
        <v>7</v>
      </c>
      <c r="K37" s="45">
        <v>10</v>
      </c>
      <c r="L37" s="45">
        <v>5</v>
      </c>
      <c r="M37" s="45">
        <v>7.5</v>
      </c>
      <c r="N37" s="45">
        <v>8.33</v>
      </c>
      <c r="O37" s="45">
        <v>11.5</v>
      </c>
      <c r="P37" s="38">
        <f t="shared" si="4"/>
        <v>9</v>
      </c>
      <c r="Q37" s="37">
        <f t="shared" si="5"/>
        <v>2</v>
      </c>
      <c r="R37" s="45">
        <v>10</v>
      </c>
      <c r="S37" s="45">
        <v>8</v>
      </c>
      <c r="T37" s="38">
        <f t="shared" si="6"/>
        <v>9.0499999999999989</v>
      </c>
      <c r="U37" s="39">
        <f t="shared" si="7"/>
        <v>17</v>
      </c>
      <c r="V37" s="43">
        <f t="shared" si="8"/>
        <v>11.164999999999999</v>
      </c>
      <c r="W37" s="37">
        <f t="shared" si="9"/>
        <v>8</v>
      </c>
      <c r="X37" s="45">
        <v>12</v>
      </c>
      <c r="Y37" s="45">
        <v>10.33</v>
      </c>
      <c r="Z37" s="44">
        <f t="shared" si="10"/>
        <v>8.1319999999999997</v>
      </c>
      <c r="AA37" s="37">
        <f t="shared" si="11"/>
        <v>6</v>
      </c>
      <c r="AB37" s="45">
        <v>8</v>
      </c>
      <c r="AC37" s="45">
        <v>4</v>
      </c>
      <c r="AD37" s="45">
        <v>7.33</v>
      </c>
      <c r="AE37" s="45">
        <v>10.83</v>
      </c>
      <c r="AF37" s="45">
        <v>10.5</v>
      </c>
      <c r="AG37" s="44">
        <f t="shared" si="12"/>
        <v>13.04857142857143</v>
      </c>
      <c r="AH37" s="37">
        <f t="shared" si="13"/>
        <v>7</v>
      </c>
      <c r="AI37" s="45">
        <v>14.5</v>
      </c>
      <c r="AJ37" s="45">
        <v>11.67</v>
      </c>
      <c r="AK37" s="45">
        <v>13</v>
      </c>
      <c r="AL37" s="44">
        <f t="shared" si="14"/>
        <v>10.09</v>
      </c>
      <c r="AM37" s="37">
        <f t="shared" si="15"/>
        <v>30</v>
      </c>
      <c r="AN37" s="37">
        <f t="shared" si="16"/>
        <v>47</v>
      </c>
      <c r="AO37" s="40">
        <f t="shared" si="17"/>
        <v>9.57</v>
      </c>
      <c r="AP37" s="47" t="str">
        <f t="shared" si="19"/>
        <v>ajourné</v>
      </c>
      <c r="AQ37" s="39">
        <f t="shared" si="18"/>
        <v>167</v>
      </c>
    </row>
    <row r="38" spans="1:43" s="47" customFormat="1" ht="22.95" customHeight="1">
      <c r="A38" s="37">
        <v>31</v>
      </c>
      <c r="B38" s="47" t="s">
        <v>177</v>
      </c>
      <c r="C38" s="47" t="s">
        <v>176</v>
      </c>
      <c r="D38" s="47" t="s">
        <v>178</v>
      </c>
      <c r="E38" s="38">
        <f t="shared" si="0"/>
        <v>12.58</v>
      </c>
      <c r="F38" s="39">
        <f t="shared" si="1"/>
        <v>8</v>
      </c>
      <c r="G38" s="45">
        <v>13.83</v>
      </c>
      <c r="H38" s="45">
        <v>11.33</v>
      </c>
      <c r="I38" s="38">
        <f t="shared" si="2"/>
        <v>9.2783333333333324</v>
      </c>
      <c r="J38" s="39">
        <f t="shared" si="3"/>
        <v>10</v>
      </c>
      <c r="K38" s="45">
        <v>10</v>
      </c>
      <c r="L38" s="45">
        <v>8</v>
      </c>
      <c r="M38" s="45">
        <v>6</v>
      </c>
      <c r="N38" s="45">
        <v>13.67</v>
      </c>
      <c r="O38" s="45">
        <v>10</v>
      </c>
      <c r="P38" s="38">
        <f t="shared" si="4"/>
        <v>10.75</v>
      </c>
      <c r="Q38" s="37">
        <f t="shared" si="5"/>
        <v>4</v>
      </c>
      <c r="R38" s="45">
        <v>11</v>
      </c>
      <c r="S38" s="45">
        <v>10.5</v>
      </c>
      <c r="T38" s="38">
        <f t="shared" si="6"/>
        <v>10.36</v>
      </c>
      <c r="U38" s="39">
        <f t="shared" si="7"/>
        <v>30</v>
      </c>
      <c r="V38" s="40">
        <f t="shared" si="8"/>
        <v>11.835000000000001</v>
      </c>
      <c r="W38" s="37">
        <f t="shared" si="9"/>
        <v>8</v>
      </c>
      <c r="X38" s="45">
        <v>11.67</v>
      </c>
      <c r="Y38" s="45">
        <v>12</v>
      </c>
      <c r="Z38" s="38">
        <f t="shared" si="10"/>
        <v>7.8</v>
      </c>
      <c r="AA38" s="37">
        <f t="shared" si="11"/>
        <v>3</v>
      </c>
      <c r="AB38" s="45">
        <v>9</v>
      </c>
      <c r="AC38" s="45">
        <v>2</v>
      </c>
      <c r="AD38" s="45">
        <v>6.83</v>
      </c>
      <c r="AE38" s="45">
        <v>8.67</v>
      </c>
      <c r="AF38" s="45">
        <v>12.5</v>
      </c>
      <c r="AG38" s="38">
        <f t="shared" si="12"/>
        <v>13.094285714285714</v>
      </c>
      <c r="AH38" s="37">
        <f t="shared" si="13"/>
        <v>7</v>
      </c>
      <c r="AI38" s="45">
        <v>14</v>
      </c>
      <c r="AJ38" s="45">
        <v>12.33</v>
      </c>
      <c r="AK38" s="45">
        <v>13</v>
      </c>
      <c r="AL38" s="38">
        <f t="shared" si="14"/>
        <v>10.119999999999999</v>
      </c>
      <c r="AM38" s="37">
        <f t="shared" si="15"/>
        <v>30</v>
      </c>
      <c r="AN38" s="37">
        <f t="shared" si="16"/>
        <v>60</v>
      </c>
      <c r="AO38" s="40">
        <f t="shared" si="17"/>
        <v>10.239999999999998</v>
      </c>
      <c r="AP38" s="47" t="str">
        <f t="shared" si="19"/>
        <v>Admis(e)</v>
      </c>
      <c r="AQ38" s="39">
        <f t="shared" si="18"/>
        <v>180</v>
      </c>
    </row>
    <row r="39" spans="1:43" s="47" customFormat="1" ht="22.95" customHeight="1">
      <c r="A39" s="37">
        <v>32</v>
      </c>
      <c r="B39" s="47" t="s">
        <v>180</v>
      </c>
      <c r="C39" s="47" t="s">
        <v>181</v>
      </c>
      <c r="D39" s="47" t="s">
        <v>179</v>
      </c>
      <c r="E39" s="38">
        <f t="shared" si="0"/>
        <v>11.664999999999999</v>
      </c>
      <c r="F39" s="39">
        <f t="shared" si="1"/>
        <v>8</v>
      </c>
      <c r="G39" s="45">
        <v>12</v>
      </c>
      <c r="H39" s="45">
        <v>11.33</v>
      </c>
      <c r="I39" s="38">
        <f t="shared" si="2"/>
        <v>9.9722222222222214</v>
      </c>
      <c r="J39" s="39">
        <f t="shared" si="3"/>
        <v>14</v>
      </c>
      <c r="K39" s="45">
        <v>10</v>
      </c>
      <c r="L39" s="45">
        <v>6.5</v>
      </c>
      <c r="M39" s="45">
        <v>10</v>
      </c>
      <c r="N39" s="45">
        <v>13</v>
      </c>
      <c r="O39" s="45">
        <v>11.5</v>
      </c>
      <c r="P39" s="38">
        <f t="shared" si="4"/>
        <v>9.9149999999999991</v>
      </c>
      <c r="Q39" s="37">
        <f t="shared" si="5"/>
        <v>2</v>
      </c>
      <c r="R39" s="45">
        <v>10</v>
      </c>
      <c r="S39" s="45">
        <v>9.83</v>
      </c>
      <c r="T39" s="38">
        <f t="shared" si="6"/>
        <v>10.42</v>
      </c>
      <c r="U39" s="39">
        <f t="shared" si="7"/>
        <v>30</v>
      </c>
      <c r="V39" s="40">
        <f t="shared" si="8"/>
        <v>11.914999999999999</v>
      </c>
      <c r="W39" s="37">
        <f t="shared" si="9"/>
        <v>8</v>
      </c>
      <c r="X39" s="45">
        <v>11.83</v>
      </c>
      <c r="Y39" s="45">
        <v>12</v>
      </c>
      <c r="Z39" s="38">
        <f t="shared" si="10"/>
        <v>10.167999999999999</v>
      </c>
      <c r="AA39" s="37">
        <f t="shared" si="11"/>
        <v>15</v>
      </c>
      <c r="AB39" s="45">
        <v>13</v>
      </c>
      <c r="AC39" s="45">
        <v>7.5</v>
      </c>
      <c r="AD39" s="45">
        <v>6.17</v>
      </c>
      <c r="AE39" s="45">
        <v>12.17</v>
      </c>
      <c r="AF39" s="45">
        <v>12</v>
      </c>
      <c r="AG39" s="38">
        <f t="shared" si="12"/>
        <v>12.95142857142857</v>
      </c>
      <c r="AH39" s="37">
        <f t="shared" si="13"/>
        <v>7</v>
      </c>
      <c r="AI39" s="45">
        <v>14.5</v>
      </c>
      <c r="AJ39" s="45">
        <v>11.33</v>
      </c>
      <c r="AK39" s="45">
        <v>13</v>
      </c>
      <c r="AL39" s="38">
        <f t="shared" si="14"/>
        <v>11.29</v>
      </c>
      <c r="AM39" s="37">
        <f t="shared" si="15"/>
        <v>30</v>
      </c>
      <c r="AN39" s="37">
        <f t="shared" si="16"/>
        <v>60</v>
      </c>
      <c r="AO39" s="40">
        <f t="shared" si="17"/>
        <v>10.855</v>
      </c>
      <c r="AP39" s="47" t="str">
        <f t="shared" si="19"/>
        <v>Admis(e)</v>
      </c>
      <c r="AQ39" s="39">
        <f t="shared" si="18"/>
        <v>180</v>
      </c>
    </row>
    <row r="40" spans="1:43" s="47" customFormat="1" ht="22.95" customHeight="1">
      <c r="A40" s="37">
        <v>33</v>
      </c>
      <c r="B40" s="47" t="s">
        <v>182</v>
      </c>
      <c r="C40" s="47" t="s">
        <v>183</v>
      </c>
      <c r="D40" s="47" t="s">
        <v>184</v>
      </c>
      <c r="E40" s="38">
        <f t="shared" ref="E40:E59" si="20">((G40*4)+(H40*4))/8</f>
        <v>12.164999999999999</v>
      </c>
      <c r="F40" s="39">
        <f t="shared" ref="F40:F71" si="21">IF(E40&gt;=10,8,SUM(IF(G40&gt;=10,4,0),IF(H40&gt;=10,4,0)))</f>
        <v>8</v>
      </c>
      <c r="G40" s="45">
        <v>12</v>
      </c>
      <c r="H40" s="45">
        <v>12.33</v>
      </c>
      <c r="I40" s="38">
        <f t="shared" ref="I40:I59" si="22">((K40*4)+(L40*4)+(M40*4)+(N40*3)+(O40*3))/18</f>
        <v>8.3433333333333337</v>
      </c>
      <c r="J40" s="39">
        <f t="shared" ref="J40:J71" si="23">IF(I40&gt;=10,18,SUM(IF(K40&gt;=10,4,0),IF(L40&gt;=10,4,0),IF(M40&gt;=10,4,0),IF(N40&gt;=10,3,0),IF(O40&gt;=10,3,0)))</f>
        <v>10</v>
      </c>
      <c r="K40" s="45">
        <v>11.5</v>
      </c>
      <c r="L40" s="45">
        <v>1</v>
      </c>
      <c r="M40" s="45">
        <v>6.67</v>
      </c>
      <c r="N40" s="45">
        <v>11.5</v>
      </c>
      <c r="O40" s="45">
        <v>13</v>
      </c>
      <c r="P40" s="38">
        <f t="shared" ref="P40:P59" si="24">((R40*2)+(S40*2))/4</f>
        <v>8.0850000000000009</v>
      </c>
      <c r="Q40" s="37">
        <f t="shared" ref="Q40:Q71" si="25">IF(P40&gt;=10,4,SUM(IF(R40&gt;=10,2,0),IF(S40&gt;=10,2,0)))</f>
        <v>0</v>
      </c>
      <c r="R40" s="45">
        <v>7.5</v>
      </c>
      <c r="S40" s="45">
        <v>8.67</v>
      </c>
      <c r="T40" s="38">
        <f t="shared" ref="T40:T59" si="26">ROUNDUP(((E40*8)+(I40*18)+(P40*4))/30,2)</f>
        <v>9.33</v>
      </c>
      <c r="U40" s="39">
        <f t="shared" ref="U40:U71" si="27">IF(T40&gt;=10,30,SUM(F40+J40+Q40))</f>
        <v>18</v>
      </c>
      <c r="V40" s="40">
        <f t="shared" ref="V40:V59" si="28">((X40*4)+(Y40*4))/8</f>
        <v>10.664999999999999</v>
      </c>
      <c r="W40" s="37">
        <f t="shared" ref="W40:W71" si="29">IF(V40&gt;=10,8,SUM(IF(X40&gt;=10,4,0),IF(Y40&gt;=10,4,0)))</f>
        <v>8</v>
      </c>
      <c r="X40" s="45">
        <v>11.33</v>
      </c>
      <c r="Y40" s="45">
        <v>10</v>
      </c>
      <c r="Z40" s="38">
        <f t="shared" ref="Z40:Z59" si="30">((AB40*3)+(AC40*3)+(AD40*3)+(AE40*3)+(AF40*3))/15</f>
        <v>8.6999999999999993</v>
      </c>
      <c r="AA40" s="37">
        <f t="shared" ref="AA40:AA71" si="31">IF(Z40&gt;=10,15,SUM(IF(AB40&gt;=10,3,0),IF(AC40&gt;=10,3,0),IF(AD40&gt;=10,3,0),IF(AE40&gt;=10,3,0),IF(AF40&gt;=10,3,0)))</f>
        <v>6</v>
      </c>
      <c r="AB40" s="45">
        <v>8</v>
      </c>
      <c r="AC40" s="45">
        <v>7.5</v>
      </c>
      <c r="AD40" s="45">
        <v>4.33</v>
      </c>
      <c r="AE40" s="45">
        <v>11.67</v>
      </c>
      <c r="AF40" s="45">
        <v>12</v>
      </c>
      <c r="AG40" s="38">
        <f t="shared" ref="AG40:AG59" si="32">((AI40*2)+(AJ40*2)+(AK40*3))/7</f>
        <v>13.905714285714286</v>
      </c>
      <c r="AH40" s="37">
        <f t="shared" ref="AH40:AH71" si="33">IF(AG40&gt;=10,7,SUM(IF(AI40&gt;=10,2,0),IF(AJ40&gt;=10,2,0),IF(AK40&gt;=10,3,0)))</f>
        <v>7</v>
      </c>
      <c r="AI40" s="45">
        <v>15.5</v>
      </c>
      <c r="AJ40" s="45">
        <v>13.67</v>
      </c>
      <c r="AK40" s="45">
        <v>13</v>
      </c>
      <c r="AL40" s="38">
        <f t="shared" ref="AL40:AL59" si="34">ROUNDUP(((V40*8)+(Z40*15)+(AG40*7))/30,2)</f>
        <v>10.44</v>
      </c>
      <c r="AM40" s="37">
        <f t="shared" ref="AM40:AM71" si="35">IF(AL40&gt;=10,30,SUM(W40+AA40+AH40))</f>
        <v>30</v>
      </c>
      <c r="AN40" s="37">
        <f t="shared" ref="AN40:AN71" si="36">IF(AO40&gt;=10,60,SUM(U40+AM40))</f>
        <v>48</v>
      </c>
      <c r="AO40" s="40">
        <f t="shared" ref="AO40:AO59" si="37">(T40+AL40)/2</f>
        <v>9.8849999999999998</v>
      </c>
      <c r="AP40" s="47" t="str">
        <f t="shared" si="19"/>
        <v>ajourné</v>
      </c>
      <c r="AQ40" s="39">
        <f t="shared" ref="AQ40:AQ58" si="38">AN40+120</f>
        <v>168</v>
      </c>
    </row>
    <row r="41" spans="1:43" s="47" customFormat="1" ht="22.95" customHeight="1">
      <c r="A41" s="37">
        <v>34</v>
      </c>
      <c r="B41" s="47" t="s">
        <v>185</v>
      </c>
      <c r="C41" s="47" t="s">
        <v>186</v>
      </c>
      <c r="D41" s="47" t="s">
        <v>187</v>
      </c>
      <c r="E41" s="38">
        <f t="shared" si="20"/>
        <v>12.664999999999999</v>
      </c>
      <c r="F41" s="39">
        <f t="shared" si="21"/>
        <v>8</v>
      </c>
      <c r="G41" s="45">
        <v>12.33</v>
      </c>
      <c r="H41" s="45">
        <v>13</v>
      </c>
      <c r="I41" s="38">
        <f t="shared" si="22"/>
        <v>9.8516666666666666</v>
      </c>
      <c r="J41" s="39">
        <f t="shared" si="23"/>
        <v>14</v>
      </c>
      <c r="K41" s="45">
        <v>10</v>
      </c>
      <c r="L41" s="45">
        <v>10</v>
      </c>
      <c r="M41" s="45">
        <v>4.33</v>
      </c>
      <c r="N41" s="45">
        <v>13.67</v>
      </c>
      <c r="O41" s="45">
        <v>13</v>
      </c>
      <c r="P41" s="38">
        <f t="shared" si="24"/>
        <v>8.5</v>
      </c>
      <c r="Q41" s="37">
        <f t="shared" si="25"/>
        <v>0</v>
      </c>
      <c r="R41" s="45">
        <v>9</v>
      </c>
      <c r="S41" s="45">
        <v>8</v>
      </c>
      <c r="T41" s="38">
        <f t="shared" si="26"/>
        <v>10.43</v>
      </c>
      <c r="U41" s="39">
        <f t="shared" si="27"/>
        <v>30</v>
      </c>
      <c r="V41" s="40">
        <f t="shared" si="28"/>
        <v>12.17</v>
      </c>
      <c r="W41" s="37">
        <f t="shared" si="29"/>
        <v>8</v>
      </c>
      <c r="X41" s="45">
        <v>11.67</v>
      </c>
      <c r="Y41" s="45">
        <v>12.67</v>
      </c>
      <c r="Z41" s="38">
        <f t="shared" si="30"/>
        <v>7.8339999999999996</v>
      </c>
      <c r="AA41" s="37">
        <f t="shared" si="31"/>
        <v>6</v>
      </c>
      <c r="AB41" s="45">
        <v>14</v>
      </c>
      <c r="AC41" s="45">
        <v>4</v>
      </c>
      <c r="AD41" s="45">
        <v>2.67</v>
      </c>
      <c r="AE41" s="45">
        <v>8.5</v>
      </c>
      <c r="AF41" s="45">
        <v>10</v>
      </c>
      <c r="AG41" s="38">
        <f t="shared" si="32"/>
        <v>13</v>
      </c>
      <c r="AH41" s="37">
        <f t="shared" si="33"/>
        <v>7</v>
      </c>
      <c r="AI41" s="45">
        <v>14</v>
      </c>
      <c r="AJ41" s="45">
        <v>12</v>
      </c>
      <c r="AK41" s="45">
        <v>13</v>
      </c>
      <c r="AL41" s="38">
        <f t="shared" si="34"/>
        <v>10.199999999999999</v>
      </c>
      <c r="AM41" s="37">
        <f t="shared" si="35"/>
        <v>30</v>
      </c>
      <c r="AN41" s="37">
        <f t="shared" si="36"/>
        <v>60</v>
      </c>
      <c r="AO41" s="40">
        <f t="shared" si="37"/>
        <v>10.315</v>
      </c>
      <c r="AP41" s="47" t="str">
        <f t="shared" si="19"/>
        <v>Admis(e)</v>
      </c>
      <c r="AQ41" s="39">
        <f t="shared" si="38"/>
        <v>180</v>
      </c>
    </row>
    <row r="42" spans="1:43" s="47" customFormat="1" ht="22.95" customHeight="1">
      <c r="A42" s="37">
        <v>35</v>
      </c>
      <c r="B42" s="47" t="s">
        <v>188</v>
      </c>
      <c r="C42" s="47" t="s">
        <v>189</v>
      </c>
      <c r="D42" s="47" t="s">
        <v>190</v>
      </c>
      <c r="E42" s="38">
        <f t="shared" si="20"/>
        <v>11.5</v>
      </c>
      <c r="F42" s="39">
        <f t="shared" si="21"/>
        <v>8</v>
      </c>
      <c r="G42" s="45">
        <v>11.67</v>
      </c>
      <c r="H42" s="45">
        <v>11.33</v>
      </c>
      <c r="I42" s="38">
        <f t="shared" si="22"/>
        <v>8.7777777777777786</v>
      </c>
      <c r="J42" s="39">
        <f t="shared" si="23"/>
        <v>10</v>
      </c>
      <c r="K42" s="45">
        <v>10.5</v>
      </c>
      <c r="L42" s="45">
        <v>5</v>
      </c>
      <c r="M42" s="45">
        <v>7.5</v>
      </c>
      <c r="N42" s="45">
        <v>10</v>
      </c>
      <c r="O42" s="45">
        <v>12</v>
      </c>
      <c r="P42" s="38">
        <f t="shared" si="24"/>
        <v>12</v>
      </c>
      <c r="Q42" s="37">
        <f t="shared" si="25"/>
        <v>4</v>
      </c>
      <c r="R42" s="45">
        <v>13</v>
      </c>
      <c r="S42" s="45">
        <v>11</v>
      </c>
      <c r="T42" s="38">
        <f t="shared" si="26"/>
        <v>9.94</v>
      </c>
      <c r="U42" s="39">
        <f t="shared" si="27"/>
        <v>22</v>
      </c>
      <c r="V42" s="40">
        <f t="shared" si="28"/>
        <v>11.664999999999999</v>
      </c>
      <c r="W42" s="37">
        <f t="shared" si="29"/>
        <v>8</v>
      </c>
      <c r="X42" s="45">
        <v>12.33</v>
      </c>
      <c r="Y42" s="45">
        <v>11</v>
      </c>
      <c r="Z42" s="38">
        <f t="shared" si="30"/>
        <v>9</v>
      </c>
      <c r="AA42" s="37">
        <f t="shared" si="31"/>
        <v>9</v>
      </c>
      <c r="AB42" s="45">
        <v>10.5</v>
      </c>
      <c r="AC42" s="45">
        <v>7</v>
      </c>
      <c r="AD42" s="45">
        <v>6.67</v>
      </c>
      <c r="AE42" s="45">
        <v>10.83</v>
      </c>
      <c r="AF42" s="45">
        <v>10</v>
      </c>
      <c r="AG42" s="38">
        <f t="shared" si="32"/>
        <v>13.428571428571429</v>
      </c>
      <c r="AH42" s="37">
        <f t="shared" si="33"/>
        <v>7</v>
      </c>
      <c r="AI42" s="45">
        <v>15.5</v>
      </c>
      <c r="AJ42" s="45">
        <v>12</v>
      </c>
      <c r="AK42" s="45">
        <v>13</v>
      </c>
      <c r="AL42" s="38">
        <f t="shared" si="34"/>
        <v>10.75</v>
      </c>
      <c r="AM42" s="37">
        <f t="shared" si="35"/>
        <v>30</v>
      </c>
      <c r="AN42" s="37">
        <f t="shared" si="36"/>
        <v>60</v>
      </c>
      <c r="AO42" s="40">
        <f t="shared" si="37"/>
        <v>10.344999999999999</v>
      </c>
      <c r="AP42" s="47" t="str">
        <f t="shared" si="19"/>
        <v>Admis(e)</v>
      </c>
      <c r="AQ42" s="39">
        <f t="shared" si="38"/>
        <v>180</v>
      </c>
    </row>
    <row r="43" spans="1:43" s="47" customFormat="1" ht="22.95" customHeight="1">
      <c r="A43" s="37">
        <v>36</v>
      </c>
      <c r="B43" s="47" t="s">
        <v>191</v>
      </c>
      <c r="C43" s="47" t="s">
        <v>192</v>
      </c>
      <c r="D43" s="47" t="s">
        <v>51</v>
      </c>
      <c r="E43" s="38">
        <f t="shared" si="20"/>
        <v>11.75</v>
      </c>
      <c r="F43" s="39">
        <f t="shared" si="21"/>
        <v>8</v>
      </c>
      <c r="G43" s="45">
        <v>11.17</v>
      </c>
      <c r="H43" s="45">
        <v>12.33</v>
      </c>
      <c r="I43" s="38">
        <f t="shared" si="22"/>
        <v>8.8327777777777783</v>
      </c>
      <c r="J43" s="39">
        <f t="shared" si="23"/>
        <v>10</v>
      </c>
      <c r="K43" s="45">
        <v>12</v>
      </c>
      <c r="L43" s="45">
        <v>5</v>
      </c>
      <c r="M43" s="45">
        <v>4.5</v>
      </c>
      <c r="N43" s="45">
        <v>14.33</v>
      </c>
      <c r="O43" s="45">
        <v>10</v>
      </c>
      <c r="P43" s="38">
        <f t="shared" si="24"/>
        <v>11.664999999999999</v>
      </c>
      <c r="Q43" s="37">
        <f t="shared" si="25"/>
        <v>4</v>
      </c>
      <c r="R43" s="45">
        <v>12</v>
      </c>
      <c r="S43" s="45">
        <v>11.33</v>
      </c>
      <c r="T43" s="38">
        <f t="shared" si="26"/>
        <v>9.99</v>
      </c>
      <c r="U43" s="39">
        <f t="shared" si="27"/>
        <v>22</v>
      </c>
      <c r="V43" s="40">
        <f t="shared" si="28"/>
        <v>11.335000000000001</v>
      </c>
      <c r="W43" s="37">
        <f t="shared" si="29"/>
        <v>8</v>
      </c>
      <c r="X43" s="45">
        <v>12</v>
      </c>
      <c r="Y43" s="45">
        <v>10.67</v>
      </c>
      <c r="Z43" s="38">
        <f t="shared" si="30"/>
        <v>7.8660000000000005</v>
      </c>
      <c r="AA43" s="37">
        <f t="shared" si="31"/>
        <v>6</v>
      </c>
      <c r="AB43" s="45">
        <v>8.5</v>
      </c>
      <c r="AC43" s="45">
        <v>6</v>
      </c>
      <c r="AD43" s="45">
        <v>1.83</v>
      </c>
      <c r="AE43" s="45">
        <v>10.5</v>
      </c>
      <c r="AF43" s="45">
        <v>12.5</v>
      </c>
      <c r="AG43" s="38">
        <f t="shared" si="32"/>
        <v>13.142857142857142</v>
      </c>
      <c r="AH43" s="37">
        <f t="shared" si="33"/>
        <v>7</v>
      </c>
      <c r="AI43" s="45">
        <v>15.5</v>
      </c>
      <c r="AJ43" s="45">
        <v>11</v>
      </c>
      <c r="AK43" s="45">
        <v>13</v>
      </c>
      <c r="AL43" s="38">
        <f t="shared" si="34"/>
        <v>10.029999999999999</v>
      </c>
      <c r="AM43" s="37">
        <f t="shared" si="35"/>
        <v>30</v>
      </c>
      <c r="AN43" s="37">
        <f t="shared" si="36"/>
        <v>60</v>
      </c>
      <c r="AO43" s="40">
        <f t="shared" si="37"/>
        <v>10.01</v>
      </c>
      <c r="AP43" s="47" t="str">
        <f t="shared" si="19"/>
        <v>Admis(e)</v>
      </c>
      <c r="AQ43" s="39">
        <f t="shared" si="38"/>
        <v>180</v>
      </c>
    </row>
    <row r="44" spans="1:43" s="47" customFormat="1" ht="22.95" customHeight="1">
      <c r="A44" s="37">
        <v>37</v>
      </c>
      <c r="B44" s="47" t="s">
        <v>193</v>
      </c>
      <c r="C44" s="47" t="s">
        <v>194</v>
      </c>
      <c r="D44" s="47" t="s">
        <v>64</v>
      </c>
      <c r="E44" s="38">
        <f t="shared" si="20"/>
        <v>11.25</v>
      </c>
      <c r="F44" s="39">
        <f t="shared" si="21"/>
        <v>8</v>
      </c>
      <c r="G44" s="45">
        <v>10.83</v>
      </c>
      <c r="H44" s="45">
        <v>11.67</v>
      </c>
      <c r="I44" s="38">
        <f t="shared" si="22"/>
        <v>7.6561111111111115</v>
      </c>
      <c r="J44" s="39">
        <f t="shared" si="23"/>
        <v>7</v>
      </c>
      <c r="K44" s="45">
        <v>10</v>
      </c>
      <c r="L44" s="45">
        <v>6</v>
      </c>
      <c r="M44" s="45">
        <v>2.83</v>
      </c>
      <c r="N44" s="45">
        <v>9.33</v>
      </c>
      <c r="O44" s="45">
        <v>11.5</v>
      </c>
      <c r="P44" s="38">
        <f t="shared" si="24"/>
        <v>9.75</v>
      </c>
      <c r="Q44" s="37">
        <f t="shared" si="25"/>
        <v>2</v>
      </c>
      <c r="R44" s="45">
        <v>11.5</v>
      </c>
      <c r="S44" s="45">
        <v>8</v>
      </c>
      <c r="T44" s="38">
        <f t="shared" si="26"/>
        <v>8.9</v>
      </c>
      <c r="U44" s="39">
        <f t="shared" si="27"/>
        <v>17</v>
      </c>
      <c r="V44" s="40">
        <f t="shared" si="28"/>
        <v>11.164999999999999</v>
      </c>
      <c r="W44" s="37">
        <f t="shared" si="29"/>
        <v>8</v>
      </c>
      <c r="X44" s="45">
        <v>12.33</v>
      </c>
      <c r="Y44" s="45">
        <v>10</v>
      </c>
      <c r="Z44" s="38">
        <f t="shared" si="30"/>
        <v>7.5</v>
      </c>
      <c r="AA44" s="37">
        <f t="shared" si="31"/>
        <v>3</v>
      </c>
      <c r="AB44" s="45">
        <v>9</v>
      </c>
      <c r="AC44" s="45">
        <v>7</v>
      </c>
      <c r="AD44" s="45">
        <v>1</v>
      </c>
      <c r="AE44" s="45">
        <v>9.5</v>
      </c>
      <c r="AF44" s="45">
        <v>11</v>
      </c>
      <c r="AG44" s="38">
        <f t="shared" si="32"/>
        <v>13.142857142857142</v>
      </c>
      <c r="AH44" s="37">
        <f t="shared" si="33"/>
        <v>7</v>
      </c>
      <c r="AI44" s="45">
        <v>14.5</v>
      </c>
      <c r="AJ44" s="45">
        <v>12</v>
      </c>
      <c r="AK44" s="45">
        <v>13</v>
      </c>
      <c r="AL44" s="38">
        <f t="shared" si="34"/>
        <v>9.7999999999999989</v>
      </c>
      <c r="AM44" s="37">
        <f t="shared" si="35"/>
        <v>18</v>
      </c>
      <c r="AN44" s="37">
        <f t="shared" si="36"/>
        <v>35</v>
      </c>
      <c r="AO44" s="40">
        <f t="shared" si="37"/>
        <v>9.35</v>
      </c>
      <c r="AP44" s="47" t="str">
        <f t="shared" si="19"/>
        <v>ajourné</v>
      </c>
      <c r="AQ44" s="39">
        <f t="shared" si="38"/>
        <v>155</v>
      </c>
    </row>
    <row r="45" spans="1:43" s="47" customFormat="1" ht="22.95" customHeight="1">
      <c r="A45" s="37">
        <v>38</v>
      </c>
      <c r="B45" s="47" t="s">
        <v>195</v>
      </c>
      <c r="C45" s="47" t="s">
        <v>196</v>
      </c>
      <c r="D45" s="47" t="s">
        <v>64</v>
      </c>
      <c r="E45" s="38">
        <f t="shared" si="20"/>
        <v>10.914999999999999</v>
      </c>
      <c r="F45" s="39">
        <f t="shared" si="21"/>
        <v>8</v>
      </c>
      <c r="G45" s="45">
        <v>10.5</v>
      </c>
      <c r="H45" s="45">
        <v>11.33</v>
      </c>
      <c r="I45" s="38">
        <f t="shared" si="22"/>
        <v>9.573888888888888</v>
      </c>
      <c r="J45" s="39">
        <f t="shared" si="23"/>
        <v>11</v>
      </c>
      <c r="K45" s="45">
        <v>12</v>
      </c>
      <c r="L45" s="45">
        <v>6</v>
      </c>
      <c r="M45" s="45">
        <v>10.33</v>
      </c>
      <c r="N45" s="45">
        <v>8.17</v>
      </c>
      <c r="O45" s="45">
        <v>11.5</v>
      </c>
      <c r="P45" s="38">
        <f t="shared" si="24"/>
        <v>8.3350000000000009</v>
      </c>
      <c r="Q45" s="37">
        <f t="shared" si="25"/>
        <v>2</v>
      </c>
      <c r="R45" s="45">
        <v>11</v>
      </c>
      <c r="S45" s="45">
        <v>5.67</v>
      </c>
      <c r="T45" s="38">
        <f t="shared" si="26"/>
        <v>9.77</v>
      </c>
      <c r="U45" s="39">
        <f t="shared" si="27"/>
        <v>21</v>
      </c>
      <c r="V45" s="40">
        <f t="shared" si="28"/>
        <v>9.5</v>
      </c>
      <c r="W45" s="37">
        <f t="shared" si="29"/>
        <v>4</v>
      </c>
      <c r="X45" s="45">
        <v>8.33</v>
      </c>
      <c r="Y45" s="45">
        <v>10.67</v>
      </c>
      <c r="Z45" s="38">
        <f t="shared" si="30"/>
        <v>9.6660000000000004</v>
      </c>
      <c r="AA45" s="37">
        <f t="shared" si="31"/>
        <v>6</v>
      </c>
      <c r="AB45" s="45">
        <v>14</v>
      </c>
      <c r="AC45" s="45">
        <v>9</v>
      </c>
      <c r="AD45" s="45">
        <v>4.33</v>
      </c>
      <c r="AE45" s="45">
        <v>9.5</v>
      </c>
      <c r="AF45" s="45">
        <v>11.5</v>
      </c>
      <c r="AG45" s="38">
        <f t="shared" si="32"/>
        <v>12.334285714285715</v>
      </c>
      <c r="AH45" s="37">
        <f t="shared" si="33"/>
        <v>7</v>
      </c>
      <c r="AI45" s="45">
        <v>15</v>
      </c>
      <c r="AJ45" s="45">
        <v>8.67</v>
      </c>
      <c r="AK45" s="45">
        <v>13</v>
      </c>
      <c r="AL45" s="38">
        <f t="shared" si="34"/>
        <v>10.25</v>
      </c>
      <c r="AM45" s="37">
        <f t="shared" si="35"/>
        <v>30</v>
      </c>
      <c r="AN45" s="37">
        <f t="shared" si="36"/>
        <v>60</v>
      </c>
      <c r="AO45" s="40">
        <f t="shared" si="37"/>
        <v>10.01</v>
      </c>
      <c r="AP45" s="47" t="str">
        <f t="shared" si="19"/>
        <v>Admis(e)</v>
      </c>
      <c r="AQ45" s="39">
        <f t="shared" si="38"/>
        <v>180</v>
      </c>
    </row>
    <row r="46" spans="1:43" s="47" customFormat="1" ht="22.95" customHeight="1">
      <c r="A46" s="37">
        <v>39</v>
      </c>
      <c r="B46" s="47" t="s">
        <v>197</v>
      </c>
      <c r="C46" s="47" t="s">
        <v>198</v>
      </c>
      <c r="D46" s="47" t="s">
        <v>100</v>
      </c>
      <c r="E46" s="38">
        <f t="shared" si="20"/>
        <v>9.5</v>
      </c>
      <c r="F46" s="39">
        <f t="shared" si="21"/>
        <v>4</v>
      </c>
      <c r="G46" s="45">
        <v>10</v>
      </c>
      <c r="H46" s="45">
        <v>9</v>
      </c>
      <c r="I46" s="38">
        <f t="shared" si="22"/>
        <v>9.0461111111111094</v>
      </c>
      <c r="J46" s="39">
        <f t="shared" si="23"/>
        <v>7</v>
      </c>
      <c r="K46" s="45">
        <v>10</v>
      </c>
      <c r="L46" s="45">
        <v>7</v>
      </c>
      <c r="M46" s="45">
        <v>7.83</v>
      </c>
      <c r="N46" s="45">
        <v>9.17</v>
      </c>
      <c r="O46" s="45">
        <v>12</v>
      </c>
      <c r="P46" s="38">
        <f t="shared" si="24"/>
        <v>10.335000000000001</v>
      </c>
      <c r="Q46" s="37">
        <f t="shared" si="25"/>
        <v>4</v>
      </c>
      <c r="R46" s="45">
        <v>10</v>
      </c>
      <c r="S46" s="45">
        <v>10.67</v>
      </c>
      <c r="T46" s="38">
        <f t="shared" si="26"/>
        <v>9.34</v>
      </c>
      <c r="U46" s="39">
        <f t="shared" si="27"/>
        <v>15</v>
      </c>
      <c r="V46" s="40">
        <f t="shared" si="28"/>
        <v>11.5</v>
      </c>
      <c r="W46" s="37">
        <f t="shared" si="29"/>
        <v>8</v>
      </c>
      <c r="X46" s="45">
        <v>11.33</v>
      </c>
      <c r="Y46" s="45">
        <v>11.67</v>
      </c>
      <c r="Z46" s="38">
        <f t="shared" si="30"/>
        <v>8.2679999999999989</v>
      </c>
      <c r="AA46" s="37">
        <f t="shared" si="31"/>
        <v>9</v>
      </c>
      <c r="AB46" s="45">
        <v>11.5</v>
      </c>
      <c r="AC46" s="45">
        <v>3</v>
      </c>
      <c r="AD46" s="45">
        <v>6.17</v>
      </c>
      <c r="AE46" s="45">
        <v>10.67</v>
      </c>
      <c r="AF46" s="45">
        <v>10</v>
      </c>
      <c r="AG46" s="38">
        <f t="shared" si="32"/>
        <v>13.379999999999999</v>
      </c>
      <c r="AH46" s="37">
        <f t="shared" si="33"/>
        <v>7</v>
      </c>
      <c r="AI46" s="45">
        <v>15</v>
      </c>
      <c r="AJ46" s="45">
        <v>12.33</v>
      </c>
      <c r="AK46" s="45">
        <v>13</v>
      </c>
      <c r="AL46" s="38">
        <f t="shared" si="34"/>
        <v>10.33</v>
      </c>
      <c r="AM46" s="37">
        <f t="shared" si="35"/>
        <v>30</v>
      </c>
      <c r="AN46" s="37">
        <f t="shared" si="36"/>
        <v>45</v>
      </c>
      <c r="AO46" s="40">
        <f t="shared" si="37"/>
        <v>9.8350000000000009</v>
      </c>
      <c r="AP46" s="47" t="str">
        <f t="shared" si="19"/>
        <v>ajourné</v>
      </c>
      <c r="AQ46" s="39">
        <f t="shared" si="38"/>
        <v>165</v>
      </c>
    </row>
    <row r="47" spans="1:43" s="47" customFormat="1" ht="22.95" customHeight="1">
      <c r="A47" s="37">
        <v>40</v>
      </c>
      <c r="B47" s="47" t="s">
        <v>199</v>
      </c>
      <c r="C47" s="47" t="s">
        <v>200</v>
      </c>
      <c r="D47" s="47" t="s">
        <v>55</v>
      </c>
      <c r="E47" s="38">
        <f t="shared" si="20"/>
        <v>11.08</v>
      </c>
      <c r="F47" s="39">
        <f t="shared" si="21"/>
        <v>8</v>
      </c>
      <c r="G47" s="45">
        <v>11.83</v>
      </c>
      <c r="H47" s="45">
        <v>10.33</v>
      </c>
      <c r="I47" s="38">
        <f t="shared" si="22"/>
        <v>9.073888888888888</v>
      </c>
      <c r="J47" s="39">
        <f t="shared" si="23"/>
        <v>10</v>
      </c>
      <c r="K47" s="45">
        <v>10.5</v>
      </c>
      <c r="L47" s="45">
        <v>5</v>
      </c>
      <c r="M47" s="45">
        <v>8.33</v>
      </c>
      <c r="N47" s="45">
        <v>11.17</v>
      </c>
      <c r="O47" s="45">
        <v>11.5</v>
      </c>
      <c r="P47" s="38">
        <f t="shared" si="24"/>
        <v>10.664999999999999</v>
      </c>
      <c r="Q47" s="37">
        <f t="shared" si="25"/>
        <v>4</v>
      </c>
      <c r="R47" s="45">
        <v>12</v>
      </c>
      <c r="S47" s="45">
        <v>9.33</v>
      </c>
      <c r="T47" s="38">
        <f t="shared" si="26"/>
        <v>9.83</v>
      </c>
      <c r="U47" s="39">
        <f t="shared" si="27"/>
        <v>22</v>
      </c>
      <c r="V47" s="40">
        <f t="shared" si="28"/>
        <v>10.164999999999999</v>
      </c>
      <c r="W47" s="37">
        <f t="shared" si="29"/>
        <v>8</v>
      </c>
      <c r="X47" s="45">
        <v>10</v>
      </c>
      <c r="Y47" s="45">
        <v>10.33</v>
      </c>
      <c r="Z47" s="38">
        <f t="shared" si="30"/>
        <v>9.1679999999999993</v>
      </c>
      <c r="AA47" s="37">
        <f t="shared" si="31"/>
        <v>9</v>
      </c>
      <c r="AB47" s="45">
        <v>12.5</v>
      </c>
      <c r="AC47" s="45">
        <v>4</v>
      </c>
      <c r="AD47" s="45">
        <v>8.17</v>
      </c>
      <c r="AE47" s="45">
        <v>10.67</v>
      </c>
      <c r="AF47" s="45">
        <v>10.5</v>
      </c>
      <c r="AG47" s="38">
        <f t="shared" si="32"/>
        <v>12.477142857142857</v>
      </c>
      <c r="AH47" s="37">
        <f t="shared" si="33"/>
        <v>7</v>
      </c>
      <c r="AI47" s="45">
        <v>15.5</v>
      </c>
      <c r="AJ47" s="45">
        <v>11.67</v>
      </c>
      <c r="AK47" s="45">
        <v>11</v>
      </c>
      <c r="AL47" s="38">
        <f t="shared" si="34"/>
        <v>10.209999999999999</v>
      </c>
      <c r="AM47" s="37">
        <f t="shared" si="35"/>
        <v>30</v>
      </c>
      <c r="AN47" s="37">
        <f t="shared" si="36"/>
        <v>60</v>
      </c>
      <c r="AO47" s="40">
        <f t="shared" si="37"/>
        <v>10.02</v>
      </c>
      <c r="AP47" s="47" t="str">
        <f t="shared" si="19"/>
        <v>Admis(e)</v>
      </c>
      <c r="AQ47" s="39">
        <f t="shared" si="38"/>
        <v>180</v>
      </c>
    </row>
    <row r="48" spans="1:43" s="47" customFormat="1" ht="22.95" customHeight="1">
      <c r="A48" s="37">
        <v>41</v>
      </c>
      <c r="B48" s="47" t="s">
        <v>201</v>
      </c>
      <c r="C48" s="47" t="s">
        <v>202</v>
      </c>
      <c r="D48" s="47" t="s">
        <v>203</v>
      </c>
      <c r="E48" s="38">
        <f t="shared" si="20"/>
        <v>12.92</v>
      </c>
      <c r="F48" s="39">
        <f t="shared" si="21"/>
        <v>8</v>
      </c>
      <c r="G48" s="45">
        <v>13.17</v>
      </c>
      <c r="H48" s="45">
        <v>12.67</v>
      </c>
      <c r="I48" s="38">
        <f t="shared" si="22"/>
        <v>9.288333333333334</v>
      </c>
      <c r="J48" s="39">
        <f t="shared" si="23"/>
        <v>10</v>
      </c>
      <c r="K48" s="45">
        <v>10.5</v>
      </c>
      <c r="L48" s="45">
        <v>5</v>
      </c>
      <c r="M48" s="45">
        <v>8.17</v>
      </c>
      <c r="N48" s="45">
        <v>10.17</v>
      </c>
      <c r="O48" s="45">
        <v>14</v>
      </c>
      <c r="P48" s="38">
        <f t="shared" si="24"/>
        <v>9.4149999999999991</v>
      </c>
      <c r="Q48" s="37">
        <f t="shared" si="25"/>
        <v>2</v>
      </c>
      <c r="R48" s="45">
        <v>12.5</v>
      </c>
      <c r="S48" s="45">
        <v>6.33</v>
      </c>
      <c r="T48" s="38">
        <f t="shared" si="26"/>
        <v>10.28</v>
      </c>
      <c r="U48" s="39">
        <f t="shared" si="27"/>
        <v>30</v>
      </c>
      <c r="V48" s="40">
        <f t="shared" si="28"/>
        <v>12</v>
      </c>
      <c r="W48" s="37">
        <f t="shared" si="29"/>
        <v>8</v>
      </c>
      <c r="X48" s="45">
        <v>12.67</v>
      </c>
      <c r="Y48" s="45">
        <v>11.33</v>
      </c>
      <c r="Z48" s="38">
        <f t="shared" si="30"/>
        <v>8.2320000000000011</v>
      </c>
      <c r="AA48" s="37">
        <f t="shared" si="31"/>
        <v>3</v>
      </c>
      <c r="AB48" s="45">
        <v>8.5</v>
      </c>
      <c r="AC48" s="45">
        <v>6</v>
      </c>
      <c r="AD48" s="45">
        <v>5.83</v>
      </c>
      <c r="AE48" s="45">
        <v>9.83</v>
      </c>
      <c r="AF48" s="45">
        <v>11</v>
      </c>
      <c r="AG48" s="38">
        <f t="shared" si="32"/>
        <v>12.620000000000001</v>
      </c>
      <c r="AH48" s="37">
        <f t="shared" si="33"/>
        <v>7</v>
      </c>
      <c r="AI48" s="45">
        <v>14</v>
      </c>
      <c r="AJ48" s="45">
        <v>10.67</v>
      </c>
      <c r="AK48" s="45">
        <v>13</v>
      </c>
      <c r="AL48" s="38">
        <f t="shared" si="34"/>
        <v>10.27</v>
      </c>
      <c r="AM48" s="37">
        <f t="shared" si="35"/>
        <v>30</v>
      </c>
      <c r="AN48" s="37">
        <f t="shared" si="36"/>
        <v>60</v>
      </c>
      <c r="AO48" s="40">
        <f t="shared" si="37"/>
        <v>10.274999999999999</v>
      </c>
      <c r="AP48" s="47" t="str">
        <f t="shared" si="19"/>
        <v>Admis(e)</v>
      </c>
      <c r="AQ48" s="39">
        <f t="shared" si="38"/>
        <v>180</v>
      </c>
    </row>
    <row r="49" spans="1:43" s="47" customFormat="1" ht="22.95" customHeight="1">
      <c r="A49" s="37">
        <v>42</v>
      </c>
      <c r="B49" s="47" t="s">
        <v>204</v>
      </c>
      <c r="C49" s="47" t="s">
        <v>205</v>
      </c>
      <c r="D49" s="47" t="s">
        <v>206</v>
      </c>
      <c r="E49" s="38">
        <f t="shared" si="20"/>
        <v>10.58</v>
      </c>
      <c r="F49" s="39">
        <f t="shared" si="21"/>
        <v>8</v>
      </c>
      <c r="G49" s="45">
        <v>10.83</v>
      </c>
      <c r="H49" s="45">
        <v>10.33</v>
      </c>
      <c r="I49" s="38">
        <f t="shared" si="22"/>
        <v>10.695</v>
      </c>
      <c r="J49" s="39">
        <f t="shared" si="23"/>
        <v>18</v>
      </c>
      <c r="K49" s="45">
        <v>11</v>
      </c>
      <c r="L49" s="45">
        <v>10.5</v>
      </c>
      <c r="M49" s="45">
        <v>8.5</v>
      </c>
      <c r="N49" s="45">
        <v>10.67</v>
      </c>
      <c r="O49" s="45">
        <v>13.5</v>
      </c>
      <c r="P49" s="38">
        <f t="shared" si="24"/>
        <v>11.664999999999999</v>
      </c>
      <c r="Q49" s="37">
        <f t="shared" si="25"/>
        <v>4</v>
      </c>
      <c r="R49" s="45">
        <v>11</v>
      </c>
      <c r="S49" s="45">
        <v>12.33</v>
      </c>
      <c r="T49" s="38">
        <f t="shared" si="26"/>
        <v>10.799999999999999</v>
      </c>
      <c r="U49" s="39">
        <f t="shared" si="27"/>
        <v>30</v>
      </c>
      <c r="V49" s="40">
        <f t="shared" si="28"/>
        <v>10.17</v>
      </c>
      <c r="W49" s="37">
        <f t="shared" si="29"/>
        <v>8</v>
      </c>
      <c r="X49" s="45">
        <v>8.67</v>
      </c>
      <c r="Y49" s="45">
        <v>11.67</v>
      </c>
      <c r="Z49" s="38">
        <f t="shared" si="30"/>
        <v>9.4660000000000011</v>
      </c>
      <c r="AA49" s="37">
        <f t="shared" si="31"/>
        <v>6</v>
      </c>
      <c r="AB49" s="45">
        <v>10</v>
      </c>
      <c r="AC49" s="45">
        <v>9</v>
      </c>
      <c r="AD49" s="45">
        <v>7</v>
      </c>
      <c r="AE49" s="45">
        <v>9.33</v>
      </c>
      <c r="AF49" s="45">
        <v>12</v>
      </c>
      <c r="AG49" s="38">
        <f t="shared" si="32"/>
        <v>13.334285714285715</v>
      </c>
      <c r="AH49" s="37">
        <f t="shared" si="33"/>
        <v>7</v>
      </c>
      <c r="AI49" s="45">
        <v>14.5</v>
      </c>
      <c r="AJ49" s="45">
        <v>12.67</v>
      </c>
      <c r="AK49" s="45">
        <v>13</v>
      </c>
      <c r="AL49" s="38">
        <f t="shared" si="34"/>
        <v>10.56</v>
      </c>
      <c r="AM49" s="37">
        <f t="shared" si="35"/>
        <v>30</v>
      </c>
      <c r="AN49" s="37">
        <f t="shared" si="36"/>
        <v>60</v>
      </c>
      <c r="AO49" s="40">
        <f t="shared" si="37"/>
        <v>10.68</v>
      </c>
      <c r="AP49" s="47" t="str">
        <f t="shared" si="19"/>
        <v>Admis(e)</v>
      </c>
      <c r="AQ49" s="39">
        <f t="shared" si="38"/>
        <v>180</v>
      </c>
    </row>
    <row r="50" spans="1:43" s="47" customFormat="1" ht="22.95" customHeight="1">
      <c r="A50" s="37">
        <v>43</v>
      </c>
      <c r="B50" s="47" t="s">
        <v>207</v>
      </c>
      <c r="C50" s="47" t="s">
        <v>208</v>
      </c>
      <c r="D50" s="47" t="s">
        <v>209</v>
      </c>
      <c r="E50" s="38">
        <f t="shared" si="20"/>
        <v>11.75</v>
      </c>
      <c r="F50" s="39">
        <f t="shared" si="21"/>
        <v>8</v>
      </c>
      <c r="G50" s="45">
        <v>12.17</v>
      </c>
      <c r="H50" s="45">
        <v>11.33</v>
      </c>
      <c r="I50" s="38">
        <f t="shared" si="22"/>
        <v>10.000555555555556</v>
      </c>
      <c r="J50" s="39">
        <f t="shared" si="23"/>
        <v>18</v>
      </c>
      <c r="K50" s="45">
        <v>11.5</v>
      </c>
      <c r="L50" s="45">
        <v>8</v>
      </c>
      <c r="M50" s="45">
        <v>7</v>
      </c>
      <c r="N50" s="45">
        <v>12.17</v>
      </c>
      <c r="O50" s="45">
        <v>12.5</v>
      </c>
      <c r="P50" s="38">
        <f t="shared" si="24"/>
        <v>11.25</v>
      </c>
      <c r="Q50" s="37">
        <f t="shared" si="25"/>
        <v>4</v>
      </c>
      <c r="R50" s="45">
        <v>14.5</v>
      </c>
      <c r="S50" s="45">
        <v>8</v>
      </c>
      <c r="T50" s="38">
        <f t="shared" si="26"/>
        <v>10.64</v>
      </c>
      <c r="U50" s="39">
        <f t="shared" si="27"/>
        <v>30</v>
      </c>
      <c r="V50" s="40">
        <f t="shared" si="28"/>
        <v>12.5</v>
      </c>
      <c r="W50" s="37">
        <f t="shared" si="29"/>
        <v>8</v>
      </c>
      <c r="X50" s="45">
        <v>12.33</v>
      </c>
      <c r="Y50" s="45">
        <v>12.67</v>
      </c>
      <c r="Z50" s="38">
        <f t="shared" si="30"/>
        <v>8.6999999999999993</v>
      </c>
      <c r="AA50" s="37">
        <f t="shared" si="31"/>
        <v>6</v>
      </c>
      <c r="AB50" s="45">
        <v>11.5</v>
      </c>
      <c r="AC50" s="45">
        <v>4</v>
      </c>
      <c r="AD50" s="45">
        <v>8</v>
      </c>
      <c r="AE50" s="45">
        <v>9</v>
      </c>
      <c r="AF50" s="45">
        <v>11</v>
      </c>
      <c r="AG50" s="38">
        <f t="shared" si="32"/>
        <v>12.379999999999999</v>
      </c>
      <c r="AH50" s="37">
        <f t="shared" si="33"/>
        <v>7</v>
      </c>
      <c r="AI50" s="45">
        <v>14.5</v>
      </c>
      <c r="AJ50" s="45">
        <v>12.33</v>
      </c>
      <c r="AK50" s="45">
        <v>11</v>
      </c>
      <c r="AL50" s="38">
        <f t="shared" si="34"/>
        <v>10.58</v>
      </c>
      <c r="AM50" s="37">
        <f t="shared" si="35"/>
        <v>30</v>
      </c>
      <c r="AN50" s="37">
        <f t="shared" si="36"/>
        <v>60</v>
      </c>
      <c r="AO50" s="40">
        <f t="shared" si="37"/>
        <v>10.61</v>
      </c>
      <c r="AP50" s="47" t="str">
        <f t="shared" si="19"/>
        <v>Admis(e)</v>
      </c>
      <c r="AQ50" s="39">
        <f t="shared" si="38"/>
        <v>180</v>
      </c>
    </row>
    <row r="51" spans="1:43" s="47" customFormat="1" ht="22.95" customHeight="1">
      <c r="A51" s="37">
        <v>44</v>
      </c>
      <c r="B51" s="47" t="s">
        <v>210</v>
      </c>
      <c r="C51" s="47" t="s">
        <v>211</v>
      </c>
      <c r="D51" s="47" t="s">
        <v>32</v>
      </c>
      <c r="E51" s="38">
        <f t="shared" si="20"/>
        <v>9.75</v>
      </c>
      <c r="F51" s="39">
        <f t="shared" si="21"/>
        <v>4</v>
      </c>
      <c r="G51" s="45">
        <v>10.83</v>
      </c>
      <c r="H51" s="45">
        <v>8.67</v>
      </c>
      <c r="I51" s="38">
        <f t="shared" si="22"/>
        <v>8.0372222222222227</v>
      </c>
      <c r="J51" s="39">
        <f t="shared" si="23"/>
        <v>7</v>
      </c>
      <c r="K51" s="45">
        <v>12.5</v>
      </c>
      <c r="L51" s="45">
        <v>4</v>
      </c>
      <c r="M51" s="45">
        <v>5.17</v>
      </c>
      <c r="N51" s="45">
        <v>8.83</v>
      </c>
      <c r="O51" s="45">
        <v>10.5</v>
      </c>
      <c r="P51" s="38">
        <f t="shared" si="24"/>
        <v>11</v>
      </c>
      <c r="Q51" s="37">
        <f t="shared" si="25"/>
        <v>4</v>
      </c>
      <c r="R51" s="45">
        <v>11.5</v>
      </c>
      <c r="S51" s="45">
        <v>10.5</v>
      </c>
      <c r="T51" s="38">
        <f t="shared" si="26"/>
        <v>8.89</v>
      </c>
      <c r="U51" s="39">
        <f t="shared" si="27"/>
        <v>15</v>
      </c>
      <c r="V51" s="40">
        <f t="shared" si="28"/>
        <v>10.164999999999999</v>
      </c>
      <c r="W51" s="37">
        <f t="shared" si="29"/>
        <v>8</v>
      </c>
      <c r="X51" s="45">
        <v>11.33</v>
      </c>
      <c r="Y51" s="45">
        <v>9</v>
      </c>
      <c r="Z51" s="38">
        <f t="shared" si="30"/>
        <v>7.5339999999999998</v>
      </c>
      <c r="AA51" s="37">
        <f t="shared" si="31"/>
        <v>6</v>
      </c>
      <c r="AB51" s="45">
        <v>10.5</v>
      </c>
      <c r="AC51" s="45">
        <v>1.5</v>
      </c>
      <c r="AD51" s="45">
        <v>4.67</v>
      </c>
      <c r="AE51" s="45">
        <v>9</v>
      </c>
      <c r="AF51" s="45">
        <v>12</v>
      </c>
      <c r="AG51" s="38">
        <f t="shared" si="32"/>
        <v>12.620000000000001</v>
      </c>
      <c r="AH51" s="37">
        <f t="shared" si="33"/>
        <v>7</v>
      </c>
      <c r="AI51" s="45">
        <v>12</v>
      </c>
      <c r="AJ51" s="45">
        <v>12.67</v>
      </c>
      <c r="AK51" s="45">
        <v>13</v>
      </c>
      <c r="AL51" s="38">
        <f t="shared" si="34"/>
        <v>9.43</v>
      </c>
      <c r="AM51" s="37">
        <f t="shared" si="35"/>
        <v>21</v>
      </c>
      <c r="AN51" s="37">
        <f t="shared" si="36"/>
        <v>36</v>
      </c>
      <c r="AO51" s="40">
        <f t="shared" si="37"/>
        <v>9.16</v>
      </c>
      <c r="AP51" s="47" t="str">
        <f t="shared" si="19"/>
        <v>ajourné</v>
      </c>
      <c r="AQ51" s="39">
        <f t="shared" si="38"/>
        <v>156</v>
      </c>
    </row>
    <row r="52" spans="1:43" s="47" customFormat="1" ht="22.95" customHeight="1">
      <c r="A52" s="37">
        <v>45</v>
      </c>
      <c r="B52" s="47" t="s">
        <v>29</v>
      </c>
      <c r="C52" s="47" t="s">
        <v>30</v>
      </c>
      <c r="D52" s="47" t="s">
        <v>31</v>
      </c>
      <c r="E52" s="38">
        <f t="shared" si="20"/>
        <v>10.335000000000001</v>
      </c>
      <c r="F52" s="39">
        <f t="shared" si="21"/>
        <v>8</v>
      </c>
      <c r="G52" s="45">
        <v>10</v>
      </c>
      <c r="H52" s="45">
        <v>10.67</v>
      </c>
      <c r="I52" s="38">
        <f t="shared" si="22"/>
        <v>8.3516666666666666</v>
      </c>
      <c r="J52" s="39">
        <f t="shared" si="23"/>
        <v>10</v>
      </c>
      <c r="K52" s="45">
        <v>10.5</v>
      </c>
      <c r="L52" s="45">
        <v>4</v>
      </c>
      <c r="M52" s="45">
        <v>6.83</v>
      </c>
      <c r="N52" s="45">
        <v>11.67</v>
      </c>
      <c r="O52" s="45">
        <v>10</v>
      </c>
      <c r="P52" s="38">
        <f t="shared" si="24"/>
        <v>10.664999999999999</v>
      </c>
      <c r="Q52" s="37">
        <f t="shared" si="25"/>
        <v>4</v>
      </c>
      <c r="R52" s="45">
        <v>10</v>
      </c>
      <c r="S52" s="45">
        <v>11.33</v>
      </c>
      <c r="T52" s="38">
        <f t="shared" si="26"/>
        <v>9.19</v>
      </c>
      <c r="U52" s="39">
        <f t="shared" si="27"/>
        <v>22</v>
      </c>
      <c r="V52" s="40">
        <f t="shared" si="28"/>
        <v>12.42</v>
      </c>
      <c r="W52" s="37">
        <f t="shared" si="29"/>
        <v>8</v>
      </c>
      <c r="X52" s="45">
        <v>13.17</v>
      </c>
      <c r="Y52" s="45">
        <v>11.67</v>
      </c>
      <c r="Z52" s="38">
        <f t="shared" si="30"/>
        <v>8.6660000000000004</v>
      </c>
      <c r="AA52" s="37">
        <f t="shared" si="31"/>
        <v>6</v>
      </c>
      <c r="AB52" s="45">
        <v>12</v>
      </c>
      <c r="AC52" s="45">
        <v>7</v>
      </c>
      <c r="AD52" s="45">
        <v>6.33</v>
      </c>
      <c r="AE52" s="45">
        <v>8</v>
      </c>
      <c r="AF52" s="45">
        <v>10</v>
      </c>
      <c r="AG52" s="38">
        <f t="shared" si="32"/>
        <v>13.165714285714285</v>
      </c>
      <c r="AH52" s="37">
        <f t="shared" si="33"/>
        <v>7</v>
      </c>
      <c r="AI52" s="45">
        <v>13</v>
      </c>
      <c r="AJ52" s="45">
        <v>11.33</v>
      </c>
      <c r="AK52" s="45">
        <v>14.5</v>
      </c>
      <c r="AL52" s="38">
        <f t="shared" si="34"/>
        <v>10.72</v>
      </c>
      <c r="AM52" s="37">
        <f t="shared" si="35"/>
        <v>30</v>
      </c>
      <c r="AN52" s="37">
        <f t="shared" si="36"/>
        <v>52</v>
      </c>
      <c r="AO52" s="40">
        <f t="shared" si="37"/>
        <v>9.9550000000000001</v>
      </c>
      <c r="AP52" s="47" t="str">
        <f t="shared" si="19"/>
        <v>ajourné</v>
      </c>
      <c r="AQ52" s="39">
        <f t="shared" si="38"/>
        <v>172</v>
      </c>
    </row>
    <row r="53" spans="1:43" s="47" customFormat="1" ht="22.95" customHeight="1">
      <c r="A53" s="37">
        <v>46</v>
      </c>
      <c r="B53" s="47" t="s">
        <v>212</v>
      </c>
      <c r="C53" s="47" t="s">
        <v>213</v>
      </c>
      <c r="D53" s="47" t="s">
        <v>214</v>
      </c>
      <c r="E53" s="38">
        <f t="shared" si="20"/>
        <v>12.17</v>
      </c>
      <c r="F53" s="39">
        <f t="shared" si="21"/>
        <v>8</v>
      </c>
      <c r="G53" s="45">
        <v>11.67</v>
      </c>
      <c r="H53" s="45">
        <v>12.67</v>
      </c>
      <c r="I53" s="38">
        <f t="shared" si="22"/>
        <v>9.6283333333333339</v>
      </c>
      <c r="J53" s="39">
        <f t="shared" si="23"/>
        <v>11</v>
      </c>
      <c r="K53" s="45">
        <v>11</v>
      </c>
      <c r="L53" s="45">
        <v>10</v>
      </c>
      <c r="M53" s="45">
        <v>6.33</v>
      </c>
      <c r="N53" s="45">
        <v>8.83</v>
      </c>
      <c r="O53" s="45">
        <v>12.5</v>
      </c>
      <c r="P53" s="38">
        <f t="shared" si="24"/>
        <v>10.414999999999999</v>
      </c>
      <c r="Q53" s="37">
        <f t="shared" si="25"/>
        <v>4</v>
      </c>
      <c r="R53" s="45">
        <v>11.5</v>
      </c>
      <c r="S53" s="45">
        <v>9.33</v>
      </c>
      <c r="T53" s="38">
        <f t="shared" si="26"/>
        <v>10.42</v>
      </c>
      <c r="U53" s="39">
        <f t="shared" si="27"/>
        <v>30</v>
      </c>
      <c r="V53" s="40">
        <f t="shared" si="28"/>
        <v>12.5</v>
      </c>
      <c r="W53" s="37">
        <f t="shared" si="29"/>
        <v>8</v>
      </c>
      <c r="X53" s="45">
        <v>11.67</v>
      </c>
      <c r="Y53" s="45">
        <v>13.33</v>
      </c>
      <c r="Z53" s="38">
        <f t="shared" si="30"/>
        <v>7.9660000000000002</v>
      </c>
      <c r="AA53" s="37">
        <f t="shared" si="31"/>
        <v>9</v>
      </c>
      <c r="AB53" s="45">
        <v>11</v>
      </c>
      <c r="AC53" s="45">
        <v>5</v>
      </c>
      <c r="AD53" s="45">
        <v>3.83</v>
      </c>
      <c r="AE53" s="45">
        <v>10</v>
      </c>
      <c r="AF53" s="45">
        <v>10</v>
      </c>
      <c r="AG53" s="38">
        <f t="shared" si="32"/>
        <v>13.54857142857143</v>
      </c>
      <c r="AH53" s="37">
        <f t="shared" si="33"/>
        <v>7</v>
      </c>
      <c r="AI53" s="45">
        <v>15.5</v>
      </c>
      <c r="AJ53" s="45">
        <v>13.17</v>
      </c>
      <c r="AK53" s="45">
        <v>12.5</v>
      </c>
      <c r="AL53" s="38">
        <f t="shared" si="34"/>
        <v>10.48</v>
      </c>
      <c r="AM53" s="37">
        <f t="shared" si="35"/>
        <v>30</v>
      </c>
      <c r="AN53" s="37">
        <f t="shared" si="36"/>
        <v>60</v>
      </c>
      <c r="AO53" s="40">
        <f t="shared" si="37"/>
        <v>10.45</v>
      </c>
      <c r="AP53" s="47" t="str">
        <f t="shared" si="19"/>
        <v>Admis(e)</v>
      </c>
      <c r="AQ53" s="39">
        <f t="shared" si="38"/>
        <v>180</v>
      </c>
    </row>
    <row r="54" spans="1:43" s="47" customFormat="1" ht="22.95" customHeight="1">
      <c r="A54" s="37">
        <v>47</v>
      </c>
      <c r="B54" s="47" t="s">
        <v>215</v>
      </c>
      <c r="C54" s="47" t="s">
        <v>213</v>
      </c>
      <c r="D54" s="47" t="s">
        <v>216</v>
      </c>
      <c r="E54" s="38">
        <f t="shared" si="20"/>
        <v>10.414999999999999</v>
      </c>
      <c r="F54" s="39">
        <f t="shared" si="21"/>
        <v>8</v>
      </c>
      <c r="G54" s="45">
        <v>10.83</v>
      </c>
      <c r="H54" s="45">
        <v>10</v>
      </c>
      <c r="I54" s="38">
        <f t="shared" si="22"/>
        <v>8.3227777777777785</v>
      </c>
      <c r="J54" s="39">
        <f t="shared" si="23"/>
        <v>7</v>
      </c>
      <c r="K54" s="45">
        <v>10</v>
      </c>
      <c r="L54" s="45">
        <v>5</v>
      </c>
      <c r="M54" s="45">
        <v>8.33</v>
      </c>
      <c r="N54" s="45">
        <v>8.83</v>
      </c>
      <c r="O54" s="45">
        <v>10</v>
      </c>
      <c r="P54" s="38">
        <f t="shared" si="24"/>
        <v>7.335</v>
      </c>
      <c r="Q54" s="37">
        <f t="shared" si="25"/>
        <v>2</v>
      </c>
      <c r="R54" s="45">
        <v>10</v>
      </c>
      <c r="S54" s="45">
        <v>4.67</v>
      </c>
      <c r="T54" s="38">
        <f t="shared" si="26"/>
        <v>8.75</v>
      </c>
      <c r="U54" s="39">
        <f t="shared" si="27"/>
        <v>17</v>
      </c>
      <c r="V54" s="40">
        <f t="shared" si="28"/>
        <v>11.5</v>
      </c>
      <c r="W54" s="37">
        <f t="shared" si="29"/>
        <v>8</v>
      </c>
      <c r="X54" s="45">
        <v>11.33</v>
      </c>
      <c r="Y54" s="45">
        <v>11.67</v>
      </c>
      <c r="Z54" s="38">
        <f t="shared" si="30"/>
        <v>8.8339999999999996</v>
      </c>
      <c r="AA54" s="37">
        <f t="shared" si="31"/>
        <v>6</v>
      </c>
      <c r="AB54" s="45">
        <v>9</v>
      </c>
      <c r="AC54" s="45">
        <v>2</v>
      </c>
      <c r="AD54" s="45">
        <v>6.5</v>
      </c>
      <c r="AE54" s="45">
        <v>13.67</v>
      </c>
      <c r="AF54" s="45">
        <v>13</v>
      </c>
      <c r="AG54" s="38">
        <f t="shared" si="32"/>
        <v>12.262857142857143</v>
      </c>
      <c r="AH54" s="37">
        <f t="shared" si="33"/>
        <v>7</v>
      </c>
      <c r="AI54" s="45">
        <v>15.5</v>
      </c>
      <c r="AJ54" s="45">
        <v>8.67</v>
      </c>
      <c r="AK54" s="45">
        <v>12.5</v>
      </c>
      <c r="AL54" s="38">
        <f t="shared" si="34"/>
        <v>10.35</v>
      </c>
      <c r="AM54" s="37">
        <f t="shared" si="35"/>
        <v>30</v>
      </c>
      <c r="AN54" s="37">
        <f t="shared" si="36"/>
        <v>47</v>
      </c>
      <c r="AO54" s="40">
        <f t="shared" si="37"/>
        <v>9.5500000000000007</v>
      </c>
      <c r="AP54" s="47" t="str">
        <f t="shared" si="19"/>
        <v>ajourné</v>
      </c>
      <c r="AQ54" s="39">
        <f t="shared" si="38"/>
        <v>167</v>
      </c>
    </row>
    <row r="55" spans="1:43" s="47" customFormat="1" ht="22.95" customHeight="1">
      <c r="A55" s="37">
        <v>48</v>
      </c>
      <c r="B55" s="47" t="s">
        <v>217</v>
      </c>
      <c r="C55" s="47" t="s">
        <v>218</v>
      </c>
      <c r="D55" s="47" t="s">
        <v>50</v>
      </c>
      <c r="E55" s="38">
        <f t="shared" si="20"/>
        <v>11.914999999999999</v>
      </c>
      <c r="F55" s="39">
        <f t="shared" si="21"/>
        <v>8</v>
      </c>
      <c r="G55" s="45">
        <v>12.83</v>
      </c>
      <c r="H55" s="45">
        <v>11</v>
      </c>
      <c r="I55" s="38">
        <f t="shared" si="22"/>
        <v>9.01</v>
      </c>
      <c r="J55" s="39">
        <f t="shared" si="23"/>
        <v>10</v>
      </c>
      <c r="K55" s="45">
        <v>10.5</v>
      </c>
      <c r="L55" s="45">
        <v>8</v>
      </c>
      <c r="M55" s="45">
        <v>3.67</v>
      </c>
      <c r="N55" s="45">
        <v>14.5</v>
      </c>
      <c r="O55" s="45">
        <v>10</v>
      </c>
      <c r="P55" s="38">
        <f t="shared" si="24"/>
        <v>10</v>
      </c>
      <c r="Q55" s="37">
        <f t="shared" si="25"/>
        <v>4</v>
      </c>
      <c r="R55" s="45">
        <v>10</v>
      </c>
      <c r="S55" s="45">
        <v>10</v>
      </c>
      <c r="T55" s="38">
        <f t="shared" si="26"/>
        <v>9.92</v>
      </c>
      <c r="U55" s="39">
        <f t="shared" si="27"/>
        <v>22</v>
      </c>
      <c r="V55" s="40">
        <f t="shared" si="28"/>
        <v>12</v>
      </c>
      <c r="W55" s="37">
        <f t="shared" si="29"/>
        <v>8</v>
      </c>
      <c r="X55" s="45">
        <v>11.67</v>
      </c>
      <c r="Y55" s="45">
        <v>12.33</v>
      </c>
      <c r="Z55" s="38">
        <f t="shared" si="30"/>
        <v>8.3000000000000007</v>
      </c>
      <c r="AA55" s="37">
        <f t="shared" si="31"/>
        <v>9</v>
      </c>
      <c r="AB55" s="45">
        <v>11</v>
      </c>
      <c r="AC55" s="45">
        <v>7</v>
      </c>
      <c r="AD55" s="45">
        <v>2.33</v>
      </c>
      <c r="AE55" s="45">
        <v>11.17</v>
      </c>
      <c r="AF55" s="45">
        <v>10</v>
      </c>
      <c r="AG55" s="38">
        <f t="shared" si="32"/>
        <v>12.857142857142858</v>
      </c>
      <c r="AH55" s="37">
        <f t="shared" si="33"/>
        <v>7</v>
      </c>
      <c r="AI55" s="45">
        <v>15.5</v>
      </c>
      <c r="AJ55" s="45">
        <v>10</v>
      </c>
      <c r="AK55" s="45">
        <v>13</v>
      </c>
      <c r="AL55" s="38">
        <f t="shared" si="34"/>
        <v>10.35</v>
      </c>
      <c r="AM55" s="37">
        <f t="shared" si="35"/>
        <v>30</v>
      </c>
      <c r="AN55" s="37">
        <f t="shared" si="36"/>
        <v>60</v>
      </c>
      <c r="AO55" s="40">
        <f t="shared" si="37"/>
        <v>10.135</v>
      </c>
      <c r="AP55" s="47" t="str">
        <f t="shared" si="19"/>
        <v>Admis(e)</v>
      </c>
      <c r="AQ55" s="39">
        <f t="shared" si="38"/>
        <v>180</v>
      </c>
    </row>
    <row r="56" spans="1:43" s="47" customFormat="1" ht="22.95" customHeight="1">
      <c r="A56" s="37">
        <v>49</v>
      </c>
      <c r="B56" s="47" t="s">
        <v>219</v>
      </c>
      <c r="C56" s="47" t="s">
        <v>220</v>
      </c>
      <c r="D56" s="47" t="s">
        <v>124</v>
      </c>
      <c r="E56" s="38">
        <f t="shared" si="20"/>
        <v>11</v>
      </c>
      <c r="F56" s="39">
        <f t="shared" si="21"/>
        <v>8</v>
      </c>
      <c r="G56" s="45">
        <v>11.67</v>
      </c>
      <c r="H56" s="45">
        <v>10.33</v>
      </c>
      <c r="I56" s="38">
        <f t="shared" si="22"/>
        <v>7.1566666666666663</v>
      </c>
      <c r="J56" s="39">
        <f t="shared" si="23"/>
        <v>3</v>
      </c>
      <c r="K56" s="45">
        <v>8.5</v>
      </c>
      <c r="L56" s="45">
        <v>3</v>
      </c>
      <c r="M56" s="45">
        <v>5.33</v>
      </c>
      <c r="N56" s="45">
        <v>9</v>
      </c>
      <c r="O56" s="45">
        <v>11.5</v>
      </c>
      <c r="P56" s="38">
        <f t="shared" si="24"/>
        <v>6.835</v>
      </c>
      <c r="Q56" s="37">
        <f t="shared" si="25"/>
        <v>2</v>
      </c>
      <c r="R56" s="45">
        <v>10</v>
      </c>
      <c r="S56" s="45">
        <v>3.67</v>
      </c>
      <c r="T56" s="38">
        <f t="shared" si="26"/>
        <v>8.14</v>
      </c>
      <c r="U56" s="39">
        <f t="shared" si="27"/>
        <v>13</v>
      </c>
      <c r="V56" s="40">
        <f t="shared" si="28"/>
        <v>10</v>
      </c>
      <c r="W56" s="37">
        <f t="shared" si="29"/>
        <v>8</v>
      </c>
      <c r="X56" s="45">
        <v>10.67</v>
      </c>
      <c r="Y56" s="45">
        <v>9.33</v>
      </c>
      <c r="Z56" s="38">
        <f t="shared" si="30"/>
        <v>5.2660000000000009</v>
      </c>
      <c r="AA56" s="37">
        <f t="shared" si="31"/>
        <v>3</v>
      </c>
      <c r="AB56" s="45">
        <v>6</v>
      </c>
      <c r="AC56" s="45">
        <v>3</v>
      </c>
      <c r="AD56" s="45">
        <v>1</v>
      </c>
      <c r="AE56" s="45">
        <v>5.33</v>
      </c>
      <c r="AF56" s="45">
        <v>11</v>
      </c>
      <c r="AG56" s="38">
        <f t="shared" si="32"/>
        <v>13.094285714285714</v>
      </c>
      <c r="AH56" s="37">
        <f t="shared" si="33"/>
        <v>7</v>
      </c>
      <c r="AI56" s="45">
        <v>15</v>
      </c>
      <c r="AJ56" s="45">
        <v>11.33</v>
      </c>
      <c r="AK56" s="45">
        <v>13</v>
      </c>
      <c r="AL56" s="38">
        <f t="shared" si="34"/>
        <v>8.36</v>
      </c>
      <c r="AM56" s="37">
        <f t="shared" si="35"/>
        <v>18</v>
      </c>
      <c r="AN56" s="37">
        <f t="shared" si="36"/>
        <v>31</v>
      </c>
      <c r="AO56" s="40">
        <f t="shared" si="37"/>
        <v>8.25</v>
      </c>
      <c r="AP56" s="47" t="str">
        <f t="shared" si="19"/>
        <v>ajourné</v>
      </c>
      <c r="AQ56" s="39">
        <f t="shared" si="38"/>
        <v>151</v>
      </c>
    </row>
    <row r="57" spans="1:43" s="47" customFormat="1" ht="22.95" customHeight="1">
      <c r="A57" s="37">
        <v>50</v>
      </c>
      <c r="B57" s="47" t="s">
        <v>221</v>
      </c>
      <c r="C57" s="47" t="s">
        <v>222</v>
      </c>
      <c r="D57" s="47" t="s">
        <v>68</v>
      </c>
      <c r="E57" s="38">
        <f t="shared" si="20"/>
        <v>10.914999999999999</v>
      </c>
      <c r="F57" s="39">
        <f t="shared" si="21"/>
        <v>8</v>
      </c>
      <c r="G57" s="45">
        <v>10.5</v>
      </c>
      <c r="H57" s="45">
        <v>11.33</v>
      </c>
      <c r="I57" s="38">
        <f t="shared" si="22"/>
        <v>9.9338888888888892</v>
      </c>
      <c r="J57" s="39">
        <f t="shared" si="23"/>
        <v>14</v>
      </c>
      <c r="K57" s="45">
        <v>10.5</v>
      </c>
      <c r="L57" s="45">
        <v>12.5</v>
      </c>
      <c r="M57" s="45">
        <v>3.83</v>
      </c>
      <c r="N57" s="45">
        <v>13.83</v>
      </c>
      <c r="O57" s="45">
        <v>10</v>
      </c>
      <c r="P57" s="38">
        <f t="shared" si="24"/>
        <v>11.164999999999999</v>
      </c>
      <c r="Q57" s="37">
        <f t="shared" si="25"/>
        <v>4</v>
      </c>
      <c r="R57" s="45">
        <v>12</v>
      </c>
      <c r="S57" s="45">
        <v>10.33</v>
      </c>
      <c r="T57" s="38">
        <f t="shared" si="26"/>
        <v>10.36</v>
      </c>
      <c r="U57" s="39">
        <f t="shared" si="27"/>
        <v>30</v>
      </c>
      <c r="V57" s="40">
        <f t="shared" si="28"/>
        <v>11.335000000000001</v>
      </c>
      <c r="W57" s="37">
        <f t="shared" si="29"/>
        <v>8</v>
      </c>
      <c r="X57" s="45">
        <v>12</v>
      </c>
      <c r="Y57" s="45">
        <v>10.67</v>
      </c>
      <c r="Z57" s="38">
        <f t="shared" si="30"/>
        <v>7.2</v>
      </c>
      <c r="AA57" s="37">
        <f t="shared" si="31"/>
        <v>9</v>
      </c>
      <c r="AB57" s="45">
        <v>10</v>
      </c>
      <c r="AC57" s="45">
        <v>3</v>
      </c>
      <c r="AD57" s="45">
        <v>2.33</v>
      </c>
      <c r="AE57" s="45">
        <v>10.67</v>
      </c>
      <c r="AF57" s="45">
        <v>10</v>
      </c>
      <c r="AG57" s="38">
        <f t="shared" si="32"/>
        <v>12.522857142857143</v>
      </c>
      <c r="AH57" s="37">
        <f t="shared" si="33"/>
        <v>7</v>
      </c>
      <c r="AI57" s="45">
        <v>13</v>
      </c>
      <c r="AJ57" s="45">
        <v>11.33</v>
      </c>
      <c r="AK57" s="45">
        <v>13</v>
      </c>
      <c r="AL57" s="38">
        <f t="shared" si="34"/>
        <v>9.5499999999999989</v>
      </c>
      <c r="AM57" s="37">
        <f t="shared" si="35"/>
        <v>24</v>
      </c>
      <c r="AN57" s="37">
        <f t="shared" si="36"/>
        <v>54</v>
      </c>
      <c r="AO57" s="40">
        <f t="shared" si="37"/>
        <v>9.9549999999999983</v>
      </c>
      <c r="AP57" s="47" t="str">
        <f>IF((AO57=0),"Abandon",IF((AO57&gt;=10),"Admis(e)","ajourné"))</f>
        <v>ajourné</v>
      </c>
      <c r="AQ57" s="39">
        <f t="shared" si="38"/>
        <v>174</v>
      </c>
    </row>
    <row r="58" spans="1:43" s="47" customFormat="1" ht="20.399999999999999" customHeight="1">
      <c r="A58" s="37">
        <v>51</v>
      </c>
      <c r="B58" s="47" t="s">
        <v>223</v>
      </c>
      <c r="C58" s="47" t="s">
        <v>224</v>
      </c>
      <c r="D58" s="47" t="s">
        <v>51</v>
      </c>
      <c r="E58" s="38">
        <f t="shared" si="20"/>
        <v>12.17</v>
      </c>
      <c r="F58" s="39">
        <f t="shared" si="21"/>
        <v>8</v>
      </c>
      <c r="G58" s="45">
        <v>12.67</v>
      </c>
      <c r="H58" s="45">
        <v>11.67</v>
      </c>
      <c r="I58" s="38">
        <f t="shared" si="22"/>
        <v>10.99</v>
      </c>
      <c r="J58" s="39">
        <f t="shared" si="23"/>
        <v>18</v>
      </c>
      <c r="K58" s="45">
        <v>15.5</v>
      </c>
      <c r="L58" s="45">
        <v>9</v>
      </c>
      <c r="M58" s="45">
        <v>7.33</v>
      </c>
      <c r="N58" s="45">
        <v>11</v>
      </c>
      <c r="O58" s="45">
        <v>12.5</v>
      </c>
      <c r="P58" s="38">
        <f t="shared" si="24"/>
        <v>11.164999999999999</v>
      </c>
      <c r="Q58" s="37">
        <f t="shared" si="25"/>
        <v>4</v>
      </c>
      <c r="R58" s="45">
        <v>12</v>
      </c>
      <c r="S58" s="45">
        <v>10.33</v>
      </c>
      <c r="T58" s="38">
        <f t="shared" si="26"/>
        <v>11.33</v>
      </c>
      <c r="U58" s="39">
        <f t="shared" si="27"/>
        <v>30</v>
      </c>
      <c r="V58" s="40">
        <f t="shared" si="28"/>
        <v>12.67</v>
      </c>
      <c r="W58" s="37">
        <f t="shared" si="29"/>
        <v>8</v>
      </c>
      <c r="X58" s="45">
        <v>12.67</v>
      </c>
      <c r="Y58" s="45">
        <v>12.67</v>
      </c>
      <c r="Z58" s="38">
        <f t="shared" si="30"/>
        <v>7.4320000000000004</v>
      </c>
      <c r="AA58" s="37">
        <f t="shared" si="31"/>
        <v>6</v>
      </c>
      <c r="AB58" s="45">
        <v>8</v>
      </c>
      <c r="AC58" s="45">
        <v>6</v>
      </c>
      <c r="AD58" s="45">
        <v>2.33</v>
      </c>
      <c r="AE58" s="45">
        <v>10.33</v>
      </c>
      <c r="AF58" s="45">
        <v>10.5</v>
      </c>
      <c r="AG58" s="38">
        <f t="shared" si="32"/>
        <v>13.094285714285714</v>
      </c>
      <c r="AH58" s="37">
        <f t="shared" si="33"/>
        <v>7</v>
      </c>
      <c r="AI58" s="45">
        <v>15</v>
      </c>
      <c r="AJ58" s="45">
        <v>11.33</v>
      </c>
      <c r="AK58" s="45">
        <v>13</v>
      </c>
      <c r="AL58" s="38">
        <f t="shared" si="34"/>
        <v>10.15</v>
      </c>
      <c r="AM58" s="37">
        <f t="shared" si="35"/>
        <v>30</v>
      </c>
      <c r="AN58" s="37">
        <f t="shared" si="36"/>
        <v>60</v>
      </c>
      <c r="AO58" s="40">
        <f t="shared" si="37"/>
        <v>10.74</v>
      </c>
      <c r="AP58" s="47" t="str">
        <f>IF((AO58=0),"Abandon",IF((AO58&gt;=10),"Admis(e)","ajourné"))</f>
        <v>Admis(e)</v>
      </c>
      <c r="AQ58" s="39">
        <f t="shared" si="38"/>
        <v>180</v>
      </c>
    </row>
    <row r="59" spans="1:43" s="47" customFormat="1" ht="23.4" customHeight="1">
      <c r="A59" s="37">
        <v>52</v>
      </c>
      <c r="B59" s="47" t="s">
        <v>225</v>
      </c>
      <c r="C59" s="47" t="s">
        <v>226</v>
      </c>
      <c r="D59" s="47" t="s">
        <v>58</v>
      </c>
      <c r="E59" s="38">
        <f t="shared" si="20"/>
        <v>12.085000000000001</v>
      </c>
      <c r="F59" s="39">
        <f t="shared" si="21"/>
        <v>8</v>
      </c>
      <c r="G59" s="45">
        <v>13.17</v>
      </c>
      <c r="H59" s="45">
        <v>11</v>
      </c>
      <c r="I59" s="38">
        <f t="shared" si="22"/>
        <v>9.9272222222222215</v>
      </c>
      <c r="J59" s="39">
        <f t="shared" si="23"/>
        <v>10</v>
      </c>
      <c r="K59" s="45">
        <v>10</v>
      </c>
      <c r="L59" s="45">
        <v>9</v>
      </c>
      <c r="M59" s="45">
        <v>8.67</v>
      </c>
      <c r="N59" s="45">
        <v>10.17</v>
      </c>
      <c r="O59" s="45">
        <v>12.5</v>
      </c>
      <c r="P59" s="38">
        <f t="shared" si="24"/>
        <v>10</v>
      </c>
      <c r="Q59" s="37">
        <f t="shared" si="25"/>
        <v>4</v>
      </c>
      <c r="R59" s="45">
        <v>10</v>
      </c>
      <c r="S59" s="45">
        <v>10</v>
      </c>
      <c r="T59" s="38">
        <f t="shared" si="26"/>
        <v>10.52</v>
      </c>
      <c r="U59" s="39">
        <f t="shared" si="27"/>
        <v>30</v>
      </c>
      <c r="V59" s="40">
        <f t="shared" si="28"/>
        <v>11.335000000000001</v>
      </c>
      <c r="W59" s="37">
        <f t="shared" si="29"/>
        <v>8</v>
      </c>
      <c r="X59" s="45">
        <v>12.67</v>
      </c>
      <c r="Y59" s="45">
        <v>10</v>
      </c>
      <c r="Z59" s="38">
        <f t="shared" si="30"/>
        <v>8.6999999999999993</v>
      </c>
      <c r="AA59" s="37">
        <f t="shared" si="31"/>
        <v>9</v>
      </c>
      <c r="AB59" s="45">
        <v>11</v>
      </c>
      <c r="AC59" s="45">
        <v>6</v>
      </c>
      <c r="AD59" s="45">
        <v>4.83</v>
      </c>
      <c r="AE59" s="45">
        <v>11.67</v>
      </c>
      <c r="AF59" s="45">
        <v>10</v>
      </c>
      <c r="AG59" s="38">
        <f t="shared" si="32"/>
        <v>13</v>
      </c>
      <c r="AH59" s="37">
        <f t="shared" si="33"/>
        <v>7</v>
      </c>
      <c r="AI59" s="45">
        <v>15</v>
      </c>
      <c r="AJ59" s="45">
        <v>11</v>
      </c>
      <c r="AK59" s="45">
        <v>13</v>
      </c>
      <c r="AL59" s="38">
        <f t="shared" si="34"/>
        <v>10.41</v>
      </c>
      <c r="AM59" s="37">
        <f t="shared" si="35"/>
        <v>30</v>
      </c>
      <c r="AN59" s="37">
        <f t="shared" si="36"/>
        <v>60</v>
      </c>
      <c r="AO59" s="40">
        <f t="shared" si="37"/>
        <v>10.465</v>
      </c>
      <c r="AP59" s="47" t="str">
        <f t="shared" si="19"/>
        <v>Admis(e)</v>
      </c>
      <c r="AQ59" s="39">
        <f t="shared" ref="AQ59:AQ93" si="39">120+AN59</f>
        <v>180</v>
      </c>
    </row>
    <row r="60" spans="1:43" s="75" customFormat="1" ht="23.4" customHeight="1">
      <c r="A60" s="74"/>
      <c r="E60" s="76"/>
      <c r="F60" s="77"/>
      <c r="G60" s="78"/>
      <c r="H60" s="78"/>
      <c r="I60" s="76"/>
      <c r="J60" s="77"/>
      <c r="K60" s="78"/>
      <c r="L60" s="78"/>
      <c r="M60" s="78"/>
      <c r="N60" s="78"/>
      <c r="O60" s="78"/>
      <c r="P60" s="76"/>
      <c r="Q60" s="80"/>
      <c r="R60" s="84" t="s">
        <v>479</v>
      </c>
      <c r="S60" s="78"/>
      <c r="T60" s="76"/>
      <c r="U60" s="77"/>
      <c r="V60" s="81"/>
      <c r="W60" s="80"/>
      <c r="X60" s="78"/>
      <c r="Y60" s="78"/>
      <c r="Z60" s="76"/>
      <c r="AA60" s="80"/>
      <c r="AB60" s="78"/>
      <c r="AC60" s="78"/>
      <c r="AD60" s="78"/>
      <c r="AE60" s="78"/>
      <c r="AF60" s="78"/>
      <c r="AG60" s="76"/>
      <c r="AH60" s="80"/>
      <c r="AI60" s="78"/>
      <c r="AJ60" s="78"/>
      <c r="AK60" s="78"/>
      <c r="AL60" s="76"/>
      <c r="AM60" s="80"/>
      <c r="AN60" s="80"/>
      <c r="AO60" s="81"/>
      <c r="AP60" s="82"/>
      <c r="AQ60" s="77"/>
    </row>
    <row r="61" spans="1:43" s="83" customFormat="1" ht="23.4" customHeight="1">
      <c r="A61" s="88" t="s">
        <v>4</v>
      </c>
      <c r="B61" s="89"/>
      <c r="C61" s="89"/>
      <c r="D61" s="90"/>
      <c r="E61" s="49">
        <v>8</v>
      </c>
      <c r="F61" s="49"/>
      <c r="G61" s="50">
        <v>4</v>
      </c>
      <c r="H61" s="50">
        <v>4</v>
      </c>
      <c r="I61" s="49">
        <v>18</v>
      </c>
      <c r="J61" s="49"/>
      <c r="K61" s="50">
        <v>4</v>
      </c>
      <c r="L61" s="47">
        <v>4</v>
      </c>
      <c r="M61" s="50">
        <v>4</v>
      </c>
      <c r="N61" s="50">
        <v>3</v>
      </c>
      <c r="O61" s="50">
        <v>3</v>
      </c>
      <c r="P61" s="49">
        <v>4</v>
      </c>
      <c r="Q61" s="51"/>
      <c r="R61" s="50">
        <v>2</v>
      </c>
      <c r="S61" s="50">
        <v>2</v>
      </c>
      <c r="T61" s="52"/>
      <c r="U61" s="45"/>
      <c r="V61" s="49">
        <v>8</v>
      </c>
      <c r="W61" s="51"/>
      <c r="X61" s="47">
        <v>4</v>
      </c>
      <c r="Y61" s="53">
        <v>4</v>
      </c>
      <c r="Z61" s="49">
        <v>15</v>
      </c>
      <c r="AA61" s="51"/>
      <c r="AB61" s="47">
        <v>3</v>
      </c>
      <c r="AC61" s="53">
        <v>3</v>
      </c>
      <c r="AD61" s="47">
        <v>3</v>
      </c>
      <c r="AE61" s="47">
        <v>3</v>
      </c>
      <c r="AF61" s="47">
        <v>3</v>
      </c>
      <c r="AG61" s="49">
        <v>7</v>
      </c>
      <c r="AH61" s="51"/>
      <c r="AI61" s="47">
        <v>2</v>
      </c>
      <c r="AJ61" s="47">
        <v>2</v>
      </c>
      <c r="AK61" s="53">
        <v>3</v>
      </c>
      <c r="AL61" s="52"/>
      <c r="AM61" s="50"/>
      <c r="AN61" s="50"/>
      <c r="AO61" s="50"/>
      <c r="AP61" s="36"/>
      <c r="AQ61" s="50"/>
    </row>
    <row r="62" spans="1:43" s="64" customFormat="1" ht="105" customHeight="1">
      <c r="A62" s="55" t="s">
        <v>5</v>
      </c>
      <c r="B62" s="55" t="s">
        <v>6</v>
      </c>
      <c r="C62" s="55" t="s">
        <v>7</v>
      </c>
      <c r="D62" s="55" t="s">
        <v>8</v>
      </c>
      <c r="E62" s="56" t="s">
        <v>9</v>
      </c>
      <c r="F62" s="33" t="s">
        <v>465</v>
      </c>
      <c r="G62" s="55" t="s">
        <v>10</v>
      </c>
      <c r="H62" s="55" t="s">
        <v>11</v>
      </c>
      <c r="I62" s="56" t="s">
        <v>12</v>
      </c>
      <c r="J62" s="33" t="s">
        <v>466</v>
      </c>
      <c r="K62" s="55" t="s">
        <v>13</v>
      </c>
      <c r="L62" s="57" t="s">
        <v>14</v>
      </c>
      <c r="M62" s="55" t="s">
        <v>15</v>
      </c>
      <c r="N62" s="55" t="s">
        <v>16</v>
      </c>
      <c r="O62" s="55" t="s">
        <v>17</v>
      </c>
      <c r="P62" s="56" t="s">
        <v>18</v>
      </c>
      <c r="Q62" s="33" t="s">
        <v>467</v>
      </c>
      <c r="R62" s="55" t="s">
        <v>19</v>
      </c>
      <c r="S62" s="55" t="s">
        <v>20</v>
      </c>
      <c r="T62" s="58" t="s">
        <v>21</v>
      </c>
      <c r="U62" s="34" t="s">
        <v>468</v>
      </c>
      <c r="V62" s="59" t="s">
        <v>448</v>
      </c>
      <c r="W62" s="33" t="s">
        <v>469</v>
      </c>
      <c r="X62" s="60" t="s">
        <v>449</v>
      </c>
      <c r="Y62" s="61" t="s">
        <v>450</v>
      </c>
      <c r="Z62" s="59" t="s">
        <v>451</v>
      </c>
      <c r="AA62" s="33" t="s">
        <v>470</v>
      </c>
      <c r="AB62" s="60" t="s">
        <v>452</v>
      </c>
      <c r="AC62" s="61" t="s">
        <v>453</v>
      </c>
      <c r="AD62" s="60" t="s">
        <v>454</v>
      </c>
      <c r="AE62" s="60" t="s">
        <v>455</v>
      </c>
      <c r="AF62" s="60" t="s">
        <v>456</v>
      </c>
      <c r="AG62" s="59" t="s">
        <v>457</v>
      </c>
      <c r="AH62" s="33" t="s">
        <v>471</v>
      </c>
      <c r="AI62" s="60" t="s">
        <v>458</v>
      </c>
      <c r="AJ62" s="60" t="s">
        <v>459</v>
      </c>
      <c r="AK62" s="61" t="s">
        <v>460</v>
      </c>
      <c r="AL62" s="62" t="s">
        <v>461</v>
      </c>
      <c r="AM62" s="34" t="s">
        <v>462</v>
      </c>
      <c r="AN62" s="69" t="s">
        <v>474</v>
      </c>
      <c r="AO62" s="63" t="s">
        <v>463</v>
      </c>
      <c r="AP62" s="65" t="s">
        <v>464</v>
      </c>
      <c r="AQ62" s="70" t="s">
        <v>475</v>
      </c>
    </row>
    <row r="63" spans="1:43" s="47" customFormat="1" ht="23.4" customHeight="1">
      <c r="A63" s="37">
        <v>53</v>
      </c>
      <c r="B63" s="47" t="s">
        <v>227</v>
      </c>
      <c r="C63" s="47" t="s">
        <v>228</v>
      </c>
      <c r="D63" s="47" t="s">
        <v>93</v>
      </c>
      <c r="E63" s="38">
        <f t="shared" ref="E63:E94" si="40">((G63*4)+(H63*4))/8</f>
        <v>9.75</v>
      </c>
      <c r="F63" s="39">
        <f t="shared" ref="F63:F94" si="41">IF(E63&gt;=10,8,SUM(IF(G63&gt;=10,4,0),IF(H63&gt;=10,4,0)))</f>
        <v>4</v>
      </c>
      <c r="G63" s="45">
        <v>10.83</v>
      </c>
      <c r="H63" s="45">
        <v>8.67</v>
      </c>
      <c r="I63" s="38">
        <f t="shared" ref="I63:I94" si="42">((K63*4)+(L63*4)+(M63*4)+(N63*3)+(O63*3))/18</f>
        <v>10.120555555555557</v>
      </c>
      <c r="J63" s="39">
        <f t="shared" ref="J63:J94" si="43">IF(I63&gt;=10,18,SUM(IF(K63&gt;=10,4,0),IF(L63&gt;=10,4,0),IF(M63&gt;=10,4,0),IF(N63&gt;=10,3,0),IF(O63&gt;=10,3,0)))</f>
        <v>18</v>
      </c>
      <c r="K63" s="45">
        <v>15</v>
      </c>
      <c r="L63" s="45">
        <v>6</v>
      </c>
      <c r="M63" s="45">
        <v>8.17</v>
      </c>
      <c r="N63" s="45">
        <v>12.83</v>
      </c>
      <c r="O63" s="45">
        <v>9</v>
      </c>
      <c r="P63" s="38">
        <f t="shared" ref="P63:P94" si="44">((R63*2)+(S63*2))/4</f>
        <v>10.085000000000001</v>
      </c>
      <c r="Q63" s="37">
        <f t="shared" ref="Q63:Q94" si="45">IF(P63&gt;=10,4,SUM(IF(R63&gt;=10,2,0),IF(S63&gt;=10,2,0)))</f>
        <v>4</v>
      </c>
      <c r="R63" s="45">
        <v>11.5</v>
      </c>
      <c r="S63" s="45">
        <v>8.67</v>
      </c>
      <c r="T63" s="38">
        <f t="shared" ref="T63:T94" si="46">ROUNDUP(((E63*8)+(I63*18)+(P63*4))/30,2)</f>
        <v>10.02</v>
      </c>
      <c r="U63" s="39">
        <f t="shared" ref="U63:U94" si="47">IF(T63&gt;=10,30,SUM(F63+J63+Q63))</f>
        <v>30</v>
      </c>
      <c r="V63" s="40">
        <f t="shared" ref="V63:V94" si="48">((X63*4)+(Y63*4))/8</f>
        <v>10.5</v>
      </c>
      <c r="W63" s="37">
        <f t="shared" ref="W63:W94" si="49">IF(V63&gt;=10,8,SUM(IF(X63&gt;=10,4,0),IF(Y63&gt;=10,4,0)))</f>
        <v>8</v>
      </c>
      <c r="X63" s="45">
        <v>11.33</v>
      </c>
      <c r="Y63" s="45">
        <v>9.67</v>
      </c>
      <c r="Z63" s="38">
        <f t="shared" ref="Z63:Z94" si="50">((AB63*3)+(AC63*3)+(AD63*3)+(AE63*3)+(AF63*3))/15</f>
        <v>8.8660000000000014</v>
      </c>
      <c r="AA63" s="37">
        <f t="shared" ref="AA63:AA94" si="51">IF(Z63&gt;=10,15,SUM(IF(AB63&gt;=10,3,0),IF(AC63&gt;=10,3,0),IF(AD63&gt;=10,3,0),IF(AE63&gt;=10,3,0),IF(AF63&gt;=10,3,0)))</f>
        <v>9</v>
      </c>
      <c r="AB63" s="45">
        <v>12.5</v>
      </c>
      <c r="AC63" s="45">
        <v>3</v>
      </c>
      <c r="AD63" s="45">
        <v>5.33</v>
      </c>
      <c r="AE63" s="45">
        <v>12.5</v>
      </c>
      <c r="AF63" s="45">
        <v>11</v>
      </c>
      <c r="AG63" s="38">
        <f t="shared" ref="AG63:AG94" si="52">((AI63*2)+(AJ63*2)+(AK63*3))/7</f>
        <v>13.428571428571429</v>
      </c>
      <c r="AH63" s="37">
        <f t="shared" ref="AH63:AH94" si="53">IF(AG63&gt;=10,7,SUM(IF(AI63&gt;=10,2,0),IF(AJ63&gt;=10,2,0),IF(AK63&gt;=10,3,0)))</f>
        <v>7</v>
      </c>
      <c r="AI63" s="45">
        <v>14.5</v>
      </c>
      <c r="AJ63" s="45">
        <v>13</v>
      </c>
      <c r="AK63" s="45">
        <v>13</v>
      </c>
      <c r="AL63" s="38">
        <f t="shared" ref="AL63:AL94" si="54">ROUNDUP(((V63*8)+(Z63*15)+(AG63*7))/30,2)</f>
        <v>10.37</v>
      </c>
      <c r="AM63" s="37">
        <f t="shared" ref="AM63:AM94" si="55">IF(AL63&gt;=10,30,SUM(W63+AA63+AH63))</f>
        <v>30</v>
      </c>
      <c r="AN63" s="37">
        <f t="shared" ref="AN63:AN94" si="56">IF(AO63&gt;=10,60,SUM(U63+AM63))</f>
        <v>60</v>
      </c>
      <c r="AO63" s="40">
        <f t="shared" ref="AO63:AO94" si="57">(T63+AL63)/2</f>
        <v>10.195</v>
      </c>
      <c r="AP63" s="47" t="str">
        <f t="shared" si="19"/>
        <v>Admis(e)</v>
      </c>
      <c r="AQ63" s="39">
        <f t="shared" si="39"/>
        <v>180</v>
      </c>
    </row>
    <row r="64" spans="1:43" s="47" customFormat="1" ht="23.4" customHeight="1">
      <c r="A64" s="37">
        <v>54</v>
      </c>
      <c r="B64" s="47" t="s">
        <v>229</v>
      </c>
      <c r="C64" s="47" t="s">
        <v>230</v>
      </c>
      <c r="D64" s="47" t="s">
        <v>31</v>
      </c>
      <c r="E64" s="38">
        <f t="shared" si="40"/>
        <v>10.664999999999999</v>
      </c>
      <c r="F64" s="39">
        <f t="shared" si="41"/>
        <v>8</v>
      </c>
      <c r="G64" s="45">
        <v>12</v>
      </c>
      <c r="H64" s="45">
        <v>9.33</v>
      </c>
      <c r="I64" s="38">
        <f t="shared" si="42"/>
        <v>10.156666666666666</v>
      </c>
      <c r="J64" s="39">
        <f t="shared" si="43"/>
        <v>18</v>
      </c>
      <c r="K64" s="45">
        <v>13</v>
      </c>
      <c r="L64" s="45">
        <v>6</v>
      </c>
      <c r="M64" s="45">
        <v>8.33</v>
      </c>
      <c r="N64" s="45">
        <v>11.5</v>
      </c>
      <c r="O64" s="45">
        <v>13</v>
      </c>
      <c r="P64" s="38">
        <f t="shared" si="44"/>
        <v>8</v>
      </c>
      <c r="Q64" s="37">
        <f t="shared" si="45"/>
        <v>2</v>
      </c>
      <c r="R64" s="45">
        <v>10</v>
      </c>
      <c r="S64" s="45">
        <v>6</v>
      </c>
      <c r="T64" s="38">
        <f t="shared" si="46"/>
        <v>10.01</v>
      </c>
      <c r="U64" s="39">
        <f t="shared" si="47"/>
        <v>30</v>
      </c>
      <c r="V64" s="40">
        <f t="shared" si="48"/>
        <v>10.664999999999999</v>
      </c>
      <c r="W64" s="37">
        <f t="shared" si="49"/>
        <v>8</v>
      </c>
      <c r="X64" s="45">
        <v>10.33</v>
      </c>
      <c r="Y64" s="45">
        <v>11</v>
      </c>
      <c r="Z64" s="38">
        <f t="shared" si="50"/>
        <v>7.7</v>
      </c>
      <c r="AA64" s="37">
        <f t="shared" si="51"/>
        <v>6</v>
      </c>
      <c r="AB64" s="45">
        <v>9</v>
      </c>
      <c r="AC64" s="45">
        <v>4</v>
      </c>
      <c r="AD64" s="45">
        <v>3.67</v>
      </c>
      <c r="AE64" s="45">
        <v>10.83</v>
      </c>
      <c r="AF64" s="45">
        <v>11</v>
      </c>
      <c r="AG64" s="38">
        <f t="shared" si="52"/>
        <v>13.094285714285714</v>
      </c>
      <c r="AH64" s="37">
        <f t="shared" si="53"/>
        <v>7</v>
      </c>
      <c r="AI64" s="45">
        <v>14</v>
      </c>
      <c r="AJ64" s="45">
        <v>12.33</v>
      </c>
      <c r="AK64" s="45">
        <v>13</v>
      </c>
      <c r="AL64" s="38">
        <f t="shared" si="54"/>
        <v>9.75</v>
      </c>
      <c r="AM64" s="37">
        <f t="shared" si="55"/>
        <v>21</v>
      </c>
      <c r="AN64" s="37">
        <f t="shared" si="56"/>
        <v>51</v>
      </c>
      <c r="AO64" s="40">
        <f t="shared" si="57"/>
        <v>9.879999999999999</v>
      </c>
      <c r="AP64" s="47" t="str">
        <f t="shared" si="19"/>
        <v>ajourné</v>
      </c>
      <c r="AQ64" s="39">
        <f t="shared" si="39"/>
        <v>171</v>
      </c>
    </row>
    <row r="65" spans="1:43" s="47" customFormat="1" ht="23.4" customHeight="1">
      <c r="A65" s="37">
        <v>55</v>
      </c>
      <c r="B65" s="47" t="s">
        <v>231</v>
      </c>
      <c r="C65" s="47" t="s">
        <v>232</v>
      </c>
      <c r="D65" s="47" t="s">
        <v>233</v>
      </c>
      <c r="E65" s="38">
        <f t="shared" si="40"/>
        <v>10.75</v>
      </c>
      <c r="F65" s="39">
        <f t="shared" si="41"/>
        <v>8</v>
      </c>
      <c r="G65" s="45">
        <v>11.5</v>
      </c>
      <c r="H65" s="45">
        <v>10</v>
      </c>
      <c r="I65" s="38">
        <f t="shared" si="42"/>
        <v>11.066111111111111</v>
      </c>
      <c r="J65" s="39">
        <f t="shared" si="43"/>
        <v>18</v>
      </c>
      <c r="K65" s="45">
        <v>11.5</v>
      </c>
      <c r="L65" s="45">
        <v>9</v>
      </c>
      <c r="M65" s="45">
        <v>9.67</v>
      </c>
      <c r="N65" s="45">
        <v>12.17</v>
      </c>
      <c r="O65" s="45">
        <v>14</v>
      </c>
      <c r="P65" s="38">
        <f t="shared" si="44"/>
        <v>8.6649999999999991</v>
      </c>
      <c r="Q65" s="37">
        <f t="shared" si="45"/>
        <v>2</v>
      </c>
      <c r="R65" s="45">
        <v>10.5</v>
      </c>
      <c r="S65" s="45">
        <v>6.83</v>
      </c>
      <c r="T65" s="38">
        <f t="shared" si="46"/>
        <v>10.67</v>
      </c>
      <c r="U65" s="39">
        <f t="shared" si="47"/>
        <v>30</v>
      </c>
      <c r="V65" s="40">
        <f t="shared" si="48"/>
        <v>12.835000000000001</v>
      </c>
      <c r="W65" s="37">
        <f t="shared" si="49"/>
        <v>8</v>
      </c>
      <c r="X65" s="45">
        <v>12.67</v>
      </c>
      <c r="Y65" s="45">
        <v>13</v>
      </c>
      <c r="Z65" s="38">
        <f t="shared" si="50"/>
        <v>7.8319999999999999</v>
      </c>
      <c r="AA65" s="37">
        <f t="shared" si="51"/>
        <v>6</v>
      </c>
      <c r="AB65" s="45">
        <v>7</v>
      </c>
      <c r="AC65" s="45">
        <v>2</v>
      </c>
      <c r="AD65" s="45">
        <v>6.83</v>
      </c>
      <c r="AE65" s="45">
        <v>12.33</v>
      </c>
      <c r="AF65" s="45">
        <v>11</v>
      </c>
      <c r="AG65" s="38">
        <f t="shared" si="52"/>
        <v>11.379999999999999</v>
      </c>
      <c r="AH65" s="37">
        <f t="shared" si="53"/>
        <v>7</v>
      </c>
      <c r="AI65" s="45">
        <v>11</v>
      </c>
      <c r="AJ65" s="45">
        <v>9.33</v>
      </c>
      <c r="AK65" s="45">
        <v>13</v>
      </c>
      <c r="AL65" s="38">
        <f t="shared" si="54"/>
        <v>10</v>
      </c>
      <c r="AM65" s="37">
        <f t="shared" si="55"/>
        <v>30</v>
      </c>
      <c r="AN65" s="37">
        <f t="shared" si="56"/>
        <v>60</v>
      </c>
      <c r="AO65" s="40">
        <f t="shared" si="57"/>
        <v>10.335000000000001</v>
      </c>
      <c r="AP65" s="47" t="str">
        <f t="shared" si="19"/>
        <v>Admis(e)</v>
      </c>
      <c r="AQ65" s="39">
        <f t="shared" si="39"/>
        <v>180</v>
      </c>
    </row>
    <row r="66" spans="1:43" s="47" customFormat="1" ht="23.4" customHeight="1">
      <c r="A66" s="37">
        <v>56</v>
      </c>
      <c r="B66" s="47" t="s">
        <v>235</v>
      </c>
      <c r="C66" s="47" t="s">
        <v>34</v>
      </c>
      <c r="D66" s="47" t="s">
        <v>60</v>
      </c>
      <c r="E66" s="38">
        <f t="shared" si="40"/>
        <v>12.414999999999999</v>
      </c>
      <c r="F66" s="39">
        <f t="shared" si="41"/>
        <v>8</v>
      </c>
      <c r="G66" s="45">
        <v>13.5</v>
      </c>
      <c r="H66" s="45">
        <v>11.33</v>
      </c>
      <c r="I66" s="38">
        <f t="shared" si="42"/>
        <v>8.0172222222222231</v>
      </c>
      <c r="J66" s="39">
        <f t="shared" si="43"/>
        <v>7</v>
      </c>
      <c r="K66" s="45">
        <v>11.5</v>
      </c>
      <c r="L66" s="45">
        <v>4</v>
      </c>
      <c r="M66" s="45">
        <v>6.83</v>
      </c>
      <c r="N66" s="45">
        <v>8.33</v>
      </c>
      <c r="O66" s="45">
        <v>10</v>
      </c>
      <c r="P66" s="38">
        <f t="shared" si="44"/>
        <v>10.664999999999999</v>
      </c>
      <c r="Q66" s="37">
        <f t="shared" si="45"/>
        <v>4</v>
      </c>
      <c r="R66" s="45">
        <v>10.5</v>
      </c>
      <c r="S66" s="45">
        <v>10.83</v>
      </c>
      <c r="T66" s="38">
        <f t="shared" si="46"/>
        <v>9.5499999999999989</v>
      </c>
      <c r="U66" s="39">
        <f t="shared" si="47"/>
        <v>19</v>
      </c>
      <c r="V66" s="40">
        <f t="shared" si="48"/>
        <v>12</v>
      </c>
      <c r="W66" s="37">
        <f t="shared" si="49"/>
        <v>8</v>
      </c>
      <c r="X66" s="45">
        <v>13.33</v>
      </c>
      <c r="Y66" s="45">
        <v>10.67</v>
      </c>
      <c r="Z66" s="38">
        <f t="shared" si="50"/>
        <v>8.9</v>
      </c>
      <c r="AA66" s="37">
        <f t="shared" si="51"/>
        <v>6</v>
      </c>
      <c r="AB66" s="45">
        <v>9.5</v>
      </c>
      <c r="AC66" s="45">
        <v>8</v>
      </c>
      <c r="AD66" s="45">
        <v>1</v>
      </c>
      <c r="AE66" s="45">
        <v>13.5</v>
      </c>
      <c r="AF66" s="45">
        <v>12.5</v>
      </c>
      <c r="AG66" s="38">
        <f t="shared" si="52"/>
        <v>13.379999999999999</v>
      </c>
      <c r="AH66" s="37">
        <f t="shared" si="53"/>
        <v>7</v>
      </c>
      <c r="AI66" s="45">
        <v>15</v>
      </c>
      <c r="AJ66" s="45">
        <v>12.33</v>
      </c>
      <c r="AK66" s="45">
        <v>13</v>
      </c>
      <c r="AL66" s="38">
        <f t="shared" si="54"/>
        <v>10.78</v>
      </c>
      <c r="AM66" s="37">
        <f t="shared" si="55"/>
        <v>30</v>
      </c>
      <c r="AN66" s="37">
        <f t="shared" si="56"/>
        <v>60</v>
      </c>
      <c r="AO66" s="40">
        <f t="shared" si="57"/>
        <v>10.164999999999999</v>
      </c>
      <c r="AP66" s="47" t="str">
        <f t="shared" si="19"/>
        <v>Admis(e)</v>
      </c>
      <c r="AQ66" s="39">
        <f t="shared" si="39"/>
        <v>180</v>
      </c>
    </row>
    <row r="67" spans="1:43" s="47" customFormat="1" ht="23.4" customHeight="1">
      <c r="A67" s="37">
        <v>57</v>
      </c>
      <c r="B67" s="47" t="s">
        <v>33</v>
      </c>
      <c r="C67" s="47" t="s">
        <v>34</v>
      </c>
      <c r="D67" s="47" t="s">
        <v>27</v>
      </c>
      <c r="E67" s="38">
        <f t="shared" si="40"/>
        <v>10.835000000000001</v>
      </c>
      <c r="F67" s="39">
        <f t="shared" si="41"/>
        <v>8</v>
      </c>
      <c r="G67" s="45">
        <v>9</v>
      </c>
      <c r="H67" s="45">
        <v>12.67</v>
      </c>
      <c r="I67" s="38">
        <f t="shared" si="42"/>
        <v>7.8705555555555566</v>
      </c>
      <c r="J67" s="39">
        <f t="shared" si="43"/>
        <v>7</v>
      </c>
      <c r="K67" s="45">
        <v>10</v>
      </c>
      <c r="L67" s="45">
        <v>7</v>
      </c>
      <c r="M67" s="45">
        <v>3.17</v>
      </c>
      <c r="N67" s="45">
        <v>9.83</v>
      </c>
      <c r="O67" s="45">
        <v>10.5</v>
      </c>
      <c r="P67" s="38">
        <f t="shared" si="44"/>
        <v>10.835000000000001</v>
      </c>
      <c r="Q67" s="37">
        <f t="shared" si="45"/>
        <v>4</v>
      </c>
      <c r="R67" s="45">
        <v>9</v>
      </c>
      <c r="S67" s="45">
        <v>12.67</v>
      </c>
      <c r="T67" s="38">
        <f t="shared" si="46"/>
        <v>9.06</v>
      </c>
      <c r="U67" s="39">
        <f t="shared" si="47"/>
        <v>19</v>
      </c>
      <c r="V67" s="40">
        <f t="shared" si="48"/>
        <v>12.835000000000001</v>
      </c>
      <c r="W67" s="37">
        <f t="shared" si="49"/>
        <v>8</v>
      </c>
      <c r="X67" s="45">
        <v>13.67</v>
      </c>
      <c r="Y67" s="45">
        <v>12</v>
      </c>
      <c r="Z67" s="38">
        <f t="shared" si="50"/>
        <v>8.7679999999999989</v>
      </c>
      <c r="AA67" s="37">
        <f t="shared" si="51"/>
        <v>9</v>
      </c>
      <c r="AB67" s="45">
        <v>10</v>
      </c>
      <c r="AC67" s="45">
        <v>5</v>
      </c>
      <c r="AD67" s="45">
        <v>6.67</v>
      </c>
      <c r="AE67" s="45">
        <v>10.67</v>
      </c>
      <c r="AF67" s="45">
        <v>11.5</v>
      </c>
      <c r="AG67" s="38">
        <f t="shared" si="52"/>
        <v>14.522857142857143</v>
      </c>
      <c r="AH67" s="37">
        <f t="shared" si="53"/>
        <v>7</v>
      </c>
      <c r="AI67" s="45">
        <v>13</v>
      </c>
      <c r="AJ67" s="45">
        <v>15.33</v>
      </c>
      <c r="AK67" s="45">
        <v>15</v>
      </c>
      <c r="AL67" s="38">
        <f t="shared" si="54"/>
        <v>11.2</v>
      </c>
      <c r="AM67" s="37">
        <f t="shared" si="55"/>
        <v>30</v>
      </c>
      <c r="AN67" s="37">
        <f t="shared" si="56"/>
        <v>60</v>
      </c>
      <c r="AO67" s="40">
        <f t="shared" si="57"/>
        <v>10.129999999999999</v>
      </c>
      <c r="AP67" s="47" t="str">
        <f t="shared" si="19"/>
        <v>Admis(e)</v>
      </c>
      <c r="AQ67" s="39">
        <f t="shared" si="39"/>
        <v>180</v>
      </c>
    </row>
    <row r="68" spans="1:43" s="47" customFormat="1" ht="23.4" customHeight="1">
      <c r="A68" s="37">
        <v>58</v>
      </c>
      <c r="B68" s="47" t="s">
        <v>236</v>
      </c>
      <c r="C68" s="47" t="s">
        <v>237</v>
      </c>
      <c r="D68" s="47" t="s">
        <v>238</v>
      </c>
      <c r="E68" s="38">
        <f t="shared" si="40"/>
        <v>11</v>
      </c>
      <c r="F68" s="39">
        <f t="shared" si="41"/>
        <v>8</v>
      </c>
      <c r="G68" s="45">
        <v>12.33</v>
      </c>
      <c r="H68" s="45">
        <v>9.67</v>
      </c>
      <c r="I68" s="38">
        <f t="shared" si="42"/>
        <v>9.5933333333333337</v>
      </c>
      <c r="J68" s="39">
        <f t="shared" si="43"/>
        <v>10</v>
      </c>
      <c r="K68" s="45">
        <v>12</v>
      </c>
      <c r="L68" s="45">
        <v>7</v>
      </c>
      <c r="M68" s="45">
        <v>4.67</v>
      </c>
      <c r="N68" s="45">
        <v>12.5</v>
      </c>
      <c r="O68" s="45">
        <v>13.5</v>
      </c>
      <c r="P68" s="38">
        <f t="shared" si="44"/>
        <v>9.0850000000000009</v>
      </c>
      <c r="Q68" s="37">
        <f t="shared" si="45"/>
        <v>2</v>
      </c>
      <c r="R68" s="45">
        <v>11.5</v>
      </c>
      <c r="S68" s="45">
        <v>6.67</v>
      </c>
      <c r="T68" s="38">
        <f t="shared" si="46"/>
        <v>9.91</v>
      </c>
      <c r="U68" s="39">
        <f t="shared" si="47"/>
        <v>20</v>
      </c>
      <c r="V68" s="40">
        <f t="shared" si="48"/>
        <v>12</v>
      </c>
      <c r="W68" s="37">
        <f t="shared" si="49"/>
        <v>8</v>
      </c>
      <c r="X68" s="45">
        <v>12</v>
      </c>
      <c r="Y68" s="45">
        <v>12</v>
      </c>
      <c r="Z68" s="38">
        <f t="shared" si="50"/>
        <v>9.0320000000000018</v>
      </c>
      <c r="AA68" s="37">
        <f t="shared" si="51"/>
        <v>9</v>
      </c>
      <c r="AB68" s="45">
        <v>10</v>
      </c>
      <c r="AC68" s="45">
        <v>8</v>
      </c>
      <c r="AD68" s="45">
        <v>6.83</v>
      </c>
      <c r="AE68" s="45">
        <v>10.33</v>
      </c>
      <c r="AF68" s="45">
        <v>10</v>
      </c>
      <c r="AG68" s="38">
        <f t="shared" si="52"/>
        <v>12.094285714285714</v>
      </c>
      <c r="AH68" s="37">
        <f t="shared" si="53"/>
        <v>7</v>
      </c>
      <c r="AI68" s="45">
        <v>11.5</v>
      </c>
      <c r="AJ68" s="45">
        <v>11.33</v>
      </c>
      <c r="AK68" s="45">
        <v>13</v>
      </c>
      <c r="AL68" s="38">
        <f t="shared" si="54"/>
        <v>10.54</v>
      </c>
      <c r="AM68" s="37">
        <f t="shared" si="55"/>
        <v>30</v>
      </c>
      <c r="AN68" s="37">
        <f t="shared" si="56"/>
        <v>60</v>
      </c>
      <c r="AO68" s="40">
        <f t="shared" si="57"/>
        <v>10.225</v>
      </c>
      <c r="AP68" s="47" t="str">
        <f t="shared" si="19"/>
        <v>Admis(e)</v>
      </c>
      <c r="AQ68" s="39">
        <f t="shared" si="39"/>
        <v>180</v>
      </c>
    </row>
    <row r="69" spans="1:43" s="47" customFormat="1" ht="23.4" customHeight="1">
      <c r="A69" s="37">
        <v>59</v>
      </c>
      <c r="B69" s="47" t="s">
        <v>35</v>
      </c>
      <c r="C69" s="47" t="s">
        <v>36</v>
      </c>
      <c r="D69" s="47" t="s">
        <v>37</v>
      </c>
      <c r="E69" s="38">
        <f t="shared" si="40"/>
        <v>11.75</v>
      </c>
      <c r="F69" s="39">
        <f t="shared" si="41"/>
        <v>8</v>
      </c>
      <c r="G69" s="45">
        <v>12.17</v>
      </c>
      <c r="H69" s="45">
        <v>11.33</v>
      </c>
      <c r="I69" s="38">
        <f t="shared" si="42"/>
        <v>7.333333333333333</v>
      </c>
      <c r="J69" s="39">
        <f t="shared" si="43"/>
        <v>7</v>
      </c>
      <c r="K69" s="45">
        <v>10</v>
      </c>
      <c r="L69" s="45">
        <v>3</v>
      </c>
      <c r="M69" s="45">
        <v>6.5</v>
      </c>
      <c r="N69" s="45">
        <v>8</v>
      </c>
      <c r="O69" s="45">
        <v>10</v>
      </c>
      <c r="P69" s="38">
        <f t="shared" si="44"/>
        <v>10</v>
      </c>
      <c r="Q69" s="37">
        <f t="shared" si="45"/>
        <v>4</v>
      </c>
      <c r="R69" s="45">
        <v>10</v>
      </c>
      <c r="S69" s="45">
        <v>10</v>
      </c>
      <c r="T69" s="38">
        <f t="shared" si="46"/>
        <v>8.8699999999999992</v>
      </c>
      <c r="U69" s="39">
        <f t="shared" si="47"/>
        <v>19</v>
      </c>
      <c r="V69" s="40">
        <f t="shared" si="48"/>
        <v>11.585000000000001</v>
      </c>
      <c r="W69" s="37">
        <f t="shared" si="49"/>
        <v>8</v>
      </c>
      <c r="X69" s="45">
        <v>11.5</v>
      </c>
      <c r="Y69" s="45">
        <v>11.67</v>
      </c>
      <c r="Z69" s="38">
        <f t="shared" si="50"/>
        <v>9.6660000000000004</v>
      </c>
      <c r="AA69" s="37">
        <f t="shared" si="51"/>
        <v>9</v>
      </c>
      <c r="AB69" s="45">
        <v>11</v>
      </c>
      <c r="AC69" s="45">
        <v>9</v>
      </c>
      <c r="AD69" s="45">
        <v>7</v>
      </c>
      <c r="AE69" s="45">
        <v>10.33</v>
      </c>
      <c r="AF69" s="45">
        <v>11</v>
      </c>
      <c r="AG69" s="38">
        <f t="shared" si="52"/>
        <v>13</v>
      </c>
      <c r="AH69" s="37">
        <f t="shared" si="53"/>
        <v>7</v>
      </c>
      <c r="AI69" s="45">
        <v>13</v>
      </c>
      <c r="AJ69" s="45">
        <v>10</v>
      </c>
      <c r="AK69" s="45">
        <v>15</v>
      </c>
      <c r="AL69" s="38">
        <f t="shared" si="54"/>
        <v>10.959999999999999</v>
      </c>
      <c r="AM69" s="37">
        <f t="shared" si="55"/>
        <v>30</v>
      </c>
      <c r="AN69" s="37">
        <f t="shared" si="56"/>
        <v>49</v>
      </c>
      <c r="AO69" s="40">
        <f t="shared" si="57"/>
        <v>9.9149999999999991</v>
      </c>
      <c r="AP69" s="47" t="str">
        <f t="shared" si="19"/>
        <v>ajourné</v>
      </c>
      <c r="AQ69" s="39">
        <f t="shared" si="39"/>
        <v>169</v>
      </c>
    </row>
    <row r="70" spans="1:43" s="47" customFormat="1" ht="23.4" customHeight="1">
      <c r="A70" s="37">
        <v>60</v>
      </c>
      <c r="B70" s="47" t="s">
        <v>38</v>
      </c>
      <c r="C70" s="47" t="s">
        <v>39</v>
      </c>
      <c r="D70" s="47" t="s">
        <v>40</v>
      </c>
      <c r="E70" s="38">
        <f t="shared" si="40"/>
        <v>11.914999999999999</v>
      </c>
      <c r="F70" s="39">
        <f t="shared" si="41"/>
        <v>8</v>
      </c>
      <c r="G70" s="45">
        <v>11.83</v>
      </c>
      <c r="H70" s="45">
        <v>12</v>
      </c>
      <c r="I70" s="38">
        <f t="shared" si="42"/>
        <v>8.3155555555555551</v>
      </c>
      <c r="J70" s="39">
        <f t="shared" si="43"/>
        <v>6</v>
      </c>
      <c r="K70" s="45">
        <v>7.5</v>
      </c>
      <c r="L70" s="45">
        <v>7</v>
      </c>
      <c r="M70" s="45">
        <v>7.17</v>
      </c>
      <c r="N70" s="45">
        <v>11</v>
      </c>
      <c r="O70" s="45">
        <v>10</v>
      </c>
      <c r="P70" s="38">
        <f t="shared" si="44"/>
        <v>10.335000000000001</v>
      </c>
      <c r="Q70" s="37">
        <f t="shared" si="45"/>
        <v>4</v>
      </c>
      <c r="R70" s="45">
        <v>10</v>
      </c>
      <c r="S70" s="45">
        <v>10.67</v>
      </c>
      <c r="T70" s="38">
        <f t="shared" si="46"/>
        <v>9.5499999999999989</v>
      </c>
      <c r="U70" s="39">
        <f t="shared" si="47"/>
        <v>18</v>
      </c>
      <c r="V70" s="40">
        <f t="shared" si="48"/>
        <v>11.664999999999999</v>
      </c>
      <c r="W70" s="37">
        <f t="shared" si="49"/>
        <v>8</v>
      </c>
      <c r="X70" s="45">
        <v>13.33</v>
      </c>
      <c r="Y70" s="45">
        <v>10</v>
      </c>
      <c r="Z70" s="38">
        <f t="shared" si="50"/>
        <v>8.766</v>
      </c>
      <c r="AA70" s="37">
        <f t="shared" si="51"/>
        <v>6</v>
      </c>
      <c r="AB70" s="45">
        <v>9</v>
      </c>
      <c r="AC70" s="45">
        <v>8</v>
      </c>
      <c r="AD70" s="45">
        <v>4.5</v>
      </c>
      <c r="AE70" s="45">
        <v>11.33</v>
      </c>
      <c r="AF70" s="45">
        <v>11</v>
      </c>
      <c r="AG70" s="38">
        <f t="shared" si="52"/>
        <v>12.642857142857142</v>
      </c>
      <c r="AH70" s="37">
        <f t="shared" si="53"/>
        <v>7</v>
      </c>
      <c r="AI70" s="45">
        <v>12</v>
      </c>
      <c r="AJ70" s="45">
        <v>12</v>
      </c>
      <c r="AK70" s="45">
        <v>13.5</v>
      </c>
      <c r="AL70" s="38">
        <f t="shared" si="54"/>
        <v>10.45</v>
      </c>
      <c r="AM70" s="37">
        <f t="shared" si="55"/>
        <v>30</v>
      </c>
      <c r="AN70" s="37">
        <f t="shared" si="56"/>
        <v>60</v>
      </c>
      <c r="AO70" s="40">
        <f t="shared" si="57"/>
        <v>10</v>
      </c>
      <c r="AP70" s="47" t="str">
        <f t="shared" si="19"/>
        <v>Admis(e)</v>
      </c>
      <c r="AQ70" s="39">
        <f t="shared" si="39"/>
        <v>180</v>
      </c>
    </row>
    <row r="71" spans="1:43" s="47" customFormat="1" ht="23.4" customHeight="1">
      <c r="A71" s="37">
        <v>61</v>
      </c>
      <c r="B71" s="47" t="s">
        <v>41</v>
      </c>
      <c r="C71" s="47" t="s">
        <v>42</v>
      </c>
      <c r="D71" s="47" t="s">
        <v>28</v>
      </c>
      <c r="E71" s="38">
        <f t="shared" si="40"/>
        <v>11.5</v>
      </c>
      <c r="F71" s="39">
        <f t="shared" si="41"/>
        <v>8</v>
      </c>
      <c r="G71" s="45">
        <v>11.67</v>
      </c>
      <c r="H71" s="45">
        <v>11.33</v>
      </c>
      <c r="I71" s="38">
        <f t="shared" si="42"/>
        <v>10.509444444444446</v>
      </c>
      <c r="J71" s="39">
        <f t="shared" si="43"/>
        <v>18</v>
      </c>
      <c r="K71" s="45">
        <v>10.5</v>
      </c>
      <c r="L71" s="45">
        <v>10</v>
      </c>
      <c r="M71" s="45">
        <v>11.17</v>
      </c>
      <c r="N71" s="45">
        <v>10.33</v>
      </c>
      <c r="O71" s="45">
        <v>10.5</v>
      </c>
      <c r="P71" s="38">
        <f t="shared" si="44"/>
        <v>11</v>
      </c>
      <c r="Q71" s="37">
        <f t="shared" si="45"/>
        <v>4</v>
      </c>
      <c r="R71" s="45">
        <v>11</v>
      </c>
      <c r="S71" s="45">
        <v>11</v>
      </c>
      <c r="T71" s="38">
        <f t="shared" si="46"/>
        <v>10.84</v>
      </c>
      <c r="U71" s="39">
        <f t="shared" si="47"/>
        <v>30</v>
      </c>
      <c r="V71" s="40">
        <f t="shared" si="48"/>
        <v>10.75</v>
      </c>
      <c r="W71" s="37">
        <f t="shared" si="49"/>
        <v>8</v>
      </c>
      <c r="X71" s="45">
        <v>11.5</v>
      </c>
      <c r="Y71" s="45">
        <v>10</v>
      </c>
      <c r="Z71" s="38">
        <f t="shared" si="50"/>
        <v>8.1999999999999993</v>
      </c>
      <c r="AA71" s="37">
        <f t="shared" si="51"/>
        <v>6</v>
      </c>
      <c r="AB71" s="45">
        <v>10</v>
      </c>
      <c r="AC71" s="45">
        <v>5</v>
      </c>
      <c r="AD71" s="45">
        <v>6</v>
      </c>
      <c r="AE71" s="45">
        <v>8</v>
      </c>
      <c r="AF71" s="45">
        <v>12</v>
      </c>
      <c r="AG71" s="38">
        <f t="shared" si="52"/>
        <v>13.285714285714286</v>
      </c>
      <c r="AH71" s="37">
        <f t="shared" si="53"/>
        <v>7</v>
      </c>
      <c r="AI71" s="45">
        <v>12</v>
      </c>
      <c r="AJ71" s="45">
        <v>12</v>
      </c>
      <c r="AK71" s="45">
        <v>15</v>
      </c>
      <c r="AL71" s="38">
        <f t="shared" si="54"/>
        <v>10.07</v>
      </c>
      <c r="AM71" s="37">
        <f t="shared" si="55"/>
        <v>30</v>
      </c>
      <c r="AN71" s="37">
        <f t="shared" si="56"/>
        <v>60</v>
      </c>
      <c r="AO71" s="40">
        <f t="shared" si="57"/>
        <v>10.455</v>
      </c>
      <c r="AP71" s="47" t="str">
        <f t="shared" si="19"/>
        <v>Admis(e)</v>
      </c>
      <c r="AQ71" s="39">
        <f t="shared" si="39"/>
        <v>180</v>
      </c>
    </row>
    <row r="72" spans="1:43" s="47" customFormat="1" ht="23.4" customHeight="1">
      <c r="A72" s="37">
        <v>62</v>
      </c>
      <c r="B72" s="47" t="s">
        <v>239</v>
      </c>
      <c r="C72" s="47" t="s">
        <v>240</v>
      </c>
      <c r="D72" s="47" t="s">
        <v>241</v>
      </c>
      <c r="E72" s="38">
        <f t="shared" si="40"/>
        <v>12.42</v>
      </c>
      <c r="F72" s="39">
        <f t="shared" si="41"/>
        <v>8</v>
      </c>
      <c r="G72" s="45">
        <v>13.17</v>
      </c>
      <c r="H72" s="45">
        <v>11.67</v>
      </c>
      <c r="I72" s="38">
        <f t="shared" si="42"/>
        <v>9.288333333333334</v>
      </c>
      <c r="J72" s="39">
        <f t="shared" si="43"/>
        <v>7</v>
      </c>
      <c r="K72" s="45">
        <v>11.5</v>
      </c>
      <c r="L72" s="45">
        <v>8</v>
      </c>
      <c r="M72" s="45">
        <v>7.17</v>
      </c>
      <c r="N72" s="45">
        <v>9.17</v>
      </c>
      <c r="O72" s="45">
        <v>11</v>
      </c>
      <c r="P72" s="38">
        <f t="shared" si="44"/>
        <v>8.3350000000000009</v>
      </c>
      <c r="Q72" s="37">
        <f t="shared" si="45"/>
        <v>2</v>
      </c>
      <c r="R72" s="45">
        <v>10</v>
      </c>
      <c r="S72" s="45">
        <v>6.67</v>
      </c>
      <c r="T72" s="38">
        <f t="shared" si="46"/>
        <v>10</v>
      </c>
      <c r="U72" s="39">
        <f t="shared" si="47"/>
        <v>30</v>
      </c>
      <c r="V72" s="40">
        <f t="shared" si="48"/>
        <v>10</v>
      </c>
      <c r="W72" s="37">
        <f t="shared" si="49"/>
        <v>8</v>
      </c>
      <c r="X72" s="45">
        <v>13</v>
      </c>
      <c r="Y72" s="45">
        <v>7</v>
      </c>
      <c r="Z72" s="38">
        <f t="shared" si="50"/>
        <v>8.8000000000000007</v>
      </c>
      <c r="AA72" s="37">
        <f t="shared" si="51"/>
        <v>9</v>
      </c>
      <c r="AB72" s="45">
        <v>12</v>
      </c>
      <c r="AC72" s="45">
        <v>4</v>
      </c>
      <c r="AD72" s="45">
        <v>6.67</v>
      </c>
      <c r="AE72" s="45">
        <v>10.33</v>
      </c>
      <c r="AF72" s="45">
        <v>11</v>
      </c>
      <c r="AG72" s="38">
        <f t="shared" si="52"/>
        <v>13.142857142857142</v>
      </c>
      <c r="AH72" s="37">
        <f t="shared" si="53"/>
        <v>7</v>
      </c>
      <c r="AI72" s="45">
        <v>14.5</v>
      </c>
      <c r="AJ72" s="45">
        <v>12</v>
      </c>
      <c r="AK72" s="45">
        <v>13</v>
      </c>
      <c r="AL72" s="38">
        <f t="shared" si="54"/>
        <v>10.14</v>
      </c>
      <c r="AM72" s="37">
        <f t="shared" si="55"/>
        <v>30</v>
      </c>
      <c r="AN72" s="37">
        <f t="shared" si="56"/>
        <v>60</v>
      </c>
      <c r="AO72" s="40">
        <f t="shared" si="57"/>
        <v>10.07</v>
      </c>
      <c r="AP72" s="47" t="str">
        <f t="shared" si="19"/>
        <v>Admis(e)</v>
      </c>
      <c r="AQ72" s="39">
        <f t="shared" si="39"/>
        <v>180</v>
      </c>
    </row>
    <row r="73" spans="1:43" s="47" customFormat="1" ht="23.4" customHeight="1">
      <c r="A73" s="37">
        <v>63</v>
      </c>
      <c r="B73" s="47" t="s">
        <v>242</v>
      </c>
      <c r="C73" s="47" t="s">
        <v>243</v>
      </c>
      <c r="D73" s="47" t="s">
        <v>59</v>
      </c>
      <c r="E73" s="38">
        <f t="shared" si="40"/>
        <v>9.8350000000000009</v>
      </c>
      <c r="F73" s="39">
        <f t="shared" si="41"/>
        <v>4</v>
      </c>
      <c r="G73" s="45">
        <v>10</v>
      </c>
      <c r="H73" s="45">
        <v>9.67</v>
      </c>
      <c r="I73" s="38">
        <f t="shared" si="42"/>
        <v>10.149444444444445</v>
      </c>
      <c r="J73" s="39">
        <f t="shared" si="43"/>
        <v>18</v>
      </c>
      <c r="K73" s="45">
        <v>12</v>
      </c>
      <c r="L73" s="45">
        <v>6.5</v>
      </c>
      <c r="M73" s="45">
        <v>10.17</v>
      </c>
      <c r="N73" s="45">
        <v>10.17</v>
      </c>
      <c r="O73" s="45">
        <v>12.5</v>
      </c>
      <c r="P73" s="38">
        <f t="shared" si="44"/>
        <v>9.8350000000000009</v>
      </c>
      <c r="Q73" s="37">
        <f t="shared" si="45"/>
        <v>2</v>
      </c>
      <c r="R73" s="45">
        <v>10</v>
      </c>
      <c r="S73" s="45">
        <v>9.67</v>
      </c>
      <c r="T73" s="38">
        <f t="shared" si="46"/>
        <v>10.029999999999999</v>
      </c>
      <c r="U73" s="39">
        <f t="shared" si="47"/>
        <v>30</v>
      </c>
      <c r="V73" s="40">
        <f t="shared" si="48"/>
        <v>11.164999999999999</v>
      </c>
      <c r="W73" s="37">
        <f t="shared" si="49"/>
        <v>8</v>
      </c>
      <c r="X73" s="45">
        <v>12</v>
      </c>
      <c r="Y73" s="45">
        <v>10.33</v>
      </c>
      <c r="Z73" s="38">
        <f t="shared" si="50"/>
        <v>8.9339999999999993</v>
      </c>
      <c r="AA73" s="37">
        <f t="shared" si="51"/>
        <v>9</v>
      </c>
      <c r="AB73" s="45">
        <v>10</v>
      </c>
      <c r="AC73" s="45">
        <v>6</v>
      </c>
      <c r="AD73" s="45">
        <v>5</v>
      </c>
      <c r="AE73" s="45">
        <v>12.67</v>
      </c>
      <c r="AF73" s="45">
        <v>11</v>
      </c>
      <c r="AG73" s="38">
        <f t="shared" si="52"/>
        <v>12.95142857142857</v>
      </c>
      <c r="AH73" s="37">
        <f t="shared" si="53"/>
        <v>7</v>
      </c>
      <c r="AI73" s="45">
        <v>14.5</v>
      </c>
      <c r="AJ73" s="45">
        <v>11.33</v>
      </c>
      <c r="AK73" s="45">
        <v>13</v>
      </c>
      <c r="AL73" s="38">
        <f t="shared" si="54"/>
        <v>10.47</v>
      </c>
      <c r="AM73" s="37">
        <f t="shared" si="55"/>
        <v>30</v>
      </c>
      <c r="AN73" s="37">
        <f t="shared" si="56"/>
        <v>60</v>
      </c>
      <c r="AO73" s="40">
        <f t="shared" si="57"/>
        <v>10.25</v>
      </c>
      <c r="AP73" s="47" t="str">
        <f t="shared" si="19"/>
        <v>Admis(e)</v>
      </c>
      <c r="AQ73" s="39">
        <f t="shared" si="39"/>
        <v>180</v>
      </c>
    </row>
    <row r="74" spans="1:43" s="47" customFormat="1" ht="23.4" customHeight="1">
      <c r="A74" s="37">
        <v>64</v>
      </c>
      <c r="B74" s="47" t="s">
        <v>43</v>
      </c>
      <c r="C74" s="47" t="s">
        <v>44</v>
      </c>
      <c r="D74" s="47" t="s">
        <v>45</v>
      </c>
      <c r="E74" s="38">
        <f t="shared" si="40"/>
        <v>11.164999999999999</v>
      </c>
      <c r="F74" s="39">
        <f t="shared" si="41"/>
        <v>8</v>
      </c>
      <c r="G74" s="45">
        <v>12</v>
      </c>
      <c r="H74" s="45">
        <v>10.33</v>
      </c>
      <c r="I74" s="38">
        <f t="shared" si="42"/>
        <v>8.3894444444444431</v>
      </c>
      <c r="J74" s="39">
        <f t="shared" si="43"/>
        <v>3</v>
      </c>
      <c r="K74" s="45">
        <v>8.5</v>
      </c>
      <c r="L74" s="45">
        <v>7</v>
      </c>
      <c r="M74" s="45">
        <v>7.5</v>
      </c>
      <c r="N74" s="45">
        <v>9.67</v>
      </c>
      <c r="O74" s="45">
        <v>10</v>
      </c>
      <c r="P74" s="38">
        <f t="shared" si="44"/>
        <v>11.835000000000001</v>
      </c>
      <c r="Q74" s="37">
        <f t="shared" si="45"/>
        <v>4</v>
      </c>
      <c r="R74" s="45">
        <v>10</v>
      </c>
      <c r="S74" s="45">
        <v>13.67</v>
      </c>
      <c r="T74" s="38">
        <f t="shared" si="46"/>
        <v>9.59</v>
      </c>
      <c r="U74" s="39">
        <f t="shared" si="47"/>
        <v>15</v>
      </c>
      <c r="V74" s="40">
        <f t="shared" si="48"/>
        <v>7.17</v>
      </c>
      <c r="W74" s="37">
        <f t="shared" si="49"/>
        <v>0</v>
      </c>
      <c r="X74" s="45">
        <v>7.67</v>
      </c>
      <c r="Y74" s="45">
        <v>6.67</v>
      </c>
      <c r="Z74" s="38">
        <f t="shared" si="50"/>
        <v>7.4660000000000002</v>
      </c>
      <c r="AA74" s="37">
        <f t="shared" si="51"/>
        <v>9</v>
      </c>
      <c r="AB74" s="45">
        <v>10</v>
      </c>
      <c r="AC74" s="45">
        <v>2</v>
      </c>
      <c r="AD74" s="45">
        <v>4.33</v>
      </c>
      <c r="AE74" s="45">
        <v>10</v>
      </c>
      <c r="AF74" s="45">
        <v>11</v>
      </c>
      <c r="AG74" s="38">
        <f t="shared" si="52"/>
        <v>12.071428571428571</v>
      </c>
      <c r="AH74" s="37">
        <f t="shared" si="53"/>
        <v>7</v>
      </c>
      <c r="AI74" s="45">
        <v>14</v>
      </c>
      <c r="AJ74" s="45">
        <v>8</v>
      </c>
      <c r="AK74" s="45">
        <v>13.5</v>
      </c>
      <c r="AL74" s="38">
        <f t="shared" si="54"/>
        <v>8.4700000000000006</v>
      </c>
      <c r="AM74" s="37">
        <f t="shared" si="55"/>
        <v>16</v>
      </c>
      <c r="AN74" s="37">
        <f t="shared" si="56"/>
        <v>31</v>
      </c>
      <c r="AO74" s="40">
        <f t="shared" si="57"/>
        <v>9.0300000000000011</v>
      </c>
      <c r="AP74" s="47" t="str">
        <f t="shared" si="19"/>
        <v>ajourné</v>
      </c>
      <c r="AQ74" s="39">
        <f t="shared" si="39"/>
        <v>151</v>
      </c>
    </row>
    <row r="75" spans="1:43" s="47" customFormat="1" ht="23.4" customHeight="1">
      <c r="A75" s="37">
        <v>65</v>
      </c>
      <c r="B75" s="47" t="s">
        <v>46</v>
      </c>
      <c r="C75" s="47" t="s">
        <v>47</v>
      </c>
      <c r="D75" s="47" t="s">
        <v>48</v>
      </c>
      <c r="E75" s="38">
        <f t="shared" si="40"/>
        <v>0</v>
      </c>
      <c r="F75" s="39">
        <f t="shared" si="41"/>
        <v>0</v>
      </c>
      <c r="G75" s="45">
        <v>0</v>
      </c>
      <c r="H75" s="45">
        <v>0</v>
      </c>
      <c r="I75" s="38">
        <f t="shared" si="42"/>
        <v>0</v>
      </c>
      <c r="J75" s="39">
        <f t="shared" si="43"/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38">
        <f t="shared" si="44"/>
        <v>0</v>
      </c>
      <c r="Q75" s="37">
        <f t="shared" si="45"/>
        <v>0</v>
      </c>
      <c r="R75" s="45">
        <v>0</v>
      </c>
      <c r="S75" s="45">
        <v>0</v>
      </c>
      <c r="T75" s="38">
        <f t="shared" si="46"/>
        <v>0</v>
      </c>
      <c r="U75" s="39">
        <f t="shared" si="47"/>
        <v>0</v>
      </c>
      <c r="V75" s="40">
        <f t="shared" si="48"/>
        <v>0</v>
      </c>
      <c r="W75" s="37">
        <f t="shared" si="49"/>
        <v>0</v>
      </c>
      <c r="X75" s="45">
        <v>0</v>
      </c>
      <c r="Y75" s="45">
        <v>0</v>
      </c>
      <c r="Z75" s="38">
        <f t="shared" si="50"/>
        <v>0</v>
      </c>
      <c r="AA75" s="37">
        <f t="shared" si="51"/>
        <v>0</v>
      </c>
      <c r="AB75" s="45">
        <v>0</v>
      </c>
      <c r="AC75" s="45">
        <v>0</v>
      </c>
      <c r="AD75" s="45">
        <v>0</v>
      </c>
      <c r="AE75" s="45">
        <v>0</v>
      </c>
      <c r="AF75" s="45">
        <v>0</v>
      </c>
      <c r="AG75" s="38">
        <f t="shared" si="52"/>
        <v>0</v>
      </c>
      <c r="AH75" s="37">
        <f t="shared" si="53"/>
        <v>0</v>
      </c>
      <c r="AI75" s="45">
        <v>0</v>
      </c>
      <c r="AJ75" s="45">
        <v>0</v>
      </c>
      <c r="AK75" s="45">
        <v>0</v>
      </c>
      <c r="AL75" s="38">
        <f t="shared" si="54"/>
        <v>0</v>
      </c>
      <c r="AM75" s="37">
        <f t="shared" si="55"/>
        <v>0</v>
      </c>
      <c r="AN75" s="37">
        <f t="shared" si="56"/>
        <v>0</v>
      </c>
      <c r="AO75" s="40">
        <f t="shared" si="57"/>
        <v>0</v>
      </c>
      <c r="AP75" s="47" t="str">
        <f t="shared" si="19"/>
        <v>Abandon</v>
      </c>
      <c r="AQ75" s="39">
        <f t="shared" si="39"/>
        <v>120</v>
      </c>
    </row>
    <row r="76" spans="1:43" s="47" customFormat="1" ht="23.4" customHeight="1">
      <c r="A76" s="37">
        <v>66</v>
      </c>
      <c r="B76" s="47" t="s">
        <v>244</v>
      </c>
      <c r="C76" s="47" t="s">
        <v>245</v>
      </c>
      <c r="D76" s="47" t="s">
        <v>246</v>
      </c>
      <c r="E76" s="38">
        <f t="shared" si="40"/>
        <v>11.664999999999999</v>
      </c>
      <c r="F76" s="39">
        <f t="shared" si="41"/>
        <v>8</v>
      </c>
      <c r="G76" s="45">
        <v>12</v>
      </c>
      <c r="H76" s="45">
        <v>11.33</v>
      </c>
      <c r="I76" s="38">
        <f t="shared" si="42"/>
        <v>8.6388888888888893</v>
      </c>
      <c r="J76" s="39">
        <f t="shared" si="43"/>
        <v>7</v>
      </c>
      <c r="K76" s="45">
        <v>12</v>
      </c>
      <c r="L76" s="45">
        <v>3</v>
      </c>
      <c r="M76" s="45">
        <v>8.5</v>
      </c>
      <c r="N76" s="45">
        <v>7</v>
      </c>
      <c r="O76" s="45">
        <v>13.5</v>
      </c>
      <c r="P76" s="38">
        <f t="shared" si="44"/>
        <v>9.5850000000000009</v>
      </c>
      <c r="Q76" s="37">
        <f t="shared" si="45"/>
        <v>0</v>
      </c>
      <c r="R76" s="45">
        <v>9.5</v>
      </c>
      <c r="S76" s="45">
        <v>9.67</v>
      </c>
      <c r="T76" s="38">
        <f t="shared" si="46"/>
        <v>9.58</v>
      </c>
      <c r="U76" s="39">
        <f t="shared" si="47"/>
        <v>15</v>
      </c>
      <c r="V76" s="40">
        <f t="shared" si="48"/>
        <v>9.8350000000000009</v>
      </c>
      <c r="W76" s="37">
        <f t="shared" si="49"/>
        <v>4</v>
      </c>
      <c r="X76" s="45">
        <v>11</v>
      </c>
      <c r="Y76" s="45">
        <v>8.67</v>
      </c>
      <c r="Z76" s="38">
        <f t="shared" si="50"/>
        <v>10.832000000000001</v>
      </c>
      <c r="AA76" s="37">
        <f t="shared" si="51"/>
        <v>15</v>
      </c>
      <c r="AB76" s="45">
        <v>10</v>
      </c>
      <c r="AC76" s="45">
        <v>10</v>
      </c>
      <c r="AD76" s="45">
        <v>7.33</v>
      </c>
      <c r="AE76" s="45">
        <v>14.33</v>
      </c>
      <c r="AF76" s="45">
        <v>12.5</v>
      </c>
      <c r="AG76" s="38">
        <f t="shared" si="52"/>
        <v>13.665714285714285</v>
      </c>
      <c r="AH76" s="37">
        <f t="shared" si="53"/>
        <v>7</v>
      </c>
      <c r="AI76" s="45">
        <v>14</v>
      </c>
      <c r="AJ76" s="45">
        <v>14.33</v>
      </c>
      <c r="AK76" s="45">
        <v>13</v>
      </c>
      <c r="AL76" s="38">
        <f t="shared" si="54"/>
        <v>11.23</v>
      </c>
      <c r="AM76" s="37">
        <f t="shared" si="55"/>
        <v>30</v>
      </c>
      <c r="AN76" s="37">
        <f t="shared" si="56"/>
        <v>60</v>
      </c>
      <c r="AO76" s="40">
        <f t="shared" si="57"/>
        <v>10.405000000000001</v>
      </c>
      <c r="AP76" s="47" t="str">
        <f t="shared" si="19"/>
        <v>Admis(e)</v>
      </c>
      <c r="AQ76" s="39">
        <f t="shared" si="39"/>
        <v>180</v>
      </c>
    </row>
    <row r="77" spans="1:43" s="47" customFormat="1" ht="23.4" customHeight="1">
      <c r="A77" s="37">
        <v>67</v>
      </c>
      <c r="B77" s="47" t="s">
        <v>247</v>
      </c>
      <c r="C77" s="47" t="s">
        <v>49</v>
      </c>
      <c r="D77" s="47" t="s">
        <v>248</v>
      </c>
      <c r="E77" s="38">
        <f t="shared" si="40"/>
        <v>10.67</v>
      </c>
      <c r="F77" s="39">
        <f t="shared" si="41"/>
        <v>8</v>
      </c>
      <c r="G77" s="45">
        <v>10.67</v>
      </c>
      <c r="H77" s="45">
        <v>10.67</v>
      </c>
      <c r="I77" s="38">
        <f t="shared" si="42"/>
        <v>9.75</v>
      </c>
      <c r="J77" s="39">
        <f t="shared" si="43"/>
        <v>10</v>
      </c>
      <c r="K77" s="45">
        <v>11</v>
      </c>
      <c r="L77" s="45">
        <v>9</v>
      </c>
      <c r="M77" s="45">
        <v>7</v>
      </c>
      <c r="N77" s="45">
        <v>10.5</v>
      </c>
      <c r="O77" s="45">
        <v>12</v>
      </c>
      <c r="P77" s="38">
        <f t="shared" si="44"/>
        <v>9.4149999999999991</v>
      </c>
      <c r="Q77" s="37">
        <f t="shared" si="45"/>
        <v>2</v>
      </c>
      <c r="R77" s="45">
        <v>10.5</v>
      </c>
      <c r="S77" s="45">
        <v>8.33</v>
      </c>
      <c r="T77" s="38">
        <f t="shared" si="46"/>
        <v>9.9599999999999991</v>
      </c>
      <c r="U77" s="39">
        <f t="shared" si="47"/>
        <v>20</v>
      </c>
      <c r="V77" s="40">
        <f t="shared" si="48"/>
        <v>9.8350000000000009</v>
      </c>
      <c r="W77" s="37">
        <f t="shared" si="49"/>
        <v>4</v>
      </c>
      <c r="X77" s="45">
        <v>10</v>
      </c>
      <c r="Y77" s="45">
        <v>9.67</v>
      </c>
      <c r="Z77" s="38">
        <f t="shared" si="50"/>
        <v>9.6660000000000004</v>
      </c>
      <c r="AA77" s="37">
        <f t="shared" si="51"/>
        <v>9</v>
      </c>
      <c r="AB77" s="45">
        <v>14.5</v>
      </c>
      <c r="AC77" s="45">
        <v>9</v>
      </c>
      <c r="AD77" s="45">
        <v>3.33</v>
      </c>
      <c r="AE77" s="45">
        <v>10.5</v>
      </c>
      <c r="AF77" s="45">
        <v>11</v>
      </c>
      <c r="AG77" s="38">
        <f t="shared" si="52"/>
        <v>12.45142857142857</v>
      </c>
      <c r="AH77" s="37">
        <f t="shared" si="53"/>
        <v>7</v>
      </c>
      <c r="AI77" s="45">
        <v>13</v>
      </c>
      <c r="AJ77" s="45">
        <v>13.33</v>
      </c>
      <c r="AK77" s="45">
        <v>11.5</v>
      </c>
      <c r="AL77" s="38">
        <f t="shared" si="54"/>
        <v>10.37</v>
      </c>
      <c r="AM77" s="37">
        <f t="shared" si="55"/>
        <v>30</v>
      </c>
      <c r="AN77" s="37">
        <f t="shared" si="56"/>
        <v>60</v>
      </c>
      <c r="AO77" s="40">
        <f t="shared" si="57"/>
        <v>10.164999999999999</v>
      </c>
      <c r="AP77" s="47" t="str">
        <f t="shared" ref="AP77:AP78" si="58">IF((AO77=0),"Abandon",IF((AO77&gt;=10),"Admis(e)","ajourné"))</f>
        <v>Admis(e)</v>
      </c>
      <c r="AQ77" s="39">
        <f t="shared" si="39"/>
        <v>180</v>
      </c>
    </row>
    <row r="78" spans="1:43" s="47" customFormat="1" ht="23.4" customHeight="1">
      <c r="A78" s="37">
        <v>68</v>
      </c>
      <c r="B78" s="47" t="s">
        <v>249</v>
      </c>
      <c r="C78" s="47" t="s">
        <v>250</v>
      </c>
      <c r="D78" s="47" t="s">
        <v>251</v>
      </c>
      <c r="E78" s="38">
        <f t="shared" si="40"/>
        <v>13.25</v>
      </c>
      <c r="F78" s="39">
        <f t="shared" si="41"/>
        <v>8</v>
      </c>
      <c r="G78" s="45">
        <v>13.83</v>
      </c>
      <c r="H78" s="45">
        <v>12.67</v>
      </c>
      <c r="I78" s="38">
        <f t="shared" si="42"/>
        <v>10.24</v>
      </c>
      <c r="J78" s="39">
        <f t="shared" si="43"/>
        <v>18</v>
      </c>
      <c r="K78" s="45">
        <v>12</v>
      </c>
      <c r="L78" s="45">
        <v>9</v>
      </c>
      <c r="M78" s="45">
        <v>7.83</v>
      </c>
      <c r="N78" s="45">
        <v>10</v>
      </c>
      <c r="O78" s="45">
        <v>13</v>
      </c>
      <c r="P78" s="38">
        <f t="shared" si="44"/>
        <v>9.8350000000000009</v>
      </c>
      <c r="Q78" s="37">
        <f t="shared" si="45"/>
        <v>2</v>
      </c>
      <c r="R78" s="45">
        <v>10</v>
      </c>
      <c r="S78" s="45">
        <v>9.67</v>
      </c>
      <c r="T78" s="38">
        <f t="shared" si="46"/>
        <v>10.99</v>
      </c>
      <c r="U78" s="39">
        <f t="shared" si="47"/>
        <v>30</v>
      </c>
      <c r="V78" s="40">
        <f t="shared" si="48"/>
        <v>13.585000000000001</v>
      </c>
      <c r="W78" s="37">
        <f t="shared" si="49"/>
        <v>8</v>
      </c>
      <c r="X78" s="45">
        <v>13.5</v>
      </c>
      <c r="Y78" s="45">
        <v>13.67</v>
      </c>
      <c r="Z78" s="38">
        <f t="shared" si="50"/>
        <v>8.1999999999999993</v>
      </c>
      <c r="AA78" s="37">
        <f t="shared" si="51"/>
        <v>9</v>
      </c>
      <c r="AB78" s="45">
        <v>10</v>
      </c>
      <c r="AC78" s="45">
        <v>3</v>
      </c>
      <c r="AD78" s="45">
        <v>5</v>
      </c>
      <c r="AE78" s="45">
        <v>12</v>
      </c>
      <c r="AF78" s="45">
        <v>11</v>
      </c>
      <c r="AG78" s="38">
        <f t="shared" si="52"/>
        <v>12.808571428571428</v>
      </c>
      <c r="AH78" s="37">
        <f t="shared" si="53"/>
        <v>7</v>
      </c>
      <c r="AI78" s="45">
        <v>14</v>
      </c>
      <c r="AJ78" s="45">
        <v>11.33</v>
      </c>
      <c r="AK78" s="45">
        <v>13</v>
      </c>
      <c r="AL78" s="38">
        <f t="shared" si="54"/>
        <v>10.72</v>
      </c>
      <c r="AM78" s="37">
        <f t="shared" si="55"/>
        <v>30</v>
      </c>
      <c r="AN78" s="37">
        <f t="shared" si="56"/>
        <v>60</v>
      </c>
      <c r="AO78" s="40">
        <f t="shared" si="57"/>
        <v>10.855</v>
      </c>
      <c r="AP78" s="47" t="str">
        <f t="shared" si="58"/>
        <v>Admis(e)</v>
      </c>
      <c r="AQ78" s="39">
        <f t="shared" si="39"/>
        <v>180</v>
      </c>
    </row>
    <row r="79" spans="1:43" s="47" customFormat="1" ht="23.4" customHeight="1">
      <c r="A79" s="37">
        <v>69</v>
      </c>
      <c r="B79" s="47" t="s">
        <v>252</v>
      </c>
      <c r="C79" s="47" t="s">
        <v>250</v>
      </c>
      <c r="D79" s="47" t="s">
        <v>27</v>
      </c>
      <c r="E79" s="38">
        <f t="shared" si="40"/>
        <v>11.335000000000001</v>
      </c>
      <c r="F79" s="39">
        <f t="shared" si="41"/>
        <v>8</v>
      </c>
      <c r="G79" s="45">
        <v>10</v>
      </c>
      <c r="H79" s="45">
        <v>12.67</v>
      </c>
      <c r="I79" s="38">
        <f t="shared" si="42"/>
        <v>8.073888888888888</v>
      </c>
      <c r="J79" s="39">
        <f t="shared" si="43"/>
        <v>7</v>
      </c>
      <c r="K79" s="45">
        <v>10.5</v>
      </c>
      <c r="L79" s="45">
        <v>5</v>
      </c>
      <c r="M79" s="45">
        <v>5.33</v>
      </c>
      <c r="N79" s="45">
        <v>8.67</v>
      </c>
      <c r="O79" s="45">
        <v>12</v>
      </c>
      <c r="P79" s="38">
        <f t="shared" si="44"/>
        <v>10.664999999999999</v>
      </c>
      <c r="Q79" s="37">
        <f t="shared" si="45"/>
        <v>4</v>
      </c>
      <c r="R79" s="45">
        <v>10</v>
      </c>
      <c r="S79" s="45">
        <v>11.33</v>
      </c>
      <c r="T79" s="38">
        <f t="shared" si="46"/>
        <v>9.2899999999999991</v>
      </c>
      <c r="U79" s="39">
        <f t="shared" si="47"/>
        <v>19</v>
      </c>
      <c r="V79" s="40">
        <f t="shared" si="48"/>
        <v>11.5</v>
      </c>
      <c r="W79" s="37">
        <f t="shared" si="49"/>
        <v>8</v>
      </c>
      <c r="X79" s="45">
        <v>12.33</v>
      </c>
      <c r="Y79" s="45">
        <v>10.67</v>
      </c>
      <c r="Z79" s="38">
        <f t="shared" si="50"/>
        <v>8.4339999999999993</v>
      </c>
      <c r="AA79" s="37">
        <f t="shared" si="51"/>
        <v>9</v>
      </c>
      <c r="AB79" s="45">
        <v>13</v>
      </c>
      <c r="AC79" s="45">
        <v>5</v>
      </c>
      <c r="AD79" s="45">
        <v>1</v>
      </c>
      <c r="AE79" s="45">
        <v>11.17</v>
      </c>
      <c r="AF79" s="45">
        <v>12</v>
      </c>
      <c r="AG79" s="38">
        <f t="shared" si="52"/>
        <v>13.334285714285715</v>
      </c>
      <c r="AH79" s="37">
        <f t="shared" si="53"/>
        <v>7</v>
      </c>
      <c r="AI79" s="45">
        <v>15.5</v>
      </c>
      <c r="AJ79" s="45">
        <v>11.67</v>
      </c>
      <c r="AK79" s="45">
        <v>13</v>
      </c>
      <c r="AL79" s="38">
        <f t="shared" si="54"/>
        <v>10.4</v>
      </c>
      <c r="AM79" s="37">
        <f t="shared" si="55"/>
        <v>30</v>
      </c>
      <c r="AN79" s="37">
        <f t="shared" si="56"/>
        <v>49</v>
      </c>
      <c r="AO79" s="40">
        <f t="shared" si="57"/>
        <v>9.8449999999999989</v>
      </c>
      <c r="AP79" s="47" t="str">
        <f t="shared" ref="AP79:AP142" si="59">IF((AO79=0),"Abandon",IF((AO79&gt;=10),"Admis(e)","ajourné"))</f>
        <v>ajourné</v>
      </c>
      <c r="AQ79" s="39">
        <f t="shared" si="39"/>
        <v>169</v>
      </c>
    </row>
    <row r="80" spans="1:43" s="47" customFormat="1" ht="23.4" customHeight="1">
      <c r="A80" s="37">
        <v>70</v>
      </c>
      <c r="B80" s="47" t="s">
        <v>253</v>
      </c>
      <c r="C80" s="47" t="s">
        <v>53</v>
      </c>
      <c r="D80" s="47" t="s">
        <v>254</v>
      </c>
      <c r="E80" s="38">
        <f t="shared" si="40"/>
        <v>8.83</v>
      </c>
      <c r="F80" s="39">
        <f t="shared" si="41"/>
        <v>0</v>
      </c>
      <c r="G80" s="45">
        <v>7.83</v>
      </c>
      <c r="H80" s="45">
        <v>9.83</v>
      </c>
      <c r="I80" s="38">
        <f t="shared" si="42"/>
        <v>7.8616666666666664</v>
      </c>
      <c r="J80" s="39">
        <f t="shared" si="43"/>
        <v>7</v>
      </c>
      <c r="K80" s="45">
        <v>10</v>
      </c>
      <c r="L80" s="45">
        <v>5</v>
      </c>
      <c r="M80" s="45">
        <v>6</v>
      </c>
      <c r="N80" s="45">
        <v>11.17</v>
      </c>
      <c r="O80" s="45">
        <v>8</v>
      </c>
      <c r="P80" s="38">
        <f t="shared" si="44"/>
        <v>7</v>
      </c>
      <c r="Q80" s="37">
        <f t="shared" si="45"/>
        <v>0</v>
      </c>
      <c r="R80" s="45">
        <v>9</v>
      </c>
      <c r="S80" s="45">
        <v>5</v>
      </c>
      <c r="T80" s="38">
        <f t="shared" si="46"/>
        <v>8.01</v>
      </c>
      <c r="U80" s="39">
        <f t="shared" si="47"/>
        <v>7</v>
      </c>
      <c r="V80" s="40">
        <f t="shared" si="48"/>
        <v>9.3350000000000009</v>
      </c>
      <c r="W80" s="37">
        <f t="shared" si="49"/>
        <v>0</v>
      </c>
      <c r="X80" s="45">
        <v>9.67</v>
      </c>
      <c r="Y80" s="45">
        <v>9</v>
      </c>
      <c r="Z80" s="38">
        <f t="shared" si="50"/>
        <v>8.0679999999999996</v>
      </c>
      <c r="AA80" s="37">
        <f t="shared" si="51"/>
        <v>6</v>
      </c>
      <c r="AB80" s="45">
        <v>10</v>
      </c>
      <c r="AC80" s="45">
        <v>7</v>
      </c>
      <c r="AD80" s="45">
        <v>3.67</v>
      </c>
      <c r="AE80" s="45">
        <v>9.67</v>
      </c>
      <c r="AF80" s="45">
        <v>10</v>
      </c>
      <c r="AG80" s="38">
        <f t="shared" si="52"/>
        <v>12.762857142857143</v>
      </c>
      <c r="AH80" s="37">
        <f t="shared" si="53"/>
        <v>7</v>
      </c>
      <c r="AI80" s="45">
        <v>13</v>
      </c>
      <c r="AJ80" s="45">
        <v>12.17</v>
      </c>
      <c r="AK80" s="45">
        <v>13</v>
      </c>
      <c r="AL80" s="38">
        <f t="shared" si="54"/>
        <v>9.51</v>
      </c>
      <c r="AM80" s="37">
        <f t="shared" si="55"/>
        <v>13</v>
      </c>
      <c r="AN80" s="37">
        <f t="shared" si="56"/>
        <v>20</v>
      </c>
      <c r="AO80" s="40">
        <f t="shared" si="57"/>
        <v>8.76</v>
      </c>
      <c r="AP80" s="47" t="str">
        <f t="shared" si="59"/>
        <v>ajourné</v>
      </c>
      <c r="AQ80" s="39">
        <f t="shared" si="39"/>
        <v>140</v>
      </c>
    </row>
    <row r="81" spans="1:43" s="47" customFormat="1" ht="23.4" customHeight="1">
      <c r="A81" s="37">
        <v>71</v>
      </c>
      <c r="B81" s="47" t="s">
        <v>52</v>
      </c>
      <c r="C81" s="47" t="s">
        <v>53</v>
      </c>
      <c r="D81" s="47" t="s">
        <v>54</v>
      </c>
      <c r="E81" s="38">
        <f t="shared" si="40"/>
        <v>11.835000000000001</v>
      </c>
      <c r="F81" s="39">
        <f t="shared" si="41"/>
        <v>8</v>
      </c>
      <c r="G81" s="45">
        <v>11</v>
      </c>
      <c r="H81" s="45">
        <v>12.67</v>
      </c>
      <c r="I81" s="38">
        <f t="shared" si="42"/>
        <v>9.1283333333333339</v>
      </c>
      <c r="J81" s="39">
        <f t="shared" si="43"/>
        <v>10</v>
      </c>
      <c r="K81" s="45">
        <v>10</v>
      </c>
      <c r="L81" s="45">
        <v>6</v>
      </c>
      <c r="M81" s="45">
        <v>6.83</v>
      </c>
      <c r="N81" s="45">
        <v>12.83</v>
      </c>
      <c r="O81" s="45">
        <v>11.5</v>
      </c>
      <c r="P81" s="38">
        <f t="shared" si="44"/>
        <v>10.335000000000001</v>
      </c>
      <c r="Q81" s="37">
        <f t="shared" si="45"/>
        <v>4</v>
      </c>
      <c r="R81" s="45">
        <v>10</v>
      </c>
      <c r="S81" s="45">
        <v>10.67</v>
      </c>
      <c r="T81" s="38">
        <f t="shared" si="46"/>
        <v>10.02</v>
      </c>
      <c r="U81" s="39">
        <f t="shared" si="47"/>
        <v>30</v>
      </c>
      <c r="V81" s="40">
        <f t="shared" si="48"/>
        <v>11.42</v>
      </c>
      <c r="W81" s="37">
        <f t="shared" si="49"/>
        <v>8</v>
      </c>
      <c r="X81" s="45">
        <v>12.17</v>
      </c>
      <c r="Y81" s="45">
        <v>10.67</v>
      </c>
      <c r="Z81" s="38">
        <f t="shared" si="50"/>
        <v>7.9339999999999993</v>
      </c>
      <c r="AA81" s="37">
        <f t="shared" si="51"/>
        <v>3</v>
      </c>
      <c r="AB81" s="45">
        <v>9</v>
      </c>
      <c r="AC81" s="45">
        <v>3</v>
      </c>
      <c r="AD81" s="45">
        <v>6.67</v>
      </c>
      <c r="AE81" s="45">
        <v>9</v>
      </c>
      <c r="AF81" s="45">
        <v>12</v>
      </c>
      <c r="AG81" s="38">
        <f t="shared" si="52"/>
        <v>13.977142857142857</v>
      </c>
      <c r="AH81" s="37">
        <f t="shared" si="53"/>
        <v>7</v>
      </c>
      <c r="AI81" s="45">
        <v>14</v>
      </c>
      <c r="AJ81" s="45">
        <v>14.67</v>
      </c>
      <c r="AK81" s="45">
        <v>13.5</v>
      </c>
      <c r="AL81" s="38">
        <f t="shared" si="54"/>
        <v>10.28</v>
      </c>
      <c r="AM81" s="37">
        <f t="shared" si="55"/>
        <v>30</v>
      </c>
      <c r="AN81" s="37">
        <f t="shared" si="56"/>
        <v>60</v>
      </c>
      <c r="AO81" s="40">
        <f t="shared" si="57"/>
        <v>10.149999999999999</v>
      </c>
      <c r="AP81" s="47" t="str">
        <f t="shared" si="59"/>
        <v>Admis(e)</v>
      </c>
      <c r="AQ81" s="39">
        <f t="shared" si="39"/>
        <v>180</v>
      </c>
    </row>
    <row r="82" spans="1:43" s="47" customFormat="1" ht="23.4" customHeight="1">
      <c r="A82" s="37">
        <v>72</v>
      </c>
      <c r="B82" s="47" t="s">
        <v>255</v>
      </c>
      <c r="C82" s="47" t="s">
        <v>256</v>
      </c>
      <c r="D82" s="47" t="s">
        <v>257</v>
      </c>
      <c r="E82" s="38">
        <f t="shared" si="40"/>
        <v>12.83</v>
      </c>
      <c r="F82" s="39">
        <f t="shared" si="41"/>
        <v>8</v>
      </c>
      <c r="G82" s="45">
        <v>12.33</v>
      </c>
      <c r="H82" s="45">
        <v>13.33</v>
      </c>
      <c r="I82" s="38">
        <f t="shared" si="42"/>
        <v>10.760555555555555</v>
      </c>
      <c r="J82" s="39">
        <f t="shared" si="43"/>
        <v>18</v>
      </c>
      <c r="K82" s="45">
        <v>12.5</v>
      </c>
      <c r="L82" s="45">
        <v>10</v>
      </c>
      <c r="M82" s="45">
        <v>8.17</v>
      </c>
      <c r="N82" s="45">
        <v>10.67</v>
      </c>
      <c r="O82" s="45">
        <v>13</v>
      </c>
      <c r="P82" s="38">
        <f t="shared" si="44"/>
        <v>10.414999999999999</v>
      </c>
      <c r="Q82" s="37">
        <f t="shared" si="45"/>
        <v>4</v>
      </c>
      <c r="R82" s="45">
        <v>12</v>
      </c>
      <c r="S82" s="45">
        <v>8.83</v>
      </c>
      <c r="T82" s="38">
        <f t="shared" si="46"/>
        <v>11.27</v>
      </c>
      <c r="U82" s="39">
        <f t="shared" si="47"/>
        <v>30</v>
      </c>
      <c r="V82" s="40">
        <f t="shared" si="48"/>
        <v>12.914999999999999</v>
      </c>
      <c r="W82" s="37">
        <f t="shared" si="49"/>
        <v>8</v>
      </c>
      <c r="X82" s="45">
        <v>12.5</v>
      </c>
      <c r="Y82" s="45">
        <v>13.33</v>
      </c>
      <c r="Z82" s="38">
        <f t="shared" si="50"/>
        <v>8.3000000000000007</v>
      </c>
      <c r="AA82" s="37">
        <f t="shared" si="51"/>
        <v>6</v>
      </c>
      <c r="AB82" s="45">
        <v>10</v>
      </c>
      <c r="AC82" s="45">
        <v>5</v>
      </c>
      <c r="AD82" s="45">
        <v>6.67</v>
      </c>
      <c r="AE82" s="45">
        <v>8.33</v>
      </c>
      <c r="AF82" s="45">
        <v>11.5</v>
      </c>
      <c r="AG82" s="38">
        <f t="shared" si="52"/>
        <v>13.237142857142857</v>
      </c>
      <c r="AH82" s="37">
        <f t="shared" si="53"/>
        <v>7</v>
      </c>
      <c r="AI82" s="45">
        <v>14.5</v>
      </c>
      <c r="AJ82" s="45">
        <v>12.33</v>
      </c>
      <c r="AK82" s="45">
        <v>13</v>
      </c>
      <c r="AL82" s="38">
        <f t="shared" si="54"/>
        <v>10.69</v>
      </c>
      <c r="AM82" s="37">
        <f t="shared" si="55"/>
        <v>30</v>
      </c>
      <c r="AN82" s="37">
        <f t="shared" si="56"/>
        <v>60</v>
      </c>
      <c r="AO82" s="40">
        <f t="shared" si="57"/>
        <v>10.98</v>
      </c>
      <c r="AP82" s="47" t="str">
        <f t="shared" si="59"/>
        <v>Admis(e)</v>
      </c>
      <c r="AQ82" s="39">
        <f t="shared" si="39"/>
        <v>180</v>
      </c>
    </row>
    <row r="83" spans="1:43" s="47" customFormat="1" ht="23.4" customHeight="1">
      <c r="A83" s="37">
        <v>73</v>
      </c>
      <c r="B83" s="47" t="s">
        <v>258</v>
      </c>
      <c r="C83" s="47" t="s">
        <v>259</v>
      </c>
      <c r="D83" s="47" t="s">
        <v>143</v>
      </c>
      <c r="E83" s="38">
        <f t="shared" si="40"/>
        <v>13.085000000000001</v>
      </c>
      <c r="F83" s="39">
        <f t="shared" si="41"/>
        <v>8</v>
      </c>
      <c r="G83" s="45">
        <v>14.17</v>
      </c>
      <c r="H83" s="45">
        <v>12</v>
      </c>
      <c r="I83" s="38">
        <f t="shared" si="42"/>
        <v>10.416111111111112</v>
      </c>
      <c r="J83" s="39">
        <f t="shared" si="43"/>
        <v>18</v>
      </c>
      <c r="K83" s="45">
        <v>12.5</v>
      </c>
      <c r="L83" s="45">
        <v>8</v>
      </c>
      <c r="M83" s="45">
        <v>7</v>
      </c>
      <c r="N83" s="45">
        <v>10.83</v>
      </c>
      <c r="O83" s="45">
        <v>15</v>
      </c>
      <c r="P83" s="38">
        <f t="shared" si="44"/>
        <v>12.414999999999999</v>
      </c>
      <c r="Q83" s="37">
        <f t="shared" si="45"/>
        <v>4</v>
      </c>
      <c r="R83" s="45">
        <v>15.5</v>
      </c>
      <c r="S83" s="45">
        <v>9.33</v>
      </c>
      <c r="T83" s="38">
        <f t="shared" si="46"/>
        <v>11.4</v>
      </c>
      <c r="U83" s="39">
        <f t="shared" si="47"/>
        <v>30</v>
      </c>
      <c r="V83" s="40">
        <f t="shared" si="48"/>
        <v>12.335000000000001</v>
      </c>
      <c r="W83" s="37">
        <f t="shared" si="49"/>
        <v>8</v>
      </c>
      <c r="X83" s="45">
        <v>13.67</v>
      </c>
      <c r="Y83" s="45">
        <v>11</v>
      </c>
      <c r="Z83" s="38">
        <f t="shared" si="50"/>
        <v>7.2</v>
      </c>
      <c r="AA83" s="37">
        <f t="shared" si="51"/>
        <v>3</v>
      </c>
      <c r="AB83" s="45">
        <v>8</v>
      </c>
      <c r="AC83" s="45">
        <v>1.5</v>
      </c>
      <c r="AD83" s="45">
        <v>5.67</v>
      </c>
      <c r="AE83" s="45">
        <v>8.83</v>
      </c>
      <c r="AF83" s="45">
        <v>12</v>
      </c>
      <c r="AG83" s="38">
        <f t="shared" si="52"/>
        <v>12.285714285714286</v>
      </c>
      <c r="AH83" s="37">
        <f t="shared" si="53"/>
        <v>7</v>
      </c>
      <c r="AI83" s="45">
        <v>15</v>
      </c>
      <c r="AJ83" s="45">
        <v>10</v>
      </c>
      <c r="AK83" s="45">
        <v>12</v>
      </c>
      <c r="AL83" s="38">
        <f t="shared" si="54"/>
        <v>9.76</v>
      </c>
      <c r="AM83" s="37">
        <f t="shared" si="55"/>
        <v>18</v>
      </c>
      <c r="AN83" s="37">
        <f t="shared" si="56"/>
        <v>60</v>
      </c>
      <c r="AO83" s="40">
        <f t="shared" si="57"/>
        <v>10.58</v>
      </c>
      <c r="AP83" s="47" t="str">
        <f t="shared" si="59"/>
        <v>Admis(e)</v>
      </c>
      <c r="AQ83" s="39">
        <f t="shared" si="39"/>
        <v>180</v>
      </c>
    </row>
    <row r="84" spans="1:43" s="47" customFormat="1" ht="23.4" customHeight="1">
      <c r="A84" s="37">
        <v>74</v>
      </c>
      <c r="B84" s="47" t="s">
        <v>260</v>
      </c>
      <c r="C84" s="47" t="s">
        <v>261</v>
      </c>
      <c r="D84" s="47" t="s">
        <v>69</v>
      </c>
      <c r="E84" s="38">
        <f t="shared" si="40"/>
        <v>10.5</v>
      </c>
      <c r="F84" s="39">
        <f t="shared" si="41"/>
        <v>8</v>
      </c>
      <c r="G84" s="45">
        <v>10.67</v>
      </c>
      <c r="H84" s="45">
        <v>10.33</v>
      </c>
      <c r="I84" s="38">
        <f t="shared" si="42"/>
        <v>8.0555555555555554</v>
      </c>
      <c r="J84" s="39">
        <f t="shared" si="43"/>
        <v>7</v>
      </c>
      <c r="K84" s="45">
        <v>10.5</v>
      </c>
      <c r="L84" s="45">
        <v>6</v>
      </c>
      <c r="M84" s="45">
        <v>5.5</v>
      </c>
      <c r="N84" s="45">
        <v>8.5</v>
      </c>
      <c r="O84" s="45">
        <v>10.5</v>
      </c>
      <c r="P84" s="38">
        <f t="shared" si="44"/>
        <v>9.0850000000000009</v>
      </c>
      <c r="Q84" s="37">
        <f t="shared" si="45"/>
        <v>2</v>
      </c>
      <c r="R84" s="45">
        <v>11.5</v>
      </c>
      <c r="S84" s="45">
        <v>6.67</v>
      </c>
      <c r="T84" s="38">
        <f t="shared" si="46"/>
        <v>8.85</v>
      </c>
      <c r="U84" s="39">
        <f t="shared" si="47"/>
        <v>17</v>
      </c>
      <c r="V84" s="40">
        <f t="shared" si="48"/>
        <v>10.664999999999999</v>
      </c>
      <c r="W84" s="37">
        <f t="shared" si="49"/>
        <v>8</v>
      </c>
      <c r="X84" s="45">
        <v>10</v>
      </c>
      <c r="Y84" s="45">
        <v>11.33</v>
      </c>
      <c r="Z84" s="38">
        <f t="shared" si="50"/>
        <v>6.5660000000000007</v>
      </c>
      <c r="AA84" s="37">
        <f t="shared" si="51"/>
        <v>6</v>
      </c>
      <c r="AB84" s="45">
        <v>8.5</v>
      </c>
      <c r="AC84" s="45">
        <v>1.5</v>
      </c>
      <c r="AD84" s="45">
        <v>1</v>
      </c>
      <c r="AE84" s="45">
        <v>10.83</v>
      </c>
      <c r="AF84" s="45">
        <v>11</v>
      </c>
      <c r="AG84" s="38">
        <f t="shared" si="52"/>
        <v>12.857142857142858</v>
      </c>
      <c r="AH84" s="37">
        <f t="shared" si="53"/>
        <v>7</v>
      </c>
      <c r="AI84" s="45">
        <v>14.5</v>
      </c>
      <c r="AJ84" s="45">
        <v>11</v>
      </c>
      <c r="AK84" s="45">
        <v>13</v>
      </c>
      <c r="AL84" s="38">
        <f t="shared" si="54"/>
        <v>9.129999999999999</v>
      </c>
      <c r="AM84" s="37">
        <f t="shared" si="55"/>
        <v>21</v>
      </c>
      <c r="AN84" s="37">
        <f t="shared" si="56"/>
        <v>38</v>
      </c>
      <c r="AO84" s="40">
        <f t="shared" si="57"/>
        <v>8.9899999999999984</v>
      </c>
      <c r="AP84" s="47" t="str">
        <f t="shared" si="59"/>
        <v>ajourné</v>
      </c>
      <c r="AQ84" s="39">
        <f t="shared" si="39"/>
        <v>158</v>
      </c>
    </row>
    <row r="85" spans="1:43" s="47" customFormat="1" ht="23.4" customHeight="1">
      <c r="A85" s="37">
        <v>75</v>
      </c>
      <c r="B85" s="47" t="s">
        <v>262</v>
      </c>
      <c r="C85" s="47" t="s">
        <v>263</v>
      </c>
      <c r="D85" s="47" t="s">
        <v>264</v>
      </c>
      <c r="E85" s="38">
        <f t="shared" si="40"/>
        <v>12.585000000000001</v>
      </c>
      <c r="F85" s="39">
        <f t="shared" si="41"/>
        <v>8</v>
      </c>
      <c r="G85" s="45">
        <v>13.5</v>
      </c>
      <c r="H85" s="45">
        <v>11.67</v>
      </c>
      <c r="I85" s="38">
        <f t="shared" si="42"/>
        <v>9.4172222222222217</v>
      </c>
      <c r="J85" s="39">
        <f t="shared" si="43"/>
        <v>7</v>
      </c>
      <c r="K85" s="45">
        <v>13</v>
      </c>
      <c r="L85" s="45">
        <v>8.5</v>
      </c>
      <c r="M85" s="45">
        <v>8</v>
      </c>
      <c r="N85" s="45">
        <v>6.67</v>
      </c>
      <c r="O85" s="45">
        <v>10.5</v>
      </c>
      <c r="P85" s="38">
        <f t="shared" si="44"/>
        <v>12.664999999999999</v>
      </c>
      <c r="Q85" s="37">
        <f t="shared" si="45"/>
        <v>4</v>
      </c>
      <c r="R85" s="45">
        <v>13.5</v>
      </c>
      <c r="S85" s="45">
        <v>11.83</v>
      </c>
      <c r="T85" s="38">
        <f t="shared" si="46"/>
        <v>10.7</v>
      </c>
      <c r="U85" s="39">
        <f t="shared" si="47"/>
        <v>30</v>
      </c>
      <c r="V85" s="40">
        <f t="shared" si="48"/>
        <v>10.67</v>
      </c>
      <c r="W85" s="37">
        <f t="shared" si="49"/>
        <v>8</v>
      </c>
      <c r="X85" s="45">
        <v>11.67</v>
      </c>
      <c r="Y85" s="45">
        <v>9.67</v>
      </c>
      <c r="Z85" s="38">
        <f t="shared" si="50"/>
        <v>9.1999999999999993</v>
      </c>
      <c r="AA85" s="37">
        <f t="shared" si="51"/>
        <v>9</v>
      </c>
      <c r="AB85" s="45">
        <v>13.5</v>
      </c>
      <c r="AC85" s="45">
        <v>8</v>
      </c>
      <c r="AD85" s="45">
        <v>2</v>
      </c>
      <c r="AE85" s="45">
        <v>11.5</v>
      </c>
      <c r="AF85" s="45">
        <v>11</v>
      </c>
      <c r="AG85" s="38">
        <f t="shared" si="52"/>
        <v>13.522857142857143</v>
      </c>
      <c r="AH85" s="37">
        <f t="shared" si="53"/>
        <v>7</v>
      </c>
      <c r="AI85" s="45">
        <v>15.5</v>
      </c>
      <c r="AJ85" s="45">
        <v>12.33</v>
      </c>
      <c r="AK85" s="45">
        <v>13</v>
      </c>
      <c r="AL85" s="38">
        <f t="shared" si="54"/>
        <v>10.61</v>
      </c>
      <c r="AM85" s="37">
        <f t="shared" si="55"/>
        <v>30</v>
      </c>
      <c r="AN85" s="37">
        <f t="shared" si="56"/>
        <v>60</v>
      </c>
      <c r="AO85" s="40">
        <f t="shared" si="57"/>
        <v>10.654999999999999</v>
      </c>
      <c r="AP85" s="47" t="str">
        <f t="shared" si="59"/>
        <v>Admis(e)</v>
      </c>
      <c r="AQ85" s="39">
        <f t="shared" si="39"/>
        <v>180</v>
      </c>
    </row>
    <row r="86" spans="1:43" s="47" customFormat="1" ht="23.4" customHeight="1">
      <c r="A86" s="37">
        <v>76</v>
      </c>
      <c r="B86" s="47" t="s">
        <v>265</v>
      </c>
      <c r="C86" s="47" t="s">
        <v>266</v>
      </c>
      <c r="D86" s="47" t="s">
        <v>267</v>
      </c>
      <c r="E86" s="38">
        <f t="shared" si="40"/>
        <v>9</v>
      </c>
      <c r="F86" s="39">
        <f t="shared" si="41"/>
        <v>4</v>
      </c>
      <c r="G86" s="45">
        <v>10.33</v>
      </c>
      <c r="H86" s="45">
        <v>7.67</v>
      </c>
      <c r="I86" s="38">
        <f t="shared" si="42"/>
        <v>8.5827777777777783</v>
      </c>
      <c r="J86" s="39">
        <f t="shared" si="43"/>
        <v>7</v>
      </c>
      <c r="K86" s="45">
        <v>10.5</v>
      </c>
      <c r="L86" s="45">
        <v>6</v>
      </c>
      <c r="M86" s="45">
        <v>6.5</v>
      </c>
      <c r="N86" s="45">
        <v>9.83</v>
      </c>
      <c r="O86" s="45">
        <v>11</v>
      </c>
      <c r="P86" s="38">
        <f t="shared" si="44"/>
        <v>8.4149999999999991</v>
      </c>
      <c r="Q86" s="37">
        <f t="shared" si="45"/>
        <v>0</v>
      </c>
      <c r="R86" s="45">
        <v>8.5</v>
      </c>
      <c r="S86" s="45">
        <v>8.33</v>
      </c>
      <c r="T86" s="38">
        <f t="shared" si="46"/>
        <v>8.68</v>
      </c>
      <c r="U86" s="39">
        <f t="shared" si="47"/>
        <v>11</v>
      </c>
      <c r="V86" s="40">
        <f t="shared" si="48"/>
        <v>10.33</v>
      </c>
      <c r="W86" s="37">
        <f t="shared" si="49"/>
        <v>8</v>
      </c>
      <c r="X86" s="45">
        <v>11.33</v>
      </c>
      <c r="Y86" s="45">
        <v>9.33</v>
      </c>
      <c r="Z86" s="38">
        <f t="shared" si="50"/>
        <v>8.0679999999999996</v>
      </c>
      <c r="AA86" s="37">
        <f t="shared" si="51"/>
        <v>6</v>
      </c>
      <c r="AB86" s="45">
        <v>10</v>
      </c>
      <c r="AC86" s="45">
        <v>9</v>
      </c>
      <c r="AD86" s="45">
        <v>1.67</v>
      </c>
      <c r="AE86" s="45">
        <v>8.67</v>
      </c>
      <c r="AF86" s="45">
        <v>11</v>
      </c>
      <c r="AG86" s="38">
        <f t="shared" si="52"/>
        <v>12.477142857142857</v>
      </c>
      <c r="AH86" s="37">
        <f t="shared" si="53"/>
        <v>7</v>
      </c>
      <c r="AI86" s="45">
        <v>13.5</v>
      </c>
      <c r="AJ86" s="45">
        <v>10.67</v>
      </c>
      <c r="AK86" s="45">
        <v>13</v>
      </c>
      <c r="AL86" s="38">
        <f t="shared" si="54"/>
        <v>9.6999999999999993</v>
      </c>
      <c r="AM86" s="37">
        <f t="shared" si="55"/>
        <v>21</v>
      </c>
      <c r="AN86" s="37">
        <f t="shared" si="56"/>
        <v>32</v>
      </c>
      <c r="AO86" s="40">
        <f t="shared" si="57"/>
        <v>9.19</v>
      </c>
      <c r="AP86" s="47" t="str">
        <f t="shared" si="59"/>
        <v>ajourné</v>
      </c>
      <c r="AQ86" s="39">
        <f t="shared" si="39"/>
        <v>152</v>
      </c>
    </row>
    <row r="87" spans="1:43" s="47" customFormat="1" ht="23.4" customHeight="1">
      <c r="A87" s="37">
        <v>77</v>
      </c>
      <c r="B87" s="47" t="s">
        <v>268</v>
      </c>
      <c r="C87" s="47" t="s">
        <v>266</v>
      </c>
      <c r="D87" s="47" t="s">
        <v>84</v>
      </c>
      <c r="E87" s="38">
        <f t="shared" si="40"/>
        <v>10.085000000000001</v>
      </c>
      <c r="F87" s="39">
        <f t="shared" si="41"/>
        <v>8</v>
      </c>
      <c r="G87" s="45">
        <v>10.5</v>
      </c>
      <c r="H87" s="45">
        <v>9.67</v>
      </c>
      <c r="I87" s="38">
        <f t="shared" si="42"/>
        <v>9.306111111111111</v>
      </c>
      <c r="J87" s="39">
        <f t="shared" si="43"/>
        <v>7</v>
      </c>
      <c r="K87" s="45">
        <v>10.5</v>
      </c>
      <c r="L87" s="45">
        <v>8</v>
      </c>
      <c r="M87" s="45">
        <v>9</v>
      </c>
      <c r="N87" s="45">
        <v>8.17</v>
      </c>
      <c r="O87" s="45">
        <v>11</v>
      </c>
      <c r="P87" s="38">
        <f t="shared" si="44"/>
        <v>9.3350000000000009</v>
      </c>
      <c r="Q87" s="37">
        <f t="shared" si="45"/>
        <v>2</v>
      </c>
      <c r="R87" s="45">
        <v>11</v>
      </c>
      <c r="S87" s="45">
        <v>7.67</v>
      </c>
      <c r="T87" s="38">
        <f t="shared" si="46"/>
        <v>9.52</v>
      </c>
      <c r="U87" s="39">
        <f t="shared" si="47"/>
        <v>17</v>
      </c>
      <c r="V87" s="40">
        <f t="shared" si="48"/>
        <v>10.67</v>
      </c>
      <c r="W87" s="37">
        <f t="shared" si="49"/>
        <v>8</v>
      </c>
      <c r="X87" s="45">
        <v>12.67</v>
      </c>
      <c r="Y87" s="45">
        <v>8.67</v>
      </c>
      <c r="Z87" s="38">
        <f t="shared" si="50"/>
        <v>8.766</v>
      </c>
      <c r="AA87" s="37">
        <f t="shared" si="51"/>
        <v>6</v>
      </c>
      <c r="AB87" s="45">
        <v>11.5</v>
      </c>
      <c r="AC87" s="45">
        <v>7</v>
      </c>
      <c r="AD87" s="45">
        <v>5</v>
      </c>
      <c r="AE87" s="45">
        <v>9.83</v>
      </c>
      <c r="AF87" s="45">
        <v>10.5</v>
      </c>
      <c r="AG87" s="38">
        <f t="shared" si="52"/>
        <v>12.022857142857143</v>
      </c>
      <c r="AH87" s="37">
        <f t="shared" si="53"/>
        <v>7</v>
      </c>
      <c r="AI87" s="45">
        <v>13.5</v>
      </c>
      <c r="AJ87" s="45">
        <v>11.33</v>
      </c>
      <c r="AK87" s="45">
        <v>11.5</v>
      </c>
      <c r="AL87" s="38">
        <f t="shared" si="54"/>
        <v>10.039999999999999</v>
      </c>
      <c r="AM87" s="37">
        <f t="shared" si="55"/>
        <v>30</v>
      </c>
      <c r="AN87" s="37">
        <f t="shared" si="56"/>
        <v>47</v>
      </c>
      <c r="AO87" s="40">
        <f t="shared" si="57"/>
        <v>9.7799999999999994</v>
      </c>
      <c r="AP87" s="47" t="str">
        <f t="shared" si="59"/>
        <v>ajourné</v>
      </c>
      <c r="AQ87" s="39">
        <f t="shared" si="39"/>
        <v>167</v>
      </c>
    </row>
    <row r="88" spans="1:43" s="47" customFormat="1" ht="23.4" customHeight="1">
      <c r="A88" s="37">
        <v>78</v>
      </c>
      <c r="B88" s="47" t="s">
        <v>269</v>
      </c>
      <c r="C88" s="47" t="s">
        <v>270</v>
      </c>
      <c r="D88" s="47" t="s">
        <v>271</v>
      </c>
      <c r="E88" s="38">
        <f t="shared" si="40"/>
        <v>10.664999999999999</v>
      </c>
      <c r="F88" s="39">
        <f t="shared" si="41"/>
        <v>8</v>
      </c>
      <c r="G88" s="45">
        <v>12.33</v>
      </c>
      <c r="H88" s="45">
        <v>9</v>
      </c>
      <c r="I88" s="38">
        <f t="shared" si="42"/>
        <v>9.3716666666666661</v>
      </c>
      <c r="J88" s="39">
        <f t="shared" si="43"/>
        <v>10</v>
      </c>
      <c r="K88" s="45">
        <v>12.5</v>
      </c>
      <c r="L88" s="45">
        <v>5</v>
      </c>
      <c r="M88" s="45">
        <v>7.67</v>
      </c>
      <c r="N88" s="45">
        <v>10.17</v>
      </c>
      <c r="O88" s="45">
        <v>12.5</v>
      </c>
      <c r="P88" s="38">
        <f t="shared" si="44"/>
        <v>9.3350000000000009</v>
      </c>
      <c r="Q88" s="37">
        <f t="shared" si="45"/>
        <v>2</v>
      </c>
      <c r="R88" s="45">
        <v>10</v>
      </c>
      <c r="S88" s="45">
        <v>8.67</v>
      </c>
      <c r="T88" s="38">
        <f t="shared" si="46"/>
        <v>9.7200000000000006</v>
      </c>
      <c r="U88" s="39">
        <f t="shared" si="47"/>
        <v>20</v>
      </c>
      <c r="V88" s="40">
        <f t="shared" si="48"/>
        <v>10</v>
      </c>
      <c r="W88" s="37">
        <f t="shared" si="49"/>
        <v>8</v>
      </c>
      <c r="X88" s="45">
        <v>10.33</v>
      </c>
      <c r="Y88" s="45">
        <v>9.67</v>
      </c>
      <c r="Z88" s="38">
        <f t="shared" si="50"/>
        <v>9.1999999999999993</v>
      </c>
      <c r="AA88" s="37">
        <f t="shared" si="51"/>
        <v>9</v>
      </c>
      <c r="AB88" s="45">
        <v>10</v>
      </c>
      <c r="AC88" s="45">
        <v>10</v>
      </c>
      <c r="AD88" s="45">
        <v>5.83</v>
      </c>
      <c r="AE88" s="45">
        <v>9.17</v>
      </c>
      <c r="AF88" s="45">
        <v>11</v>
      </c>
      <c r="AG88" s="38">
        <f t="shared" si="52"/>
        <v>13.191428571428572</v>
      </c>
      <c r="AH88" s="37">
        <f t="shared" si="53"/>
        <v>7</v>
      </c>
      <c r="AI88" s="45">
        <v>14</v>
      </c>
      <c r="AJ88" s="45">
        <v>12.67</v>
      </c>
      <c r="AK88" s="45">
        <v>13</v>
      </c>
      <c r="AL88" s="38">
        <f t="shared" si="54"/>
        <v>10.35</v>
      </c>
      <c r="AM88" s="37">
        <f t="shared" si="55"/>
        <v>30</v>
      </c>
      <c r="AN88" s="37">
        <f t="shared" si="56"/>
        <v>60</v>
      </c>
      <c r="AO88" s="40">
        <f t="shared" si="57"/>
        <v>10.035</v>
      </c>
      <c r="AP88" s="47" t="str">
        <f t="shared" si="59"/>
        <v>Admis(e)</v>
      </c>
      <c r="AQ88" s="39">
        <f t="shared" si="39"/>
        <v>180</v>
      </c>
    </row>
    <row r="89" spans="1:43" s="47" customFormat="1" ht="23.4" customHeight="1">
      <c r="A89" s="37">
        <v>79</v>
      </c>
      <c r="B89" s="47" t="s">
        <v>272</v>
      </c>
      <c r="C89" s="47" t="s">
        <v>273</v>
      </c>
      <c r="D89" s="47" t="s">
        <v>274</v>
      </c>
      <c r="E89" s="38">
        <f t="shared" si="40"/>
        <v>12.414999999999999</v>
      </c>
      <c r="F89" s="39">
        <f t="shared" si="41"/>
        <v>8</v>
      </c>
      <c r="G89" s="45">
        <v>11.83</v>
      </c>
      <c r="H89" s="45">
        <v>13</v>
      </c>
      <c r="I89" s="38">
        <f t="shared" si="42"/>
        <v>8.26</v>
      </c>
      <c r="J89" s="39">
        <f t="shared" si="43"/>
        <v>7</v>
      </c>
      <c r="K89" s="45">
        <v>10.5</v>
      </c>
      <c r="L89" s="45">
        <v>5</v>
      </c>
      <c r="M89" s="45">
        <v>6.67</v>
      </c>
      <c r="N89" s="45">
        <v>8</v>
      </c>
      <c r="O89" s="45">
        <v>12</v>
      </c>
      <c r="P89" s="38">
        <f t="shared" si="44"/>
        <v>11.335000000000001</v>
      </c>
      <c r="Q89" s="37">
        <f t="shared" si="45"/>
        <v>4</v>
      </c>
      <c r="R89" s="45">
        <v>11.5</v>
      </c>
      <c r="S89" s="45">
        <v>11.17</v>
      </c>
      <c r="T89" s="38">
        <f t="shared" si="46"/>
        <v>9.7799999999999994</v>
      </c>
      <c r="U89" s="39">
        <f t="shared" si="47"/>
        <v>19</v>
      </c>
      <c r="V89" s="40">
        <f t="shared" si="48"/>
        <v>11</v>
      </c>
      <c r="W89" s="37">
        <f t="shared" si="49"/>
        <v>8</v>
      </c>
      <c r="X89" s="45">
        <v>11</v>
      </c>
      <c r="Y89" s="45">
        <v>11</v>
      </c>
      <c r="Z89" s="38">
        <f t="shared" si="50"/>
        <v>8.266</v>
      </c>
      <c r="AA89" s="37">
        <f t="shared" si="51"/>
        <v>6</v>
      </c>
      <c r="AB89" s="45">
        <v>8.5</v>
      </c>
      <c r="AC89" s="45">
        <v>7</v>
      </c>
      <c r="AD89" s="45">
        <v>5.33</v>
      </c>
      <c r="AE89" s="45">
        <v>10</v>
      </c>
      <c r="AF89" s="45">
        <v>10.5</v>
      </c>
      <c r="AG89" s="38">
        <f t="shared" si="52"/>
        <v>12.808571428571428</v>
      </c>
      <c r="AH89" s="37">
        <f t="shared" si="53"/>
        <v>7</v>
      </c>
      <c r="AI89" s="45">
        <v>13</v>
      </c>
      <c r="AJ89" s="45">
        <v>12.33</v>
      </c>
      <c r="AK89" s="45">
        <v>13</v>
      </c>
      <c r="AL89" s="38">
        <f t="shared" si="54"/>
        <v>10.06</v>
      </c>
      <c r="AM89" s="37">
        <f t="shared" si="55"/>
        <v>30</v>
      </c>
      <c r="AN89" s="37">
        <f t="shared" si="56"/>
        <v>49</v>
      </c>
      <c r="AO89" s="40">
        <f t="shared" si="57"/>
        <v>9.92</v>
      </c>
      <c r="AP89" s="47" t="str">
        <f t="shared" si="59"/>
        <v>ajourné</v>
      </c>
      <c r="AQ89" s="39">
        <f t="shared" si="39"/>
        <v>169</v>
      </c>
    </row>
    <row r="90" spans="1:43" s="47" customFormat="1" ht="23.4" customHeight="1">
      <c r="A90" s="37">
        <v>80</v>
      </c>
      <c r="B90" s="47" t="s">
        <v>275</v>
      </c>
      <c r="C90" s="47" t="s">
        <v>276</v>
      </c>
      <c r="D90" s="47" t="s">
        <v>277</v>
      </c>
      <c r="E90" s="38">
        <f t="shared" si="40"/>
        <v>11.914999999999999</v>
      </c>
      <c r="F90" s="39">
        <f t="shared" si="41"/>
        <v>8</v>
      </c>
      <c r="G90" s="45">
        <v>11.83</v>
      </c>
      <c r="H90" s="45">
        <v>12</v>
      </c>
      <c r="I90" s="38">
        <f t="shared" si="42"/>
        <v>8.6666666666666661</v>
      </c>
      <c r="J90" s="39">
        <f t="shared" si="43"/>
        <v>7</v>
      </c>
      <c r="K90" s="45">
        <v>10.5</v>
      </c>
      <c r="L90" s="45">
        <v>5</v>
      </c>
      <c r="M90" s="45">
        <v>7</v>
      </c>
      <c r="N90" s="45">
        <v>8.5</v>
      </c>
      <c r="O90" s="45">
        <v>13.5</v>
      </c>
      <c r="P90" s="38">
        <f t="shared" si="44"/>
        <v>10.75</v>
      </c>
      <c r="Q90" s="37">
        <f t="shared" si="45"/>
        <v>4</v>
      </c>
      <c r="R90" s="45">
        <v>11.5</v>
      </c>
      <c r="S90" s="45">
        <v>10</v>
      </c>
      <c r="T90" s="38">
        <f t="shared" si="46"/>
        <v>9.82</v>
      </c>
      <c r="U90" s="39">
        <f t="shared" si="47"/>
        <v>19</v>
      </c>
      <c r="V90" s="40">
        <f t="shared" si="48"/>
        <v>12</v>
      </c>
      <c r="W90" s="37">
        <f t="shared" si="49"/>
        <v>8</v>
      </c>
      <c r="X90" s="45">
        <v>11.67</v>
      </c>
      <c r="Y90" s="45">
        <v>12.33</v>
      </c>
      <c r="Z90" s="38">
        <f t="shared" si="50"/>
        <v>8.6339999999999986</v>
      </c>
      <c r="AA90" s="37">
        <f t="shared" si="51"/>
        <v>6</v>
      </c>
      <c r="AB90" s="45">
        <v>9.5</v>
      </c>
      <c r="AC90" s="45">
        <v>5</v>
      </c>
      <c r="AD90" s="45">
        <v>6</v>
      </c>
      <c r="AE90" s="45">
        <v>12.17</v>
      </c>
      <c r="AF90" s="45">
        <v>10.5</v>
      </c>
      <c r="AG90" s="38">
        <f t="shared" si="52"/>
        <v>12.477142857142857</v>
      </c>
      <c r="AH90" s="37">
        <f t="shared" si="53"/>
        <v>7</v>
      </c>
      <c r="AI90" s="45">
        <v>12.5</v>
      </c>
      <c r="AJ90" s="45">
        <v>11.67</v>
      </c>
      <c r="AK90" s="45">
        <v>13</v>
      </c>
      <c r="AL90" s="38">
        <f t="shared" si="54"/>
        <v>10.43</v>
      </c>
      <c r="AM90" s="37">
        <f t="shared" si="55"/>
        <v>30</v>
      </c>
      <c r="AN90" s="37">
        <f t="shared" si="56"/>
        <v>60</v>
      </c>
      <c r="AO90" s="40">
        <f t="shared" si="57"/>
        <v>10.125</v>
      </c>
      <c r="AP90" s="47" t="str">
        <f t="shared" si="59"/>
        <v>Admis(e)</v>
      </c>
      <c r="AQ90" s="39">
        <f t="shared" si="39"/>
        <v>180</v>
      </c>
    </row>
    <row r="91" spans="1:43" s="47" customFormat="1" ht="23.4" customHeight="1">
      <c r="A91" s="37">
        <v>81</v>
      </c>
      <c r="B91" s="47" t="s">
        <v>279</v>
      </c>
      <c r="C91" s="47" t="s">
        <v>278</v>
      </c>
      <c r="D91" s="47" t="s">
        <v>280</v>
      </c>
      <c r="E91" s="38">
        <f t="shared" si="40"/>
        <v>11.414999999999999</v>
      </c>
      <c r="F91" s="39">
        <f t="shared" si="41"/>
        <v>8</v>
      </c>
      <c r="G91" s="45">
        <v>11.5</v>
      </c>
      <c r="H91" s="45">
        <v>11.33</v>
      </c>
      <c r="I91" s="38">
        <f t="shared" si="42"/>
        <v>8.0938888888888894</v>
      </c>
      <c r="J91" s="39">
        <f t="shared" si="43"/>
        <v>10</v>
      </c>
      <c r="K91" s="45">
        <v>10</v>
      </c>
      <c r="L91" s="45">
        <v>3</v>
      </c>
      <c r="M91" s="45">
        <v>7.17</v>
      </c>
      <c r="N91" s="45">
        <v>11.67</v>
      </c>
      <c r="O91" s="45">
        <v>10</v>
      </c>
      <c r="P91" s="38">
        <f t="shared" si="44"/>
        <v>9.5850000000000009</v>
      </c>
      <c r="Q91" s="37">
        <f t="shared" si="45"/>
        <v>0</v>
      </c>
      <c r="R91" s="45">
        <v>9.5</v>
      </c>
      <c r="S91" s="45">
        <v>9.67</v>
      </c>
      <c r="T91" s="38">
        <f t="shared" si="46"/>
        <v>9.18</v>
      </c>
      <c r="U91" s="39">
        <f t="shared" si="47"/>
        <v>18</v>
      </c>
      <c r="V91" s="40">
        <f t="shared" si="48"/>
        <v>10</v>
      </c>
      <c r="W91" s="37">
        <f t="shared" si="49"/>
        <v>8</v>
      </c>
      <c r="X91" s="45">
        <v>10.67</v>
      </c>
      <c r="Y91" s="45">
        <v>9.33</v>
      </c>
      <c r="Z91" s="38">
        <f t="shared" si="50"/>
        <v>9.3000000000000007</v>
      </c>
      <c r="AA91" s="37">
        <f t="shared" si="51"/>
        <v>6</v>
      </c>
      <c r="AB91" s="45">
        <v>9.5</v>
      </c>
      <c r="AC91" s="45">
        <v>8</v>
      </c>
      <c r="AD91" s="45">
        <v>6.33</v>
      </c>
      <c r="AE91" s="45">
        <v>11.17</v>
      </c>
      <c r="AF91" s="45">
        <v>11.5</v>
      </c>
      <c r="AG91" s="38">
        <f t="shared" si="52"/>
        <v>12.522857142857143</v>
      </c>
      <c r="AH91" s="37">
        <f t="shared" si="53"/>
        <v>7</v>
      </c>
      <c r="AI91" s="45">
        <v>13</v>
      </c>
      <c r="AJ91" s="45">
        <v>11.33</v>
      </c>
      <c r="AK91" s="45">
        <v>13</v>
      </c>
      <c r="AL91" s="38">
        <f t="shared" si="54"/>
        <v>10.24</v>
      </c>
      <c r="AM91" s="37">
        <f t="shared" si="55"/>
        <v>30</v>
      </c>
      <c r="AN91" s="37">
        <f t="shared" si="56"/>
        <v>48</v>
      </c>
      <c r="AO91" s="40">
        <f t="shared" si="57"/>
        <v>9.7100000000000009</v>
      </c>
      <c r="AP91" s="47" t="str">
        <f t="shared" si="59"/>
        <v>ajourné</v>
      </c>
      <c r="AQ91" s="39">
        <f t="shared" si="39"/>
        <v>168</v>
      </c>
    </row>
    <row r="92" spans="1:43" s="47" customFormat="1" ht="23.4" customHeight="1">
      <c r="A92" s="37">
        <v>82</v>
      </c>
      <c r="B92" s="47" t="s">
        <v>281</v>
      </c>
      <c r="C92" s="47" t="s">
        <v>278</v>
      </c>
      <c r="D92" s="47" t="s">
        <v>31</v>
      </c>
      <c r="E92" s="38">
        <f t="shared" si="40"/>
        <v>10.335000000000001</v>
      </c>
      <c r="F92" s="39">
        <f t="shared" si="41"/>
        <v>8</v>
      </c>
      <c r="G92" s="45">
        <v>10.67</v>
      </c>
      <c r="H92" s="45">
        <v>10</v>
      </c>
      <c r="I92" s="38">
        <f t="shared" si="42"/>
        <v>7.916666666666667</v>
      </c>
      <c r="J92" s="39">
        <f t="shared" si="43"/>
        <v>3</v>
      </c>
      <c r="K92" s="45">
        <v>9.5</v>
      </c>
      <c r="L92" s="45">
        <v>2</v>
      </c>
      <c r="M92" s="45">
        <v>6.5</v>
      </c>
      <c r="N92" s="45">
        <v>9.5</v>
      </c>
      <c r="O92" s="45">
        <v>14</v>
      </c>
      <c r="P92" s="38">
        <f t="shared" si="44"/>
        <v>9.8350000000000009</v>
      </c>
      <c r="Q92" s="37">
        <f t="shared" si="45"/>
        <v>2</v>
      </c>
      <c r="R92" s="45">
        <v>11</v>
      </c>
      <c r="S92" s="45">
        <v>8.67</v>
      </c>
      <c r="T92" s="38">
        <f t="shared" si="46"/>
        <v>8.82</v>
      </c>
      <c r="U92" s="39">
        <f t="shared" si="47"/>
        <v>13</v>
      </c>
      <c r="V92" s="40">
        <f t="shared" si="48"/>
        <v>7.835</v>
      </c>
      <c r="W92" s="37">
        <f t="shared" si="49"/>
        <v>0</v>
      </c>
      <c r="X92" s="45">
        <v>7.67</v>
      </c>
      <c r="Y92" s="45">
        <v>8</v>
      </c>
      <c r="Z92" s="38">
        <f t="shared" si="50"/>
        <v>9.3660000000000014</v>
      </c>
      <c r="AA92" s="37">
        <f t="shared" si="51"/>
        <v>9</v>
      </c>
      <c r="AB92" s="45">
        <v>11</v>
      </c>
      <c r="AC92" s="45">
        <v>7</v>
      </c>
      <c r="AD92" s="45">
        <v>7.33</v>
      </c>
      <c r="AE92" s="45">
        <v>10.5</v>
      </c>
      <c r="AF92" s="45">
        <v>11</v>
      </c>
      <c r="AG92" s="38">
        <f t="shared" si="52"/>
        <v>12.522857142857143</v>
      </c>
      <c r="AH92" s="37">
        <f t="shared" si="53"/>
        <v>7</v>
      </c>
      <c r="AI92" s="45">
        <v>13</v>
      </c>
      <c r="AJ92" s="45">
        <v>11.33</v>
      </c>
      <c r="AK92" s="45">
        <v>13</v>
      </c>
      <c r="AL92" s="38">
        <f t="shared" si="54"/>
        <v>9.6999999999999993</v>
      </c>
      <c r="AM92" s="37">
        <f t="shared" si="55"/>
        <v>16</v>
      </c>
      <c r="AN92" s="37">
        <f t="shared" si="56"/>
        <v>29</v>
      </c>
      <c r="AO92" s="40">
        <f t="shared" si="57"/>
        <v>9.26</v>
      </c>
      <c r="AP92" s="47" t="str">
        <f t="shared" si="59"/>
        <v>ajourné</v>
      </c>
      <c r="AQ92" s="39">
        <f t="shared" si="39"/>
        <v>149</v>
      </c>
    </row>
    <row r="93" spans="1:43" s="47" customFormat="1" ht="23.4" customHeight="1">
      <c r="A93" s="37">
        <v>83</v>
      </c>
      <c r="B93" s="47" t="s">
        <v>56</v>
      </c>
      <c r="C93" s="47" t="s">
        <v>57</v>
      </c>
      <c r="D93" s="47" t="s">
        <v>58</v>
      </c>
      <c r="E93" s="38">
        <f t="shared" si="40"/>
        <v>10.17</v>
      </c>
      <c r="F93" s="39">
        <f t="shared" si="41"/>
        <v>8</v>
      </c>
      <c r="G93" s="45">
        <v>10.67</v>
      </c>
      <c r="H93" s="45">
        <v>9.67</v>
      </c>
      <c r="I93" s="38">
        <f t="shared" si="42"/>
        <v>8.8433333333333337</v>
      </c>
      <c r="J93" s="39">
        <f t="shared" si="43"/>
        <v>10</v>
      </c>
      <c r="K93" s="45">
        <v>10</v>
      </c>
      <c r="L93" s="45">
        <v>6.5</v>
      </c>
      <c r="M93" s="45">
        <v>7.17</v>
      </c>
      <c r="N93" s="45">
        <v>10.5</v>
      </c>
      <c r="O93" s="45">
        <v>11</v>
      </c>
      <c r="P93" s="38">
        <f t="shared" si="44"/>
        <v>12.585000000000001</v>
      </c>
      <c r="Q93" s="37">
        <f t="shared" si="45"/>
        <v>4</v>
      </c>
      <c r="R93" s="45">
        <v>14.5</v>
      </c>
      <c r="S93" s="45">
        <v>10.67</v>
      </c>
      <c r="T93" s="38">
        <f t="shared" si="46"/>
        <v>9.6999999999999993</v>
      </c>
      <c r="U93" s="39">
        <f t="shared" si="47"/>
        <v>22</v>
      </c>
      <c r="V93" s="40">
        <f t="shared" si="48"/>
        <v>10.83</v>
      </c>
      <c r="W93" s="37">
        <f t="shared" si="49"/>
        <v>8</v>
      </c>
      <c r="X93" s="45">
        <v>10.33</v>
      </c>
      <c r="Y93" s="45">
        <v>11.33</v>
      </c>
      <c r="Z93" s="38">
        <f t="shared" si="50"/>
        <v>9.6999999999999993</v>
      </c>
      <c r="AA93" s="37">
        <f t="shared" si="51"/>
        <v>9</v>
      </c>
      <c r="AB93" s="45">
        <v>11.5</v>
      </c>
      <c r="AC93" s="45">
        <v>9</v>
      </c>
      <c r="AD93" s="45">
        <v>5.5</v>
      </c>
      <c r="AE93" s="45">
        <v>10.5</v>
      </c>
      <c r="AF93" s="45">
        <v>12</v>
      </c>
      <c r="AG93" s="38">
        <f t="shared" si="52"/>
        <v>13.094285714285714</v>
      </c>
      <c r="AH93" s="37">
        <f t="shared" si="53"/>
        <v>7</v>
      </c>
      <c r="AI93" s="45">
        <v>13</v>
      </c>
      <c r="AJ93" s="45">
        <v>13.33</v>
      </c>
      <c r="AK93" s="45">
        <v>13</v>
      </c>
      <c r="AL93" s="38">
        <f t="shared" si="54"/>
        <v>10.799999999999999</v>
      </c>
      <c r="AM93" s="37">
        <f t="shared" si="55"/>
        <v>30</v>
      </c>
      <c r="AN93" s="37">
        <f t="shared" si="56"/>
        <v>60</v>
      </c>
      <c r="AO93" s="40">
        <f t="shared" si="57"/>
        <v>10.25</v>
      </c>
      <c r="AP93" s="47" t="str">
        <f t="shared" si="59"/>
        <v>Admis(e)</v>
      </c>
      <c r="AQ93" s="39">
        <f t="shared" si="39"/>
        <v>180</v>
      </c>
    </row>
    <row r="94" spans="1:43" s="47" customFormat="1" ht="23.4" customHeight="1">
      <c r="A94" s="37">
        <v>84</v>
      </c>
      <c r="B94" s="47" t="s">
        <v>282</v>
      </c>
      <c r="C94" s="47" t="s">
        <v>283</v>
      </c>
      <c r="D94" s="47" t="s">
        <v>284</v>
      </c>
      <c r="E94" s="38">
        <f t="shared" si="40"/>
        <v>13.085000000000001</v>
      </c>
      <c r="F94" s="39">
        <f t="shared" si="41"/>
        <v>8</v>
      </c>
      <c r="G94" s="45">
        <v>12.5</v>
      </c>
      <c r="H94" s="45">
        <v>13.67</v>
      </c>
      <c r="I94" s="38">
        <f t="shared" si="42"/>
        <v>10.916111111111112</v>
      </c>
      <c r="J94" s="39">
        <f t="shared" si="43"/>
        <v>18</v>
      </c>
      <c r="K94" s="45">
        <v>11</v>
      </c>
      <c r="L94" s="45">
        <v>10.5</v>
      </c>
      <c r="M94" s="45">
        <v>7.5</v>
      </c>
      <c r="N94" s="45">
        <v>12.33</v>
      </c>
      <c r="O94" s="45">
        <v>14.5</v>
      </c>
      <c r="P94" s="38">
        <f t="shared" si="44"/>
        <v>12.25</v>
      </c>
      <c r="Q94" s="37">
        <f t="shared" si="45"/>
        <v>4</v>
      </c>
      <c r="R94" s="45">
        <v>12.5</v>
      </c>
      <c r="S94" s="45">
        <v>12</v>
      </c>
      <c r="T94" s="38">
        <f t="shared" si="46"/>
        <v>11.68</v>
      </c>
      <c r="U94" s="39">
        <f t="shared" si="47"/>
        <v>30</v>
      </c>
      <c r="V94" s="40">
        <f t="shared" si="48"/>
        <v>12.17</v>
      </c>
      <c r="W94" s="37">
        <f t="shared" si="49"/>
        <v>8</v>
      </c>
      <c r="X94" s="45">
        <v>12.67</v>
      </c>
      <c r="Y94" s="45">
        <v>11.67</v>
      </c>
      <c r="Z94" s="38">
        <f t="shared" si="50"/>
        <v>8.5</v>
      </c>
      <c r="AA94" s="37">
        <f t="shared" si="51"/>
        <v>3</v>
      </c>
      <c r="AB94" s="45">
        <v>8.5</v>
      </c>
      <c r="AC94" s="45">
        <v>6</v>
      </c>
      <c r="AD94" s="45">
        <v>7.33</v>
      </c>
      <c r="AE94" s="45">
        <v>8.67</v>
      </c>
      <c r="AF94" s="45">
        <v>12</v>
      </c>
      <c r="AG94" s="38">
        <f t="shared" si="52"/>
        <v>13.571428571428571</v>
      </c>
      <c r="AH94" s="37">
        <f t="shared" si="53"/>
        <v>7</v>
      </c>
      <c r="AI94" s="45">
        <v>15.5</v>
      </c>
      <c r="AJ94" s="45">
        <v>12.5</v>
      </c>
      <c r="AK94" s="45">
        <v>13</v>
      </c>
      <c r="AL94" s="38">
        <f t="shared" si="54"/>
        <v>10.67</v>
      </c>
      <c r="AM94" s="37">
        <f t="shared" si="55"/>
        <v>30</v>
      </c>
      <c r="AN94" s="37">
        <f t="shared" si="56"/>
        <v>60</v>
      </c>
      <c r="AO94" s="40">
        <f t="shared" si="57"/>
        <v>11.175000000000001</v>
      </c>
      <c r="AP94" s="47" t="str">
        <f t="shared" si="59"/>
        <v>Admis(e)</v>
      </c>
      <c r="AQ94" s="39">
        <f t="shared" ref="AQ94:AQ128" si="60">120+AN94</f>
        <v>180</v>
      </c>
    </row>
    <row r="95" spans="1:43" s="47" customFormat="1" ht="23.4" customHeight="1">
      <c r="A95" s="37">
        <v>85</v>
      </c>
      <c r="B95" s="47" t="s">
        <v>285</v>
      </c>
      <c r="C95" s="47" t="s">
        <v>286</v>
      </c>
      <c r="D95" s="47" t="s">
        <v>76</v>
      </c>
      <c r="E95" s="38">
        <f t="shared" ref="E95:E116" si="61">((G95*4)+(H95*4))/8</f>
        <v>7.75</v>
      </c>
      <c r="F95" s="39">
        <f t="shared" ref="F95:F126" si="62">IF(E95&gt;=10,8,SUM(IF(G95&gt;=10,4,0),IF(H95&gt;=10,4,0)))</f>
        <v>4</v>
      </c>
      <c r="G95" s="45">
        <v>10.17</v>
      </c>
      <c r="H95" s="45">
        <v>5.33</v>
      </c>
      <c r="I95" s="38">
        <f t="shared" ref="I95:I116" si="63">((K95*4)+(L95*4)+(M95*4)+(N95*3)+(O95*3))/18</f>
        <v>6.3611111111111107</v>
      </c>
      <c r="J95" s="39">
        <f t="shared" ref="J95:J126" si="64">IF(I95&gt;=10,18,SUM(IF(K95&gt;=10,4,0),IF(L95&gt;=10,4,0),IF(M95&gt;=10,4,0),IF(N95&gt;=10,3,0),IF(O95&gt;=10,3,0)))</f>
        <v>3</v>
      </c>
      <c r="K95" s="45">
        <v>7</v>
      </c>
      <c r="L95" s="45">
        <v>2</v>
      </c>
      <c r="M95" s="45">
        <v>3.5</v>
      </c>
      <c r="N95" s="45">
        <v>7.5</v>
      </c>
      <c r="O95" s="45">
        <v>14</v>
      </c>
      <c r="P95" s="38">
        <f t="shared" ref="P95:P116" si="65">((R95*2)+(S95*2))/4</f>
        <v>7.165</v>
      </c>
      <c r="Q95" s="37">
        <f t="shared" ref="Q95:Q126" si="66">IF(P95&gt;=10,4,SUM(IF(R95&gt;=10,2,0),IF(S95&gt;=10,2,0)))</f>
        <v>2</v>
      </c>
      <c r="R95" s="45">
        <v>11</v>
      </c>
      <c r="S95" s="45">
        <v>3.33</v>
      </c>
      <c r="T95" s="38">
        <f t="shared" ref="T95:T116" si="67">ROUNDUP(((E95*8)+(I95*18)+(P95*4))/30,2)</f>
        <v>6.84</v>
      </c>
      <c r="U95" s="39">
        <f t="shared" ref="U95:U126" si="68">IF(T95&gt;=10,30,SUM(F95+J95+Q95))</f>
        <v>9</v>
      </c>
      <c r="V95" s="40">
        <f t="shared" ref="V95:V116" si="69">((X95*4)+(Y95*4))/8</f>
        <v>8.6649999999999991</v>
      </c>
      <c r="W95" s="37">
        <f t="shared" ref="W95:W126" si="70">IF(V95&gt;=10,8,SUM(IF(X95&gt;=10,4,0),IF(Y95&gt;=10,4,0)))</f>
        <v>4</v>
      </c>
      <c r="X95" s="45">
        <v>10.33</v>
      </c>
      <c r="Y95" s="45">
        <v>7</v>
      </c>
      <c r="Z95" s="38">
        <f t="shared" ref="Z95:Z116" si="71">((AB95*3)+(AC95*3)+(AD95*3)+(AE95*3)+(AF95*3))/15</f>
        <v>3.9660000000000002</v>
      </c>
      <c r="AA95" s="37">
        <f t="shared" ref="AA95:AA126" si="72">IF(Z95&gt;=10,15,SUM(IF(AB95&gt;=10,3,0),IF(AC95&gt;=10,3,0),IF(AD95&gt;=10,3,0),IF(AE95&gt;=10,3,0),IF(AF95&gt;=10,3,0)))</f>
        <v>3</v>
      </c>
      <c r="AB95" s="45">
        <v>2.5</v>
      </c>
      <c r="AC95" s="45">
        <v>1</v>
      </c>
      <c r="AD95" s="45">
        <v>1</v>
      </c>
      <c r="AE95" s="45">
        <v>4.33</v>
      </c>
      <c r="AF95" s="45">
        <v>11</v>
      </c>
      <c r="AG95" s="38">
        <f t="shared" ref="AG95:AG116" si="73">((AI95*2)+(AJ95*2)+(AK95*3))/7</f>
        <v>8.7142857142857135</v>
      </c>
      <c r="AH95" s="37">
        <f t="shared" ref="AH95:AH126" si="74">IF(AG95&gt;=10,7,SUM(IF(AI95&gt;=10,2,0),IF(AJ95&gt;=10,2,0),IF(AK95&gt;=10,3,0)))</f>
        <v>3</v>
      </c>
      <c r="AI95" s="45">
        <v>2</v>
      </c>
      <c r="AJ95" s="45">
        <v>9</v>
      </c>
      <c r="AK95" s="45">
        <v>13</v>
      </c>
      <c r="AL95" s="38">
        <f t="shared" ref="AL95:AL116" si="75">ROUNDUP(((V95*8)+(Z95*15)+(AG95*7))/30,2)</f>
        <v>6.33</v>
      </c>
      <c r="AM95" s="37">
        <f t="shared" ref="AM95:AM126" si="76">IF(AL95&gt;=10,30,SUM(W95+AA95+AH95))</f>
        <v>10</v>
      </c>
      <c r="AN95" s="37">
        <f t="shared" ref="AN95:AN126" si="77">IF(AO95&gt;=10,60,SUM(U95+AM95))</f>
        <v>19</v>
      </c>
      <c r="AO95" s="40">
        <f t="shared" ref="AO95:AO116" si="78">(T95+AL95)/2</f>
        <v>6.585</v>
      </c>
      <c r="AP95" s="47" t="str">
        <f t="shared" si="59"/>
        <v>ajourné</v>
      </c>
      <c r="AQ95" s="39">
        <f t="shared" si="60"/>
        <v>139</v>
      </c>
    </row>
    <row r="96" spans="1:43" s="47" customFormat="1" ht="23.4" customHeight="1">
      <c r="A96" s="37">
        <v>86</v>
      </c>
      <c r="B96" s="47" t="s">
        <v>61</v>
      </c>
      <c r="C96" s="47" t="s">
        <v>62</v>
      </c>
      <c r="D96" s="47" t="s">
        <v>63</v>
      </c>
      <c r="E96" s="38">
        <f t="shared" si="61"/>
        <v>0</v>
      </c>
      <c r="F96" s="39">
        <f t="shared" si="62"/>
        <v>0</v>
      </c>
      <c r="G96" s="45">
        <v>0</v>
      </c>
      <c r="H96" s="45">
        <v>0</v>
      </c>
      <c r="I96" s="38">
        <f t="shared" si="63"/>
        <v>0</v>
      </c>
      <c r="J96" s="39">
        <f t="shared" si="64"/>
        <v>0</v>
      </c>
      <c r="K96" s="45">
        <v>0</v>
      </c>
      <c r="L96" s="45">
        <v>0</v>
      </c>
      <c r="M96" s="45">
        <v>0</v>
      </c>
      <c r="N96" s="45">
        <v>0</v>
      </c>
      <c r="O96" s="45">
        <v>0</v>
      </c>
      <c r="P96" s="38">
        <f t="shared" si="65"/>
        <v>0</v>
      </c>
      <c r="Q96" s="37">
        <f t="shared" si="66"/>
        <v>0</v>
      </c>
      <c r="R96" s="45">
        <v>0</v>
      </c>
      <c r="S96" s="45">
        <v>0</v>
      </c>
      <c r="T96" s="38">
        <f t="shared" si="67"/>
        <v>0</v>
      </c>
      <c r="U96" s="39">
        <f t="shared" si="68"/>
        <v>0</v>
      </c>
      <c r="V96" s="40">
        <f t="shared" si="69"/>
        <v>0</v>
      </c>
      <c r="W96" s="37">
        <f t="shared" si="70"/>
        <v>0</v>
      </c>
      <c r="X96" s="45">
        <v>0</v>
      </c>
      <c r="Y96" s="45">
        <v>0</v>
      </c>
      <c r="Z96" s="38">
        <f t="shared" si="71"/>
        <v>0</v>
      </c>
      <c r="AA96" s="37">
        <f t="shared" si="72"/>
        <v>0</v>
      </c>
      <c r="AB96" s="45">
        <v>0</v>
      </c>
      <c r="AC96" s="45">
        <v>0</v>
      </c>
      <c r="AD96" s="45">
        <v>0</v>
      </c>
      <c r="AE96" s="45">
        <v>0</v>
      </c>
      <c r="AF96" s="45">
        <v>0</v>
      </c>
      <c r="AG96" s="38">
        <f t="shared" si="73"/>
        <v>0</v>
      </c>
      <c r="AH96" s="37">
        <f t="shared" si="74"/>
        <v>0</v>
      </c>
      <c r="AI96" s="45">
        <v>0</v>
      </c>
      <c r="AJ96" s="45">
        <v>0</v>
      </c>
      <c r="AK96" s="45">
        <v>0</v>
      </c>
      <c r="AL96" s="38">
        <f t="shared" si="75"/>
        <v>0</v>
      </c>
      <c r="AM96" s="37">
        <f t="shared" si="76"/>
        <v>0</v>
      </c>
      <c r="AN96" s="37">
        <f t="shared" si="77"/>
        <v>0</v>
      </c>
      <c r="AO96" s="40">
        <f t="shared" si="78"/>
        <v>0</v>
      </c>
      <c r="AP96" s="47" t="str">
        <f t="shared" si="59"/>
        <v>Abandon</v>
      </c>
      <c r="AQ96" s="39">
        <f t="shared" si="60"/>
        <v>120</v>
      </c>
    </row>
    <row r="97" spans="1:43" s="47" customFormat="1" ht="23.4" customHeight="1">
      <c r="A97" s="37">
        <v>87</v>
      </c>
      <c r="B97" s="47" t="s">
        <v>287</v>
      </c>
      <c r="C97" s="47" t="s">
        <v>288</v>
      </c>
      <c r="D97" s="47" t="s">
        <v>289</v>
      </c>
      <c r="E97" s="38">
        <f t="shared" si="61"/>
        <v>10.83</v>
      </c>
      <c r="F97" s="39">
        <f t="shared" si="62"/>
        <v>8</v>
      </c>
      <c r="G97" s="45">
        <v>11.33</v>
      </c>
      <c r="H97" s="45">
        <v>10.33</v>
      </c>
      <c r="I97" s="38">
        <f t="shared" si="63"/>
        <v>9.0827777777777783</v>
      </c>
      <c r="J97" s="39">
        <f t="shared" si="64"/>
        <v>10</v>
      </c>
      <c r="K97" s="45">
        <v>10</v>
      </c>
      <c r="L97" s="45">
        <v>7</v>
      </c>
      <c r="M97" s="45">
        <v>6</v>
      </c>
      <c r="N97" s="45">
        <v>12.83</v>
      </c>
      <c r="O97" s="45">
        <v>11</v>
      </c>
      <c r="P97" s="38">
        <f t="shared" si="65"/>
        <v>9.75</v>
      </c>
      <c r="Q97" s="37">
        <f t="shared" si="66"/>
        <v>2</v>
      </c>
      <c r="R97" s="45">
        <v>9.5</v>
      </c>
      <c r="S97" s="45">
        <v>10</v>
      </c>
      <c r="T97" s="38">
        <f t="shared" si="67"/>
        <v>9.64</v>
      </c>
      <c r="U97" s="39">
        <f t="shared" si="68"/>
        <v>20</v>
      </c>
      <c r="V97" s="40">
        <f t="shared" si="69"/>
        <v>9.6649999999999991</v>
      </c>
      <c r="W97" s="37">
        <f t="shared" si="70"/>
        <v>4</v>
      </c>
      <c r="X97" s="45">
        <v>10.33</v>
      </c>
      <c r="Y97" s="45">
        <v>9</v>
      </c>
      <c r="Z97" s="38">
        <f t="shared" si="71"/>
        <v>8.3320000000000007</v>
      </c>
      <c r="AA97" s="37">
        <f t="shared" si="72"/>
        <v>9</v>
      </c>
      <c r="AB97" s="45">
        <v>13.5</v>
      </c>
      <c r="AC97" s="45">
        <v>2</v>
      </c>
      <c r="AD97" s="45">
        <v>4.33</v>
      </c>
      <c r="AE97" s="45">
        <v>10.33</v>
      </c>
      <c r="AF97" s="45">
        <v>11.5</v>
      </c>
      <c r="AG97" s="38">
        <f t="shared" si="73"/>
        <v>13.120000000000001</v>
      </c>
      <c r="AH97" s="37">
        <f t="shared" si="74"/>
        <v>7</v>
      </c>
      <c r="AI97" s="45">
        <v>14</v>
      </c>
      <c r="AJ97" s="45">
        <v>13.17</v>
      </c>
      <c r="AK97" s="45">
        <v>12.5</v>
      </c>
      <c r="AL97" s="38">
        <f t="shared" si="75"/>
        <v>9.81</v>
      </c>
      <c r="AM97" s="37">
        <f t="shared" si="76"/>
        <v>20</v>
      </c>
      <c r="AN97" s="37">
        <f t="shared" si="77"/>
        <v>40</v>
      </c>
      <c r="AO97" s="40">
        <f t="shared" si="78"/>
        <v>9.7250000000000014</v>
      </c>
      <c r="AP97" s="47" t="str">
        <f t="shared" si="59"/>
        <v>ajourné</v>
      </c>
      <c r="AQ97" s="39">
        <f t="shared" si="60"/>
        <v>160</v>
      </c>
    </row>
    <row r="98" spans="1:43" s="47" customFormat="1" ht="23.4" customHeight="1">
      <c r="A98" s="37">
        <v>88</v>
      </c>
      <c r="B98" s="47" t="s">
        <v>290</v>
      </c>
      <c r="C98" s="47" t="s">
        <v>291</v>
      </c>
      <c r="D98" s="47" t="s">
        <v>292</v>
      </c>
      <c r="E98" s="38">
        <f t="shared" si="61"/>
        <v>11.92</v>
      </c>
      <c r="F98" s="39">
        <f t="shared" si="62"/>
        <v>8</v>
      </c>
      <c r="G98" s="45">
        <v>13.17</v>
      </c>
      <c r="H98" s="45">
        <v>10.67</v>
      </c>
      <c r="I98" s="38">
        <f t="shared" si="63"/>
        <v>10.184999999999999</v>
      </c>
      <c r="J98" s="39">
        <f t="shared" si="64"/>
        <v>18</v>
      </c>
      <c r="K98" s="45">
        <v>10.5</v>
      </c>
      <c r="L98" s="45">
        <v>10</v>
      </c>
      <c r="M98" s="45">
        <v>8.33</v>
      </c>
      <c r="N98" s="45">
        <v>11.17</v>
      </c>
      <c r="O98" s="45">
        <v>11.5</v>
      </c>
      <c r="P98" s="38">
        <f t="shared" si="65"/>
        <v>10.914999999999999</v>
      </c>
      <c r="Q98" s="37">
        <f t="shared" si="66"/>
        <v>4</v>
      </c>
      <c r="R98" s="45">
        <v>12.5</v>
      </c>
      <c r="S98" s="45">
        <v>9.33</v>
      </c>
      <c r="T98" s="38">
        <f t="shared" si="67"/>
        <v>10.75</v>
      </c>
      <c r="U98" s="39">
        <f t="shared" si="68"/>
        <v>30</v>
      </c>
      <c r="V98" s="40">
        <f t="shared" si="69"/>
        <v>11.5</v>
      </c>
      <c r="W98" s="37">
        <f t="shared" si="70"/>
        <v>8</v>
      </c>
      <c r="X98" s="45">
        <v>12.67</v>
      </c>
      <c r="Y98" s="45">
        <v>10.33</v>
      </c>
      <c r="Z98" s="38">
        <f t="shared" si="71"/>
        <v>9.6999999999999993</v>
      </c>
      <c r="AA98" s="37">
        <f t="shared" si="72"/>
        <v>9</v>
      </c>
      <c r="AB98" s="45">
        <v>7</v>
      </c>
      <c r="AC98" s="45">
        <v>10</v>
      </c>
      <c r="AD98" s="45">
        <v>6.33</v>
      </c>
      <c r="AE98" s="45">
        <v>12.17</v>
      </c>
      <c r="AF98" s="45">
        <v>13</v>
      </c>
      <c r="AG98" s="38">
        <f t="shared" si="73"/>
        <v>13.094285714285714</v>
      </c>
      <c r="AH98" s="37">
        <f t="shared" si="74"/>
        <v>7</v>
      </c>
      <c r="AI98" s="45">
        <v>14.5</v>
      </c>
      <c r="AJ98" s="45">
        <v>11.83</v>
      </c>
      <c r="AK98" s="45">
        <v>13</v>
      </c>
      <c r="AL98" s="38">
        <f t="shared" si="75"/>
        <v>10.98</v>
      </c>
      <c r="AM98" s="37">
        <f t="shared" si="76"/>
        <v>30</v>
      </c>
      <c r="AN98" s="37">
        <f t="shared" si="77"/>
        <v>60</v>
      </c>
      <c r="AO98" s="40">
        <f t="shared" si="78"/>
        <v>10.865</v>
      </c>
      <c r="AP98" s="47" t="str">
        <f t="shared" si="59"/>
        <v>Admis(e)</v>
      </c>
      <c r="AQ98" s="39">
        <f t="shared" si="60"/>
        <v>180</v>
      </c>
    </row>
    <row r="99" spans="1:43" s="47" customFormat="1" ht="23.4" customHeight="1">
      <c r="A99" s="37">
        <v>89</v>
      </c>
      <c r="B99" s="47" t="s">
        <v>293</v>
      </c>
      <c r="C99" s="47" t="s">
        <v>291</v>
      </c>
      <c r="D99" s="47" t="s">
        <v>124</v>
      </c>
      <c r="E99" s="38">
        <f t="shared" si="61"/>
        <v>11.164999999999999</v>
      </c>
      <c r="F99" s="39">
        <f t="shared" si="62"/>
        <v>8</v>
      </c>
      <c r="G99" s="45">
        <v>10</v>
      </c>
      <c r="H99" s="45">
        <v>12.33</v>
      </c>
      <c r="I99" s="38">
        <f t="shared" si="63"/>
        <v>8.8161111111111108</v>
      </c>
      <c r="J99" s="39">
        <f t="shared" si="64"/>
        <v>10</v>
      </c>
      <c r="K99" s="45">
        <v>10</v>
      </c>
      <c r="L99" s="45">
        <v>8</v>
      </c>
      <c r="M99" s="45">
        <v>3.17</v>
      </c>
      <c r="N99" s="45">
        <v>12.17</v>
      </c>
      <c r="O99" s="45">
        <v>12.5</v>
      </c>
      <c r="P99" s="38">
        <f t="shared" si="65"/>
        <v>11</v>
      </c>
      <c r="Q99" s="37">
        <f t="shared" si="66"/>
        <v>4</v>
      </c>
      <c r="R99" s="45">
        <v>12.5</v>
      </c>
      <c r="S99" s="45">
        <v>9.5</v>
      </c>
      <c r="T99" s="38">
        <f t="shared" si="67"/>
        <v>9.74</v>
      </c>
      <c r="U99" s="39">
        <f t="shared" si="68"/>
        <v>22</v>
      </c>
      <c r="V99" s="40">
        <f t="shared" si="69"/>
        <v>11.664999999999999</v>
      </c>
      <c r="W99" s="37">
        <f t="shared" si="70"/>
        <v>8</v>
      </c>
      <c r="X99" s="45">
        <v>12.33</v>
      </c>
      <c r="Y99" s="45">
        <v>11</v>
      </c>
      <c r="Z99" s="38">
        <f t="shared" si="71"/>
        <v>9.0660000000000007</v>
      </c>
      <c r="AA99" s="37">
        <f t="shared" si="72"/>
        <v>9</v>
      </c>
      <c r="AB99" s="45">
        <v>10.5</v>
      </c>
      <c r="AC99" s="45">
        <v>7</v>
      </c>
      <c r="AD99" s="45">
        <v>5</v>
      </c>
      <c r="AE99" s="45">
        <v>11.83</v>
      </c>
      <c r="AF99" s="45">
        <v>11</v>
      </c>
      <c r="AG99" s="38">
        <f t="shared" si="73"/>
        <v>13.04857142857143</v>
      </c>
      <c r="AH99" s="37">
        <f t="shared" si="74"/>
        <v>7</v>
      </c>
      <c r="AI99" s="45">
        <v>14.5</v>
      </c>
      <c r="AJ99" s="45">
        <v>11.67</v>
      </c>
      <c r="AK99" s="45">
        <v>13</v>
      </c>
      <c r="AL99" s="38">
        <f t="shared" si="75"/>
        <v>10.69</v>
      </c>
      <c r="AM99" s="37">
        <f t="shared" si="76"/>
        <v>30</v>
      </c>
      <c r="AN99" s="37">
        <f t="shared" si="77"/>
        <v>60</v>
      </c>
      <c r="AO99" s="40">
        <f t="shared" si="78"/>
        <v>10.215</v>
      </c>
      <c r="AP99" s="47" t="str">
        <f t="shared" si="59"/>
        <v>Admis(e)</v>
      </c>
      <c r="AQ99" s="39">
        <f t="shared" si="60"/>
        <v>180</v>
      </c>
    </row>
    <row r="100" spans="1:43" s="47" customFormat="1" ht="23.4" customHeight="1">
      <c r="A100" s="37">
        <v>90</v>
      </c>
      <c r="B100" s="47" t="s">
        <v>294</v>
      </c>
      <c r="C100" s="47" t="s">
        <v>295</v>
      </c>
      <c r="D100" s="47" t="s">
        <v>296</v>
      </c>
      <c r="E100" s="38">
        <f t="shared" si="61"/>
        <v>10.08</v>
      </c>
      <c r="F100" s="39">
        <f t="shared" si="62"/>
        <v>8</v>
      </c>
      <c r="G100" s="45">
        <v>11.83</v>
      </c>
      <c r="H100" s="45">
        <v>8.33</v>
      </c>
      <c r="I100" s="38">
        <f t="shared" si="63"/>
        <v>8.732222222222223</v>
      </c>
      <c r="J100" s="39">
        <f t="shared" si="64"/>
        <v>10</v>
      </c>
      <c r="K100" s="45">
        <v>11.5</v>
      </c>
      <c r="L100" s="45">
        <v>3</v>
      </c>
      <c r="M100" s="45">
        <v>7.17</v>
      </c>
      <c r="N100" s="45">
        <v>12</v>
      </c>
      <c r="O100" s="45">
        <v>11.5</v>
      </c>
      <c r="P100" s="38">
        <f t="shared" si="65"/>
        <v>9.0850000000000009</v>
      </c>
      <c r="Q100" s="37">
        <f t="shared" si="66"/>
        <v>2</v>
      </c>
      <c r="R100" s="45">
        <v>11</v>
      </c>
      <c r="S100" s="45">
        <v>7.17</v>
      </c>
      <c r="T100" s="38">
        <f t="shared" si="67"/>
        <v>9.14</v>
      </c>
      <c r="U100" s="39">
        <f t="shared" si="68"/>
        <v>20</v>
      </c>
      <c r="V100" s="40">
        <f t="shared" si="69"/>
        <v>10.17</v>
      </c>
      <c r="W100" s="37">
        <f t="shared" si="70"/>
        <v>8</v>
      </c>
      <c r="X100" s="45">
        <v>11.67</v>
      </c>
      <c r="Y100" s="45">
        <v>8.67</v>
      </c>
      <c r="Z100" s="38">
        <f t="shared" si="71"/>
        <v>8.1339999999999986</v>
      </c>
      <c r="AA100" s="37">
        <f t="shared" si="72"/>
        <v>6</v>
      </c>
      <c r="AB100" s="45">
        <v>11</v>
      </c>
      <c r="AC100" s="45">
        <v>7</v>
      </c>
      <c r="AD100" s="45">
        <v>1</v>
      </c>
      <c r="AE100" s="45">
        <v>9.17</v>
      </c>
      <c r="AF100" s="45">
        <v>12.5</v>
      </c>
      <c r="AG100" s="38">
        <f t="shared" si="73"/>
        <v>10.477142857142857</v>
      </c>
      <c r="AH100" s="37">
        <f t="shared" si="74"/>
        <v>7</v>
      </c>
      <c r="AI100" s="45">
        <v>12.5</v>
      </c>
      <c r="AJ100" s="45">
        <v>4.67</v>
      </c>
      <c r="AK100" s="45">
        <v>13</v>
      </c>
      <c r="AL100" s="38">
        <f t="shared" si="75"/>
        <v>9.23</v>
      </c>
      <c r="AM100" s="37">
        <f t="shared" si="76"/>
        <v>21</v>
      </c>
      <c r="AN100" s="37">
        <f t="shared" si="77"/>
        <v>41</v>
      </c>
      <c r="AO100" s="40">
        <f t="shared" si="78"/>
        <v>9.1850000000000005</v>
      </c>
      <c r="AP100" s="47" t="str">
        <f t="shared" si="59"/>
        <v>ajourné</v>
      </c>
      <c r="AQ100" s="39">
        <f t="shared" si="60"/>
        <v>161</v>
      </c>
    </row>
    <row r="101" spans="1:43" s="47" customFormat="1" ht="23.4" customHeight="1">
      <c r="A101" s="37">
        <v>91</v>
      </c>
      <c r="B101" s="47" t="s">
        <v>297</v>
      </c>
      <c r="C101" s="47" t="s">
        <v>298</v>
      </c>
      <c r="D101" s="47" t="s">
        <v>299</v>
      </c>
      <c r="E101" s="38">
        <f t="shared" si="61"/>
        <v>9.3350000000000009</v>
      </c>
      <c r="F101" s="39">
        <f t="shared" si="62"/>
        <v>0</v>
      </c>
      <c r="G101" s="45">
        <v>9.67</v>
      </c>
      <c r="H101" s="45">
        <v>9</v>
      </c>
      <c r="I101" s="38">
        <f t="shared" si="63"/>
        <v>6.7683333333333326</v>
      </c>
      <c r="J101" s="39">
        <f t="shared" si="64"/>
        <v>3</v>
      </c>
      <c r="K101" s="45">
        <v>8.5</v>
      </c>
      <c r="L101" s="45">
        <v>6.5</v>
      </c>
      <c r="M101" s="45">
        <v>3.33</v>
      </c>
      <c r="N101" s="45">
        <v>10.17</v>
      </c>
      <c r="O101" s="45">
        <v>6</v>
      </c>
      <c r="P101" s="38">
        <f t="shared" si="65"/>
        <v>6.415</v>
      </c>
      <c r="Q101" s="37">
        <f t="shared" si="66"/>
        <v>0</v>
      </c>
      <c r="R101" s="45">
        <v>9.5</v>
      </c>
      <c r="S101" s="45">
        <v>3.33</v>
      </c>
      <c r="T101" s="38">
        <f t="shared" si="67"/>
        <v>7.41</v>
      </c>
      <c r="U101" s="39">
        <f t="shared" si="68"/>
        <v>3</v>
      </c>
      <c r="V101" s="40">
        <f t="shared" si="69"/>
        <v>9.8350000000000009</v>
      </c>
      <c r="W101" s="37">
        <f t="shared" si="70"/>
        <v>4</v>
      </c>
      <c r="X101" s="45">
        <v>11.67</v>
      </c>
      <c r="Y101" s="45">
        <v>8</v>
      </c>
      <c r="Z101" s="38">
        <f t="shared" si="71"/>
        <v>7.8720000000000008</v>
      </c>
      <c r="AA101" s="37">
        <f t="shared" si="72"/>
        <v>6</v>
      </c>
      <c r="AB101" s="45">
        <v>10</v>
      </c>
      <c r="AC101" s="45">
        <v>8</v>
      </c>
      <c r="AD101" s="45">
        <v>2.5299999999999998</v>
      </c>
      <c r="AE101" s="45">
        <v>8.83</v>
      </c>
      <c r="AF101" s="45">
        <v>10</v>
      </c>
      <c r="AG101" s="38">
        <f t="shared" si="73"/>
        <v>10.620000000000001</v>
      </c>
      <c r="AH101" s="37">
        <f t="shared" si="74"/>
        <v>7</v>
      </c>
      <c r="AI101" s="45">
        <v>11</v>
      </c>
      <c r="AJ101" s="45">
        <v>6.67</v>
      </c>
      <c r="AK101" s="45">
        <v>13</v>
      </c>
      <c r="AL101" s="38">
        <f t="shared" si="75"/>
        <v>9.0399999999999991</v>
      </c>
      <c r="AM101" s="37">
        <f t="shared" si="76"/>
        <v>17</v>
      </c>
      <c r="AN101" s="37">
        <f t="shared" si="77"/>
        <v>20</v>
      </c>
      <c r="AO101" s="40">
        <f t="shared" si="78"/>
        <v>8.2249999999999996</v>
      </c>
      <c r="AP101" s="47" t="str">
        <f t="shared" si="59"/>
        <v>ajourné</v>
      </c>
      <c r="AQ101" s="39">
        <f t="shared" si="60"/>
        <v>140</v>
      </c>
    </row>
    <row r="102" spans="1:43" s="47" customFormat="1" ht="23.4" customHeight="1">
      <c r="A102" s="37">
        <v>92</v>
      </c>
      <c r="B102" s="47" t="s">
        <v>300</v>
      </c>
      <c r="C102" s="47" t="s">
        <v>301</v>
      </c>
      <c r="D102" s="47" t="s">
        <v>32</v>
      </c>
      <c r="E102" s="38">
        <f t="shared" si="61"/>
        <v>11</v>
      </c>
      <c r="F102" s="39">
        <f t="shared" si="62"/>
        <v>8</v>
      </c>
      <c r="G102" s="45">
        <v>12</v>
      </c>
      <c r="H102" s="45">
        <v>10</v>
      </c>
      <c r="I102" s="38">
        <f t="shared" si="63"/>
        <v>8.8788888888888877</v>
      </c>
      <c r="J102" s="39">
        <f t="shared" si="64"/>
        <v>10</v>
      </c>
      <c r="K102" s="45">
        <v>11</v>
      </c>
      <c r="L102" s="45">
        <v>4</v>
      </c>
      <c r="M102" s="45">
        <v>7.33</v>
      </c>
      <c r="N102" s="45">
        <v>10.5</v>
      </c>
      <c r="O102" s="45">
        <v>13</v>
      </c>
      <c r="P102" s="38">
        <f t="shared" si="65"/>
        <v>7.585</v>
      </c>
      <c r="Q102" s="37">
        <f t="shared" si="66"/>
        <v>0</v>
      </c>
      <c r="R102" s="45">
        <v>9.5</v>
      </c>
      <c r="S102" s="45">
        <v>5.67</v>
      </c>
      <c r="T102" s="38">
        <f t="shared" si="67"/>
        <v>9.2799999999999994</v>
      </c>
      <c r="U102" s="39">
        <f t="shared" si="68"/>
        <v>18</v>
      </c>
      <c r="V102" s="40">
        <f t="shared" si="69"/>
        <v>11.164999999999999</v>
      </c>
      <c r="W102" s="37">
        <f t="shared" si="70"/>
        <v>8</v>
      </c>
      <c r="X102" s="45">
        <v>10</v>
      </c>
      <c r="Y102" s="45">
        <v>12.33</v>
      </c>
      <c r="Z102" s="38">
        <f t="shared" si="71"/>
        <v>7.7339999999999991</v>
      </c>
      <c r="AA102" s="37">
        <f t="shared" si="72"/>
        <v>6</v>
      </c>
      <c r="AB102" s="45">
        <v>12</v>
      </c>
      <c r="AC102" s="45">
        <v>5</v>
      </c>
      <c r="AD102" s="45">
        <v>3</v>
      </c>
      <c r="AE102" s="45">
        <v>8.67</v>
      </c>
      <c r="AF102" s="45">
        <v>10</v>
      </c>
      <c r="AG102" s="38">
        <f t="shared" si="73"/>
        <v>11.428571428571429</v>
      </c>
      <c r="AH102" s="37">
        <f t="shared" si="74"/>
        <v>7</v>
      </c>
      <c r="AI102" s="45">
        <v>14</v>
      </c>
      <c r="AJ102" s="45">
        <v>6.5</v>
      </c>
      <c r="AK102" s="45">
        <v>13</v>
      </c>
      <c r="AL102" s="38">
        <f t="shared" si="75"/>
        <v>9.52</v>
      </c>
      <c r="AM102" s="37">
        <f t="shared" si="76"/>
        <v>21</v>
      </c>
      <c r="AN102" s="37">
        <f t="shared" si="77"/>
        <v>39</v>
      </c>
      <c r="AO102" s="40">
        <f t="shared" si="78"/>
        <v>9.3999999999999986</v>
      </c>
      <c r="AP102" s="47" t="str">
        <f t="shared" si="59"/>
        <v>ajourné</v>
      </c>
      <c r="AQ102" s="39">
        <f t="shared" si="60"/>
        <v>159</v>
      </c>
    </row>
    <row r="103" spans="1:43" s="47" customFormat="1" ht="23.4" customHeight="1">
      <c r="A103" s="37">
        <v>93</v>
      </c>
      <c r="B103" s="47" t="s">
        <v>302</v>
      </c>
      <c r="C103" s="47" t="s">
        <v>303</v>
      </c>
      <c r="D103" s="47" t="s">
        <v>304</v>
      </c>
      <c r="E103" s="38">
        <f t="shared" si="61"/>
        <v>11.75</v>
      </c>
      <c r="F103" s="39">
        <f t="shared" si="62"/>
        <v>8</v>
      </c>
      <c r="G103" s="45">
        <v>11.83</v>
      </c>
      <c r="H103" s="45">
        <v>11.67</v>
      </c>
      <c r="I103" s="38">
        <f t="shared" si="63"/>
        <v>10.193888888888889</v>
      </c>
      <c r="J103" s="39">
        <f t="shared" si="64"/>
        <v>18</v>
      </c>
      <c r="K103" s="45">
        <v>12</v>
      </c>
      <c r="L103" s="45">
        <v>9</v>
      </c>
      <c r="M103" s="45">
        <v>5.5</v>
      </c>
      <c r="N103" s="45">
        <v>11.83</v>
      </c>
      <c r="O103" s="45">
        <v>14</v>
      </c>
      <c r="P103" s="38">
        <f t="shared" si="65"/>
        <v>10</v>
      </c>
      <c r="Q103" s="37">
        <f t="shared" si="66"/>
        <v>4</v>
      </c>
      <c r="R103" s="45">
        <v>11</v>
      </c>
      <c r="S103" s="45">
        <v>9</v>
      </c>
      <c r="T103" s="38">
        <f t="shared" si="67"/>
        <v>10.59</v>
      </c>
      <c r="U103" s="39">
        <f t="shared" si="68"/>
        <v>30</v>
      </c>
      <c r="V103" s="40">
        <f t="shared" si="69"/>
        <v>8.5</v>
      </c>
      <c r="W103" s="37">
        <f t="shared" si="70"/>
        <v>0</v>
      </c>
      <c r="X103" s="45">
        <v>9.67</v>
      </c>
      <c r="Y103" s="45">
        <v>7.33</v>
      </c>
      <c r="Z103" s="38">
        <f t="shared" si="71"/>
        <v>9.8000000000000007</v>
      </c>
      <c r="AA103" s="37">
        <f t="shared" si="72"/>
        <v>9</v>
      </c>
      <c r="AB103" s="45">
        <v>13.5</v>
      </c>
      <c r="AC103" s="45">
        <v>6</v>
      </c>
      <c r="AD103" s="45">
        <v>5.67</v>
      </c>
      <c r="AE103" s="45">
        <v>11.83</v>
      </c>
      <c r="AF103" s="45">
        <v>12</v>
      </c>
      <c r="AG103" s="38">
        <f t="shared" si="73"/>
        <v>11.95142857142857</v>
      </c>
      <c r="AH103" s="37">
        <f t="shared" si="74"/>
        <v>7</v>
      </c>
      <c r="AI103" s="45">
        <v>13.5</v>
      </c>
      <c r="AJ103" s="45">
        <v>10.33</v>
      </c>
      <c r="AK103" s="45">
        <v>12</v>
      </c>
      <c r="AL103" s="38">
        <f t="shared" si="75"/>
        <v>9.9599999999999991</v>
      </c>
      <c r="AM103" s="37">
        <f t="shared" si="76"/>
        <v>16</v>
      </c>
      <c r="AN103" s="37">
        <f t="shared" si="77"/>
        <v>60</v>
      </c>
      <c r="AO103" s="40">
        <f t="shared" si="78"/>
        <v>10.274999999999999</v>
      </c>
      <c r="AP103" s="47" t="str">
        <f t="shared" si="59"/>
        <v>Admis(e)</v>
      </c>
      <c r="AQ103" s="39">
        <f t="shared" si="60"/>
        <v>180</v>
      </c>
    </row>
    <row r="104" spans="1:43" s="47" customFormat="1" ht="23.4" customHeight="1">
      <c r="A104" s="37">
        <v>94</v>
      </c>
      <c r="B104" s="47" t="s">
        <v>305</v>
      </c>
      <c r="C104" s="47" t="s">
        <v>306</v>
      </c>
      <c r="D104" s="47" t="s">
        <v>307</v>
      </c>
      <c r="E104" s="38">
        <f t="shared" si="61"/>
        <v>11.08</v>
      </c>
      <c r="F104" s="39">
        <f t="shared" si="62"/>
        <v>8</v>
      </c>
      <c r="G104" s="45">
        <v>11.83</v>
      </c>
      <c r="H104" s="45">
        <v>10.33</v>
      </c>
      <c r="I104" s="38">
        <f t="shared" si="63"/>
        <v>9.9066666666666663</v>
      </c>
      <c r="J104" s="39">
        <f t="shared" si="64"/>
        <v>14</v>
      </c>
      <c r="K104" s="45">
        <v>11</v>
      </c>
      <c r="L104" s="45">
        <v>11</v>
      </c>
      <c r="M104" s="45">
        <v>6.83</v>
      </c>
      <c r="N104" s="45">
        <v>11</v>
      </c>
      <c r="O104" s="45">
        <v>10</v>
      </c>
      <c r="P104" s="38">
        <f t="shared" si="65"/>
        <v>13.085000000000001</v>
      </c>
      <c r="Q104" s="37">
        <f t="shared" si="66"/>
        <v>4</v>
      </c>
      <c r="R104" s="45">
        <v>15.5</v>
      </c>
      <c r="S104" s="45">
        <v>10.67</v>
      </c>
      <c r="T104" s="38">
        <f t="shared" si="67"/>
        <v>10.65</v>
      </c>
      <c r="U104" s="39">
        <f t="shared" si="68"/>
        <v>30</v>
      </c>
      <c r="V104" s="40">
        <f t="shared" si="69"/>
        <v>9.6649999999999991</v>
      </c>
      <c r="W104" s="37">
        <f t="shared" si="70"/>
        <v>4</v>
      </c>
      <c r="X104" s="45">
        <v>11.33</v>
      </c>
      <c r="Y104" s="45">
        <v>8</v>
      </c>
      <c r="Z104" s="38">
        <f t="shared" si="71"/>
        <v>8.6999999999999993</v>
      </c>
      <c r="AA104" s="37">
        <f t="shared" si="72"/>
        <v>6</v>
      </c>
      <c r="AB104" s="45">
        <v>14</v>
      </c>
      <c r="AC104" s="45">
        <v>6</v>
      </c>
      <c r="AD104" s="45">
        <v>2.5</v>
      </c>
      <c r="AE104" s="45">
        <v>8.5</v>
      </c>
      <c r="AF104" s="45">
        <v>12.5</v>
      </c>
      <c r="AG104" s="38">
        <f t="shared" si="73"/>
        <v>13.142857142857142</v>
      </c>
      <c r="AH104" s="37">
        <f t="shared" si="74"/>
        <v>7</v>
      </c>
      <c r="AI104" s="45">
        <v>15.5</v>
      </c>
      <c r="AJ104" s="45">
        <v>11</v>
      </c>
      <c r="AK104" s="45">
        <v>13</v>
      </c>
      <c r="AL104" s="38">
        <f t="shared" si="75"/>
        <v>10</v>
      </c>
      <c r="AM104" s="37">
        <f t="shared" si="76"/>
        <v>30</v>
      </c>
      <c r="AN104" s="37">
        <f t="shared" si="77"/>
        <v>60</v>
      </c>
      <c r="AO104" s="40">
        <f t="shared" si="78"/>
        <v>10.324999999999999</v>
      </c>
      <c r="AP104" s="47" t="str">
        <f t="shared" si="59"/>
        <v>Admis(e)</v>
      </c>
      <c r="AQ104" s="39">
        <f t="shared" si="60"/>
        <v>180</v>
      </c>
    </row>
    <row r="105" spans="1:43" s="47" customFormat="1" ht="23.4" customHeight="1">
      <c r="A105" s="37">
        <v>95</v>
      </c>
      <c r="B105" s="47" t="s">
        <v>308</v>
      </c>
      <c r="C105" s="47" t="s">
        <v>309</v>
      </c>
      <c r="D105" s="47" t="s">
        <v>310</v>
      </c>
      <c r="E105" s="38">
        <f t="shared" si="61"/>
        <v>10.75</v>
      </c>
      <c r="F105" s="39">
        <f t="shared" si="62"/>
        <v>8</v>
      </c>
      <c r="G105" s="45">
        <v>10.83</v>
      </c>
      <c r="H105" s="45">
        <v>10.67</v>
      </c>
      <c r="I105" s="38">
        <f t="shared" si="63"/>
        <v>7.5283333333333324</v>
      </c>
      <c r="J105" s="39">
        <f t="shared" si="64"/>
        <v>7</v>
      </c>
      <c r="K105" s="45">
        <v>10</v>
      </c>
      <c r="L105" s="45">
        <v>2</v>
      </c>
      <c r="M105" s="45">
        <v>6</v>
      </c>
      <c r="N105" s="45">
        <v>8.17</v>
      </c>
      <c r="O105" s="45">
        <v>13</v>
      </c>
      <c r="P105" s="38">
        <f t="shared" si="65"/>
        <v>7.75</v>
      </c>
      <c r="Q105" s="37">
        <f t="shared" si="66"/>
        <v>2</v>
      </c>
      <c r="R105" s="45">
        <v>10.5</v>
      </c>
      <c r="S105" s="45">
        <v>5</v>
      </c>
      <c r="T105" s="38">
        <f t="shared" si="67"/>
        <v>8.42</v>
      </c>
      <c r="U105" s="39">
        <f t="shared" si="68"/>
        <v>17</v>
      </c>
      <c r="V105" s="40">
        <f t="shared" si="69"/>
        <v>10.664999999999999</v>
      </c>
      <c r="W105" s="37">
        <f t="shared" si="70"/>
        <v>8</v>
      </c>
      <c r="X105" s="45">
        <v>10</v>
      </c>
      <c r="Y105" s="45">
        <v>11.33</v>
      </c>
      <c r="Z105" s="38">
        <f t="shared" si="71"/>
        <v>6.8</v>
      </c>
      <c r="AA105" s="37">
        <f t="shared" si="72"/>
        <v>6</v>
      </c>
      <c r="AB105" s="45">
        <v>8</v>
      </c>
      <c r="AC105" s="45">
        <v>1</v>
      </c>
      <c r="AD105" s="45">
        <v>4.17</v>
      </c>
      <c r="AE105" s="45">
        <v>10.33</v>
      </c>
      <c r="AF105" s="45">
        <v>10.5</v>
      </c>
      <c r="AG105" s="38">
        <f t="shared" si="73"/>
        <v>10.094285714285714</v>
      </c>
      <c r="AH105" s="37">
        <f t="shared" si="74"/>
        <v>7</v>
      </c>
      <c r="AI105" s="45">
        <v>13.5</v>
      </c>
      <c r="AJ105" s="45">
        <v>2.33</v>
      </c>
      <c r="AK105" s="45">
        <v>13</v>
      </c>
      <c r="AL105" s="38">
        <f t="shared" si="75"/>
        <v>8.6</v>
      </c>
      <c r="AM105" s="37">
        <f t="shared" si="76"/>
        <v>21</v>
      </c>
      <c r="AN105" s="37">
        <f t="shared" si="77"/>
        <v>38</v>
      </c>
      <c r="AO105" s="40">
        <f t="shared" si="78"/>
        <v>8.51</v>
      </c>
      <c r="AP105" s="47" t="str">
        <f t="shared" si="59"/>
        <v>ajourné</v>
      </c>
      <c r="AQ105" s="39">
        <f t="shared" si="60"/>
        <v>158</v>
      </c>
    </row>
    <row r="106" spans="1:43" s="47" customFormat="1" ht="23.4" customHeight="1">
      <c r="A106" s="37">
        <v>96</v>
      </c>
      <c r="B106" s="47" t="s">
        <v>311</v>
      </c>
      <c r="C106" s="47" t="s">
        <v>312</v>
      </c>
      <c r="D106" s="47" t="s">
        <v>187</v>
      </c>
      <c r="E106" s="38">
        <f t="shared" si="61"/>
        <v>11.585000000000001</v>
      </c>
      <c r="F106" s="39">
        <f t="shared" si="62"/>
        <v>8</v>
      </c>
      <c r="G106" s="45">
        <v>13.17</v>
      </c>
      <c r="H106" s="45">
        <v>10</v>
      </c>
      <c r="I106" s="38">
        <f t="shared" si="63"/>
        <v>10.072777777777778</v>
      </c>
      <c r="J106" s="39">
        <f t="shared" si="64"/>
        <v>18</v>
      </c>
      <c r="K106" s="45">
        <v>13</v>
      </c>
      <c r="L106" s="45">
        <v>6</v>
      </c>
      <c r="M106" s="45">
        <v>7.33</v>
      </c>
      <c r="N106" s="45">
        <v>11.83</v>
      </c>
      <c r="O106" s="45">
        <v>13.5</v>
      </c>
      <c r="P106" s="38">
        <f t="shared" si="65"/>
        <v>10.25</v>
      </c>
      <c r="Q106" s="37">
        <f t="shared" si="66"/>
        <v>4</v>
      </c>
      <c r="R106" s="45">
        <v>10.5</v>
      </c>
      <c r="S106" s="45">
        <v>10</v>
      </c>
      <c r="T106" s="38">
        <f t="shared" si="67"/>
        <v>10.5</v>
      </c>
      <c r="U106" s="39">
        <f t="shared" si="68"/>
        <v>30</v>
      </c>
      <c r="V106" s="40">
        <f t="shared" si="69"/>
        <v>11.164999999999999</v>
      </c>
      <c r="W106" s="37">
        <f t="shared" si="70"/>
        <v>8</v>
      </c>
      <c r="X106" s="45">
        <v>12</v>
      </c>
      <c r="Y106" s="45">
        <v>10.33</v>
      </c>
      <c r="Z106" s="38">
        <f t="shared" si="71"/>
        <v>8.1999999999999993</v>
      </c>
      <c r="AA106" s="37">
        <f t="shared" si="72"/>
        <v>9</v>
      </c>
      <c r="AB106" s="45">
        <v>10</v>
      </c>
      <c r="AC106" s="45">
        <v>5</v>
      </c>
      <c r="AD106" s="45">
        <v>2.67</v>
      </c>
      <c r="AE106" s="45">
        <v>11.33</v>
      </c>
      <c r="AF106" s="45">
        <v>12</v>
      </c>
      <c r="AG106" s="38">
        <f t="shared" si="73"/>
        <v>13.285714285714286</v>
      </c>
      <c r="AH106" s="37">
        <f t="shared" si="74"/>
        <v>7</v>
      </c>
      <c r="AI106" s="45">
        <v>13</v>
      </c>
      <c r="AJ106" s="45">
        <v>14</v>
      </c>
      <c r="AK106" s="45">
        <v>13</v>
      </c>
      <c r="AL106" s="38">
        <f t="shared" si="75"/>
        <v>10.18</v>
      </c>
      <c r="AM106" s="37">
        <f t="shared" si="76"/>
        <v>30</v>
      </c>
      <c r="AN106" s="37">
        <f t="shared" si="77"/>
        <v>60</v>
      </c>
      <c r="AO106" s="40">
        <f t="shared" si="78"/>
        <v>10.34</v>
      </c>
      <c r="AP106" s="47" t="str">
        <f t="shared" si="59"/>
        <v>Admis(e)</v>
      </c>
      <c r="AQ106" s="39">
        <f t="shared" si="60"/>
        <v>180</v>
      </c>
    </row>
    <row r="107" spans="1:43" s="47" customFormat="1" ht="23.4" customHeight="1">
      <c r="A107" s="37">
        <v>97</v>
      </c>
      <c r="B107" s="47" t="s">
        <v>65</v>
      </c>
      <c r="C107" s="47" t="s">
        <v>66</v>
      </c>
      <c r="D107" s="47" t="s">
        <v>67</v>
      </c>
      <c r="E107" s="38">
        <f t="shared" si="61"/>
        <v>10</v>
      </c>
      <c r="F107" s="39">
        <f t="shared" si="62"/>
        <v>8</v>
      </c>
      <c r="G107" s="45">
        <v>10</v>
      </c>
      <c r="H107" s="45">
        <v>10</v>
      </c>
      <c r="I107" s="38">
        <f t="shared" si="63"/>
        <v>9.0549999999999997</v>
      </c>
      <c r="J107" s="39">
        <f t="shared" si="64"/>
        <v>10</v>
      </c>
      <c r="K107" s="45">
        <v>10</v>
      </c>
      <c r="L107" s="45">
        <v>7</v>
      </c>
      <c r="M107" s="45">
        <v>8.5</v>
      </c>
      <c r="N107" s="45">
        <v>10.33</v>
      </c>
      <c r="O107" s="45">
        <v>10</v>
      </c>
      <c r="P107" s="38">
        <f t="shared" si="65"/>
        <v>11.914999999999999</v>
      </c>
      <c r="Q107" s="37">
        <f t="shared" si="66"/>
        <v>4</v>
      </c>
      <c r="R107" s="45">
        <v>10.5</v>
      </c>
      <c r="S107" s="45">
        <v>13.33</v>
      </c>
      <c r="T107" s="38">
        <f t="shared" si="67"/>
        <v>9.69</v>
      </c>
      <c r="U107" s="39">
        <f t="shared" si="68"/>
        <v>22</v>
      </c>
      <c r="V107" s="40">
        <f t="shared" si="69"/>
        <v>11.5</v>
      </c>
      <c r="W107" s="37">
        <f t="shared" si="70"/>
        <v>8</v>
      </c>
      <c r="X107" s="45">
        <v>11.67</v>
      </c>
      <c r="Y107" s="45">
        <v>11.33</v>
      </c>
      <c r="Z107" s="38">
        <f t="shared" si="71"/>
        <v>8.8000000000000007</v>
      </c>
      <c r="AA107" s="37">
        <f t="shared" si="72"/>
        <v>9</v>
      </c>
      <c r="AB107" s="45">
        <v>10</v>
      </c>
      <c r="AC107" s="45">
        <v>7</v>
      </c>
      <c r="AD107" s="45">
        <v>5</v>
      </c>
      <c r="AE107" s="45">
        <v>10.5</v>
      </c>
      <c r="AF107" s="45">
        <v>11.5</v>
      </c>
      <c r="AG107" s="38">
        <f t="shared" si="73"/>
        <v>12.737142857142857</v>
      </c>
      <c r="AH107" s="37">
        <f t="shared" si="74"/>
        <v>7</v>
      </c>
      <c r="AI107" s="45">
        <v>13</v>
      </c>
      <c r="AJ107" s="45">
        <v>11.33</v>
      </c>
      <c r="AK107" s="45">
        <v>13.5</v>
      </c>
      <c r="AL107" s="38">
        <f t="shared" si="75"/>
        <v>10.44</v>
      </c>
      <c r="AM107" s="37">
        <f t="shared" si="76"/>
        <v>30</v>
      </c>
      <c r="AN107" s="37">
        <f t="shared" si="77"/>
        <v>60</v>
      </c>
      <c r="AO107" s="40">
        <f t="shared" si="78"/>
        <v>10.065</v>
      </c>
      <c r="AP107" s="47" t="str">
        <f t="shared" si="59"/>
        <v>Admis(e)</v>
      </c>
      <c r="AQ107" s="39">
        <f t="shared" si="60"/>
        <v>180</v>
      </c>
    </row>
    <row r="108" spans="1:43" s="47" customFormat="1" ht="23.4" customHeight="1">
      <c r="A108" s="37">
        <v>98</v>
      </c>
      <c r="B108" s="47" t="s">
        <v>313</v>
      </c>
      <c r="C108" s="47" t="s">
        <v>314</v>
      </c>
      <c r="D108" s="47" t="s">
        <v>315</v>
      </c>
      <c r="E108" s="38">
        <f t="shared" si="61"/>
        <v>13.25</v>
      </c>
      <c r="F108" s="39">
        <f t="shared" si="62"/>
        <v>8</v>
      </c>
      <c r="G108" s="45">
        <v>13.17</v>
      </c>
      <c r="H108" s="45">
        <v>13.33</v>
      </c>
      <c r="I108" s="38">
        <f t="shared" si="63"/>
        <v>8.9994444444444444</v>
      </c>
      <c r="J108" s="39">
        <f t="shared" si="64"/>
        <v>10</v>
      </c>
      <c r="K108" s="45">
        <v>10.5</v>
      </c>
      <c r="L108" s="45">
        <v>6</v>
      </c>
      <c r="M108" s="45">
        <v>6.5</v>
      </c>
      <c r="N108" s="45">
        <v>10.33</v>
      </c>
      <c r="O108" s="45">
        <v>13</v>
      </c>
      <c r="P108" s="38">
        <f t="shared" si="65"/>
        <v>10.085000000000001</v>
      </c>
      <c r="Q108" s="37">
        <f t="shared" si="66"/>
        <v>4</v>
      </c>
      <c r="R108" s="45">
        <v>8.5</v>
      </c>
      <c r="S108" s="45">
        <v>11.67</v>
      </c>
      <c r="T108" s="38">
        <f t="shared" si="67"/>
        <v>10.28</v>
      </c>
      <c r="U108" s="39">
        <f t="shared" si="68"/>
        <v>30</v>
      </c>
      <c r="V108" s="40">
        <f t="shared" si="69"/>
        <v>12.33</v>
      </c>
      <c r="W108" s="37">
        <f t="shared" si="70"/>
        <v>8</v>
      </c>
      <c r="X108" s="45">
        <v>14.33</v>
      </c>
      <c r="Y108" s="45">
        <v>10.33</v>
      </c>
      <c r="Z108" s="38">
        <f t="shared" si="71"/>
        <v>8.9320000000000004</v>
      </c>
      <c r="AA108" s="37">
        <f t="shared" si="72"/>
        <v>9</v>
      </c>
      <c r="AB108" s="45">
        <v>10</v>
      </c>
      <c r="AC108" s="45">
        <v>3</v>
      </c>
      <c r="AD108" s="45">
        <v>6.33</v>
      </c>
      <c r="AE108" s="45">
        <v>11.33</v>
      </c>
      <c r="AF108" s="45">
        <v>14</v>
      </c>
      <c r="AG108" s="38">
        <f t="shared" si="73"/>
        <v>13.094285714285714</v>
      </c>
      <c r="AH108" s="37">
        <f t="shared" si="74"/>
        <v>7</v>
      </c>
      <c r="AI108" s="45">
        <v>13</v>
      </c>
      <c r="AJ108" s="45">
        <v>13.33</v>
      </c>
      <c r="AK108" s="45">
        <v>13</v>
      </c>
      <c r="AL108" s="38">
        <f t="shared" si="75"/>
        <v>10.81</v>
      </c>
      <c r="AM108" s="37">
        <f t="shared" si="76"/>
        <v>30</v>
      </c>
      <c r="AN108" s="37">
        <f t="shared" si="77"/>
        <v>60</v>
      </c>
      <c r="AO108" s="40">
        <f t="shared" si="78"/>
        <v>10.545</v>
      </c>
      <c r="AP108" s="47" t="str">
        <f t="shared" si="59"/>
        <v>Admis(e)</v>
      </c>
      <c r="AQ108" s="39">
        <f t="shared" si="60"/>
        <v>180</v>
      </c>
    </row>
    <row r="109" spans="1:43" s="47" customFormat="1" ht="23.4" customHeight="1">
      <c r="A109" s="37">
        <v>99</v>
      </c>
      <c r="B109" s="47" t="s">
        <v>316</v>
      </c>
      <c r="C109" s="47" t="s">
        <v>317</v>
      </c>
      <c r="D109" s="47" t="s">
        <v>318</v>
      </c>
      <c r="E109" s="38">
        <f t="shared" si="61"/>
        <v>7.835</v>
      </c>
      <c r="F109" s="39">
        <f t="shared" si="62"/>
        <v>0</v>
      </c>
      <c r="G109" s="45">
        <v>9</v>
      </c>
      <c r="H109" s="45">
        <v>6.67</v>
      </c>
      <c r="I109" s="38">
        <f t="shared" si="63"/>
        <v>6.3227777777777776</v>
      </c>
      <c r="J109" s="39">
        <f t="shared" si="64"/>
        <v>3</v>
      </c>
      <c r="K109" s="45">
        <v>9</v>
      </c>
      <c r="L109" s="45">
        <v>5</v>
      </c>
      <c r="M109" s="45">
        <v>1.83</v>
      </c>
      <c r="N109" s="45">
        <v>6.83</v>
      </c>
      <c r="O109" s="45">
        <v>10</v>
      </c>
      <c r="P109" s="38">
        <f t="shared" si="65"/>
        <v>7.25</v>
      </c>
      <c r="Q109" s="37">
        <f t="shared" si="66"/>
        <v>2</v>
      </c>
      <c r="R109" s="45">
        <v>10</v>
      </c>
      <c r="S109" s="45">
        <v>4.5</v>
      </c>
      <c r="T109" s="38">
        <f t="shared" si="67"/>
        <v>6.85</v>
      </c>
      <c r="U109" s="39">
        <f t="shared" si="68"/>
        <v>5</v>
      </c>
      <c r="V109" s="40">
        <f t="shared" si="69"/>
        <v>7.335</v>
      </c>
      <c r="W109" s="37">
        <f t="shared" si="70"/>
        <v>0</v>
      </c>
      <c r="X109" s="45">
        <v>8</v>
      </c>
      <c r="Y109" s="45">
        <v>6.67</v>
      </c>
      <c r="Z109" s="38">
        <f t="shared" si="71"/>
        <v>6.7339999999999991</v>
      </c>
      <c r="AA109" s="37">
        <f t="shared" si="72"/>
        <v>3</v>
      </c>
      <c r="AB109" s="45">
        <v>6.5</v>
      </c>
      <c r="AC109" s="45">
        <v>5</v>
      </c>
      <c r="AD109" s="45">
        <v>3</v>
      </c>
      <c r="AE109" s="45">
        <v>9.17</v>
      </c>
      <c r="AF109" s="45">
        <v>10</v>
      </c>
      <c r="AG109" s="38">
        <f t="shared" si="73"/>
        <v>10.665714285714285</v>
      </c>
      <c r="AH109" s="37">
        <f t="shared" si="74"/>
        <v>7</v>
      </c>
      <c r="AI109" s="45">
        <v>11</v>
      </c>
      <c r="AJ109" s="45">
        <v>8.33</v>
      </c>
      <c r="AK109" s="45">
        <v>12</v>
      </c>
      <c r="AL109" s="38">
        <f t="shared" si="75"/>
        <v>7.8199999999999994</v>
      </c>
      <c r="AM109" s="37">
        <f t="shared" si="76"/>
        <v>10</v>
      </c>
      <c r="AN109" s="37">
        <f t="shared" si="77"/>
        <v>15</v>
      </c>
      <c r="AO109" s="40">
        <f t="shared" si="78"/>
        <v>7.3349999999999991</v>
      </c>
      <c r="AP109" s="47" t="str">
        <f t="shared" si="59"/>
        <v>ajourné</v>
      </c>
      <c r="AQ109" s="39">
        <f t="shared" si="60"/>
        <v>135</v>
      </c>
    </row>
    <row r="110" spans="1:43" s="47" customFormat="1" ht="23.4" customHeight="1">
      <c r="A110" s="37">
        <v>100</v>
      </c>
      <c r="B110" s="47" t="s">
        <v>319</v>
      </c>
      <c r="C110" s="47" t="s">
        <v>320</v>
      </c>
      <c r="D110" s="47" t="s">
        <v>321</v>
      </c>
      <c r="E110" s="38">
        <f t="shared" si="61"/>
        <v>10</v>
      </c>
      <c r="F110" s="39">
        <f t="shared" si="62"/>
        <v>8</v>
      </c>
      <c r="G110" s="45">
        <v>10.33</v>
      </c>
      <c r="H110" s="45">
        <v>9.67</v>
      </c>
      <c r="I110" s="38">
        <f t="shared" si="63"/>
        <v>4.6944444444444446</v>
      </c>
      <c r="J110" s="39">
        <f t="shared" si="64"/>
        <v>3</v>
      </c>
      <c r="K110" s="45">
        <v>5.5</v>
      </c>
      <c r="L110" s="45">
        <v>1</v>
      </c>
      <c r="M110" s="45">
        <v>0</v>
      </c>
      <c r="N110" s="45">
        <v>8</v>
      </c>
      <c r="O110" s="45">
        <v>11.5</v>
      </c>
      <c r="P110" s="38">
        <f t="shared" si="65"/>
        <v>7.165</v>
      </c>
      <c r="Q110" s="37">
        <f t="shared" si="66"/>
        <v>2</v>
      </c>
      <c r="R110" s="45">
        <v>10</v>
      </c>
      <c r="S110" s="45">
        <v>4.33</v>
      </c>
      <c r="T110" s="38">
        <f t="shared" si="67"/>
        <v>6.4399999999999995</v>
      </c>
      <c r="U110" s="39">
        <f t="shared" si="68"/>
        <v>13</v>
      </c>
      <c r="V110" s="40">
        <f t="shared" si="69"/>
        <v>8.3350000000000009</v>
      </c>
      <c r="W110" s="37">
        <f t="shared" si="70"/>
        <v>0</v>
      </c>
      <c r="X110" s="45">
        <v>7</v>
      </c>
      <c r="Y110" s="45">
        <v>9.67</v>
      </c>
      <c r="Z110" s="38">
        <f t="shared" si="71"/>
        <v>4.3</v>
      </c>
      <c r="AA110" s="37">
        <f t="shared" si="72"/>
        <v>3</v>
      </c>
      <c r="AB110" s="45">
        <v>2.5</v>
      </c>
      <c r="AC110" s="45">
        <v>2</v>
      </c>
      <c r="AD110" s="45">
        <v>1</v>
      </c>
      <c r="AE110" s="45">
        <v>6</v>
      </c>
      <c r="AF110" s="45">
        <v>10</v>
      </c>
      <c r="AG110" s="38">
        <f t="shared" si="73"/>
        <v>6.6657142857142855</v>
      </c>
      <c r="AH110" s="37">
        <f t="shared" si="74"/>
        <v>2</v>
      </c>
      <c r="AI110" s="45">
        <v>15</v>
      </c>
      <c r="AJ110" s="45">
        <v>8.33</v>
      </c>
      <c r="AK110" s="45">
        <v>0</v>
      </c>
      <c r="AL110" s="38">
        <f t="shared" si="75"/>
        <v>5.93</v>
      </c>
      <c r="AM110" s="37">
        <f t="shared" si="76"/>
        <v>5</v>
      </c>
      <c r="AN110" s="37">
        <f t="shared" si="77"/>
        <v>18</v>
      </c>
      <c r="AO110" s="40">
        <f t="shared" si="78"/>
        <v>6.1849999999999996</v>
      </c>
      <c r="AP110" s="47" t="str">
        <f t="shared" si="59"/>
        <v>ajourné</v>
      </c>
      <c r="AQ110" s="39">
        <f t="shared" si="60"/>
        <v>138</v>
      </c>
    </row>
    <row r="111" spans="1:43" s="47" customFormat="1" ht="23.4" customHeight="1">
      <c r="A111" s="37">
        <v>101</v>
      </c>
      <c r="B111" s="47" t="s">
        <v>322</v>
      </c>
      <c r="C111" s="47" t="s">
        <v>323</v>
      </c>
      <c r="D111" s="47" t="s">
        <v>27</v>
      </c>
      <c r="E111" s="38">
        <f t="shared" si="61"/>
        <v>8.6649999999999991</v>
      </c>
      <c r="F111" s="39">
        <f t="shared" si="62"/>
        <v>4</v>
      </c>
      <c r="G111" s="45">
        <v>12</v>
      </c>
      <c r="H111" s="45">
        <v>5.33</v>
      </c>
      <c r="I111" s="38">
        <f t="shared" si="63"/>
        <v>3.2777777777777777</v>
      </c>
      <c r="J111" s="39">
        <f t="shared" si="64"/>
        <v>0</v>
      </c>
      <c r="K111" s="45">
        <v>3</v>
      </c>
      <c r="L111" s="45">
        <v>2</v>
      </c>
      <c r="M111" s="45">
        <v>0</v>
      </c>
      <c r="N111" s="45">
        <v>7</v>
      </c>
      <c r="O111" s="45">
        <v>6</v>
      </c>
      <c r="P111" s="38">
        <f t="shared" si="65"/>
        <v>8.6649999999999991</v>
      </c>
      <c r="Q111" s="37">
        <f t="shared" si="66"/>
        <v>0</v>
      </c>
      <c r="R111" s="45">
        <v>9</v>
      </c>
      <c r="S111" s="45">
        <v>8.33</v>
      </c>
      <c r="T111" s="38">
        <f t="shared" si="67"/>
        <v>5.4399999999999995</v>
      </c>
      <c r="U111" s="39">
        <f t="shared" si="68"/>
        <v>4</v>
      </c>
      <c r="V111" s="40">
        <f t="shared" si="69"/>
        <v>1</v>
      </c>
      <c r="W111" s="37">
        <f t="shared" si="70"/>
        <v>0</v>
      </c>
      <c r="X111" s="45">
        <v>0</v>
      </c>
      <c r="Y111" s="45">
        <v>2</v>
      </c>
      <c r="Z111" s="38">
        <f t="shared" si="71"/>
        <v>1</v>
      </c>
      <c r="AA111" s="37">
        <f t="shared" si="72"/>
        <v>0</v>
      </c>
      <c r="AB111" s="45">
        <v>0</v>
      </c>
      <c r="AC111" s="45">
        <v>0</v>
      </c>
      <c r="AD111" s="45">
        <v>1</v>
      </c>
      <c r="AE111" s="45">
        <v>4</v>
      </c>
      <c r="AF111" s="45">
        <v>0</v>
      </c>
      <c r="AG111" s="38">
        <f t="shared" si="73"/>
        <v>3.3342857142857141</v>
      </c>
      <c r="AH111" s="37">
        <f t="shared" si="74"/>
        <v>0</v>
      </c>
      <c r="AI111" s="45">
        <v>2</v>
      </c>
      <c r="AJ111" s="45">
        <v>9.67</v>
      </c>
      <c r="AK111" s="45">
        <v>0</v>
      </c>
      <c r="AL111" s="38">
        <f t="shared" si="75"/>
        <v>1.55</v>
      </c>
      <c r="AM111" s="37">
        <f t="shared" si="76"/>
        <v>0</v>
      </c>
      <c r="AN111" s="37">
        <f t="shared" si="77"/>
        <v>4</v>
      </c>
      <c r="AO111" s="40">
        <f t="shared" si="78"/>
        <v>3.4949999999999997</v>
      </c>
      <c r="AP111" s="47" t="str">
        <f t="shared" si="59"/>
        <v>ajourné</v>
      </c>
      <c r="AQ111" s="39">
        <f t="shared" si="60"/>
        <v>124</v>
      </c>
    </row>
    <row r="112" spans="1:43" s="47" customFormat="1" ht="23.4" customHeight="1">
      <c r="A112" s="37">
        <v>102</v>
      </c>
      <c r="B112" s="47" t="s">
        <v>324</v>
      </c>
      <c r="C112" s="47" t="s">
        <v>325</v>
      </c>
      <c r="D112" s="47" t="s">
        <v>326</v>
      </c>
      <c r="E112" s="38">
        <f t="shared" si="61"/>
        <v>11.835000000000001</v>
      </c>
      <c r="F112" s="39">
        <f t="shared" si="62"/>
        <v>8</v>
      </c>
      <c r="G112" s="45">
        <v>12.17</v>
      </c>
      <c r="H112" s="45">
        <v>11.5</v>
      </c>
      <c r="I112" s="38">
        <f t="shared" si="63"/>
        <v>9.5838888888888878</v>
      </c>
      <c r="J112" s="39">
        <f t="shared" si="64"/>
        <v>10</v>
      </c>
      <c r="K112" s="45">
        <v>11</v>
      </c>
      <c r="L112" s="45">
        <v>7.5</v>
      </c>
      <c r="M112" s="45">
        <v>6.5</v>
      </c>
      <c r="N112" s="45">
        <v>11.67</v>
      </c>
      <c r="O112" s="45">
        <v>12.5</v>
      </c>
      <c r="P112" s="38">
        <f t="shared" si="65"/>
        <v>12.164999999999999</v>
      </c>
      <c r="Q112" s="37">
        <f t="shared" si="66"/>
        <v>4</v>
      </c>
      <c r="R112" s="45">
        <v>14</v>
      </c>
      <c r="S112" s="45">
        <v>10.33</v>
      </c>
      <c r="T112" s="38">
        <f t="shared" si="67"/>
        <v>10.53</v>
      </c>
      <c r="U112" s="39">
        <f t="shared" si="68"/>
        <v>30</v>
      </c>
      <c r="V112" s="40">
        <f t="shared" si="69"/>
        <v>11.335000000000001</v>
      </c>
      <c r="W112" s="37">
        <f t="shared" si="70"/>
        <v>8</v>
      </c>
      <c r="X112" s="45">
        <v>11.67</v>
      </c>
      <c r="Y112" s="45">
        <v>11</v>
      </c>
      <c r="Z112" s="38">
        <f t="shared" si="71"/>
        <v>8.6</v>
      </c>
      <c r="AA112" s="37">
        <f t="shared" si="72"/>
        <v>9</v>
      </c>
      <c r="AB112" s="45">
        <v>12.5</v>
      </c>
      <c r="AC112" s="45">
        <v>4</v>
      </c>
      <c r="AD112" s="45">
        <v>6</v>
      </c>
      <c r="AE112" s="45">
        <v>10.5</v>
      </c>
      <c r="AF112" s="45">
        <v>10</v>
      </c>
      <c r="AG112" s="38">
        <f t="shared" si="73"/>
        <v>12.334285714285715</v>
      </c>
      <c r="AH112" s="37">
        <f t="shared" si="74"/>
        <v>7</v>
      </c>
      <c r="AI112" s="45">
        <v>13.5</v>
      </c>
      <c r="AJ112" s="45">
        <v>11.67</v>
      </c>
      <c r="AK112" s="45">
        <v>12</v>
      </c>
      <c r="AL112" s="38">
        <f t="shared" si="75"/>
        <v>10.209999999999999</v>
      </c>
      <c r="AM112" s="37">
        <f t="shared" si="76"/>
        <v>30</v>
      </c>
      <c r="AN112" s="37">
        <f t="shared" si="77"/>
        <v>60</v>
      </c>
      <c r="AO112" s="40">
        <f t="shared" si="78"/>
        <v>10.37</v>
      </c>
      <c r="AP112" s="47" t="str">
        <f t="shared" si="59"/>
        <v>Admis(e)</v>
      </c>
      <c r="AQ112" s="39">
        <f t="shared" si="60"/>
        <v>180</v>
      </c>
    </row>
    <row r="113" spans="1:43" s="47" customFormat="1" ht="23.4" customHeight="1">
      <c r="A113" s="37">
        <v>103</v>
      </c>
      <c r="B113" s="47" t="s">
        <v>70</v>
      </c>
      <c r="C113" s="47" t="s">
        <v>71</v>
      </c>
      <c r="D113" s="47" t="s">
        <v>72</v>
      </c>
      <c r="E113" s="38">
        <f t="shared" si="61"/>
        <v>5.835</v>
      </c>
      <c r="F113" s="39">
        <f t="shared" si="62"/>
        <v>4</v>
      </c>
      <c r="G113" s="45">
        <v>0</v>
      </c>
      <c r="H113" s="45">
        <v>11.67</v>
      </c>
      <c r="I113" s="38">
        <f t="shared" si="63"/>
        <v>4.6388888888888893</v>
      </c>
      <c r="J113" s="39">
        <f t="shared" si="64"/>
        <v>7</v>
      </c>
      <c r="K113" s="46">
        <v>10</v>
      </c>
      <c r="L113" s="45">
        <v>0</v>
      </c>
      <c r="M113" s="45">
        <v>0</v>
      </c>
      <c r="N113" s="45">
        <v>0</v>
      </c>
      <c r="O113" s="45">
        <v>14.5</v>
      </c>
      <c r="P113" s="38">
        <f t="shared" si="65"/>
        <v>0</v>
      </c>
      <c r="Q113" s="37">
        <f t="shared" si="66"/>
        <v>0</v>
      </c>
      <c r="R113" s="45">
        <v>0</v>
      </c>
      <c r="S113" s="45">
        <v>0</v>
      </c>
      <c r="T113" s="38">
        <f t="shared" si="67"/>
        <v>4.34</v>
      </c>
      <c r="U113" s="39">
        <f t="shared" si="68"/>
        <v>11</v>
      </c>
      <c r="V113" s="40">
        <f t="shared" si="69"/>
        <v>0</v>
      </c>
      <c r="W113" s="37">
        <f t="shared" si="70"/>
        <v>0</v>
      </c>
      <c r="X113" s="45">
        <v>0</v>
      </c>
      <c r="Y113" s="45">
        <v>0</v>
      </c>
      <c r="Z113" s="38">
        <f t="shared" si="71"/>
        <v>0</v>
      </c>
      <c r="AA113" s="37">
        <f t="shared" si="72"/>
        <v>0</v>
      </c>
      <c r="AB113" s="45">
        <v>0</v>
      </c>
      <c r="AC113" s="45">
        <v>0</v>
      </c>
      <c r="AD113" s="45">
        <v>0</v>
      </c>
      <c r="AE113" s="45">
        <v>0</v>
      </c>
      <c r="AF113" s="45">
        <v>0</v>
      </c>
      <c r="AG113" s="38">
        <f t="shared" si="73"/>
        <v>9.2142857142857135</v>
      </c>
      <c r="AH113" s="37">
        <f t="shared" si="74"/>
        <v>5</v>
      </c>
      <c r="AI113" s="45">
        <v>0</v>
      </c>
      <c r="AJ113" s="45">
        <v>12</v>
      </c>
      <c r="AK113" s="45">
        <v>13.5</v>
      </c>
      <c r="AL113" s="38">
        <f t="shared" si="75"/>
        <v>2.15</v>
      </c>
      <c r="AM113" s="37">
        <f t="shared" si="76"/>
        <v>5</v>
      </c>
      <c r="AN113" s="37">
        <f t="shared" si="77"/>
        <v>16</v>
      </c>
      <c r="AO113" s="40">
        <f t="shared" si="78"/>
        <v>3.2450000000000001</v>
      </c>
      <c r="AP113" s="47" t="str">
        <f>IF((AO113=0),"Abandon",IF((AO113&gt;=10),"Admis(e)","ajourné"))</f>
        <v>ajourné</v>
      </c>
      <c r="AQ113" s="39">
        <f t="shared" si="60"/>
        <v>136</v>
      </c>
    </row>
    <row r="114" spans="1:43" s="47" customFormat="1" ht="23.4" customHeight="1">
      <c r="A114" s="37">
        <v>104</v>
      </c>
      <c r="B114" s="47" t="s">
        <v>328</v>
      </c>
      <c r="C114" s="47" t="s">
        <v>71</v>
      </c>
      <c r="D114" s="47" t="s">
        <v>31</v>
      </c>
      <c r="E114" s="38">
        <f t="shared" si="61"/>
        <v>10.25</v>
      </c>
      <c r="F114" s="39">
        <f t="shared" si="62"/>
        <v>8</v>
      </c>
      <c r="G114" s="45">
        <v>10.5</v>
      </c>
      <c r="H114" s="45">
        <v>10</v>
      </c>
      <c r="I114" s="38">
        <f t="shared" si="63"/>
        <v>9.5272222222222229</v>
      </c>
      <c r="J114" s="39">
        <f t="shared" si="64"/>
        <v>7</v>
      </c>
      <c r="K114" s="46">
        <v>12</v>
      </c>
      <c r="L114" s="45">
        <v>6</v>
      </c>
      <c r="M114" s="45">
        <v>8.5</v>
      </c>
      <c r="N114" s="45">
        <v>9.33</v>
      </c>
      <c r="O114" s="45">
        <v>12.5</v>
      </c>
      <c r="P114" s="38">
        <f t="shared" si="65"/>
        <v>12.335000000000001</v>
      </c>
      <c r="Q114" s="37">
        <f t="shared" si="66"/>
        <v>4</v>
      </c>
      <c r="R114" s="45">
        <v>14</v>
      </c>
      <c r="S114" s="45">
        <v>10.67</v>
      </c>
      <c r="T114" s="38">
        <f t="shared" si="67"/>
        <v>10.1</v>
      </c>
      <c r="U114" s="39">
        <f t="shared" si="68"/>
        <v>30</v>
      </c>
      <c r="V114" s="40">
        <f t="shared" si="69"/>
        <v>9</v>
      </c>
      <c r="W114" s="37">
        <f t="shared" si="70"/>
        <v>4</v>
      </c>
      <c r="X114" s="45">
        <v>10</v>
      </c>
      <c r="Y114" s="45">
        <v>8</v>
      </c>
      <c r="Z114" s="38">
        <f t="shared" si="71"/>
        <v>9.8660000000000014</v>
      </c>
      <c r="AA114" s="37">
        <f t="shared" si="72"/>
        <v>6</v>
      </c>
      <c r="AB114" s="45">
        <v>13.5</v>
      </c>
      <c r="AC114" s="45">
        <v>9</v>
      </c>
      <c r="AD114" s="45">
        <v>5</v>
      </c>
      <c r="AE114" s="45">
        <v>9.83</v>
      </c>
      <c r="AF114" s="45">
        <v>12</v>
      </c>
      <c r="AG114" s="38">
        <f t="shared" si="73"/>
        <v>12.379999999999999</v>
      </c>
      <c r="AH114" s="37">
        <f t="shared" si="74"/>
        <v>7</v>
      </c>
      <c r="AI114" s="45">
        <v>12.5</v>
      </c>
      <c r="AJ114" s="45">
        <v>11.33</v>
      </c>
      <c r="AK114" s="45">
        <v>13</v>
      </c>
      <c r="AL114" s="38">
        <f t="shared" si="75"/>
        <v>10.23</v>
      </c>
      <c r="AM114" s="37">
        <f t="shared" si="76"/>
        <v>30</v>
      </c>
      <c r="AN114" s="37">
        <f t="shared" si="77"/>
        <v>60</v>
      </c>
      <c r="AO114" s="40">
        <f t="shared" si="78"/>
        <v>10.164999999999999</v>
      </c>
      <c r="AP114" s="47" t="str">
        <f>IF((AO114=0),"Abandon",IF((AO114&gt;=10),"Admis(e)","ajourné"))</f>
        <v>Admis(e)</v>
      </c>
      <c r="AQ114" s="39">
        <f t="shared" si="60"/>
        <v>180</v>
      </c>
    </row>
    <row r="115" spans="1:43" s="47" customFormat="1" ht="23.4" customHeight="1">
      <c r="A115" s="37">
        <v>105</v>
      </c>
      <c r="B115" s="47" t="s">
        <v>329</v>
      </c>
      <c r="C115" s="47" t="s">
        <v>330</v>
      </c>
      <c r="D115" s="47" t="s">
        <v>100</v>
      </c>
      <c r="E115" s="38">
        <f t="shared" si="61"/>
        <v>11.585000000000001</v>
      </c>
      <c r="F115" s="39">
        <f t="shared" si="62"/>
        <v>8</v>
      </c>
      <c r="G115" s="45">
        <v>13.17</v>
      </c>
      <c r="H115" s="45">
        <v>10</v>
      </c>
      <c r="I115" s="38">
        <f t="shared" si="63"/>
        <v>8.8788888888888877</v>
      </c>
      <c r="J115" s="39">
        <f t="shared" si="64"/>
        <v>6</v>
      </c>
      <c r="K115" s="46">
        <v>9.5</v>
      </c>
      <c r="L115" s="45">
        <v>2</v>
      </c>
      <c r="M115" s="45">
        <v>9.33</v>
      </c>
      <c r="N115" s="45">
        <v>13.5</v>
      </c>
      <c r="O115" s="45">
        <v>12</v>
      </c>
      <c r="P115" s="38">
        <f t="shared" si="65"/>
        <v>11.835000000000001</v>
      </c>
      <c r="Q115" s="37">
        <f t="shared" si="66"/>
        <v>4</v>
      </c>
      <c r="R115" s="45">
        <v>13</v>
      </c>
      <c r="S115" s="45">
        <v>10.67</v>
      </c>
      <c r="T115" s="38">
        <f t="shared" si="67"/>
        <v>10</v>
      </c>
      <c r="U115" s="39">
        <f t="shared" si="68"/>
        <v>30</v>
      </c>
      <c r="V115" s="40">
        <f t="shared" si="69"/>
        <v>11</v>
      </c>
      <c r="W115" s="37">
        <f t="shared" si="70"/>
        <v>8</v>
      </c>
      <c r="X115" s="45">
        <v>10.67</v>
      </c>
      <c r="Y115" s="45">
        <v>11.33</v>
      </c>
      <c r="Z115" s="38">
        <f t="shared" si="71"/>
        <v>10.432</v>
      </c>
      <c r="AA115" s="37">
        <f t="shared" si="72"/>
        <v>15</v>
      </c>
      <c r="AB115" s="45">
        <v>14</v>
      </c>
      <c r="AC115" s="45">
        <v>8</v>
      </c>
      <c r="AD115" s="45">
        <v>6.83</v>
      </c>
      <c r="AE115" s="45">
        <v>12.33</v>
      </c>
      <c r="AF115" s="45">
        <v>11</v>
      </c>
      <c r="AG115" s="38">
        <f t="shared" si="73"/>
        <v>13.094285714285714</v>
      </c>
      <c r="AH115" s="37">
        <f t="shared" si="74"/>
        <v>7</v>
      </c>
      <c r="AI115" s="45">
        <v>15</v>
      </c>
      <c r="AJ115" s="45">
        <v>11.33</v>
      </c>
      <c r="AK115" s="45">
        <v>13</v>
      </c>
      <c r="AL115" s="38">
        <f t="shared" si="75"/>
        <v>11.209999999999999</v>
      </c>
      <c r="AM115" s="37">
        <f t="shared" si="76"/>
        <v>30</v>
      </c>
      <c r="AN115" s="37">
        <f t="shared" si="77"/>
        <v>60</v>
      </c>
      <c r="AO115" s="40">
        <f t="shared" si="78"/>
        <v>10.605</v>
      </c>
      <c r="AP115" s="47" t="str">
        <f>IF((AO115=0),"Abandon",IF((AO115&gt;=10),"Admis(e)","ajourné"))</f>
        <v>Admis(e)</v>
      </c>
      <c r="AQ115" s="39">
        <f t="shared" si="60"/>
        <v>180</v>
      </c>
    </row>
    <row r="116" spans="1:43" s="47" customFormat="1" ht="23.4" customHeight="1">
      <c r="A116" s="37">
        <v>106</v>
      </c>
      <c r="B116" s="47" t="s">
        <v>331</v>
      </c>
      <c r="C116" s="47" t="s">
        <v>332</v>
      </c>
      <c r="D116" s="47" t="s">
        <v>27</v>
      </c>
      <c r="E116" s="38">
        <f t="shared" si="61"/>
        <v>10.335000000000001</v>
      </c>
      <c r="F116" s="39">
        <f t="shared" si="62"/>
        <v>8</v>
      </c>
      <c r="G116" s="45">
        <v>12.67</v>
      </c>
      <c r="H116" s="45">
        <v>8</v>
      </c>
      <c r="I116" s="38">
        <f t="shared" si="63"/>
        <v>12.205</v>
      </c>
      <c r="J116" s="39">
        <f t="shared" si="64"/>
        <v>18</v>
      </c>
      <c r="K116" s="46">
        <v>14</v>
      </c>
      <c r="L116" s="45">
        <v>14</v>
      </c>
      <c r="M116" s="45">
        <v>9.17</v>
      </c>
      <c r="N116" s="45">
        <v>12.17</v>
      </c>
      <c r="O116" s="45">
        <v>11.5</v>
      </c>
      <c r="P116" s="38">
        <f t="shared" si="65"/>
        <v>11.664999999999999</v>
      </c>
      <c r="Q116" s="37">
        <f t="shared" si="66"/>
        <v>4</v>
      </c>
      <c r="R116" s="45">
        <v>12</v>
      </c>
      <c r="S116" s="45">
        <v>11.33</v>
      </c>
      <c r="T116" s="38">
        <f t="shared" si="67"/>
        <v>11.64</v>
      </c>
      <c r="U116" s="39">
        <f t="shared" si="68"/>
        <v>30</v>
      </c>
      <c r="V116" s="40">
        <f t="shared" si="69"/>
        <v>8</v>
      </c>
      <c r="W116" s="37">
        <f t="shared" si="70"/>
        <v>0</v>
      </c>
      <c r="X116" s="45">
        <v>8.33</v>
      </c>
      <c r="Y116" s="45">
        <v>7.67</v>
      </c>
      <c r="Z116" s="38">
        <f t="shared" si="71"/>
        <v>9.5660000000000007</v>
      </c>
      <c r="AA116" s="37">
        <f t="shared" si="72"/>
        <v>6</v>
      </c>
      <c r="AB116" s="45">
        <v>13</v>
      </c>
      <c r="AC116" s="45">
        <v>9</v>
      </c>
      <c r="AD116" s="45">
        <v>6.5</v>
      </c>
      <c r="AE116" s="45">
        <v>9.33</v>
      </c>
      <c r="AF116" s="45">
        <v>10</v>
      </c>
      <c r="AG116" s="38">
        <f t="shared" si="73"/>
        <v>13.04857142857143</v>
      </c>
      <c r="AH116" s="37">
        <f t="shared" si="74"/>
        <v>7</v>
      </c>
      <c r="AI116" s="45">
        <v>14.5</v>
      </c>
      <c r="AJ116" s="45">
        <v>11.67</v>
      </c>
      <c r="AK116" s="45">
        <v>13</v>
      </c>
      <c r="AL116" s="38">
        <f t="shared" si="75"/>
        <v>9.9700000000000006</v>
      </c>
      <c r="AM116" s="37">
        <f t="shared" si="76"/>
        <v>13</v>
      </c>
      <c r="AN116" s="37">
        <f t="shared" si="77"/>
        <v>60</v>
      </c>
      <c r="AO116" s="40">
        <f t="shared" si="78"/>
        <v>10.805</v>
      </c>
      <c r="AP116" s="47" t="str">
        <f>IF((AO116=0),"Abandon",IF((AO116&gt;=10),"Admis(e)","ajourné"))</f>
        <v>Admis(e)</v>
      </c>
      <c r="AQ116" s="39">
        <f t="shared" si="60"/>
        <v>180</v>
      </c>
    </row>
    <row r="117" spans="1:43" s="75" customFormat="1" ht="23.4" customHeight="1">
      <c r="A117" s="74"/>
      <c r="E117" s="76"/>
      <c r="F117" s="77"/>
      <c r="G117" s="78"/>
      <c r="H117" s="78"/>
      <c r="I117" s="76"/>
      <c r="J117" s="77"/>
      <c r="K117" s="79"/>
      <c r="L117" s="78"/>
      <c r="M117" s="78"/>
      <c r="N117" s="78"/>
      <c r="O117" s="78"/>
      <c r="P117" s="84" t="s">
        <v>481</v>
      </c>
      <c r="Q117" s="80"/>
      <c r="R117" s="78"/>
      <c r="S117" s="78"/>
      <c r="T117" s="76"/>
      <c r="U117" s="77"/>
      <c r="V117" s="81"/>
      <c r="W117" s="80"/>
      <c r="X117" s="78"/>
      <c r="Y117" s="78"/>
      <c r="Z117" s="76"/>
      <c r="AA117" s="80"/>
      <c r="AB117" s="78"/>
      <c r="AC117" s="78"/>
      <c r="AD117" s="78"/>
      <c r="AE117" s="78"/>
      <c r="AF117" s="78"/>
      <c r="AG117" s="76"/>
      <c r="AH117" s="80"/>
      <c r="AI117" s="78"/>
      <c r="AJ117" s="78"/>
      <c r="AK117" s="78"/>
      <c r="AL117" s="76"/>
      <c r="AM117" s="80"/>
      <c r="AN117" s="80"/>
      <c r="AO117" s="81"/>
      <c r="AP117" s="82"/>
      <c r="AQ117" s="77"/>
    </row>
    <row r="118" spans="1:43" s="83" customFormat="1" ht="23.4" customHeight="1">
      <c r="A118" s="88" t="s">
        <v>4</v>
      </c>
      <c r="B118" s="89"/>
      <c r="C118" s="89"/>
      <c r="D118" s="90"/>
      <c r="E118" s="49">
        <v>8</v>
      </c>
      <c r="F118" s="49"/>
      <c r="G118" s="50">
        <v>4</v>
      </c>
      <c r="H118" s="50">
        <v>4</v>
      </c>
      <c r="I118" s="49">
        <v>18</v>
      </c>
      <c r="J118" s="49"/>
      <c r="K118" s="50">
        <v>4</v>
      </c>
      <c r="L118" s="47">
        <v>4</v>
      </c>
      <c r="M118" s="50">
        <v>4</v>
      </c>
      <c r="N118" s="50">
        <v>3</v>
      </c>
      <c r="O118" s="50">
        <v>3</v>
      </c>
      <c r="P118" s="49">
        <v>4</v>
      </c>
      <c r="Q118" s="51"/>
      <c r="R118" s="50">
        <v>2</v>
      </c>
      <c r="S118" s="50">
        <v>2</v>
      </c>
      <c r="T118" s="52"/>
      <c r="U118" s="45"/>
      <c r="V118" s="49">
        <v>8</v>
      </c>
      <c r="W118" s="51"/>
      <c r="X118" s="47">
        <v>4</v>
      </c>
      <c r="Y118" s="53">
        <v>4</v>
      </c>
      <c r="Z118" s="49">
        <v>15</v>
      </c>
      <c r="AA118" s="51"/>
      <c r="AB118" s="47">
        <v>3</v>
      </c>
      <c r="AC118" s="53">
        <v>3</v>
      </c>
      <c r="AD118" s="47">
        <v>3</v>
      </c>
      <c r="AE118" s="47">
        <v>3</v>
      </c>
      <c r="AF118" s="47">
        <v>3</v>
      </c>
      <c r="AG118" s="49">
        <v>7</v>
      </c>
      <c r="AH118" s="51"/>
      <c r="AI118" s="47">
        <v>2</v>
      </c>
      <c r="AJ118" s="47">
        <v>2</v>
      </c>
      <c r="AK118" s="53">
        <v>3</v>
      </c>
      <c r="AL118" s="52"/>
      <c r="AM118" s="50"/>
      <c r="AN118" s="50"/>
      <c r="AO118" s="50"/>
      <c r="AP118" s="36"/>
      <c r="AQ118" s="50"/>
    </row>
    <row r="119" spans="1:43" s="64" customFormat="1" ht="105" customHeight="1">
      <c r="A119" s="55" t="s">
        <v>5</v>
      </c>
      <c r="B119" s="55" t="s">
        <v>6</v>
      </c>
      <c r="C119" s="55" t="s">
        <v>7</v>
      </c>
      <c r="D119" s="55" t="s">
        <v>8</v>
      </c>
      <c r="E119" s="56" t="s">
        <v>9</v>
      </c>
      <c r="F119" s="33" t="s">
        <v>465</v>
      </c>
      <c r="G119" s="55" t="s">
        <v>10</v>
      </c>
      <c r="H119" s="55" t="s">
        <v>11</v>
      </c>
      <c r="I119" s="56" t="s">
        <v>12</v>
      </c>
      <c r="J119" s="33" t="s">
        <v>466</v>
      </c>
      <c r="K119" s="55" t="s">
        <v>13</v>
      </c>
      <c r="L119" s="57" t="s">
        <v>14</v>
      </c>
      <c r="M119" s="55" t="s">
        <v>15</v>
      </c>
      <c r="N119" s="55" t="s">
        <v>16</v>
      </c>
      <c r="O119" s="55" t="s">
        <v>17</v>
      </c>
      <c r="P119" s="56" t="s">
        <v>18</v>
      </c>
      <c r="Q119" s="33" t="s">
        <v>467</v>
      </c>
      <c r="R119" s="55" t="s">
        <v>19</v>
      </c>
      <c r="S119" s="55" t="s">
        <v>20</v>
      </c>
      <c r="T119" s="58" t="s">
        <v>21</v>
      </c>
      <c r="U119" s="34" t="s">
        <v>468</v>
      </c>
      <c r="V119" s="59" t="s">
        <v>448</v>
      </c>
      <c r="W119" s="33" t="s">
        <v>469</v>
      </c>
      <c r="X119" s="60" t="s">
        <v>449</v>
      </c>
      <c r="Y119" s="61" t="s">
        <v>450</v>
      </c>
      <c r="Z119" s="59" t="s">
        <v>451</v>
      </c>
      <c r="AA119" s="33" t="s">
        <v>470</v>
      </c>
      <c r="AB119" s="60" t="s">
        <v>452</v>
      </c>
      <c r="AC119" s="61" t="s">
        <v>453</v>
      </c>
      <c r="AD119" s="60" t="s">
        <v>454</v>
      </c>
      <c r="AE119" s="60" t="s">
        <v>455</v>
      </c>
      <c r="AF119" s="60" t="s">
        <v>456</v>
      </c>
      <c r="AG119" s="59" t="s">
        <v>457</v>
      </c>
      <c r="AH119" s="33" t="s">
        <v>471</v>
      </c>
      <c r="AI119" s="60" t="s">
        <v>458</v>
      </c>
      <c r="AJ119" s="60" t="s">
        <v>459</v>
      </c>
      <c r="AK119" s="61" t="s">
        <v>460</v>
      </c>
      <c r="AL119" s="62" t="s">
        <v>461</v>
      </c>
      <c r="AM119" s="34" t="s">
        <v>462</v>
      </c>
      <c r="AN119" s="69" t="s">
        <v>474</v>
      </c>
      <c r="AO119" s="63" t="s">
        <v>463</v>
      </c>
      <c r="AP119" s="65" t="s">
        <v>464</v>
      </c>
      <c r="AQ119" s="70" t="s">
        <v>475</v>
      </c>
    </row>
    <row r="120" spans="1:43" s="47" customFormat="1" ht="23.4" customHeight="1">
      <c r="A120" s="37">
        <v>107</v>
      </c>
      <c r="B120" s="47" t="s">
        <v>74</v>
      </c>
      <c r="C120" s="47" t="s">
        <v>75</v>
      </c>
      <c r="D120" s="47" t="s">
        <v>60</v>
      </c>
      <c r="E120" s="38">
        <f t="shared" ref="E120:E151" si="79">((G120*4)+(H120*4))/8</f>
        <v>10.164999999999999</v>
      </c>
      <c r="F120" s="39">
        <f t="shared" ref="F120:F151" si="80">IF(E120&gt;=10,8,SUM(IF(G120&gt;=10,4,0),IF(H120&gt;=10,4,0)))</f>
        <v>8</v>
      </c>
      <c r="G120" s="45">
        <v>11.33</v>
      </c>
      <c r="H120" s="45">
        <v>9</v>
      </c>
      <c r="I120" s="38">
        <f t="shared" ref="I120:I151" si="81">((K120*4)+(L120*4)+(M120*4)+(N120*3)+(O120*3))/18</f>
        <v>8.2088888888888878</v>
      </c>
      <c r="J120" s="39">
        <f t="shared" ref="J120:J151" si="82">IF(I120&gt;=10,18,SUM(IF(K120&gt;=10,4,0),IF(L120&gt;=10,4,0),IF(M120&gt;=10,4,0),IF(N120&gt;=10,3,0),IF(O120&gt;=10,3,0)))</f>
        <v>10</v>
      </c>
      <c r="K120" s="46">
        <v>10.5</v>
      </c>
      <c r="L120" s="45">
        <v>1</v>
      </c>
      <c r="M120" s="45">
        <v>7.5</v>
      </c>
      <c r="N120" s="45">
        <v>10.92</v>
      </c>
      <c r="O120" s="45">
        <v>13</v>
      </c>
      <c r="P120" s="38">
        <f t="shared" ref="P120:P151" si="83">((R120*2)+(S120*2))/4</f>
        <v>11.5</v>
      </c>
      <c r="Q120" s="37">
        <f t="shared" ref="Q120:Q151" si="84">IF(P120&gt;=10,4,SUM(IF(R120&gt;=10,2,0),IF(S120&gt;=10,2,0)))</f>
        <v>4</v>
      </c>
      <c r="R120" s="45">
        <v>16</v>
      </c>
      <c r="S120" s="45">
        <v>7</v>
      </c>
      <c r="T120" s="38">
        <f t="shared" ref="T120:T151" si="85">ROUNDUP(((E120*8)+(I120*18)+(P120*4))/30,2)</f>
        <v>9.17</v>
      </c>
      <c r="U120" s="39">
        <f t="shared" ref="U120:U151" si="86">IF(T120&gt;=10,30,SUM(F120+J120+Q120))</f>
        <v>22</v>
      </c>
      <c r="V120" s="40">
        <f t="shared" ref="V120:V151" si="87">((X120*4)+(Y120*4))/8</f>
        <v>11.414999999999999</v>
      </c>
      <c r="W120" s="37">
        <f t="shared" ref="W120:W151" si="88">IF(V120&gt;=10,8,SUM(IF(X120&gt;=10,4,0),IF(Y120&gt;=10,4,0)))</f>
        <v>8</v>
      </c>
      <c r="X120" s="45">
        <v>13.83</v>
      </c>
      <c r="Y120" s="45">
        <v>9</v>
      </c>
      <c r="Z120" s="38">
        <f t="shared" ref="Z120:Z151" si="89">((AB120*3)+(AC120*3)+(AD120*3)+(AE120*3)+(AF120*3))/15</f>
        <v>7.2339999999999991</v>
      </c>
      <c r="AA120" s="37">
        <f t="shared" ref="AA120:AA151" si="90">IF(Z120&gt;=10,15,SUM(IF(AB120&gt;=10,3,0),IF(AC120&gt;=10,3,0),IF(AD120&gt;=10,3,0),IF(AE120&gt;=10,3,0),IF(AF120&gt;=10,3,0)))</f>
        <v>6</v>
      </c>
      <c r="AB120" s="45">
        <v>10</v>
      </c>
      <c r="AC120" s="45">
        <v>1</v>
      </c>
      <c r="AD120" s="45">
        <v>3.67</v>
      </c>
      <c r="AE120" s="45">
        <v>9.5</v>
      </c>
      <c r="AF120" s="45">
        <v>12</v>
      </c>
      <c r="AG120" s="38">
        <f t="shared" ref="AG120:AG151" si="91">((AI120*2)+(AJ120*2)+(AK120*3))/7</f>
        <v>12.54857142857143</v>
      </c>
      <c r="AH120" s="37">
        <f t="shared" ref="AH120:AH151" si="92">IF(AG120&gt;=10,7,SUM(IF(AI120&gt;=10,2,0),IF(AJ120&gt;=10,2,0),IF(AK120&gt;=10,3,0)))</f>
        <v>7</v>
      </c>
      <c r="AI120" s="45">
        <v>12</v>
      </c>
      <c r="AJ120" s="45">
        <v>11.67</v>
      </c>
      <c r="AK120" s="45">
        <v>13.5</v>
      </c>
      <c r="AL120" s="38">
        <f t="shared" ref="AL120:AL151" si="93">ROUNDUP(((V120*8)+(Z120*15)+(AG120*7))/30,2)</f>
        <v>9.59</v>
      </c>
      <c r="AM120" s="37">
        <f t="shared" ref="AM120:AM151" si="94">IF(AL120&gt;=10,30,SUM(W120+AA120+AH120))</f>
        <v>21</v>
      </c>
      <c r="AN120" s="37">
        <f t="shared" ref="AN120:AN151" si="95">IF(AO120&gt;=10,60,SUM(U120+AM120))</f>
        <v>43</v>
      </c>
      <c r="AO120" s="40">
        <f t="shared" ref="AO120:AO151" si="96">(T120+AL120)/2</f>
        <v>9.379999999999999</v>
      </c>
      <c r="AP120" s="47" t="str">
        <f t="shared" si="59"/>
        <v>ajourné</v>
      </c>
      <c r="AQ120" s="39">
        <f t="shared" si="60"/>
        <v>163</v>
      </c>
    </row>
    <row r="121" spans="1:43" s="73" customFormat="1" ht="23.4" customHeight="1">
      <c r="A121" s="72">
        <v>108</v>
      </c>
      <c r="B121" s="73" t="s">
        <v>333</v>
      </c>
      <c r="C121" s="73" t="s">
        <v>334</v>
      </c>
      <c r="D121" s="73" t="s">
        <v>234</v>
      </c>
      <c r="E121" s="42">
        <f t="shared" si="79"/>
        <v>11.33</v>
      </c>
      <c r="F121" s="85">
        <f t="shared" si="80"/>
        <v>8</v>
      </c>
      <c r="G121" s="86">
        <v>11.33</v>
      </c>
      <c r="H121" s="86">
        <v>11.33</v>
      </c>
      <c r="I121" s="42">
        <f t="shared" si="81"/>
        <v>9.9061111111111106</v>
      </c>
      <c r="J121" s="85">
        <f t="shared" si="82"/>
        <v>10</v>
      </c>
      <c r="K121" s="87">
        <v>10</v>
      </c>
      <c r="L121" s="86">
        <v>7</v>
      </c>
      <c r="M121" s="86">
        <v>9.33</v>
      </c>
      <c r="N121" s="86">
        <v>13.33</v>
      </c>
      <c r="O121" s="86">
        <v>11</v>
      </c>
      <c r="P121" s="42">
        <f t="shared" si="83"/>
        <v>11.25</v>
      </c>
      <c r="Q121" s="72">
        <f t="shared" si="84"/>
        <v>4</v>
      </c>
      <c r="R121" s="86">
        <v>13.5</v>
      </c>
      <c r="S121" s="86">
        <v>9</v>
      </c>
      <c r="T121" s="42">
        <f t="shared" si="85"/>
        <v>10.47</v>
      </c>
      <c r="U121" s="85">
        <f t="shared" si="86"/>
        <v>30</v>
      </c>
      <c r="V121" s="41">
        <f t="shared" si="87"/>
        <v>11</v>
      </c>
      <c r="W121" s="72">
        <f t="shared" si="88"/>
        <v>8</v>
      </c>
      <c r="X121" s="86">
        <v>11.67</v>
      </c>
      <c r="Y121" s="86">
        <v>10.33</v>
      </c>
      <c r="Z121" s="42">
        <f t="shared" si="89"/>
        <v>9.9660000000000011</v>
      </c>
      <c r="AA121" s="72">
        <f t="shared" si="90"/>
        <v>9</v>
      </c>
      <c r="AB121" s="86">
        <v>12.5</v>
      </c>
      <c r="AC121" s="86">
        <v>8.5</v>
      </c>
      <c r="AD121" s="86">
        <v>6.33</v>
      </c>
      <c r="AE121" s="86">
        <v>11.5</v>
      </c>
      <c r="AF121" s="86">
        <v>11</v>
      </c>
      <c r="AG121" s="42">
        <f t="shared" si="91"/>
        <v>12.737142857142857</v>
      </c>
      <c r="AH121" s="72">
        <f t="shared" si="92"/>
        <v>7</v>
      </c>
      <c r="AI121" s="86">
        <v>14</v>
      </c>
      <c r="AJ121" s="86">
        <v>13.33</v>
      </c>
      <c r="AK121" s="86">
        <v>11.5</v>
      </c>
      <c r="AL121" s="42">
        <f t="shared" si="93"/>
        <v>10.89</v>
      </c>
      <c r="AM121" s="72">
        <f t="shared" si="94"/>
        <v>30</v>
      </c>
      <c r="AN121" s="72">
        <f t="shared" si="95"/>
        <v>60</v>
      </c>
      <c r="AO121" s="41">
        <f t="shared" si="96"/>
        <v>10.68</v>
      </c>
      <c r="AP121" s="73" t="str">
        <f t="shared" si="59"/>
        <v>Admis(e)</v>
      </c>
      <c r="AQ121" s="85">
        <f t="shared" si="60"/>
        <v>180</v>
      </c>
    </row>
    <row r="122" spans="1:43" s="47" customFormat="1" ht="23.4" customHeight="1">
      <c r="A122" s="37">
        <v>109</v>
      </c>
      <c r="B122" s="47" t="s">
        <v>335</v>
      </c>
      <c r="C122" s="47" t="s">
        <v>336</v>
      </c>
      <c r="D122" s="47" t="s">
        <v>337</v>
      </c>
      <c r="E122" s="38">
        <f t="shared" si="79"/>
        <v>11.585000000000001</v>
      </c>
      <c r="F122" s="39">
        <f t="shared" si="80"/>
        <v>8</v>
      </c>
      <c r="G122" s="45">
        <v>12.17</v>
      </c>
      <c r="H122" s="45">
        <v>11</v>
      </c>
      <c r="I122" s="38">
        <f t="shared" si="81"/>
        <v>9.9450000000000003</v>
      </c>
      <c r="J122" s="39">
        <f t="shared" si="82"/>
        <v>10</v>
      </c>
      <c r="K122" s="46">
        <v>12.5</v>
      </c>
      <c r="L122" s="45">
        <v>9</v>
      </c>
      <c r="M122" s="45">
        <v>7</v>
      </c>
      <c r="N122" s="45">
        <v>10.67</v>
      </c>
      <c r="O122" s="45">
        <v>11</v>
      </c>
      <c r="P122" s="38">
        <f t="shared" si="83"/>
        <v>9.3350000000000009</v>
      </c>
      <c r="Q122" s="37">
        <f t="shared" si="84"/>
        <v>0</v>
      </c>
      <c r="R122" s="45">
        <v>9</v>
      </c>
      <c r="S122" s="45">
        <v>9.67</v>
      </c>
      <c r="T122" s="38">
        <f t="shared" si="85"/>
        <v>10.31</v>
      </c>
      <c r="U122" s="39">
        <f t="shared" si="86"/>
        <v>30</v>
      </c>
      <c r="V122" s="40">
        <f t="shared" si="87"/>
        <v>11.17</v>
      </c>
      <c r="W122" s="37">
        <f t="shared" si="88"/>
        <v>8</v>
      </c>
      <c r="X122" s="45">
        <v>11.67</v>
      </c>
      <c r="Y122" s="45">
        <v>10.67</v>
      </c>
      <c r="Z122" s="38">
        <f t="shared" si="89"/>
        <v>9.9</v>
      </c>
      <c r="AA122" s="37">
        <f t="shared" si="90"/>
        <v>12</v>
      </c>
      <c r="AB122" s="45">
        <v>11</v>
      </c>
      <c r="AC122" s="45">
        <v>12</v>
      </c>
      <c r="AD122" s="45">
        <v>5.33</v>
      </c>
      <c r="AE122" s="45">
        <v>10.17</v>
      </c>
      <c r="AF122" s="45">
        <v>11</v>
      </c>
      <c r="AG122" s="38">
        <f t="shared" si="91"/>
        <v>12.691428571428572</v>
      </c>
      <c r="AH122" s="37">
        <f t="shared" si="92"/>
        <v>7</v>
      </c>
      <c r="AI122" s="45">
        <v>13</v>
      </c>
      <c r="AJ122" s="45">
        <v>12.67</v>
      </c>
      <c r="AK122" s="45">
        <v>12.5</v>
      </c>
      <c r="AL122" s="38">
        <f t="shared" si="93"/>
        <v>10.89</v>
      </c>
      <c r="AM122" s="37">
        <f t="shared" si="94"/>
        <v>30</v>
      </c>
      <c r="AN122" s="37">
        <f t="shared" si="95"/>
        <v>60</v>
      </c>
      <c r="AO122" s="40">
        <f t="shared" si="96"/>
        <v>10.600000000000001</v>
      </c>
      <c r="AP122" s="47" t="str">
        <f t="shared" si="59"/>
        <v>Admis(e)</v>
      </c>
      <c r="AQ122" s="39">
        <f t="shared" si="60"/>
        <v>180</v>
      </c>
    </row>
    <row r="123" spans="1:43" s="47" customFormat="1" ht="23.4" customHeight="1">
      <c r="A123" s="37">
        <v>110</v>
      </c>
      <c r="B123" s="47" t="s">
        <v>338</v>
      </c>
      <c r="C123" s="47" t="s">
        <v>339</v>
      </c>
      <c r="D123" s="47" t="s">
        <v>327</v>
      </c>
      <c r="E123" s="38">
        <f t="shared" si="79"/>
        <v>12.5</v>
      </c>
      <c r="F123" s="39">
        <f t="shared" si="80"/>
        <v>8</v>
      </c>
      <c r="G123" s="45">
        <v>12.67</v>
      </c>
      <c r="H123" s="45">
        <v>12.33</v>
      </c>
      <c r="I123" s="38">
        <f t="shared" si="81"/>
        <v>8.9727777777777771</v>
      </c>
      <c r="J123" s="39">
        <f t="shared" si="82"/>
        <v>7</v>
      </c>
      <c r="K123" s="46">
        <v>11</v>
      </c>
      <c r="L123" s="45">
        <v>4</v>
      </c>
      <c r="M123" s="45">
        <v>8</v>
      </c>
      <c r="N123" s="45">
        <v>9.67</v>
      </c>
      <c r="O123" s="45">
        <v>13.5</v>
      </c>
      <c r="P123" s="38">
        <f t="shared" si="83"/>
        <v>10.664999999999999</v>
      </c>
      <c r="Q123" s="37">
        <f t="shared" si="84"/>
        <v>4</v>
      </c>
      <c r="R123" s="45">
        <v>11</v>
      </c>
      <c r="S123" s="45">
        <v>10.33</v>
      </c>
      <c r="T123" s="38">
        <f t="shared" si="85"/>
        <v>10.14</v>
      </c>
      <c r="U123" s="39">
        <f t="shared" si="86"/>
        <v>30</v>
      </c>
      <c r="V123" s="40">
        <f t="shared" si="87"/>
        <v>10.75</v>
      </c>
      <c r="W123" s="37">
        <f t="shared" si="88"/>
        <v>8</v>
      </c>
      <c r="X123" s="45">
        <v>12.17</v>
      </c>
      <c r="Y123" s="45">
        <v>9.33</v>
      </c>
      <c r="Z123" s="38">
        <f t="shared" si="89"/>
        <v>7.7339999999999991</v>
      </c>
      <c r="AA123" s="37">
        <f t="shared" si="90"/>
        <v>9</v>
      </c>
      <c r="AB123" s="45">
        <v>10.5</v>
      </c>
      <c r="AC123" s="45">
        <v>2</v>
      </c>
      <c r="AD123" s="45">
        <v>4</v>
      </c>
      <c r="AE123" s="45">
        <v>10.17</v>
      </c>
      <c r="AF123" s="45">
        <v>12</v>
      </c>
      <c r="AG123" s="38">
        <f t="shared" si="91"/>
        <v>11.714285714285714</v>
      </c>
      <c r="AH123" s="37">
        <f t="shared" si="92"/>
        <v>7</v>
      </c>
      <c r="AI123" s="45">
        <v>12.5</v>
      </c>
      <c r="AJ123" s="45">
        <v>9</v>
      </c>
      <c r="AK123" s="45">
        <v>13</v>
      </c>
      <c r="AL123" s="38">
        <f t="shared" si="93"/>
        <v>9.4700000000000006</v>
      </c>
      <c r="AM123" s="37">
        <f t="shared" si="94"/>
        <v>24</v>
      </c>
      <c r="AN123" s="37">
        <f t="shared" si="95"/>
        <v>54</v>
      </c>
      <c r="AO123" s="40">
        <f t="shared" si="96"/>
        <v>9.8049999999999997</v>
      </c>
      <c r="AP123" s="47" t="str">
        <f t="shared" si="59"/>
        <v>ajourné</v>
      </c>
      <c r="AQ123" s="39">
        <f t="shared" si="60"/>
        <v>174</v>
      </c>
    </row>
    <row r="124" spans="1:43" s="47" customFormat="1" ht="23.4" customHeight="1">
      <c r="A124" s="37">
        <v>111</v>
      </c>
      <c r="B124" s="47" t="s">
        <v>77</v>
      </c>
      <c r="C124" s="47" t="s">
        <v>78</v>
      </c>
      <c r="D124" s="47" t="s">
        <v>79</v>
      </c>
      <c r="E124" s="38">
        <f t="shared" si="79"/>
        <v>13.17</v>
      </c>
      <c r="F124" s="39">
        <f t="shared" si="80"/>
        <v>8</v>
      </c>
      <c r="G124" s="45">
        <v>11.67</v>
      </c>
      <c r="H124" s="45">
        <v>14.67</v>
      </c>
      <c r="I124" s="38">
        <f t="shared" si="81"/>
        <v>10.222222222222221</v>
      </c>
      <c r="J124" s="39">
        <f t="shared" si="82"/>
        <v>18</v>
      </c>
      <c r="K124" s="46">
        <v>10</v>
      </c>
      <c r="L124" s="45">
        <v>7</v>
      </c>
      <c r="M124" s="45">
        <v>11</v>
      </c>
      <c r="N124" s="45">
        <v>12</v>
      </c>
      <c r="O124" s="45">
        <v>12</v>
      </c>
      <c r="P124" s="38">
        <f t="shared" si="83"/>
        <v>12.914999999999999</v>
      </c>
      <c r="Q124" s="37">
        <f t="shared" si="84"/>
        <v>4</v>
      </c>
      <c r="R124" s="45">
        <v>13.5</v>
      </c>
      <c r="S124" s="45">
        <v>12.33</v>
      </c>
      <c r="T124" s="38">
        <f t="shared" si="85"/>
        <v>11.37</v>
      </c>
      <c r="U124" s="39">
        <f t="shared" si="86"/>
        <v>30</v>
      </c>
      <c r="V124" s="40">
        <f t="shared" si="87"/>
        <v>10.17</v>
      </c>
      <c r="W124" s="37">
        <f t="shared" si="88"/>
        <v>8</v>
      </c>
      <c r="X124" s="45">
        <v>11.67</v>
      </c>
      <c r="Y124" s="45">
        <v>8.67</v>
      </c>
      <c r="Z124" s="38">
        <f t="shared" si="89"/>
        <v>8.234</v>
      </c>
      <c r="AA124" s="37">
        <f t="shared" si="90"/>
        <v>6</v>
      </c>
      <c r="AB124" s="45">
        <v>10.5</v>
      </c>
      <c r="AC124" s="45">
        <v>5</v>
      </c>
      <c r="AD124" s="45">
        <v>4.67</v>
      </c>
      <c r="AE124" s="45">
        <v>9</v>
      </c>
      <c r="AF124" s="45">
        <v>12</v>
      </c>
      <c r="AG124" s="38">
        <f t="shared" si="91"/>
        <v>11.762857142857143</v>
      </c>
      <c r="AH124" s="37">
        <f t="shared" si="92"/>
        <v>7</v>
      </c>
      <c r="AI124" s="45">
        <v>13</v>
      </c>
      <c r="AJ124" s="45">
        <v>8.67</v>
      </c>
      <c r="AK124" s="45">
        <v>13</v>
      </c>
      <c r="AL124" s="38">
        <f t="shared" si="93"/>
        <v>9.58</v>
      </c>
      <c r="AM124" s="37">
        <f t="shared" si="94"/>
        <v>21</v>
      </c>
      <c r="AN124" s="37">
        <f t="shared" si="95"/>
        <v>60</v>
      </c>
      <c r="AO124" s="40">
        <f t="shared" si="96"/>
        <v>10.475</v>
      </c>
      <c r="AP124" s="47" t="str">
        <f t="shared" si="59"/>
        <v>Admis(e)</v>
      </c>
      <c r="AQ124" s="39">
        <f t="shared" si="60"/>
        <v>180</v>
      </c>
    </row>
    <row r="125" spans="1:43" s="47" customFormat="1" ht="23.4" customHeight="1">
      <c r="A125" s="37">
        <v>112</v>
      </c>
      <c r="B125" s="47" t="s">
        <v>80</v>
      </c>
      <c r="C125" s="47" t="s">
        <v>81</v>
      </c>
      <c r="D125" s="47" t="s">
        <v>82</v>
      </c>
      <c r="E125" s="38">
        <f t="shared" si="79"/>
        <v>10.25</v>
      </c>
      <c r="F125" s="39">
        <f t="shared" si="80"/>
        <v>8</v>
      </c>
      <c r="G125" s="45">
        <v>12.17</v>
      </c>
      <c r="H125" s="45">
        <v>8.33</v>
      </c>
      <c r="I125" s="38">
        <f t="shared" si="81"/>
        <v>9.5549999999999997</v>
      </c>
      <c r="J125" s="39">
        <f t="shared" si="82"/>
        <v>14</v>
      </c>
      <c r="K125" s="46">
        <v>11</v>
      </c>
      <c r="L125" s="45">
        <v>4</v>
      </c>
      <c r="M125" s="45">
        <v>10.5</v>
      </c>
      <c r="N125" s="45">
        <v>11.33</v>
      </c>
      <c r="O125" s="45">
        <v>12</v>
      </c>
      <c r="P125" s="38">
        <f t="shared" si="83"/>
        <v>12</v>
      </c>
      <c r="Q125" s="37">
        <f t="shared" si="84"/>
        <v>4</v>
      </c>
      <c r="R125" s="45">
        <v>10</v>
      </c>
      <c r="S125" s="45">
        <v>14</v>
      </c>
      <c r="T125" s="38">
        <f t="shared" si="85"/>
        <v>10.07</v>
      </c>
      <c r="U125" s="39">
        <f t="shared" si="86"/>
        <v>30</v>
      </c>
      <c r="V125" s="40">
        <f t="shared" si="87"/>
        <v>11.58</v>
      </c>
      <c r="W125" s="37">
        <f t="shared" si="88"/>
        <v>8</v>
      </c>
      <c r="X125" s="45">
        <v>12.83</v>
      </c>
      <c r="Y125" s="45">
        <v>10.33</v>
      </c>
      <c r="Z125" s="38">
        <f t="shared" si="89"/>
        <v>9.0500000000000007</v>
      </c>
      <c r="AA125" s="37">
        <f t="shared" si="90"/>
        <v>6</v>
      </c>
      <c r="AB125" s="45">
        <v>10</v>
      </c>
      <c r="AC125" s="45">
        <v>9</v>
      </c>
      <c r="AD125" s="45">
        <v>5.33</v>
      </c>
      <c r="AE125" s="45">
        <v>9.42</v>
      </c>
      <c r="AF125" s="45">
        <v>11.5</v>
      </c>
      <c r="AG125" s="38">
        <f t="shared" si="91"/>
        <v>12.714285714285714</v>
      </c>
      <c r="AH125" s="37">
        <f t="shared" si="92"/>
        <v>7</v>
      </c>
      <c r="AI125" s="45">
        <v>14</v>
      </c>
      <c r="AJ125" s="45">
        <v>11</v>
      </c>
      <c r="AK125" s="45">
        <v>13</v>
      </c>
      <c r="AL125" s="38">
        <f t="shared" si="93"/>
        <v>10.58</v>
      </c>
      <c r="AM125" s="37">
        <f t="shared" si="94"/>
        <v>30</v>
      </c>
      <c r="AN125" s="37">
        <f t="shared" si="95"/>
        <v>60</v>
      </c>
      <c r="AO125" s="40">
        <f t="shared" si="96"/>
        <v>10.324999999999999</v>
      </c>
      <c r="AP125" s="47" t="str">
        <f t="shared" si="59"/>
        <v>Admis(e)</v>
      </c>
      <c r="AQ125" s="39">
        <f t="shared" si="60"/>
        <v>180</v>
      </c>
    </row>
    <row r="126" spans="1:43" s="47" customFormat="1" ht="23.4" customHeight="1">
      <c r="A126" s="37">
        <v>113</v>
      </c>
      <c r="B126" s="47" t="s">
        <v>340</v>
      </c>
      <c r="C126" s="47" t="s">
        <v>341</v>
      </c>
      <c r="D126" s="47" t="s">
        <v>45</v>
      </c>
      <c r="E126" s="38">
        <f t="shared" si="79"/>
        <v>11.835000000000001</v>
      </c>
      <c r="F126" s="39">
        <f t="shared" si="80"/>
        <v>8</v>
      </c>
      <c r="G126" s="45">
        <v>12.67</v>
      </c>
      <c r="H126" s="45">
        <v>11</v>
      </c>
      <c r="I126" s="38">
        <f t="shared" si="81"/>
        <v>10.934444444444445</v>
      </c>
      <c r="J126" s="39">
        <f t="shared" si="82"/>
        <v>18</v>
      </c>
      <c r="K126" s="46">
        <v>12.5</v>
      </c>
      <c r="L126" s="45">
        <v>10</v>
      </c>
      <c r="M126" s="45">
        <v>9.83</v>
      </c>
      <c r="N126" s="45">
        <v>9.5</v>
      </c>
      <c r="O126" s="45">
        <v>13</v>
      </c>
      <c r="P126" s="38">
        <f t="shared" si="83"/>
        <v>11.085000000000001</v>
      </c>
      <c r="Q126" s="37">
        <f t="shared" si="84"/>
        <v>4</v>
      </c>
      <c r="R126" s="45">
        <v>10.5</v>
      </c>
      <c r="S126" s="45">
        <v>11.67</v>
      </c>
      <c r="T126" s="38">
        <f t="shared" si="85"/>
        <v>11.2</v>
      </c>
      <c r="U126" s="39">
        <f t="shared" si="86"/>
        <v>30</v>
      </c>
      <c r="V126" s="40">
        <f t="shared" si="87"/>
        <v>12.164999999999999</v>
      </c>
      <c r="W126" s="37">
        <f t="shared" si="88"/>
        <v>8</v>
      </c>
      <c r="X126" s="45">
        <v>13</v>
      </c>
      <c r="Y126" s="45">
        <v>11.33</v>
      </c>
      <c r="Z126" s="38">
        <f t="shared" si="89"/>
        <v>7.9</v>
      </c>
      <c r="AA126" s="37">
        <f t="shared" si="90"/>
        <v>9</v>
      </c>
      <c r="AB126" s="45">
        <v>10.5</v>
      </c>
      <c r="AC126" s="45">
        <v>2</v>
      </c>
      <c r="AD126" s="45">
        <v>4.33</v>
      </c>
      <c r="AE126" s="45">
        <v>11.67</v>
      </c>
      <c r="AF126" s="45">
        <v>11</v>
      </c>
      <c r="AG126" s="38">
        <f t="shared" si="91"/>
        <v>13</v>
      </c>
      <c r="AH126" s="37">
        <f t="shared" si="92"/>
        <v>7</v>
      </c>
      <c r="AI126" s="45">
        <v>14</v>
      </c>
      <c r="AJ126" s="45">
        <v>12</v>
      </c>
      <c r="AK126" s="45">
        <v>13</v>
      </c>
      <c r="AL126" s="38">
        <f t="shared" si="93"/>
        <v>10.23</v>
      </c>
      <c r="AM126" s="37">
        <f t="shared" si="94"/>
        <v>30</v>
      </c>
      <c r="AN126" s="37">
        <f t="shared" si="95"/>
        <v>60</v>
      </c>
      <c r="AO126" s="40">
        <f t="shared" si="96"/>
        <v>10.715</v>
      </c>
      <c r="AP126" s="47" t="str">
        <f t="shared" si="59"/>
        <v>Admis(e)</v>
      </c>
      <c r="AQ126" s="39">
        <f t="shared" si="60"/>
        <v>180</v>
      </c>
    </row>
    <row r="127" spans="1:43" s="47" customFormat="1" ht="23.4" customHeight="1">
      <c r="A127" s="37">
        <v>114</v>
      </c>
      <c r="B127" s="47" t="s">
        <v>342</v>
      </c>
      <c r="C127" s="47" t="s">
        <v>343</v>
      </c>
      <c r="D127" s="47" t="s">
        <v>344</v>
      </c>
      <c r="E127" s="38">
        <f t="shared" si="79"/>
        <v>10.75</v>
      </c>
      <c r="F127" s="39">
        <f t="shared" si="80"/>
        <v>8</v>
      </c>
      <c r="G127" s="45">
        <v>10.83</v>
      </c>
      <c r="H127" s="45">
        <v>10.67</v>
      </c>
      <c r="I127" s="38">
        <f t="shared" si="81"/>
        <v>8.9550000000000001</v>
      </c>
      <c r="J127" s="39">
        <f t="shared" si="82"/>
        <v>10</v>
      </c>
      <c r="K127" s="46">
        <v>10.5</v>
      </c>
      <c r="L127" s="45">
        <v>4</v>
      </c>
      <c r="M127" s="45">
        <v>9.17</v>
      </c>
      <c r="N127" s="45">
        <v>12.17</v>
      </c>
      <c r="O127" s="45">
        <v>10</v>
      </c>
      <c r="P127" s="38">
        <f t="shared" si="83"/>
        <v>11.664999999999999</v>
      </c>
      <c r="Q127" s="37">
        <f t="shared" si="84"/>
        <v>4</v>
      </c>
      <c r="R127" s="45">
        <v>11</v>
      </c>
      <c r="S127" s="45">
        <v>12.33</v>
      </c>
      <c r="T127" s="38">
        <f t="shared" si="85"/>
        <v>9.7999999999999989</v>
      </c>
      <c r="U127" s="39">
        <f t="shared" si="86"/>
        <v>22</v>
      </c>
      <c r="V127" s="40">
        <f t="shared" si="87"/>
        <v>9.6649999999999991</v>
      </c>
      <c r="W127" s="37">
        <f t="shared" si="88"/>
        <v>4</v>
      </c>
      <c r="X127" s="45">
        <v>10.33</v>
      </c>
      <c r="Y127" s="45">
        <v>9</v>
      </c>
      <c r="Z127" s="38">
        <f t="shared" si="89"/>
        <v>9.6339999999999986</v>
      </c>
      <c r="AA127" s="37">
        <f t="shared" si="90"/>
        <v>9</v>
      </c>
      <c r="AB127" s="45">
        <v>13</v>
      </c>
      <c r="AC127" s="45">
        <v>7</v>
      </c>
      <c r="AD127" s="45">
        <v>6.67</v>
      </c>
      <c r="AE127" s="45">
        <v>11</v>
      </c>
      <c r="AF127" s="45">
        <v>10.5</v>
      </c>
      <c r="AG127" s="38">
        <f t="shared" si="91"/>
        <v>12.5</v>
      </c>
      <c r="AH127" s="37">
        <f t="shared" si="92"/>
        <v>7</v>
      </c>
      <c r="AI127" s="45">
        <v>13</v>
      </c>
      <c r="AJ127" s="45">
        <v>12</v>
      </c>
      <c r="AK127" s="45">
        <v>12.5</v>
      </c>
      <c r="AL127" s="38">
        <f t="shared" si="93"/>
        <v>10.32</v>
      </c>
      <c r="AM127" s="37">
        <f t="shared" si="94"/>
        <v>30</v>
      </c>
      <c r="AN127" s="37">
        <f t="shared" si="95"/>
        <v>60</v>
      </c>
      <c r="AO127" s="40">
        <f t="shared" si="96"/>
        <v>10.059999999999999</v>
      </c>
      <c r="AP127" s="47" t="str">
        <f t="shared" si="59"/>
        <v>Admis(e)</v>
      </c>
      <c r="AQ127" s="39">
        <f t="shared" si="60"/>
        <v>180</v>
      </c>
    </row>
    <row r="128" spans="1:43" s="47" customFormat="1" ht="23.4" customHeight="1">
      <c r="A128" s="37">
        <v>115</v>
      </c>
      <c r="B128" s="47" t="s">
        <v>345</v>
      </c>
      <c r="C128" s="47" t="s">
        <v>346</v>
      </c>
      <c r="D128" s="47" t="s">
        <v>347</v>
      </c>
      <c r="E128" s="38">
        <f t="shared" si="79"/>
        <v>13.664999999999999</v>
      </c>
      <c r="F128" s="39">
        <f t="shared" si="80"/>
        <v>8</v>
      </c>
      <c r="G128" s="45">
        <v>13</v>
      </c>
      <c r="H128" s="45">
        <v>14.33</v>
      </c>
      <c r="I128" s="38">
        <f t="shared" si="81"/>
        <v>10.093888888888889</v>
      </c>
      <c r="J128" s="39">
        <f t="shared" si="82"/>
        <v>18</v>
      </c>
      <c r="K128" s="46">
        <v>14.5</v>
      </c>
      <c r="L128" s="45">
        <v>4</v>
      </c>
      <c r="M128" s="45">
        <v>7.67</v>
      </c>
      <c r="N128" s="45">
        <v>12.67</v>
      </c>
      <c r="O128" s="45">
        <v>13</v>
      </c>
      <c r="P128" s="38">
        <f t="shared" si="83"/>
        <v>10.585000000000001</v>
      </c>
      <c r="Q128" s="37">
        <f t="shared" si="84"/>
        <v>4</v>
      </c>
      <c r="R128" s="45">
        <v>11</v>
      </c>
      <c r="S128" s="45">
        <v>10.17</v>
      </c>
      <c r="T128" s="38">
        <f t="shared" si="85"/>
        <v>11.12</v>
      </c>
      <c r="U128" s="39">
        <f t="shared" si="86"/>
        <v>30</v>
      </c>
      <c r="V128" s="40">
        <f t="shared" si="87"/>
        <v>10.835000000000001</v>
      </c>
      <c r="W128" s="37">
        <f t="shared" si="88"/>
        <v>8</v>
      </c>
      <c r="X128" s="45">
        <v>12.67</v>
      </c>
      <c r="Y128" s="45">
        <v>9</v>
      </c>
      <c r="Z128" s="38">
        <f t="shared" si="89"/>
        <v>10.3</v>
      </c>
      <c r="AA128" s="37">
        <f t="shared" si="90"/>
        <v>15</v>
      </c>
      <c r="AB128" s="45">
        <v>13</v>
      </c>
      <c r="AC128" s="45">
        <v>6.5</v>
      </c>
      <c r="AD128" s="45">
        <v>7.67</v>
      </c>
      <c r="AE128" s="45">
        <v>11.83</v>
      </c>
      <c r="AF128" s="45">
        <v>12.5</v>
      </c>
      <c r="AG128" s="38">
        <f t="shared" si="91"/>
        <v>12.165714285714285</v>
      </c>
      <c r="AH128" s="37">
        <f t="shared" si="92"/>
        <v>7</v>
      </c>
      <c r="AI128" s="45">
        <v>13</v>
      </c>
      <c r="AJ128" s="45">
        <v>12.33</v>
      </c>
      <c r="AK128" s="45">
        <v>11.5</v>
      </c>
      <c r="AL128" s="38">
        <f t="shared" si="93"/>
        <v>10.879999999999999</v>
      </c>
      <c r="AM128" s="37">
        <f t="shared" si="94"/>
        <v>30</v>
      </c>
      <c r="AN128" s="37">
        <f t="shared" si="95"/>
        <v>60</v>
      </c>
      <c r="AO128" s="40">
        <f t="shared" si="96"/>
        <v>11</v>
      </c>
      <c r="AP128" s="47" t="str">
        <f t="shared" si="59"/>
        <v>Admis(e)</v>
      </c>
      <c r="AQ128" s="39">
        <f t="shared" si="60"/>
        <v>180</v>
      </c>
    </row>
    <row r="129" spans="1:43" s="47" customFormat="1" ht="23.4" customHeight="1">
      <c r="A129" s="37">
        <v>116</v>
      </c>
      <c r="B129" s="47" t="s">
        <v>348</v>
      </c>
      <c r="C129" s="47" t="s">
        <v>349</v>
      </c>
      <c r="D129" s="47" t="s">
        <v>68</v>
      </c>
      <c r="E129" s="38">
        <f t="shared" si="79"/>
        <v>10.335000000000001</v>
      </c>
      <c r="F129" s="39">
        <f t="shared" si="80"/>
        <v>8</v>
      </c>
      <c r="G129" s="45">
        <v>11.67</v>
      </c>
      <c r="H129" s="45">
        <v>9</v>
      </c>
      <c r="I129" s="38">
        <f t="shared" si="81"/>
        <v>9.573888888888888</v>
      </c>
      <c r="J129" s="39">
        <f t="shared" si="82"/>
        <v>7</v>
      </c>
      <c r="K129" s="46">
        <v>11.5</v>
      </c>
      <c r="L129" s="45">
        <v>8</v>
      </c>
      <c r="M129" s="45">
        <v>7.33</v>
      </c>
      <c r="N129" s="45">
        <v>8.67</v>
      </c>
      <c r="O129" s="45">
        <v>13</v>
      </c>
      <c r="P129" s="38">
        <f t="shared" si="83"/>
        <v>12.085000000000001</v>
      </c>
      <c r="Q129" s="37">
        <f t="shared" si="84"/>
        <v>4</v>
      </c>
      <c r="R129" s="45">
        <v>12</v>
      </c>
      <c r="S129" s="45">
        <v>12.17</v>
      </c>
      <c r="T129" s="38">
        <f t="shared" si="85"/>
        <v>10.119999999999999</v>
      </c>
      <c r="U129" s="39">
        <f t="shared" si="86"/>
        <v>30</v>
      </c>
      <c r="V129" s="40">
        <f t="shared" si="87"/>
        <v>12.164999999999999</v>
      </c>
      <c r="W129" s="37">
        <f t="shared" si="88"/>
        <v>8</v>
      </c>
      <c r="X129" s="45">
        <v>13</v>
      </c>
      <c r="Y129" s="45">
        <v>11.33</v>
      </c>
      <c r="Z129" s="38">
        <f t="shared" si="89"/>
        <v>7.4</v>
      </c>
      <c r="AA129" s="37">
        <f t="shared" si="90"/>
        <v>3</v>
      </c>
      <c r="AB129" s="45">
        <v>9</v>
      </c>
      <c r="AC129" s="45">
        <v>2</v>
      </c>
      <c r="AD129" s="45">
        <v>7.33</v>
      </c>
      <c r="AE129" s="45">
        <v>8.67</v>
      </c>
      <c r="AF129" s="45">
        <v>10</v>
      </c>
      <c r="AG129" s="38">
        <f t="shared" si="91"/>
        <v>12.737142857142857</v>
      </c>
      <c r="AH129" s="37">
        <f t="shared" si="92"/>
        <v>7</v>
      </c>
      <c r="AI129" s="45">
        <v>14.5</v>
      </c>
      <c r="AJ129" s="45">
        <v>11.33</v>
      </c>
      <c r="AK129" s="45">
        <v>12.5</v>
      </c>
      <c r="AL129" s="38">
        <f t="shared" si="93"/>
        <v>9.92</v>
      </c>
      <c r="AM129" s="37">
        <f t="shared" si="94"/>
        <v>18</v>
      </c>
      <c r="AN129" s="37">
        <f t="shared" si="95"/>
        <v>60</v>
      </c>
      <c r="AO129" s="40">
        <f t="shared" si="96"/>
        <v>10.02</v>
      </c>
      <c r="AP129" s="47" t="str">
        <f t="shared" si="59"/>
        <v>Admis(e)</v>
      </c>
      <c r="AQ129" s="39">
        <f t="shared" ref="AQ129:AQ160" si="97">120+AN129</f>
        <v>180</v>
      </c>
    </row>
    <row r="130" spans="1:43" s="47" customFormat="1" ht="23.4" customHeight="1">
      <c r="A130" s="37">
        <v>117</v>
      </c>
      <c r="B130" s="47" t="s">
        <v>350</v>
      </c>
      <c r="C130" s="47" t="s">
        <v>351</v>
      </c>
      <c r="D130" s="47" t="s">
        <v>24</v>
      </c>
      <c r="E130" s="38">
        <f t="shared" si="79"/>
        <v>11.42</v>
      </c>
      <c r="F130" s="39">
        <f t="shared" si="80"/>
        <v>8</v>
      </c>
      <c r="G130" s="45">
        <v>12.17</v>
      </c>
      <c r="H130" s="45">
        <v>10.67</v>
      </c>
      <c r="I130" s="38">
        <f t="shared" si="81"/>
        <v>8.0277777777777786</v>
      </c>
      <c r="J130" s="39">
        <f t="shared" si="82"/>
        <v>3</v>
      </c>
      <c r="K130" s="46">
        <v>9</v>
      </c>
      <c r="L130" s="45">
        <v>6</v>
      </c>
      <c r="M130" s="45">
        <v>8</v>
      </c>
      <c r="N130" s="45">
        <v>7</v>
      </c>
      <c r="O130" s="45">
        <v>10.5</v>
      </c>
      <c r="P130" s="38">
        <f t="shared" si="83"/>
        <v>9.5</v>
      </c>
      <c r="Q130" s="37">
        <f t="shared" si="84"/>
        <v>2</v>
      </c>
      <c r="R130" s="45">
        <v>10</v>
      </c>
      <c r="S130" s="45">
        <v>9</v>
      </c>
      <c r="T130" s="38">
        <f t="shared" si="85"/>
        <v>9.129999999999999</v>
      </c>
      <c r="U130" s="39">
        <f t="shared" si="86"/>
        <v>13</v>
      </c>
      <c r="V130" s="40">
        <f t="shared" si="87"/>
        <v>10.75</v>
      </c>
      <c r="W130" s="37">
        <f t="shared" si="88"/>
        <v>8</v>
      </c>
      <c r="X130" s="45">
        <v>12.17</v>
      </c>
      <c r="Y130" s="45">
        <v>9.33</v>
      </c>
      <c r="Z130" s="38">
        <f t="shared" si="89"/>
        <v>9.6020000000000003</v>
      </c>
      <c r="AA130" s="37">
        <f t="shared" si="90"/>
        <v>9</v>
      </c>
      <c r="AB130" s="45">
        <v>14</v>
      </c>
      <c r="AC130" s="45">
        <v>7</v>
      </c>
      <c r="AD130" s="45">
        <v>4.33</v>
      </c>
      <c r="AE130" s="45">
        <v>11.17</v>
      </c>
      <c r="AF130" s="45">
        <v>11.51</v>
      </c>
      <c r="AG130" s="38">
        <f t="shared" si="91"/>
        <v>12.808571428571428</v>
      </c>
      <c r="AH130" s="37">
        <f t="shared" si="92"/>
        <v>7</v>
      </c>
      <c r="AI130" s="45">
        <v>13</v>
      </c>
      <c r="AJ130" s="45">
        <v>12.33</v>
      </c>
      <c r="AK130" s="45">
        <v>13</v>
      </c>
      <c r="AL130" s="38">
        <f t="shared" si="93"/>
        <v>10.66</v>
      </c>
      <c r="AM130" s="37">
        <f t="shared" si="94"/>
        <v>30</v>
      </c>
      <c r="AN130" s="37">
        <f t="shared" si="95"/>
        <v>43</v>
      </c>
      <c r="AO130" s="40">
        <f t="shared" si="96"/>
        <v>9.8949999999999996</v>
      </c>
      <c r="AP130" s="47" t="str">
        <f t="shared" si="59"/>
        <v>ajourné</v>
      </c>
      <c r="AQ130" s="39">
        <f t="shared" si="97"/>
        <v>163</v>
      </c>
    </row>
    <row r="131" spans="1:43" s="47" customFormat="1" ht="23.4" customHeight="1">
      <c r="A131" s="37">
        <v>118</v>
      </c>
      <c r="B131" s="47" t="s">
        <v>352</v>
      </c>
      <c r="C131" s="47" t="s">
        <v>351</v>
      </c>
      <c r="D131" s="47" t="s">
        <v>50</v>
      </c>
      <c r="E131" s="38">
        <f t="shared" si="79"/>
        <v>11.5</v>
      </c>
      <c r="F131" s="39">
        <f t="shared" si="80"/>
        <v>8</v>
      </c>
      <c r="G131" s="45">
        <v>11.67</v>
      </c>
      <c r="H131" s="45">
        <v>11.33</v>
      </c>
      <c r="I131" s="38">
        <f t="shared" si="81"/>
        <v>10.204444444444444</v>
      </c>
      <c r="J131" s="39">
        <f t="shared" si="82"/>
        <v>18</v>
      </c>
      <c r="K131" s="46">
        <v>11.5</v>
      </c>
      <c r="L131" s="45">
        <v>10.5</v>
      </c>
      <c r="M131" s="45">
        <v>6.67</v>
      </c>
      <c r="N131" s="45">
        <v>11</v>
      </c>
      <c r="O131" s="45">
        <v>12</v>
      </c>
      <c r="P131" s="38">
        <f t="shared" si="83"/>
        <v>9.6649999999999991</v>
      </c>
      <c r="Q131" s="37">
        <f t="shared" si="84"/>
        <v>2</v>
      </c>
      <c r="R131" s="45">
        <v>8</v>
      </c>
      <c r="S131" s="45">
        <v>11.33</v>
      </c>
      <c r="T131" s="38">
        <f t="shared" si="85"/>
        <v>10.48</v>
      </c>
      <c r="U131" s="39">
        <f t="shared" si="86"/>
        <v>30</v>
      </c>
      <c r="V131" s="40">
        <f t="shared" si="87"/>
        <v>11.664999999999999</v>
      </c>
      <c r="W131" s="37">
        <f t="shared" si="88"/>
        <v>8</v>
      </c>
      <c r="X131" s="45">
        <v>12.33</v>
      </c>
      <c r="Y131" s="45">
        <v>11</v>
      </c>
      <c r="Z131" s="38">
        <f t="shared" si="89"/>
        <v>8.1339999999999986</v>
      </c>
      <c r="AA131" s="37">
        <f t="shared" si="90"/>
        <v>9</v>
      </c>
      <c r="AB131" s="45">
        <v>10.5</v>
      </c>
      <c r="AC131" s="45">
        <v>2</v>
      </c>
      <c r="AD131" s="45">
        <v>7.17</v>
      </c>
      <c r="AE131" s="45">
        <v>10</v>
      </c>
      <c r="AF131" s="45">
        <v>11</v>
      </c>
      <c r="AG131" s="38">
        <f t="shared" si="91"/>
        <v>12.620000000000001</v>
      </c>
      <c r="AH131" s="37">
        <f t="shared" si="92"/>
        <v>7</v>
      </c>
      <c r="AI131" s="45">
        <v>12</v>
      </c>
      <c r="AJ131" s="45">
        <v>12.67</v>
      </c>
      <c r="AK131" s="45">
        <v>13</v>
      </c>
      <c r="AL131" s="38">
        <f t="shared" si="93"/>
        <v>10.129999999999999</v>
      </c>
      <c r="AM131" s="37">
        <f t="shared" si="94"/>
        <v>30</v>
      </c>
      <c r="AN131" s="37">
        <f t="shared" si="95"/>
        <v>60</v>
      </c>
      <c r="AO131" s="40">
        <f t="shared" si="96"/>
        <v>10.305</v>
      </c>
      <c r="AP131" s="47" t="str">
        <f t="shared" si="59"/>
        <v>Admis(e)</v>
      </c>
      <c r="AQ131" s="39">
        <f t="shared" si="97"/>
        <v>180</v>
      </c>
    </row>
    <row r="132" spans="1:43" s="47" customFormat="1" ht="23.4" customHeight="1">
      <c r="A132" s="37">
        <v>119</v>
      </c>
      <c r="B132" s="47" t="s">
        <v>353</v>
      </c>
      <c r="C132" s="47" t="s">
        <v>83</v>
      </c>
      <c r="D132" s="47" t="s">
        <v>354</v>
      </c>
      <c r="E132" s="38">
        <f t="shared" si="79"/>
        <v>6.915</v>
      </c>
      <c r="F132" s="39">
        <f t="shared" si="80"/>
        <v>0</v>
      </c>
      <c r="G132" s="45">
        <v>9.5</v>
      </c>
      <c r="H132" s="45">
        <v>4.33</v>
      </c>
      <c r="I132" s="38">
        <f t="shared" si="81"/>
        <v>5.4544444444444444</v>
      </c>
      <c r="J132" s="39">
        <f t="shared" si="82"/>
        <v>3</v>
      </c>
      <c r="K132" s="46">
        <v>8</v>
      </c>
      <c r="L132" s="45">
        <v>2</v>
      </c>
      <c r="M132" s="45">
        <v>6.67</v>
      </c>
      <c r="N132" s="45">
        <v>10.5</v>
      </c>
      <c r="O132" s="45">
        <v>0</v>
      </c>
      <c r="P132" s="38">
        <f t="shared" si="83"/>
        <v>7.415</v>
      </c>
      <c r="Q132" s="37">
        <f t="shared" si="84"/>
        <v>2</v>
      </c>
      <c r="R132" s="45">
        <v>10.5</v>
      </c>
      <c r="S132" s="45">
        <v>4.33</v>
      </c>
      <c r="T132" s="38">
        <f t="shared" si="85"/>
        <v>6.1099999999999994</v>
      </c>
      <c r="U132" s="39">
        <f t="shared" si="86"/>
        <v>5</v>
      </c>
      <c r="V132" s="40">
        <f t="shared" si="87"/>
        <v>6.665</v>
      </c>
      <c r="W132" s="37">
        <f t="shared" si="88"/>
        <v>4</v>
      </c>
      <c r="X132" s="45">
        <v>10</v>
      </c>
      <c r="Y132" s="45">
        <v>3.33</v>
      </c>
      <c r="Z132" s="38">
        <f t="shared" si="89"/>
        <v>5</v>
      </c>
      <c r="AA132" s="37">
        <f t="shared" si="90"/>
        <v>3</v>
      </c>
      <c r="AB132" s="45">
        <v>0</v>
      </c>
      <c r="AC132" s="45">
        <v>1</v>
      </c>
      <c r="AD132" s="45">
        <v>4</v>
      </c>
      <c r="AE132" s="45">
        <v>9</v>
      </c>
      <c r="AF132" s="45">
        <v>11</v>
      </c>
      <c r="AG132" s="38">
        <f t="shared" si="91"/>
        <v>12.665714285714285</v>
      </c>
      <c r="AH132" s="37">
        <f t="shared" si="92"/>
        <v>7</v>
      </c>
      <c r="AI132" s="45">
        <v>12.5</v>
      </c>
      <c r="AJ132" s="45">
        <v>12.33</v>
      </c>
      <c r="AK132" s="45">
        <v>13</v>
      </c>
      <c r="AL132" s="38">
        <f t="shared" si="93"/>
        <v>7.24</v>
      </c>
      <c r="AM132" s="37">
        <f t="shared" si="94"/>
        <v>14</v>
      </c>
      <c r="AN132" s="37">
        <f t="shared" si="95"/>
        <v>19</v>
      </c>
      <c r="AO132" s="40">
        <f t="shared" si="96"/>
        <v>6.6749999999999998</v>
      </c>
      <c r="AP132" s="47" t="str">
        <f t="shared" si="59"/>
        <v>ajourné</v>
      </c>
      <c r="AQ132" s="39">
        <f t="shared" si="97"/>
        <v>139</v>
      </c>
    </row>
    <row r="133" spans="1:43" s="47" customFormat="1" ht="23.4" customHeight="1">
      <c r="A133" s="37">
        <v>120</v>
      </c>
      <c r="B133" s="47" t="s">
        <v>355</v>
      </c>
      <c r="C133" s="47" t="s">
        <v>356</v>
      </c>
      <c r="D133" s="47" t="s">
        <v>118</v>
      </c>
      <c r="E133" s="38">
        <f t="shared" si="79"/>
        <v>11.17</v>
      </c>
      <c r="F133" s="39">
        <f t="shared" si="80"/>
        <v>8</v>
      </c>
      <c r="G133" s="45">
        <v>11.67</v>
      </c>
      <c r="H133" s="45">
        <v>10.67</v>
      </c>
      <c r="I133" s="38">
        <f t="shared" si="81"/>
        <v>10.472777777777777</v>
      </c>
      <c r="J133" s="39">
        <f t="shared" si="82"/>
        <v>18</v>
      </c>
      <c r="K133" s="46">
        <v>11</v>
      </c>
      <c r="L133" s="45">
        <v>9</v>
      </c>
      <c r="M133" s="45">
        <v>9</v>
      </c>
      <c r="N133" s="45">
        <v>11.67</v>
      </c>
      <c r="O133" s="45">
        <v>12.5</v>
      </c>
      <c r="P133" s="38">
        <f t="shared" si="83"/>
        <v>9.9149999999999991</v>
      </c>
      <c r="Q133" s="37">
        <f t="shared" si="84"/>
        <v>2</v>
      </c>
      <c r="R133" s="45">
        <v>10</v>
      </c>
      <c r="S133" s="45">
        <v>9.83</v>
      </c>
      <c r="T133" s="38">
        <f t="shared" si="85"/>
        <v>10.59</v>
      </c>
      <c r="U133" s="39">
        <f t="shared" si="86"/>
        <v>30</v>
      </c>
      <c r="V133" s="40">
        <f t="shared" si="87"/>
        <v>9.75</v>
      </c>
      <c r="W133" s="37">
        <f t="shared" si="88"/>
        <v>0</v>
      </c>
      <c r="X133" s="45">
        <v>9.83</v>
      </c>
      <c r="Y133" s="45">
        <v>9.67</v>
      </c>
      <c r="Z133" s="38">
        <f t="shared" si="89"/>
        <v>8.4660000000000011</v>
      </c>
      <c r="AA133" s="37">
        <f t="shared" si="90"/>
        <v>6</v>
      </c>
      <c r="AB133" s="45">
        <v>8</v>
      </c>
      <c r="AC133" s="45">
        <v>10</v>
      </c>
      <c r="AD133" s="45">
        <v>4</v>
      </c>
      <c r="AE133" s="45">
        <v>9.33</v>
      </c>
      <c r="AF133" s="45">
        <v>11</v>
      </c>
      <c r="AG133" s="38">
        <f t="shared" si="91"/>
        <v>12.379999999999999</v>
      </c>
      <c r="AH133" s="37">
        <f t="shared" si="92"/>
        <v>7</v>
      </c>
      <c r="AI133" s="45">
        <v>12.5</v>
      </c>
      <c r="AJ133" s="45">
        <v>11.33</v>
      </c>
      <c r="AK133" s="45">
        <v>13</v>
      </c>
      <c r="AL133" s="38">
        <f t="shared" si="93"/>
        <v>9.73</v>
      </c>
      <c r="AM133" s="37">
        <f t="shared" si="94"/>
        <v>13</v>
      </c>
      <c r="AN133" s="37">
        <f t="shared" si="95"/>
        <v>60</v>
      </c>
      <c r="AO133" s="40">
        <f t="shared" si="96"/>
        <v>10.16</v>
      </c>
      <c r="AP133" s="47" t="str">
        <f t="shared" si="59"/>
        <v>Admis(e)</v>
      </c>
      <c r="AQ133" s="39">
        <f t="shared" si="97"/>
        <v>180</v>
      </c>
    </row>
    <row r="134" spans="1:43" s="47" customFormat="1" ht="23.4" customHeight="1">
      <c r="A134" s="37">
        <v>121</v>
      </c>
      <c r="B134" s="47" t="s">
        <v>357</v>
      </c>
      <c r="C134" s="47" t="s">
        <v>358</v>
      </c>
      <c r="D134" s="47" t="s">
        <v>32</v>
      </c>
      <c r="E134" s="38">
        <f t="shared" si="79"/>
        <v>10.835000000000001</v>
      </c>
      <c r="F134" s="39">
        <f t="shared" si="80"/>
        <v>8</v>
      </c>
      <c r="G134" s="45">
        <v>11.67</v>
      </c>
      <c r="H134" s="45">
        <v>10</v>
      </c>
      <c r="I134" s="38">
        <f t="shared" si="81"/>
        <v>8.1838888888888892</v>
      </c>
      <c r="J134" s="39">
        <f t="shared" si="82"/>
        <v>10</v>
      </c>
      <c r="K134" s="46">
        <v>10.5</v>
      </c>
      <c r="L134" s="45">
        <v>3</v>
      </c>
      <c r="M134" s="45">
        <v>4.33</v>
      </c>
      <c r="N134" s="45">
        <v>12.33</v>
      </c>
      <c r="O134" s="45">
        <v>13</v>
      </c>
      <c r="P134" s="38">
        <f t="shared" si="83"/>
        <v>9.6649999999999991</v>
      </c>
      <c r="Q134" s="37">
        <f t="shared" si="84"/>
        <v>2</v>
      </c>
      <c r="R134" s="45">
        <v>11</v>
      </c>
      <c r="S134" s="45">
        <v>8.33</v>
      </c>
      <c r="T134" s="38">
        <f t="shared" si="85"/>
        <v>9.09</v>
      </c>
      <c r="U134" s="39">
        <f t="shared" si="86"/>
        <v>20</v>
      </c>
      <c r="V134" s="40">
        <f t="shared" si="87"/>
        <v>10.25</v>
      </c>
      <c r="W134" s="37">
        <f t="shared" si="88"/>
        <v>8</v>
      </c>
      <c r="X134" s="45">
        <v>11.17</v>
      </c>
      <c r="Y134" s="45">
        <v>9.33</v>
      </c>
      <c r="Z134" s="38">
        <f t="shared" si="89"/>
        <v>8.1999999999999993</v>
      </c>
      <c r="AA134" s="37">
        <f t="shared" si="90"/>
        <v>6</v>
      </c>
      <c r="AB134" s="45">
        <v>13.5</v>
      </c>
      <c r="AC134" s="45">
        <v>3</v>
      </c>
      <c r="AD134" s="45">
        <v>4.67</v>
      </c>
      <c r="AE134" s="45">
        <v>9.83</v>
      </c>
      <c r="AF134" s="45">
        <v>10</v>
      </c>
      <c r="AG134" s="38">
        <f t="shared" si="91"/>
        <v>12.714285714285714</v>
      </c>
      <c r="AH134" s="37">
        <f t="shared" si="92"/>
        <v>7</v>
      </c>
      <c r="AI134" s="45">
        <v>12</v>
      </c>
      <c r="AJ134" s="45">
        <v>13</v>
      </c>
      <c r="AK134" s="45">
        <v>13</v>
      </c>
      <c r="AL134" s="38">
        <f t="shared" si="93"/>
        <v>9.8000000000000007</v>
      </c>
      <c r="AM134" s="37">
        <f t="shared" si="94"/>
        <v>21</v>
      </c>
      <c r="AN134" s="37">
        <f t="shared" si="95"/>
        <v>41</v>
      </c>
      <c r="AO134" s="40">
        <f t="shared" si="96"/>
        <v>9.4450000000000003</v>
      </c>
      <c r="AP134" s="47" t="str">
        <f t="shared" si="59"/>
        <v>ajourné</v>
      </c>
      <c r="AQ134" s="39">
        <f t="shared" si="97"/>
        <v>161</v>
      </c>
    </row>
    <row r="135" spans="1:43" s="47" customFormat="1" ht="23.4" customHeight="1">
      <c r="A135" s="37">
        <v>122</v>
      </c>
      <c r="B135" s="47" t="s">
        <v>85</v>
      </c>
      <c r="C135" s="47" t="s">
        <v>86</v>
      </c>
      <c r="D135" s="47" t="s">
        <v>87</v>
      </c>
      <c r="E135" s="38">
        <f t="shared" si="79"/>
        <v>11.33</v>
      </c>
      <c r="F135" s="39">
        <f t="shared" si="80"/>
        <v>8</v>
      </c>
      <c r="G135" s="45">
        <v>12.33</v>
      </c>
      <c r="H135" s="45">
        <v>10.33</v>
      </c>
      <c r="I135" s="38">
        <f t="shared" si="81"/>
        <v>9.193888888888889</v>
      </c>
      <c r="J135" s="39">
        <f t="shared" si="82"/>
        <v>7</v>
      </c>
      <c r="K135" s="46">
        <v>10</v>
      </c>
      <c r="L135" s="45">
        <v>7</v>
      </c>
      <c r="M135" s="45">
        <v>8</v>
      </c>
      <c r="N135" s="45">
        <v>9.83</v>
      </c>
      <c r="O135" s="45">
        <v>12</v>
      </c>
      <c r="P135" s="38">
        <f t="shared" si="83"/>
        <v>12</v>
      </c>
      <c r="Q135" s="37">
        <f t="shared" si="84"/>
        <v>4</v>
      </c>
      <c r="R135" s="45">
        <v>14</v>
      </c>
      <c r="S135" s="45">
        <v>10</v>
      </c>
      <c r="T135" s="38">
        <f t="shared" si="85"/>
        <v>10.14</v>
      </c>
      <c r="U135" s="39">
        <f t="shared" si="86"/>
        <v>30</v>
      </c>
      <c r="V135" s="40">
        <f t="shared" si="87"/>
        <v>10</v>
      </c>
      <c r="W135" s="37">
        <f t="shared" si="88"/>
        <v>8</v>
      </c>
      <c r="X135" s="45">
        <v>8.67</v>
      </c>
      <c r="Y135" s="45">
        <v>11.33</v>
      </c>
      <c r="Z135" s="38">
        <f t="shared" si="89"/>
        <v>8.8000000000000007</v>
      </c>
      <c r="AA135" s="37">
        <f t="shared" si="90"/>
        <v>6</v>
      </c>
      <c r="AB135" s="45">
        <v>10</v>
      </c>
      <c r="AC135" s="45">
        <v>8</v>
      </c>
      <c r="AD135" s="45">
        <v>6.5</v>
      </c>
      <c r="AE135" s="45">
        <v>8</v>
      </c>
      <c r="AF135" s="45">
        <v>11.5</v>
      </c>
      <c r="AG135" s="38">
        <f t="shared" si="91"/>
        <v>13.237142857142857</v>
      </c>
      <c r="AH135" s="37">
        <f t="shared" si="92"/>
        <v>7</v>
      </c>
      <c r="AI135" s="45">
        <v>12</v>
      </c>
      <c r="AJ135" s="45">
        <v>13.33</v>
      </c>
      <c r="AK135" s="45">
        <v>14</v>
      </c>
      <c r="AL135" s="38">
        <f t="shared" si="93"/>
        <v>10.16</v>
      </c>
      <c r="AM135" s="37">
        <f t="shared" si="94"/>
        <v>30</v>
      </c>
      <c r="AN135" s="37">
        <f t="shared" si="95"/>
        <v>60</v>
      </c>
      <c r="AO135" s="40">
        <f t="shared" si="96"/>
        <v>10.15</v>
      </c>
      <c r="AP135" s="47" t="str">
        <f t="shared" si="59"/>
        <v>Admis(e)</v>
      </c>
      <c r="AQ135" s="39">
        <f t="shared" si="97"/>
        <v>180</v>
      </c>
    </row>
    <row r="136" spans="1:43" s="47" customFormat="1" ht="23.4" customHeight="1">
      <c r="A136" s="37">
        <v>123</v>
      </c>
      <c r="B136" s="47" t="s">
        <v>359</v>
      </c>
      <c r="C136" s="47" t="s">
        <v>360</v>
      </c>
      <c r="D136" s="47" t="s">
        <v>51</v>
      </c>
      <c r="E136" s="38">
        <f t="shared" si="79"/>
        <v>12.25</v>
      </c>
      <c r="F136" s="39">
        <f t="shared" si="80"/>
        <v>8</v>
      </c>
      <c r="G136" s="45">
        <v>11.5</v>
      </c>
      <c r="H136" s="45">
        <v>13</v>
      </c>
      <c r="I136" s="38">
        <f t="shared" si="81"/>
        <v>9.517777777777777</v>
      </c>
      <c r="J136" s="39">
        <f t="shared" si="82"/>
        <v>7</v>
      </c>
      <c r="K136" s="46">
        <v>10</v>
      </c>
      <c r="L136" s="45">
        <v>9</v>
      </c>
      <c r="M136" s="45">
        <v>7.33</v>
      </c>
      <c r="N136" s="45">
        <v>8.5</v>
      </c>
      <c r="O136" s="45">
        <v>13.5</v>
      </c>
      <c r="P136" s="38">
        <f t="shared" si="83"/>
        <v>9.25</v>
      </c>
      <c r="Q136" s="37">
        <f t="shared" si="84"/>
        <v>0</v>
      </c>
      <c r="R136" s="45">
        <v>9</v>
      </c>
      <c r="S136" s="45">
        <v>9.5</v>
      </c>
      <c r="T136" s="38">
        <f t="shared" si="85"/>
        <v>10.220000000000001</v>
      </c>
      <c r="U136" s="39">
        <f t="shared" si="86"/>
        <v>30</v>
      </c>
      <c r="V136" s="40">
        <f t="shared" si="87"/>
        <v>10.33</v>
      </c>
      <c r="W136" s="37">
        <f t="shared" si="88"/>
        <v>8</v>
      </c>
      <c r="X136" s="45">
        <v>10.33</v>
      </c>
      <c r="Y136" s="45">
        <v>10.33</v>
      </c>
      <c r="Z136" s="38">
        <f t="shared" si="89"/>
        <v>8.8680000000000003</v>
      </c>
      <c r="AA136" s="37">
        <f t="shared" si="90"/>
        <v>9</v>
      </c>
      <c r="AB136" s="45">
        <v>10.5</v>
      </c>
      <c r="AC136" s="45">
        <v>9</v>
      </c>
      <c r="AD136" s="45">
        <v>3.67</v>
      </c>
      <c r="AE136" s="45">
        <v>11.17</v>
      </c>
      <c r="AF136" s="45">
        <v>10</v>
      </c>
      <c r="AG136" s="38">
        <f t="shared" si="91"/>
        <v>11.928571428571429</v>
      </c>
      <c r="AH136" s="37">
        <f t="shared" si="92"/>
        <v>7</v>
      </c>
      <c r="AI136" s="45">
        <v>12.5</v>
      </c>
      <c r="AJ136" s="45">
        <v>12</v>
      </c>
      <c r="AK136" s="45">
        <v>11.5</v>
      </c>
      <c r="AL136" s="38">
        <f t="shared" si="93"/>
        <v>9.98</v>
      </c>
      <c r="AM136" s="37">
        <f t="shared" si="94"/>
        <v>24</v>
      </c>
      <c r="AN136" s="37">
        <f t="shared" si="95"/>
        <v>60</v>
      </c>
      <c r="AO136" s="40">
        <f t="shared" si="96"/>
        <v>10.100000000000001</v>
      </c>
      <c r="AP136" s="47" t="str">
        <f t="shared" si="59"/>
        <v>Admis(e)</v>
      </c>
      <c r="AQ136" s="39">
        <f t="shared" si="97"/>
        <v>180</v>
      </c>
    </row>
    <row r="137" spans="1:43" s="47" customFormat="1" ht="23.4" customHeight="1">
      <c r="A137" s="37">
        <v>124</v>
      </c>
      <c r="B137" s="47" t="s">
        <v>361</v>
      </c>
      <c r="C137" s="47" t="s">
        <v>362</v>
      </c>
      <c r="D137" s="47" t="s">
        <v>130</v>
      </c>
      <c r="E137" s="38">
        <f t="shared" si="79"/>
        <v>12.25</v>
      </c>
      <c r="F137" s="39">
        <f t="shared" si="80"/>
        <v>8</v>
      </c>
      <c r="G137" s="45">
        <v>13.17</v>
      </c>
      <c r="H137" s="45">
        <v>11.33</v>
      </c>
      <c r="I137" s="38">
        <f t="shared" si="81"/>
        <v>7.9161111111111113</v>
      </c>
      <c r="J137" s="39">
        <f t="shared" si="82"/>
        <v>7</v>
      </c>
      <c r="K137" s="46">
        <v>10.5</v>
      </c>
      <c r="L137" s="45">
        <v>5</v>
      </c>
      <c r="M137" s="45">
        <v>7.5</v>
      </c>
      <c r="N137" s="45">
        <v>5.83</v>
      </c>
      <c r="O137" s="45">
        <v>11</v>
      </c>
      <c r="P137" s="38">
        <f t="shared" si="83"/>
        <v>8.4149999999999991</v>
      </c>
      <c r="Q137" s="37">
        <f t="shared" si="84"/>
        <v>0</v>
      </c>
      <c r="R137" s="45">
        <v>9.5</v>
      </c>
      <c r="S137" s="45">
        <v>7.33</v>
      </c>
      <c r="T137" s="38">
        <f t="shared" si="85"/>
        <v>9.14</v>
      </c>
      <c r="U137" s="39">
        <f t="shared" si="86"/>
        <v>15</v>
      </c>
      <c r="V137" s="40">
        <f t="shared" si="87"/>
        <v>10.914999999999999</v>
      </c>
      <c r="W137" s="37">
        <f t="shared" si="88"/>
        <v>8</v>
      </c>
      <c r="X137" s="45">
        <v>11.83</v>
      </c>
      <c r="Y137" s="45">
        <v>10</v>
      </c>
      <c r="Z137" s="38">
        <f t="shared" si="89"/>
        <v>7.4339999999999993</v>
      </c>
      <c r="AA137" s="37">
        <f t="shared" si="90"/>
        <v>6</v>
      </c>
      <c r="AB137" s="45">
        <v>11</v>
      </c>
      <c r="AC137" s="45">
        <v>3</v>
      </c>
      <c r="AD137" s="45">
        <v>7</v>
      </c>
      <c r="AE137" s="45">
        <v>6.17</v>
      </c>
      <c r="AF137" s="45">
        <v>10</v>
      </c>
      <c r="AG137" s="38">
        <f t="shared" si="91"/>
        <v>12</v>
      </c>
      <c r="AH137" s="37">
        <f t="shared" si="92"/>
        <v>7</v>
      </c>
      <c r="AI137" s="45">
        <v>13.5</v>
      </c>
      <c r="AJ137" s="45">
        <v>9</v>
      </c>
      <c r="AK137" s="45">
        <v>13</v>
      </c>
      <c r="AL137" s="38">
        <f t="shared" si="93"/>
        <v>9.43</v>
      </c>
      <c r="AM137" s="37">
        <f t="shared" si="94"/>
        <v>21</v>
      </c>
      <c r="AN137" s="37">
        <f t="shared" si="95"/>
        <v>36</v>
      </c>
      <c r="AO137" s="40">
        <f t="shared" si="96"/>
        <v>9.2850000000000001</v>
      </c>
      <c r="AP137" s="47" t="str">
        <f t="shared" si="59"/>
        <v>ajourné</v>
      </c>
      <c r="AQ137" s="39">
        <f t="shared" si="97"/>
        <v>156</v>
      </c>
    </row>
    <row r="138" spans="1:43" s="47" customFormat="1" ht="23.4" customHeight="1">
      <c r="A138" s="37">
        <v>125</v>
      </c>
      <c r="B138" s="47" t="s">
        <v>363</v>
      </c>
      <c r="C138" s="47" t="s">
        <v>364</v>
      </c>
      <c r="D138" s="47" t="s">
        <v>365</v>
      </c>
      <c r="E138" s="38">
        <f t="shared" si="79"/>
        <v>6</v>
      </c>
      <c r="F138" s="39">
        <f t="shared" si="80"/>
        <v>0</v>
      </c>
      <c r="G138" s="45">
        <v>8</v>
      </c>
      <c r="H138" s="45">
        <v>4</v>
      </c>
      <c r="I138" s="38">
        <f t="shared" si="81"/>
        <v>3.4622222222222221</v>
      </c>
      <c r="J138" s="39">
        <f t="shared" si="82"/>
        <v>0</v>
      </c>
      <c r="K138" s="46">
        <v>1</v>
      </c>
      <c r="L138" s="45">
        <v>0</v>
      </c>
      <c r="M138" s="45">
        <v>3.33</v>
      </c>
      <c r="N138" s="45">
        <v>6</v>
      </c>
      <c r="O138" s="45">
        <v>9</v>
      </c>
      <c r="P138" s="38">
        <f t="shared" si="83"/>
        <v>8.3350000000000009</v>
      </c>
      <c r="Q138" s="37">
        <f t="shared" si="84"/>
        <v>2</v>
      </c>
      <c r="R138" s="45">
        <v>11</v>
      </c>
      <c r="S138" s="45">
        <v>5.67</v>
      </c>
      <c r="T138" s="38">
        <f t="shared" si="85"/>
        <v>4.79</v>
      </c>
      <c r="U138" s="39">
        <f t="shared" si="86"/>
        <v>2</v>
      </c>
      <c r="V138" s="40">
        <f t="shared" si="87"/>
        <v>0</v>
      </c>
      <c r="W138" s="37">
        <f t="shared" si="88"/>
        <v>0</v>
      </c>
      <c r="X138" s="45">
        <v>0</v>
      </c>
      <c r="Y138" s="45">
        <v>0</v>
      </c>
      <c r="Z138" s="38">
        <f t="shared" si="89"/>
        <v>0</v>
      </c>
      <c r="AA138" s="37">
        <f t="shared" si="90"/>
        <v>0</v>
      </c>
      <c r="AB138" s="45">
        <v>0</v>
      </c>
      <c r="AC138" s="45">
        <v>0</v>
      </c>
      <c r="AD138" s="45">
        <v>0</v>
      </c>
      <c r="AE138" s="45">
        <v>0</v>
      </c>
      <c r="AF138" s="45">
        <v>0</v>
      </c>
      <c r="AG138" s="38">
        <f t="shared" si="91"/>
        <v>7.3342857142857145</v>
      </c>
      <c r="AH138" s="37">
        <f t="shared" si="92"/>
        <v>3</v>
      </c>
      <c r="AI138" s="45">
        <v>2.5</v>
      </c>
      <c r="AJ138" s="45">
        <v>3.67</v>
      </c>
      <c r="AK138" s="45">
        <v>13</v>
      </c>
      <c r="AL138" s="38">
        <f t="shared" si="93"/>
        <v>1.72</v>
      </c>
      <c r="AM138" s="37">
        <f t="shared" si="94"/>
        <v>3</v>
      </c>
      <c r="AN138" s="37">
        <f t="shared" si="95"/>
        <v>5</v>
      </c>
      <c r="AO138" s="40">
        <f t="shared" si="96"/>
        <v>3.2549999999999999</v>
      </c>
      <c r="AP138" s="47" t="str">
        <f t="shared" si="59"/>
        <v>ajourné</v>
      </c>
      <c r="AQ138" s="39">
        <f t="shared" si="97"/>
        <v>125</v>
      </c>
    </row>
    <row r="139" spans="1:43" s="47" customFormat="1" ht="23.4" customHeight="1">
      <c r="A139" s="37">
        <v>126</v>
      </c>
      <c r="B139" s="47" t="s">
        <v>366</v>
      </c>
      <c r="C139" s="47" t="s">
        <v>89</v>
      </c>
      <c r="D139" s="47" t="s">
        <v>367</v>
      </c>
      <c r="E139" s="38">
        <f t="shared" si="79"/>
        <v>0</v>
      </c>
      <c r="F139" s="39">
        <f t="shared" si="80"/>
        <v>0</v>
      </c>
      <c r="G139" s="45">
        <v>0</v>
      </c>
      <c r="H139" s="45">
        <v>0</v>
      </c>
      <c r="I139" s="38">
        <f t="shared" si="81"/>
        <v>0</v>
      </c>
      <c r="J139" s="39">
        <f t="shared" si="82"/>
        <v>0</v>
      </c>
      <c r="K139" s="46">
        <v>0</v>
      </c>
      <c r="L139" s="45">
        <v>0</v>
      </c>
      <c r="M139" s="45">
        <v>0</v>
      </c>
      <c r="N139" s="45">
        <v>0</v>
      </c>
      <c r="O139" s="45">
        <v>0</v>
      </c>
      <c r="P139" s="38">
        <f t="shared" si="83"/>
        <v>0</v>
      </c>
      <c r="Q139" s="37">
        <f t="shared" si="84"/>
        <v>0</v>
      </c>
      <c r="R139" s="45">
        <v>0</v>
      </c>
      <c r="S139" s="45">
        <v>0</v>
      </c>
      <c r="T139" s="38">
        <f t="shared" si="85"/>
        <v>0</v>
      </c>
      <c r="U139" s="39">
        <f t="shared" si="86"/>
        <v>0</v>
      </c>
      <c r="V139" s="40">
        <f t="shared" si="87"/>
        <v>0</v>
      </c>
      <c r="W139" s="37">
        <f t="shared" si="88"/>
        <v>0</v>
      </c>
      <c r="X139" s="45">
        <v>0</v>
      </c>
      <c r="Y139" s="45">
        <v>0</v>
      </c>
      <c r="Z139" s="38">
        <f t="shared" si="89"/>
        <v>0</v>
      </c>
      <c r="AA139" s="37">
        <f t="shared" si="90"/>
        <v>0</v>
      </c>
      <c r="AB139" s="45">
        <v>0</v>
      </c>
      <c r="AC139" s="45">
        <v>0</v>
      </c>
      <c r="AD139" s="45">
        <v>0</v>
      </c>
      <c r="AE139" s="45">
        <v>0</v>
      </c>
      <c r="AF139" s="45">
        <v>0</v>
      </c>
      <c r="AG139" s="38">
        <f t="shared" si="91"/>
        <v>0</v>
      </c>
      <c r="AH139" s="37">
        <f t="shared" si="92"/>
        <v>0</v>
      </c>
      <c r="AI139" s="45">
        <v>0</v>
      </c>
      <c r="AJ139" s="45">
        <v>0</v>
      </c>
      <c r="AK139" s="45">
        <v>0</v>
      </c>
      <c r="AL139" s="38">
        <f t="shared" si="93"/>
        <v>0</v>
      </c>
      <c r="AM139" s="37">
        <f t="shared" si="94"/>
        <v>0</v>
      </c>
      <c r="AN139" s="37">
        <f t="shared" si="95"/>
        <v>0</v>
      </c>
      <c r="AO139" s="40">
        <f t="shared" si="96"/>
        <v>0</v>
      </c>
      <c r="AP139" s="47" t="str">
        <f t="shared" si="59"/>
        <v>Abandon</v>
      </c>
      <c r="AQ139" s="39">
        <f t="shared" si="97"/>
        <v>120</v>
      </c>
    </row>
    <row r="140" spans="1:43" s="47" customFormat="1" ht="23.4" customHeight="1">
      <c r="A140" s="37">
        <v>127</v>
      </c>
      <c r="B140" s="47" t="s">
        <v>88</v>
      </c>
      <c r="C140" s="47" t="s">
        <v>89</v>
      </c>
      <c r="D140" s="47" t="s">
        <v>90</v>
      </c>
      <c r="E140" s="38">
        <f t="shared" si="79"/>
        <v>11.585000000000001</v>
      </c>
      <c r="F140" s="39">
        <f t="shared" si="80"/>
        <v>8</v>
      </c>
      <c r="G140" s="45">
        <v>12.17</v>
      </c>
      <c r="H140" s="45">
        <v>11</v>
      </c>
      <c r="I140" s="38">
        <f t="shared" si="81"/>
        <v>9.6766666666666676</v>
      </c>
      <c r="J140" s="39">
        <f t="shared" si="82"/>
        <v>10</v>
      </c>
      <c r="K140" s="46">
        <v>10.5</v>
      </c>
      <c r="L140" s="45">
        <v>7</v>
      </c>
      <c r="M140" s="45">
        <v>9.17</v>
      </c>
      <c r="N140" s="45">
        <v>10.5</v>
      </c>
      <c r="O140" s="45">
        <v>12</v>
      </c>
      <c r="P140" s="38">
        <f t="shared" si="83"/>
        <v>13.5</v>
      </c>
      <c r="Q140" s="37">
        <f t="shared" si="84"/>
        <v>4</v>
      </c>
      <c r="R140" s="45">
        <v>15</v>
      </c>
      <c r="S140" s="45">
        <v>12</v>
      </c>
      <c r="T140" s="38">
        <f t="shared" si="85"/>
        <v>10.7</v>
      </c>
      <c r="U140" s="39">
        <f t="shared" si="86"/>
        <v>30</v>
      </c>
      <c r="V140" s="40">
        <f t="shared" si="87"/>
        <v>11.414999999999999</v>
      </c>
      <c r="W140" s="37">
        <f t="shared" si="88"/>
        <v>8</v>
      </c>
      <c r="X140" s="45">
        <v>11.83</v>
      </c>
      <c r="Y140" s="45">
        <v>11</v>
      </c>
      <c r="Z140" s="38">
        <f t="shared" si="89"/>
        <v>7.9339999999999993</v>
      </c>
      <c r="AA140" s="37">
        <f t="shared" si="90"/>
        <v>3</v>
      </c>
      <c r="AB140" s="45">
        <v>5</v>
      </c>
      <c r="AC140" s="45">
        <v>5</v>
      </c>
      <c r="AD140" s="45">
        <v>8.17</v>
      </c>
      <c r="AE140" s="45">
        <v>9</v>
      </c>
      <c r="AF140" s="45">
        <v>12.5</v>
      </c>
      <c r="AG140" s="38">
        <f t="shared" si="91"/>
        <v>13.094285714285714</v>
      </c>
      <c r="AH140" s="37">
        <f t="shared" si="92"/>
        <v>7</v>
      </c>
      <c r="AI140" s="45">
        <v>14</v>
      </c>
      <c r="AJ140" s="45">
        <v>12.33</v>
      </c>
      <c r="AK140" s="45">
        <v>13</v>
      </c>
      <c r="AL140" s="38">
        <f t="shared" si="93"/>
        <v>10.07</v>
      </c>
      <c r="AM140" s="37">
        <f t="shared" si="94"/>
        <v>30</v>
      </c>
      <c r="AN140" s="37">
        <f t="shared" si="95"/>
        <v>60</v>
      </c>
      <c r="AO140" s="40">
        <f t="shared" si="96"/>
        <v>10.385</v>
      </c>
      <c r="AP140" s="47" t="str">
        <f t="shared" si="59"/>
        <v>Admis(e)</v>
      </c>
      <c r="AQ140" s="39">
        <f t="shared" si="97"/>
        <v>180</v>
      </c>
    </row>
    <row r="141" spans="1:43" s="47" customFormat="1" ht="23.4" customHeight="1">
      <c r="A141" s="37">
        <v>128</v>
      </c>
      <c r="B141" s="47" t="s">
        <v>368</v>
      </c>
      <c r="C141" s="47" t="s">
        <v>369</v>
      </c>
      <c r="D141" s="47" t="s">
        <v>28</v>
      </c>
      <c r="E141" s="38">
        <f t="shared" si="79"/>
        <v>12.75</v>
      </c>
      <c r="F141" s="39">
        <f t="shared" si="80"/>
        <v>8</v>
      </c>
      <c r="G141" s="45">
        <v>11.5</v>
      </c>
      <c r="H141" s="45">
        <v>14</v>
      </c>
      <c r="I141" s="38">
        <f t="shared" si="81"/>
        <v>8.823888888888888</v>
      </c>
      <c r="J141" s="39">
        <f t="shared" si="82"/>
        <v>7</v>
      </c>
      <c r="K141" s="46">
        <v>10.5</v>
      </c>
      <c r="L141" s="45">
        <v>5</v>
      </c>
      <c r="M141" s="45">
        <v>8.33</v>
      </c>
      <c r="N141" s="45">
        <v>8.67</v>
      </c>
      <c r="O141" s="45">
        <v>12.5</v>
      </c>
      <c r="P141" s="38">
        <f t="shared" si="83"/>
        <v>10.664999999999999</v>
      </c>
      <c r="Q141" s="37">
        <f t="shared" si="84"/>
        <v>4</v>
      </c>
      <c r="R141" s="45">
        <v>12</v>
      </c>
      <c r="S141" s="45">
        <v>9.33</v>
      </c>
      <c r="T141" s="38">
        <f t="shared" si="85"/>
        <v>10.119999999999999</v>
      </c>
      <c r="U141" s="39">
        <f t="shared" si="86"/>
        <v>30</v>
      </c>
      <c r="V141" s="40">
        <f t="shared" si="87"/>
        <v>11.085000000000001</v>
      </c>
      <c r="W141" s="37">
        <f t="shared" si="88"/>
        <v>8</v>
      </c>
      <c r="X141" s="45">
        <v>10.5</v>
      </c>
      <c r="Y141" s="45">
        <v>11.67</v>
      </c>
      <c r="Z141" s="38">
        <f t="shared" si="89"/>
        <v>10.3</v>
      </c>
      <c r="AA141" s="37">
        <f t="shared" si="90"/>
        <v>15</v>
      </c>
      <c r="AB141" s="45">
        <v>15.5</v>
      </c>
      <c r="AC141" s="45">
        <v>7.5</v>
      </c>
      <c r="AD141" s="45">
        <v>7.33</v>
      </c>
      <c r="AE141" s="45">
        <v>9.67</v>
      </c>
      <c r="AF141" s="45">
        <v>11.5</v>
      </c>
      <c r="AG141" s="38">
        <f t="shared" si="91"/>
        <v>12.477142857142857</v>
      </c>
      <c r="AH141" s="37">
        <f t="shared" si="92"/>
        <v>7</v>
      </c>
      <c r="AI141" s="45">
        <v>12.5</v>
      </c>
      <c r="AJ141" s="45">
        <v>11.67</v>
      </c>
      <c r="AK141" s="45">
        <v>13</v>
      </c>
      <c r="AL141" s="38">
        <f t="shared" si="93"/>
        <v>11.02</v>
      </c>
      <c r="AM141" s="37">
        <f t="shared" si="94"/>
        <v>30</v>
      </c>
      <c r="AN141" s="37">
        <f t="shared" si="95"/>
        <v>60</v>
      </c>
      <c r="AO141" s="40">
        <f t="shared" si="96"/>
        <v>10.57</v>
      </c>
      <c r="AP141" s="47" t="str">
        <f t="shared" si="59"/>
        <v>Admis(e)</v>
      </c>
      <c r="AQ141" s="39">
        <f t="shared" si="97"/>
        <v>180</v>
      </c>
    </row>
    <row r="142" spans="1:43" s="47" customFormat="1" ht="23.4" customHeight="1">
      <c r="A142" s="37">
        <v>129</v>
      </c>
      <c r="B142" s="47" t="s">
        <v>370</v>
      </c>
      <c r="C142" s="47" t="s">
        <v>371</v>
      </c>
      <c r="D142" s="47" t="s">
        <v>372</v>
      </c>
      <c r="E142" s="38">
        <f t="shared" si="79"/>
        <v>10.17</v>
      </c>
      <c r="F142" s="39">
        <f t="shared" si="80"/>
        <v>8</v>
      </c>
      <c r="G142" s="45">
        <v>10.67</v>
      </c>
      <c r="H142" s="45">
        <v>9.67</v>
      </c>
      <c r="I142" s="38">
        <f t="shared" si="81"/>
        <v>9.2216666666666676</v>
      </c>
      <c r="J142" s="39">
        <f t="shared" si="82"/>
        <v>11</v>
      </c>
      <c r="K142" s="46">
        <v>10</v>
      </c>
      <c r="L142" s="45">
        <v>10</v>
      </c>
      <c r="M142" s="45">
        <v>4</v>
      </c>
      <c r="N142" s="45">
        <v>8.83</v>
      </c>
      <c r="O142" s="45">
        <v>14.5</v>
      </c>
      <c r="P142" s="38">
        <f t="shared" si="83"/>
        <v>8.1649999999999991</v>
      </c>
      <c r="Q142" s="37">
        <f t="shared" si="84"/>
        <v>2</v>
      </c>
      <c r="R142" s="45">
        <v>11</v>
      </c>
      <c r="S142" s="45">
        <v>5.33</v>
      </c>
      <c r="T142" s="38">
        <f t="shared" si="85"/>
        <v>9.34</v>
      </c>
      <c r="U142" s="39">
        <f t="shared" si="86"/>
        <v>21</v>
      </c>
      <c r="V142" s="40">
        <f t="shared" si="87"/>
        <v>12.5</v>
      </c>
      <c r="W142" s="37">
        <f t="shared" si="88"/>
        <v>8</v>
      </c>
      <c r="X142" s="45">
        <v>13</v>
      </c>
      <c r="Y142" s="45">
        <v>12</v>
      </c>
      <c r="Z142" s="38">
        <f t="shared" si="89"/>
        <v>11.1</v>
      </c>
      <c r="AA142" s="37">
        <f t="shared" si="90"/>
        <v>15</v>
      </c>
      <c r="AB142" s="45">
        <v>11.5</v>
      </c>
      <c r="AC142" s="45">
        <v>11.5</v>
      </c>
      <c r="AD142" s="45">
        <v>7.67</v>
      </c>
      <c r="AE142" s="45">
        <v>14.83</v>
      </c>
      <c r="AF142" s="45">
        <v>10</v>
      </c>
      <c r="AG142" s="38">
        <f t="shared" si="91"/>
        <v>12.808571428571428</v>
      </c>
      <c r="AH142" s="37">
        <f t="shared" si="92"/>
        <v>7</v>
      </c>
      <c r="AI142" s="45">
        <v>13</v>
      </c>
      <c r="AJ142" s="45">
        <v>12.33</v>
      </c>
      <c r="AK142" s="45">
        <v>13</v>
      </c>
      <c r="AL142" s="38">
        <f t="shared" si="93"/>
        <v>11.879999999999999</v>
      </c>
      <c r="AM142" s="37">
        <f t="shared" si="94"/>
        <v>30</v>
      </c>
      <c r="AN142" s="37">
        <f t="shared" si="95"/>
        <v>60</v>
      </c>
      <c r="AO142" s="40">
        <f t="shared" si="96"/>
        <v>10.61</v>
      </c>
      <c r="AP142" s="47" t="str">
        <f t="shared" si="59"/>
        <v>Admis(e)</v>
      </c>
      <c r="AQ142" s="39">
        <f t="shared" si="97"/>
        <v>180</v>
      </c>
    </row>
    <row r="143" spans="1:43" s="47" customFormat="1" ht="23.4" customHeight="1">
      <c r="A143" s="37">
        <v>130</v>
      </c>
      <c r="B143" s="47" t="s">
        <v>373</v>
      </c>
      <c r="C143" s="47" t="s">
        <v>374</v>
      </c>
      <c r="D143" s="47" t="s">
        <v>87</v>
      </c>
      <c r="E143" s="38">
        <f t="shared" si="79"/>
        <v>10.33</v>
      </c>
      <c r="F143" s="39">
        <f t="shared" si="80"/>
        <v>8</v>
      </c>
      <c r="G143" s="45">
        <v>11.33</v>
      </c>
      <c r="H143" s="45">
        <v>9.33</v>
      </c>
      <c r="I143" s="38">
        <f t="shared" si="81"/>
        <v>7.7216666666666676</v>
      </c>
      <c r="J143" s="39">
        <f t="shared" si="82"/>
        <v>4</v>
      </c>
      <c r="K143" s="46">
        <v>10</v>
      </c>
      <c r="L143" s="45">
        <v>8.5</v>
      </c>
      <c r="M143" s="45">
        <v>7</v>
      </c>
      <c r="N143" s="45">
        <v>7.33</v>
      </c>
      <c r="O143" s="45">
        <v>5</v>
      </c>
      <c r="P143" s="38">
        <f t="shared" si="83"/>
        <v>9.4149999999999991</v>
      </c>
      <c r="Q143" s="37">
        <f t="shared" si="84"/>
        <v>2</v>
      </c>
      <c r="R143" s="45">
        <v>10.5</v>
      </c>
      <c r="S143" s="45">
        <v>8.33</v>
      </c>
      <c r="T143" s="38">
        <f t="shared" si="85"/>
        <v>8.65</v>
      </c>
      <c r="U143" s="39">
        <f t="shared" si="86"/>
        <v>14</v>
      </c>
      <c r="V143" s="40">
        <f t="shared" si="87"/>
        <v>12.085000000000001</v>
      </c>
      <c r="W143" s="37">
        <f t="shared" si="88"/>
        <v>8</v>
      </c>
      <c r="X143" s="45">
        <v>12.17</v>
      </c>
      <c r="Y143" s="45">
        <v>12</v>
      </c>
      <c r="Z143" s="38">
        <f t="shared" si="89"/>
        <v>10.533999999999999</v>
      </c>
      <c r="AA143" s="37">
        <f t="shared" si="90"/>
        <v>15</v>
      </c>
      <c r="AB143" s="45">
        <v>13.5</v>
      </c>
      <c r="AC143" s="45">
        <v>10</v>
      </c>
      <c r="AD143" s="45">
        <v>6.67</v>
      </c>
      <c r="AE143" s="45">
        <v>11</v>
      </c>
      <c r="AF143" s="45">
        <v>11.5</v>
      </c>
      <c r="AG143" s="38">
        <f t="shared" si="91"/>
        <v>12.665714285714285</v>
      </c>
      <c r="AH143" s="37">
        <f t="shared" si="92"/>
        <v>7</v>
      </c>
      <c r="AI143" s="45">
        <v>14.5</v>
      </c>
      <c r="AJ143" s="45">
        <v>10.33</v>
      </c>
      <c r="AK143" s="45">
        <v>13</v>
      </c>
      <c r="AL143" s="38">
        <f t="shared" si="93"/>
        <v>11.45</v>
      </c>
      <c r="AM143" s="37">
        <f t="shared" si="94"/>
        <v>30</v>
      </c>
      <c r="AN143" s="37">
        <f t="shared" si="95"/>
        <v>60</v>
      </c>
      <c r="AO143" s="40">
        <f t="shared" si="96"/>
        <v>10.050000000000001</v>
      </c>
      <c r="AP143" s="47" t="str">
        <f t="shared" ref="AP143:AP144" si="98">IF((AO143=0),"Abandon",IF((AO143&gt;=10),"Admis(e)","ajourné"))</f>
        <v>Admis(e)</v>
      </c>
      <c r="AQ143" s="39">
        <f t="shared" si="97"/>
        <v>180</v>
      </c>
    </row>
    <row r="144" spans="1:43" s="47" customFormat="1" ht="23.4" customHeight="1">
      <c r="A144" s="37">
        <v>131</v>
      </c>
      <c r="B144" s="47" t="s">
        <v>375</v>
      </c>
      <c r="C144" s="47" t="s">
        <v>376</v>
      </c>
      <c r="D144" s="47" t="s">
        <v>110</v>
      </c>
      <c r="E144" s="38">
        <f t="shared" si="79"/>
        <v>14.164999999999999</v>
      </c>
      <c r="F144" s="39">
        <f t="shared" si="80"/>
        <v>8</v>
      </c>
      <c r="G144" s="45">
        <v>13.33</v>
      </c>
      <c r="H144" s="45">
        <v>15</v>
      </c>
      <c r="I144" s="38">
        <f t="shared" si="81"/>
        <v>9.8233333333333324</v>
      </c>
      <c r="J144" s="39">
        <f t="shared" si="82"/>
        <v>7</v>
      </c>
      <c r="K144" s="46">
        <v>10</v>
      </c>
      <c r="L144" s="45">
        <v>9</v>
      </c>
      <c r="M144" s="45">
        <v>9.83</v>
      </c>
      <c r="N144" s="45">
        <v>8.5</v>
      </c>
      <c r="O144" s="45">
        <v>12</v>
      </c>
      <c r="P144" s="38">
        <f t="shared" si="83"/>
        <v>12.664999999999999</v>
      </c>
      <c r="Q144" s="37">
        <f t="shared" si="84"/>
        <v>4</v>
      </c>
      <c r="R144" s="45">
        <v>12.5</v>
      </c>
      <c r="S144" s="45">
        <v>12.83</v>
      </c>
      <c r="T144" s="38">
        <f t="shared" si="85"/>
        <v>11.36</v>
      </c>
      <c r="U144" s="39">
        <f t="shared" si="86"/>
        <v>30</v>
      </c>
      <c r="V144" s="40">
        <f t="shared" si="87"/>
        <v>11.92</v>
      </c>
      <c r="W144" s="37">
        <f t="shared" si="88"/>
        <v>8</v>
      </c>
      <c r="X144" s="45">
        <v>13.17</v>
      </c>
      <c r="Y144" s="45">
        <v>10.67</v>
      </c>
      <c r="Z144" s="38">
        <f t="shared" si="89"/>
        <v>9</v>
      </c>
      <c r="AA144" s="37">
        <f t="shared" si="90"/>
        <v>6</v>
      </c>
      <c r="AB144" s="45">
        <v>11</v>
      </c>
      <c r="AC144" s="45">
        <v>5</v>
      </c>
      <c r="AD144" s="45">
        <v>8.33</v>
      </c>
      <c r="AE144" s="45">
        <v>7.67</v>
      </c>
      <c r="AF144" s="45">
        <v>13</v>
      </c>
      <c r="AG144" s="38">
        <f t="shared" si="91"/>
        <v>13.04857142857143</v>
      </c>
      <c r="AH144" s="37">
        <f t="shared" si="92"/>
        <v>7</v>
      </c>
      <c r="AI144" s="45">
        <v>12.5</v>
      </c>
      <c r="AJ144" s="45">
        <v>13.67</v>
      </c>
      <c r="AK144" s="45">
        <v>13</v>
      </c>
      <c r="AL144" s="38">
        <f t="shared" si="93"/>
        <v>10.73</v>
      </c>
      <c r="AM144" s="37">
        <f t="shared" si="94"/>
        <v>30</v>
      </c>
      <c r="AN144" s="37">
        <f t="shared" si="95"/>
        <v>60</v>
      </c>
      <c r="AO144" s="40">
        <f t="shared" si="96"/>
        <v>11.045</v>
      </c>
      <c r="AP144" s="47" t="str">
        <f t="shared" si="98"/>
        <v>Admis(e)</v>
      </c>
      <c r="AQ144" s="39">
        <f t="shared" si="97"/>
        <v>180</v>
      </c>
    </row>
    <row r="145" spans="1:43" s="47" customFormat="1" ht="23.4" customHeight="1">
      <c r="A145" s="37">
        <v>132</v>
      </c>
      <c r="B145" s="47" t="s">
        <v>377</v>
      </c>
      <c r="C145" s="47" t="s">
        <v>378</v>
      </c>
      <c r="D145" s="47" t="s">
        <v>82</v>
      </c>
      <c r="E145" s="38">
        <f t="shared" si="79"/>
        <v>11.914999999999999</v>
      </c>
      <c r="F145" s="39">
        <f t="shared" si="80"/>
        <v>8</v>
      </c>
      <c r="G145" s="45">
        <v>12.5</v>
      </c>
      <c r="H145" s="45">
        <v>11.33</v>
      </c>
      <c r="I145" s="38">
        <f t="shared" si="81"/>
        <v>8.4550000000000001</v>
      </c>
      <c r="J145" s="39">
        <f t="shared" si="82"/>
        <v>7</v>
      </c>
      <c r="K145" s="46">
        <v>10</v>
      </c>
      <c r="L145" s="45">
        <v>5</v>
      </c>
      <c r="M145" s="45">
        <v>8.67</v>
      </c>
      <c r="N145" s="45">
        <v>8.67</v>
      </c>
      <c r="O145" s="45">
        <v>10.5</v>
      </c>
      <c r="P145" s="38">
        <f t="shared" si="83"/>
        <v>10.085000000000001</v>
      </c>
      <c r="Q145" s="37">
        <f t="shared" si="84"/>
        <v>4</v>
      </c>
      <c r="R145" s="45">
        <v>7.5</v>
      </c>
      <c r="S145" s="45">
        <v>12.67</v>
      </c>
      <c r="T145" s="38">
        <f t="shared" si="85"/>
        <v>9.6</v>
      </c>
      <c r="U145" s="39">
        <f t="shared" si="86"/>
        <v>19</v>
      </c>
      <c r="V145" s="40">
        <f t="shared" si="87"/>
        <v>12.17</v>
      </c>
      <c r="W145" s="37">
        <f t="shared" si="88"/>
        <v>8</v>
      </c>
      <c r="X145" s="45">
        <v>11.67</v>
      </c>
      <c r="Y145" s="45">
        <v>12.67</v>
      </c>
      <c r="Z145" s="38">
        <f t="shared" si="89"/>
        <v>8.8660000000000014</v>
      </c>
      <c r="AA145" s="37">
        <f t="shared" si="90"/>
        <v>9</v>
      </c>
      <c r="AB145" s="45">
        <v>15.5</v>
      </c>
      <c r="AC145" s="45">
        <v>1</v>
      </c>
      <c r="AD145" s="45">
        <v>3.5</v>
      </c>
      <c r="AE145" s="45">
        <v>12.33</v>
      </c>
      <c r="AF145" s="45">
        <v>12</v>
      </c>
      <c r="AG145" s="38">
        <f t="shared" si="91"/>
        <v>12.620000000000001</v>
      </c>
      <c r="AH145" s="37">
        <f t="shared" si="92"/>
        <v>7</v>
      </c>
      <c r="AI145" s="45">
        <v>12.5</v>
      </c>
      <c r="AJ145" s="45">
        <v>12.17</v>
      </c>
      <c r="AK145" s="45">
        <v>13</v>
      </c>
      <c r="AL145" s="38">
        <f t="shared" si="93"/>
        <v>10.629999999999999</v>
      </c>
      <c r="AM145" s="37">
        <f t="shared" si="94"/>
        <v>30</v>
      </c>
      <c r="AN145" s="37">
        <f t="shared" si="95"/>
        <v>60</v>
      </c>
      <c r="AO145" s="40">
        <f t="shared" si="96"/>
        <v>10.114999999999998</v>
      </c>
      <c r="AP145" s="47" t="str">
        <f t="shared" ref="AP145:AP172" si="99">IF((AO145=0),"Abandon",IF((AO145&gt;=10),"Admis(e)","ajourné"))</f>
        <v>Admis(e)</v>
      </c>
      <c r="AQ145" s="39">
        <f t="shared" si="97"/>
        <v>180</v>
      </c>
    </row>
    <row r="146" spans="1:43" s="47" customFormat="1" ht="23.4" customHeight="1">
      <c r="A146" s="37">
        <v>133</v>
      </c>
      <c r="B146" s="47" t="s">
        <v>379</v>
      </c>
      <c r="C146" s="47" t="s">
        <v>380</v>
      </c>
      <c r="D146" s="47" t="s">
        <v>381</v>
      </c>
      <c r="E146" s="38">
        <f t="shared" si="79"/>
        <v>12.835000000000001</v>
      </c>
      <c r="F146" s="39">
        <f t="shared" si="80"/>
        <v>8</v>
      </c>
      <c r="G146" s="45">
        <v>12</v>
      </c>
      <c r="H146" s="45">
        <v>13.67</v>
      </c>
      <c r="I146" s="38">
        <f t="shared" si="81"/>
        <v>8.2783333333333324</v>
      </c>
      <c r="J146" s="39">
        <f t="shared" si="82"/>
        <v>7</v>
      </c>
      <c r="K146" s="46">
        <v>12</v>
      </c>
      <c r="L146" s="45">
        <v>5</v>
      </c>
      <c r="M146" s="45">
        <v>4</v>
      </c>
      <c r="N146" s="45">
        <v>8.67</v>
      </c>
      <c r="O146" s="45">
        <v>13</v>
      </c>
      <c r="P146" s="38">
        <f t="shared" si="83"/>
        <v>12.5</v>
      </c>
      <c r="Q146" s="37">
        <f t="shared" si="84"/>
        <v>4</v>
      </c>
      <c r="R146" s="45">
        <v>13</v>
      </c>
      <c r="S146" s="45">
        <v>12</v>
      </c>
      <c r="T146" s="38">
        <f t="shared" si="85"/>
        <v>10.06</v>
      </c>
      <c r="U146" s="39">
        <f t="shared" si="86"/>
        <v>30</v>
      </c>
      <c r="V146" s="40">
        <f t="shared" si="87"/>
        <v>11.5</v>
      </c>
      <c r="W146" s="37">
        <f t="shared" si="88"/>
        <v>8</v>
      </c>
      <c r="X146" s="45">
        <v>11.67</v>
      </c>
      <c r="Y146" s="45">
        <v>11.33</v>
      </c>
      <c r="Z146" s="38">
        <f t="shared" si="89"/>
        <v>10.068000000000001</v>
      </c>
      <c r="AA146" s="37">
        <f t="shared" si="90"/>
        <v>15</v>
      </c>
      <c r="AB146" s="45">
        <v>10.5</v>
      </c>
      <c r="AC146" s="45">
        <v>9</v>
      </c>
      <c r="AD146" s="45">
        <v>4.67</v>
      </c>
      <c r="AE146" s="45">
        <v>14.67</v>
      </c>
      <c r="AF146" s="45">
        <v>11.5</v>
      </c>
      <c r="AG146" s="38">
        <f t="shared" si="91"/>
        <v>12.808571428571428</v>
      </c>
      <c r="AH146" s="37">
        <f t="shared" si="92"/>
        <v>7</v>
      </c>
      <c r="AI146" s="45">
        <v>13</v>
      </c>
      <c r="AJ146" s="45">
        <v>12.33</v>
      </c>
      <c r="AK146" s="45">
        <v>13</v>
      </c>
      <c r="AL146" s="38">
        <f t="shared" si="93"/>
        <v>11.09</v>
      </c>
      <c r="AM146" s="37">
        <f t="shared" si="94"/>
        <v>30</v>
      </c>
      <c r="AN146" s="37">
        <f t="shared" si="95"/>
        <v>60</v>
      </c>
      <c r="AO146" s="40">
        <f t="shared" si="96"/>
        <v>10.574999999999999</v>
      </c>
      <c r="AP146" s="47" t="str">
        <f t="shared" si="99"/>
        <v>Admis(e)</v>
      </c>
      <c r="AQ146" s="39">
        <f t="shared" si="97"/>
        <v>180</v>
      </c>
    </row>
    <row r="147" spans="1:43" s="47" customFormat="1" ht="23.4" customHeight="1">
      <c r="A147" s="37">
        <v>134</v>
      </c>
      <c r="B147" s="47" t="s">
        <v>382</v>
      </c>
      <c r="C147" s="47" t="s">
        <v>380</v>
      </c>
      <c r="D147" s="47" t="s">
        <v>156</v>
      </c>
      <c r="E147" s="38">
        <f t="shared" si="79"/>
        <v>11.414999999999999</v>
      </c>
      <c r="F147" s="39">
        <f t="shared" si="80"/>
        <v>8</v>
      </c>
      <c r="G147" s="45">
        <v>12.5</v>
      </c>
      <c r="H147" s="45">
        <v>10.33</v>
      </c>
      <c r="I147" s="38">
        <f t="shared" si="81"/>
        <v>8.75</v>
      </c>
      <c r="J147" s="39">
        <f t="shared" si="82"/>
        <v>7</v>
      </c>
      <c r="K147" s="46">
        <v>10</v>
      </c>
      <c r="L147" s="45">
        <v>6</v>
      </c>
      <c r="M147" s="45">
        <v>8</v>
      </c>
      <c r="N147" s="45">
        <v>8</v>
      </c>
      <c r="O147" s="45">
        <v>12.5</v>
      </c>
      <c r="P147" s="38">
        <f t="shared" si="83"/>
        <v>10.414999999999999</v>
      </c>
      <c r="Q147" s="37">
        <f t="shared" si="84"/>
        <v>4</v>
      </c>
      <c r="R147" s="45">
        <v>10.5</v>
      </c>
      <c r="S147" s="45">
        <v>10.33</v>
      </c>
      <c r="T147" s="38">
        <f t="shared" si="85"/>
        <v>9.69</v>
      </c>
      <c r="U147" s="39">
        <f t="shared" si="86"/>
        <v>19</v>
      </c>
      <c r="V147" s="40">
        <f t="shared" si="87"/>
        <v>12.25</v>
      </c>
      <c r="W147" s="37">
        <f t="shared" si="88"/>
        <v>8</v>
      </c>
      <c r="X147" s="45">
        <v>11.83</v>
      </c>
      <c r="Y147" s="45">
        <v>12.67</v>
      </c>
      <c r="Z147" s="38">
        <f t="shared" si="89"/>
        <v>9.6999999999999993</v>
      </c>
      <c r="AA147" s="37">
        <f t="shared" si="90"/>
        <v>12</v>
      </c>
      <c r="AB147" s="45">
        <v>10</v>
      </c>
      <c r="AC147" s="45">
        <v>10</v>
      </c>
      <c r="AD147" s="45">
        <v>4</v>
      </c>
      <c r="AE147" s="45">
        <v>11.5</v>
      </c>
      <c r="AF147" s="45">
        <v>13</v>
      </c>
      <c r="AG147" s="38">
        <f t="shared" si="91"/>
        <v>12.334285714285715</v>
      </c>
      <c r="AH147" s="37">
        <f t="shared" si="92"/>
        <v>7</v>
      </c>
      <c r="AI147" s="45">
        <v>13</v>
      </c>
      <c r="AJ147" s="45">
        <v>10.67</v>
      </c>
      <c r="AK147" s="45">
        <v>13</v>
      </c>
      <c r="AL147" s="38">
        <f t="shared" si="93"/>
        <v>11</v>
      </c>
      <c r="AM147" s="37">
        <f t="shared" si="94"/>
        <v>30</v>
      </c>
      <c r="AN147" s="37">
        <f t="shared" si="95"/>
        <v>60</v>
      </c>
      <c r="AO147" s="40">
        <f t="shared" si="96"/>
        <v>10.344999999999999</v>
      </c>
      <c r="AP147" s="47" t="str">
        <f t="shared" si="99"/>
        <v>Admis(e)</v>
      </c>
      <c r="AQ147" s="39">
        <f t="shared" si="97"/>
        <v>180</v>
      </c>
    </row>
    <row r="148" spans="1:43" s="47" customFormat="1" ht="23.4" customHeight="1">
      <c r="A148" s="37">
        <v>135</v>
      </c>
      <c r="B148" s="47" t="s">
        <v>383</v>
      </c>
      <c r="C148" s="47" t="s">
        <v>380</v>
      </c>
      <c r="D148" s="47" t="s">
        <v>384</v>
      </c>
      <c r="E148" s="38">
        <f t="shared" si="79"/>
        <v>10.92</v>
      </c>
      <c r="F148" s="39">
        <f t="shared" si="80"/>
        <v>8</v>
      </c>
      <c r="G148" s="45">
        <v>11.17</v>
      </c>
      <c r="H148" s="45">
        <v>10.67</v>
      </c>
      <c r="I148" s="38">
        <f t="shared" si="81"/>
        <v>8.4905555555555541</v>
      </c>
      <c r="J148" s="39">
        <f t="shared" si="82"/>
        <v>7</v>
      </c>
      <c r="K148" s="46">
        <v>10.5</v>
      </c>
      <c r="L148" s="45">
        <v>6</v>
      </c>
      <c r="M148" s="45">
        <v>7.33</v>
      </c>
      <c r="N148" s="45">
        <v>6.17</v>
      </c>
      <c r="O148" s="45">
        <v>13</v>
      </c>
      <c r="P148" s="38">
        <f t="shared" si="83"/>
        <v>8.1649999999999991</v>
      </c>
      <c r="Q148" s="37">
        <f t="shared" si="84"/>
        <v>2</v>
      </c>
      <c r="R148" s="45">
        <v>10.5</v>
      </c>
      <c r="S148" s="45">
        <v>5.83</v>
      </c>
      <c r="T148" s="38">
        <f t="shared" si="85"/>
        <v>9.1</v>
      </c>
      <c r="U148" s="39">
        <f t="shared" si="86"/>
        <v>17</v>
      </c>
      <c r="V148" s="40">
        <f t="shared" si="87"/>
        <v>12</v>
      </c>
      <c r="W148" s="37">
        <f t="shared" si="88"/>
        <v>8</v>
      </c>
      <c r="X148" s="45">
        <v>11.33</v>
      </c>
      <c r="Y148" s="45">
        <v>12.67</v>
      </c>
      <c r="Z148" s="38">
        <f t="shared" si="89"/>
        <v>10</v>
      </c>
      <c r="AA148" s="37">
        <f t="shared" si="90"/>
        <v>15</v>
      </c>
      <c r="AB148" s="45">
        <v>10.5</v>
      </c>
      <c r="AC148" s="45">
        <v>10.5</v>
      </c>
      <c r="AD148" s="45">
        <v>4</v>
      </c>
      <c r="AE148" s="45">
        <v>14.5</v>
      </c>
      <c r="AF148" s="45">
        <v>10.5</v>
      </c>
      <c r="AG148" s="38">
        <f t="shared" si="91"/>
        <v>12.477142857142857</v>
      </c>
      <c r="AH148" s="37">
        <f t="shared" si="92"/>
        <v>7</v>
      </c>
      <c r="AI148" s="45">
        <v>12.5</v>
      </c>
      <c r="AJ148" s="45">
        <v>11.67</v>
      </c>
      <c r="AK148" s="45">
        <v>13</v>
      </c>
      <c r="AL148" s="38">
        <f t="shared" si="93"/>
        <v>11.12</v>
      </c>
      <c r="AM148" s="37">
        <f t="shared" si="94"/>
        <v>30</v>
      </c>
      <c r="AN148" s="37">
        <f t="shared" si="95"/>
        <v>60</v>
      </c>
      <c r="AO148" s="40">
        <f t="shared" si="96"/>
        <v>10.11</v>
      </c>
      <c r="AP148" s="47" t="str">
        <f t="shared" si="99"/>
        <v>Admis(e)</v>
      </c>
      <c r="AQ148" s="39">
        <f t="shared" si="97"/>
        <v>180</v>
      </c>
    </row>
    <row r="149" spans="1:43" s="47" customFormat="1" ht="23.4" customHeight="1">
      <c r="A149" s="37">
        <v>136</v>
      </c>
      <c r="B149" s="47" t="s">
        <v>91</v>
      </c>
      <c r="C149" s="47" t="s">
        <v>92</v>
      </c>
      <c r="D149" s="47" t="s">
        <v>63</v>
      </c>
      <c r="E149" s="38">
        <f t="shared" si="79"/>
        <v>11.335000000000001</v>
      </c>
      <c r="F149" s="39">
        <f t="shared" si="80"/>
        <v>8</v>
      </c>
      <c r="G149" s="45">
        <v>11</v>
      </c>
      <c r="H149" s="45">
        <v>11.67</v>
      </c>
      <c r="I149" s="38">
        <f t="shared" si="81"/>
        <v>8.8616666666666664</v>
      </c>
      <c r="J149" s="39">
        <f t="shared" si="82"/>
        <v>14</v>
      </c>
      <c r="K149" s="46">
        <v>10</v>
      </c>
      <c r="L149" s="45">
        <v>4</v>
      </c>
      <c r="M149" s="45">
        <v>10</v>
      </c>
      <c r="N149" s="45">
        <v>10.67</v>
      </c>
      <c r="O149" s="45">
        <v>10.5</v>
      </c>
      <c r="P149" s="38">
        <f t="shared" si="83"/>
        <v>11</v>
      </c>
      <c r="Q149" s="37">
        <f t="shared" si="84"/>
        <v>4</v>
      </c>
      <c r="R149" s="45">
        <v>13</v>
      </c>
      <c r="S149" s="45">
        <v>9</v>
      </c>
      <c r="T149" s="38">
        <f t="shared" si="85"/>
        <v>9.81</v>
      </c>
      <c r="U149" s="39">
        <f t="shared" si="86"/>
        <v>26</v>
      </c>
      <c r="V149" s="40">
        <f t="shared" si="87"/>
        <v>10.92</v>
      </c>
      <c r="W149" s="37">
        <f t="shared" si="88"/>
        <v>8</v>
      </c>
      <c r="X149" s="45">
        <v>13.17</v>
      </c>
      <c r="Y149" s="45">
        <v>8.67</v>
      </c>
      <c r="Z149" s="38">
        <f t="shared" si="89"/>
        <v>8.9339999999999993</v>
      </c>
      <c r="AA149" s="37">
        <f t="shared" si="90"/>
        <v>6</v>
      </c>
      <c r="AB149" s="45">
        <v>9</v>
      </c>
      <c r="AC149" s="45">
        <v>5</v>
      </c>
      <c r="AD149" s="45">
        <v>7.67</v>
      </c>
      <c r="AE149" s="45">
        <v>11</v>
      </c>
      <c r="AF149" s="45">
        <v>12</v>
      </c>
      <c r="AG149" s="38">
        <f t="shared" si="91"/>
        <v>11.762857142857143</v>
      </c>
      <c r="AH149" s="37">
        <f t="shared" si="92"/>
        <v>7</v>
      </c>
      <c r="AI149" s="45">
        <v>11</v>
      </c>
      <c r="AJ149" s="45">
        <v>10.67</v>
      </c>
      <c r="AK149" s="45">
        <v>13</v>
      </c>
      <c r="AL149" s="38">
        <f t="shared" si="93"/>
        <v>10.129999999999999</v>
      </c>
      <c r="AM149" s="37">
        <f t="shared" si="94"/>
        <v>30</v>
      </c>
      <c r="AN149" s="37">
        <f t="shared" si="95"/>
        <v>56</v>
      </c>
      <c r="AO149" s="40">
        <f t="shared" si="96"/>
        <v>9.9699999999999989</v>
      </c>
      <c r="AP149" s="47" t="str">
        <f t="shared" si="99"/>
        <v>ajourné</v>
      </c>
      <c r="AQ149" s="39">
        <f t="shared" si="97"/>
        <v>176</v>
      </c>
    </row>
    <row r="150" spans="1:43" s="47" customFormat="1" ht="23.4" customHeight="1">
      <c r="A150" s="37">
        <v>137</v>
      </c>
      <c r="B150" s="47" t="s">
        <v>385</v>
      </c>
      <c r="C150" s="47" t="s">
        <v>386</v>
      </c>
      <c r="D150" s="47" t="s">
        <v>100</v>
      </c>
      <c r="E150" s="38">
        <f t="shared" si="79"/>
        <v>12.164999999999999</v>
      </c>
      <c r="F150" s="39">
        <f t="shared" si="80"/>
        <v>8</v>
      </c>
      <c r="G150" s="45">
        <v>12</v>
      </c>
      <c r="H150" s="45">
        <v>12.33</v>
      </c>
      <c r="I150" s="38">
        <f t="shared" si="81"/>
        <v>11.319444444444445</v>
      </c>
      <c r="J150" s="39">
        <f t="shared" si="82"/>
        <v>18</v>
      </c>
      <c r="K150" s="46">
        <v>12</v>
      </c>
      <c r="L150" s="45">
        <v>12.5</v>
      </c>
      <c r="M150" s="45">
        <v>10.5</v>
      </c>
      <c r="N150" s="45">
        <v>9.75</v>
      </c>
      <c r="O150" s="45">
        <v>11.5</v>
      </c>
      <c r="P150" s="38">
        <f t="shared" si="83"/>
        <v>10.125</v>
      </c>
      <c r="Q150" s="37">
        <f t="shared" si="84"/>
        <v>4</v>
      </c>
      <c r="R150" s="45">
        <v>10.25</v>
      </c>
      <c r="S150" s="45">
        <v>10</v>
      </c>
      <c r="T150" s="38">
        <f t="shared" si="85"/>
        <v>11.39</v>
      </c>
      <c r="U150" s="39">
        <f t="shared" si="86"/>
        <v>30</v>
      </c>
      <c r="V150" s="40">
        <f t="shared" si="87"/>
        <v>10.92</v>
      </c>
      <c r="W150" s="37">
        <f t="shared" si="88"/>
        <v>8</v>
      </c>
      <c r="X150" s="45">
        <v>11.17</v>
      </c>
      <c r="Y150" s="45">
        <v>10.67</v>
      </c>
      <c r="Z150" s="38">
        <f t="shared" si="89"/>
        <v>9.984</v>
      </c>
      <c r="AA150" s="37">
        <f t="shared" si="90"/>
        <v>9</v>
      </c>
      <c r="AB150" s="45">
        <v>13</v>
      </c>
      <c r="AC150" s="45">
        <v>10</v>
      </c>
      <c r="AD150" s="45">
        <v>7.5</v>
      </c>
      <c r="AE150" s="45">
        <v>8.42</v>
      </c>
      <c r="AF150" s="45">
        <v>11</v>
      </c>
      <c r="AG150" s="38">
        <f t="shared" si="91"/>
        <v>10.477142857142857</v>
      </c>
      <c r="AH150" s="37">
        <f t="shared" si="92"/>
        <v>7</v>
      </c>
      <c r="AI150" s="45">
        <v>5</v>
      </c>
      <c r="AJ150" s="45">
        <v>13.67</v>
      </c>
      <c r="AK150" s="45">
        <v>12</v>
      </c>
      <c r="AL150" s="38">
        <f t="shared" si="93"/>
        <v>10.35</v>
      </c>
      <c r="AM150" s="37">
        <f t="shared" si="94"/>
        <v>30</v>
      </c>
      <c r="AN150" s="37">
        <f t="shared" si="95"/>
        <v>60</v>
      </c>
      <c r="AO150" s="40">
        <f t="shared" si="96"/>
        <v>10.870000000000001</v>
      </c>
      <c r="AP150" s="47" t="str">
        <f t="shared" si="99"/>
        <v>Admis(e)</v>
      </c>
      <c r="AQ150" s="39">
        <f t="shared" si="97"/>
        <v>180</v>
      </c>
    </row>
    <row r="151" spans="1:43" s="47" customFormat="1" ht="23.4" customHeight="1">
      <c r="A151" s="37">
        <v>138</v>
      </c>
      <c r="B151" s="47" t="s">
        <v>387</v>
      </c>
      <c r="C151" s="47" t="s">
        <v>388</v>
      </c>
      <c r="D151" s="47" t="s">
        <v>389</v>
      </c>
      <c r="E151" s="38">
        <f t="shared" si="79"/>
        <v>13</v>
      </c>
      <c r="F151" s="39">
        <f t="shared" si="80"/>
        <v>8</v>
      </c>
      <c r="G151" s="45">
        <v>12</v>
      </c>
      <c r="H151" s="45">
        <v>14</v>
      </c>
      <c r="I151" s="38">
        <f t="shared" si="81"/>
        <v>8.5516666666666676</v>
      </c>
      <c r="J151" s="39">
        <f t="shared" si="82"/>
        <v>7</v>
      </c>
      <c r="K151" s="46">
        <v>11</v>
      </c>
      <c r="L151" s="45">
        <v>4</v>
      </c>
      <c r="M151" s="45">
        <v>8.67</v>
      </c>
      <c r="N151" s="45">
        <v>9.25</v>
      </c>
      <c r="O151" s="45">
        <v>10.5</v>
      </c>
      <c r="P151" s="38">
        <f t="shared" si="83"/>
        <v>12.914999999999999</v>
      </c>
      <c r="Q151" s="37">
        <f t="shared" si="84"/>
        <v>4</v>
      </c>
      <c r="R151" s="45">
        <v>15.5</v>
      </c>
      <c r="S151" s="45">
        <v>10.33</v>
      </c>
      <c r="T151" s="38">
        <f t="shared" si="85"/>
        <v>10.32</v>
      </c>
      <c r="U151" s="39">
        <f t="shared" si="86"/>
        <v>30</v>
      </c>
      <c r="V151" s="40">
        <f t="shared" si="87"/>
        <v>12</v>
      </c>
      <c r="W151" s="37">
        <f t="shared" si="88"/>
        <v>8</v>
      </c>
      <c r="X151" s="45">
        <v>12.33</v>
      </c>
      <c r="Y151" s="45">
        <v>11.67</v>
      </c>
      <c r="Z151" s="38">
        <f t="shared" si="89"/>
        <v>9.1</v>
      </c>
      <c r="AA151" s="37">
        <f t="shared" si="90"/>
        <v>6</v>
      </c>
      <c r="AB151" s="45">
        <v>11.5</v>
      </c>
      <c r="AC151" s="45">
        <v>5</v>
      </c>
      <c r="AD151" s="45">
        <v>8.67</v>
      </c>
      <c r="AE151" s="45">
        <v>9.33</v>
      </c>
      <c r="AF151" s="45">
        <v>11</v>
      </c>
      <c r="AG151" s="38">
        <f t="shared" si="91"/>
        <v>13.379999999999999</v>
      </c>
      <c r="AH151" s="37">
        <f t="shared" si="92"/>
        <v>7</v>
      </c>
      <c r="AI151" s="45">
        <v>16</v>
      </c>
      <c r="AJ151" s="45">
        <v>11.33</v>
      </c>
      <c r="AK151" s="45">
        <v>13</v>
      </c>
      <c r="AL151" s="38">
        <f t="shared" si="93"/>
        <v>10.879999999999999</v>
      </c>
      <c r="AM151" s="37">
        <f t="shared" si="94"/>
        <v>30</v>
      </c>
      <c r="AN151" s="37">
        <f t="shared" si="95"/>
        <v>60</v>
      </c>
      <c r="AO151" s="40">
        <f t="shared" si="96"/>
        <v>10.6</v>
      </c>
      <c r="AP151" s="47" t="str">
        <f t="shared" si="99"/>
        <v>Admis(e)</v>
      </c>
      <c r="AQ151" s="39">
        <f t="shared" si="97"/>
        <v>180</v>
      </c>
    </row>
    <row r="152" spans="1:43" s="47" customFormat="1" ht="23.4" customHeight="1">
      <c r="A152" s="37">
        <v>139</v>
      </c>
      <c r="B152" s="47" t="s">
        <v>390</v>
      </c>
      <c r="C152" s="47" t="s">
        <v>391</v>
      </c>
      <c r="D152" s="47" t="s">
        <v>167</v>
      </c>
      <c r="E152" s="38">
        <f t="shared" ref="E152:E172" si="100">((G152*4)+(H152*4))/8</f>
        <v>11.664999999999999</v>
      </c>
      <c r="F152" s="39">
        <f t="shared" ref="F152:F183" si="101">IF(E152&gt;=10,8,SUM(IF(G152&gt;=10,4,0),IF(H152&gt;=10,4,0)))</f>
        <v>8</v>
      </c>
      <c r="G152" s="45">
        <v>12.33</v>
      </c>
      <c r="H152" s="45">
        <v>11</v>
      </c>
      <c r="I152" s="38">
        <f t="shared" ref="I152:I172" si="102">((K152*4)+(L152*4)+(M152*4)+(N152*3)+(O152*3))/18</f>
        <v>8.99</v>
      </c>
      <c r="J152" s="39">
        <f t="shared" ref="J152:J183" si="103">IF(I152&gt;=10,18,SUM(IF(K152&gt;=10,4,0),IF(L152&gt;=10,4,0),IF(M152&gt;=10,4,0),IF(N152&gt;=10,3,0),IF(O152&gt;=10,3,0)))</f>
        <v>7</v>
      </c>
      <c r="K152" s="46">
        <v>11</v>
      </c>
      <c r="L152" s="45">
        <v>7</v>
      </c>
      <c r="M152" s="45">
        <v>6.33</v>
      </c>
      <c r="N152" s="45">
        <v>9</v>
      </c>
      <c r="O152" s="45">
        <v>12.5</v>
      </c>
      <c r="P152" s="38">
        <f t="shared" ref="P152:P172" si="104">((R152*2)+(S152*2))/4</f>
        <v>12.164999999999999</v>
      </c>
      <c r="Q152" s="37">
        <f t="shared" ref="Q152:Q183" si="105">IF(P152&gt;=10,4,SUM(IF(R152&gt;=10,2,0),IF(S152&gt;=10,2,0)))</f>
        <v>4</v>
      </c>
      <c r="R152" s="45">
        <v>13</v>
      </c>
      <c r="S152" s="45">
        <v>11.33</v>
      </c>
      <c r="T152" s="38">
        <f t="shared" ref="T152:T172" si="106">ROUNDUP(((E152*8)+(I152*18)+(P152*4))/30,2)</f>
        <v>10.129999999999999</v>
      </c>
      <c r="U152" s="39">
        <f t="shared" ref="U152:U183" si="107">IF(T152&gt;=10,30,SUM(F152+J152+Q152))</f>
        <v>30</v>
      </c>
      <c r="V152" s="40">
        <f t="shared" ref="V152:V172" si="108">((X152*4)+(Y152*4))/8</f>
        <v>12.75</v>
      </c>
      <c r="W152" s="37">
        <f t="shared" ref="W152:W183" si="109">IF(V152&gt;=10,8,SUM(IF(X152&gt;=10,4,0),IF(Y152&gt;=10,4,0)))</f>
        <v>8</v>
      </c>
      <c r="X152" s="45">
        <v>11.5</v>
      </c>
      <c r="Y152" s="45">
        <v>14</v>
      </c>
      <c r="Z152" s="38">
        <f t="shared" ref="Z152:Z172" si="110">((AB152*3)+(AC152*3)+(AD152*3)+(AE152*3)+(AF152*3))/15</f>
        <v>7.95</v>
      </c>
      <c r="AA152" s="37">
        <f t="shared" ref="AA152:AA183" si="111">IF(Z152&gt;=10,15,SUM(IF(AB152&gt;=10,3,0),IF(AC152&gt;=10,3,0),IF(AD152&gt;=10,3,0),IF(AE152&gt;=10,3,0),IF(AF152&gt;=10,3,0)))</f>
        <v>3</v>
      </c>
      <c r="AB152" s="45">
        <v>8</v>
      </c>
      <c r="AC152" s="45">
        <v>5</v>
      </c>
      <c r="AD152" s="45">
        <v>7</v>
      </c>
      <c r="AE152" s="45">
        <v>8.75</v>
      </c>
      <c r="AF152" s="45">
        <v>11</v>
      </c>
      <c r="AG152" s="38">
        <f t="shared" ref="AG152:AG172" si="112">((AI152*2)+(AJ152*2)+(AK152*3))/7</f>
        <v>13.571428571428571</v>
      </c>
      <c r="AH152" s="37">
        <f t="shared" ref="AH152:AH183" si="113">IF(AG152&gt;=10,7,SUM(IF(AI152&gt;=10,2,0),IF(AJ152&gt;=10,2,0),IF(AK152&gt;=10,3,0)))</f>
        <v>7</v>
      </c>
      <c r="AI152" s="45">
        <v>13</v>
      </c>
      <c r="AJ152" s="45">
        <v>15</v>
      </c>
      <c r="AK152" s="45">
        <v>13</v>
      </c>
      <c r="AL152" s="38">
        <f t="shared" ref="AL152:AL172" si="114">ROUNDUP(((V152*8)+(Z152*15)+(AG152*7))/30,2)</f>
        <v>10.549999999999999</v>
      </c>
      <c r="AM152" s="37">
        <f t="shared" ref="AM152:AM183" si="115">IF(AL152&gt;=10,30,SUM(W152+AA152+AH152))</f>
        <v>30</v>
      </c>
      <c r="AN152" s="37">
        <f t="shared" ref="AN152:AN183" si="116">IF(AO152&gt;=10,60,SUM(U152+AM152))</f>
        <v>60</v>
      </c>
      <c r="AO152" s="40">
        <f t="shared" ref="AO152:AO172" si="117">(T152+AL152)/2</f>
        <v>10.34</v>
      </c>
      <c r="AP152" s="47" t="str">
        <f t="shared" si="99"/>
        <v>Admis(e)</v>
      </c>
      <c r="AQ152" s="39">
        <f t="shared" si="97"/>
        <v>180</v>
      </c>
    </row>
    <row r="153" spans="1:43" s="47" customFormat="1" ht="23.4" customHeight="1">
      <c r="A153" s="37">
        <v>140</v>
      </c>
      <c r="B153" s="47" t="s">
        <v>392</v>
      </c>
      <c r="C153" s="47" t="s">
        <v>393</v>
      </c>
      <c r="D153" s="47" t="s">
        <v>84</v>
      </c>
      <c r="E153" s="38">
        <f t="shared" si="100"/>
        <v>12.67</v>
      </c>
      <c r="F153" s="39">
        <f t="shared" si="101"/>
        <v>8</v>
      </c>
      <c r="G153" s="45">
        <v>11.67</v>
      </c>
      <c r="H153" s="45">
        <v>13.67</v>
      </c>
      <c r="I153" s="38">
        <f t="shared" si="102"/>
        <v>8.67</v>
      </c>
      <c r="J153" s="39">
        <f t="shared" si="103"/>
        <v>7</v>
      </c>
      <c r="K153" s="46">
        <v>11</v>
      </c>
      <c r="L153" s="45">
        <v>8</v>
      </c>
      <c r="M153" s="45">
        <v>6.83</v>
      </c>
      <c r="N153" s="45">
        <v>10.08</v>
      </c>
      <c r="O153" s="45">
        <v>7.5</v>
      </c>
      <c r="P153" s="38">
        <f t="shared" si="104"/>
        <v>11.04</v>
      </c>
      <c r="Q153" s="37">
        <f t="shared" si="105"/>
        <v>4</v>
      </c>
      <c r="R153" s="45">
        <v>10.75</v>
      </c>
      <c r="S153" s="45">
        <v>11.33</v>
      </c>
      <c r="T153" s="38">
        <f t="shared" si="106"/>
        <v>10.06</v>
      </c>
      <c r="U153" s="39">
        <f t="shared" si="107"/>
        <v>30</v>
      </c>
      <c r="V153" s="40">
        <f t="shared" si="108"/>
        <v>11.83</v>
      </c>
      <c r="W153" s="37">
        <f t="shared" si="109"/>
        <v>8</v>
      </c>
      <c r="X153" s="45">
        <v>10.33</v>
      </c>
      <c r="Y153" s="45">
        <v>13.33</v>
      </c>
      <c r="Z153" s="38">
        <f t="shared" si="110"/>
        <v>9.6339999999999986</v>
      </c>
      <c r="AA153" s="37">
        <f t="shared" si="111"/>
        <v>9</v>
      </c>
      <c r="AB153" s="45">
        <v>13</v>
      </c>
      <c r="AC153" s="45">
        <v>4</v>
      </c>
      <c r="AD153" s="45">
        <v>8.67</v>
      </c>
      <c r="AE153" s="45">
        <v>12</v>
      </c>
      <c r="AF153" s="45">
        <v>10.5</v>
      </c>
      <c r="AG153" s="38">
        <f t="shared" si="112"/>
        <v>11.237142857142857</v>
      </c>
      <c r="AH153" s="37">
        <f t="shared" si="113"/>
        <v>7</v>
      </c>
      <c r="AI153" s="45">
        <v>7.5</v>
      </c>
      <c r="AJ153" s="45">
        <v>12.33</v>
      </c>
      <c r="AK153" s="45">
        <v>13</v>
      </c>
      <c r="AL153" s="38">
        <f t="shared" si="114"/>
        <v>10.6</v>
      </c>
      <c r="AM153" s="37">
        <f t="shared" si="115"/>
        <v>30</v>
      </c>
      <c r="AN153" s="37">
        <f t="shared" si="116"/>
        <v>60</v>
      </c>
      <c r="AO153" s="40">
        <f t="shared" si="117"/>
        <v>10.33</v>
      </c>
      <c r="AP153" s="47" t="str">
        <f t="shared" si="99"/>
        <v>Admis(e)</v>
      </c>
      <c r="AQ153" s="39">
        <f t="shared" si="97"/>
        <v>180</v>
      </c>
    </row>
    <row r="154" spans="1:43" s="47" customFormat="1" ht="23.4" customHeight="1">
      <c r="A154" s="37">
        <v>141</v>
      </c>
      <c r="B154" s="47" t="s">
        <v>394</v>
      </c>
      <c r="C154" s="47" t="s">
        <v>395</v>
      </c>
      <c r="D154" s="47" t="s">
        <v>396</v>
      </c>
      <c r="E154" s="38">
        <f t="shared" si="100"/>
        <v>11.335000000000001</v>
      </c>
      <c r="F154" s="39">
        <f t="shared" si="101"/>
        <v>8</v>
      </c>
      <c r="G154" s="45">
        <v>10.67</v>
      </c>
      <c r="H154" s="45">
        <v>12</v>
      </c>
      <c r="I154" s="38">
        <f t="shared" si="102"/>
        <v>9.9450000000000003</v>
      </c>
      <c r="J154" s="39">
        <f t="shared" si="103"/>
        <v>10</v>
      </c>
      <c r="K154" s="46">
        <v>11</v>
      </c>
      <c r="L154" s="45">
        <v>9.5</v>
      </c>
      <c r="M154" s="45">
        <v>8</v>
      </c>
      <c r="N154" s="45">
        <v>11.67</v>
      </c>
      <c r="O154" s="45">
        <v>10</v>
      </c>
      <c r="P154" s="38">
        <f t="shared" si="104"/>
        <v>11</v>
      </c>
      <c r="Q154" s="37">
        <f t="shared" si="105"/>
        <v>4</v>
      </c>
      <c r="R154" s="45">
        <v>11</v>
      </c>
      <c r="S154" s="45">
        <v>11</v>
      </c>
      <c r="T154" s="38">
        <f t="shared" si="106"/>
        <v>10.459999999999999</v>
      </c>
      <c r="U154" s="39">
        <f t="shared" si="107"/>
        <v>30</v>
      </c>
      <c r="V154" s="40">
        <f t="shared" si="108"/>
        <v>11.5</v>
      </c>
      <c r="W154" s="37">
        <f t="shared" si="109"/>
        <v>8</v>
      </c>
      <c r="X154" s="45">
        <v>11.67</v>
      </c>
      <c r="Y154" s="45">
        <v>11.33</v>
      </c>
      <c r="Z154" s="38">
        <f t="shared" si="110"/>
        <v>9.6160000000000014</v>
      </c>
      <c r="AA154" s="37">
        <f t="shared" si="111"/>
        <v>9</v>
      </c>
      <c r="AB154" s="45">
        <v>11</v>
      </c>
      <c r="AC154" s="45">
        <v>7</v>
      </c>
      <c r="AD154" s="45">
        <v>7.33</v>
      </c>
      <c r="AE154" s="45">
        <v>10.25</v>
      </c>
      <c r="AF154" s="45">
        <v>12.5</v>
      </c>
      <c r="AG154" s="38">
        <f t="shared" si="112"/>
        <v>11.620000000000001</v>
      </c>
      <c r="AH154" s="37">
        <f t="shared" si="113"/>
        <v>7</v>
      </c>
      <c r="AI154" s="45">
        <v>7.5</v>
      </c>
      <c r="AJ154" s="45">
        <v>13.67</v>
      </c>
      <c r="AK154" s="45">
        <v>13</v>
      </c>
      <c r="AL154" s="38">
        <f t="shared" si="114"/>
        <v>10.59</v>
      </c>
      <c r="AM154" s="37">
        <f t="shared" si="115"/>
        <v>30</v>
      </c>
      <c r="AN154" s="37">
        <f t="shared" si="116"/>
        <v>60</v>
      </c>
      <c r="AO154" s="40">
        <f t="shared" si="117"/>
        <v>10.524999999999999</v>
      </c>
      <c r="AP154" s="47" t="str">
        <f t="shared" si="99"/>
        <v>Admis(e)</v>
      </c>
      <c r="AQ154" s="39">
        <f t="shared" si="97"/>
        <v>180</v>
      </c>
    </row>
    <row r="155" spans="1:43" s="47" customFormat="1" ht="23.4" customHeight="1">
      <c r="A155" s="37">
        <v>142</v>
      </c>
      <c r="B155" s="47" t="s">
        <v>397</v>
      </c>
      <c r="C155" s="47" t="s">
        <v>398</v>
      </c>
      <c r="D155" s="47" t="s">
        <v>27</v>
      </c>
      <c r="E155" s="38">
        <f t="shared" si="100"/>
        <v>11.17</v>
      </c>
      <c r="F155" s="39">
        <f t="shared" si="101"/>
        <v>8</v>
      </c>
      <c r="G155" s="45">
        <v>11.67</v>
      </c>
      <c r="H155" s="45">
        <v>10.67</v>
      </c>
      <c r="I155" s="38">
        <f t="shared" si="102"/>
        <v>8.3150000000000013</v>
      </c>
      <c r="J155" s="39">
        <f t="shared" si="103"/>
        <v>10</v>
      </c>
      <c r="K155" s="46">
        <v>11</v>
      </c>
      <c r="L155" s="45">
        <v>2</v>
      </c>
      <c r="M155" s="45">
        <v>6.17</v>
      </c>
      <c r="N155" s="45">
        <v>10.83</v>
      </c>
      <c r="O155" s="45">
        <v>13.5</v>
      </c>
      <c r="P155" s="38">
        <f t="shared" si="104"/>
        <v>11.79</v>
      </c>
      <c r="Q155" s="37">
        <f t="shared" si="105"/>
        <v>4</v>
      </c>
      <c r="R155" s="45">
        <v>13.25</v>
      </c>
      <c r="S155" s="45">
        <v>10.33</v>
      </c>
      <c r="T155" s="38">
        <f t="shared" si="106"/>
        <v>9.5399999999999991</v>
      </c>
      <c r="U155" s="39">
        <f t="shared" si="107"/>
        <v>22</v>
      </c>
      <c r="V155" s="40">
        <f t="shared" si="108"/>
        <v>10.664999999999999</v>
      </c>
      <c r="W155" s="37">
        <f t="shared" si="109"/>
        <v>8</v>
      </c>
      <c r="X155" s="45">
        <v>12</v>
      </c>
      <c r="Y155" s="45">
        <v>9.33</v>
      </c>
      <c r="Z155" s="38">
        <f t="shared" si="110"/>
        <v>9.9</v>
      </c>
      <c r="AA155" s="37">
        <f t="shared" si="111"/>
        <v>9</v>
      </c>
      <c r="AB155" s="45">
        <v>12.5</v>
      </c>
      <c r="AC155" s="45">
        <v>6</v>
      </c>
      <c r="AD155" s="45">
        <v>7.67</v>
      </c>
      <c r="AE155" s="45">
        <v>11.83</v>
      </c>
      <c r="AF155" s="45">
        <v>11.5</v>
      </c>
      <c r="AG155" s="38">
        <f t="shared" si="112"/>
        <v>13.571428571428571</v>
      </c>
      <c r="AH155" s="37">
        <f t="shared" si="113"/>
        <v>7</v>
      </c>
      <c r="AI155" s="45">
        <v>15</v>
      </c>
      <c r="AJ155" s="45">
        <v>13</v>
      </c>
      <c r="AK155" s="45">
        <v>13</v>
      </c>
      <c r="AL155" s="38">
        <f t="shared" si="114"/>
        <v>10.97</v>
      </c>
      <c r="AM155" s="37">
        <f t="shared" si="115"/>
        <v>30</v>
      </c>
      <c r="AN155" s="37">
        <f t="shared" si="116"/>
        <v>60</v>
      </c>
      <c r="AO155" s="40">
        <f t="shared" si="117"/>
        <v>10.254999999999999</v>
      </c>
      <c r="AP155" s="47" t="str">
        <f t="shared" si="99"/>
        <v>Admis(e)</v>
      </c>
      <c r="AQ155" s="39">
        <f t="shared" si="97"/>
        <v>180</v>
      </c>
    </row>
    <row r="156" spans="1:43" s="47" customFormat="1" ht="23.4" customHeight="1">
      <c r="A156" s="37">
        <v>143</v>
      </c>
      <c r="B156" s="47" t="s">
        <v>399</v>
      </c>
      <c r="C156" s="47" t="s">
        <v>400</v>
      </c>
      <c r="D156" s="47" t="s">
        <v>401</v>
      </c>
      <c r="E156" s="38">
        <f t="shared" si="100"/>
        <v>11.33</v>
      </c>
      <c r="F156" s="39">
        <f t="shared" si="101"/>
        <v>8</v>
      </c>
      <c r="G156" s="45">
        <v>12.33</v>
      </c>
      <c r="H156" s="45">
        <v>10.33</v>
      </c>
      <c r="I156" s="38">
        <f t="shared" si="102"/>
        <v>8.1483333333333334</v>
      </c>
      <c r="J156" s="39">
        <f t="shared" si="103"/>
        <v>7</v>
      </c>
      <c r="K156" s="46">
        <v>10.5</v>
      </c>
      <c r="L156" s="45">
        <v>4</v>
      </c>
      <c r="M156" s="45">
        <v>7.67</v>
      </c>
      <c r="N156" s="45">
        <v>7.33</v>
      </c>
      <c r="O156" s="45">
        <v>12</v>
      </c>
      <c r="P156" s="38">
        <f t="shared" si="104"/>
        <v>10.96</v>
      </c>
      <c r="Q156" s="37">
        <f t="shared" si="105"/>
        <v>4</v>
      </c>
      <c r="R156" s="45">
        <v>12.25</v>
      </c>
      <c r="S156" s="45">
        <v>9.67</v>
      </c>
      <c r="T156" s="38">
        <f t="shared" si="106"/>
        <v>9.379999999999999</v>
      </c>
      <c r="U156" s="39">
        <f t="shared" si="107"/>
        <v>19</v>
      </c>
      <c r="V156" s="40">
        <f t="shared" si="108"/>
        <v>11</v>
      </c>
      <c r="W156" s="37">
        <f t="shared" si="109"/>
        <v>8</v>
      </c>
      <c r="X156" s="45">
        <v>12</v>
      </c>
      <c r="Y156" s="45">
        <v>10</v>
      </c>
      <c r="Z156" s="38">
        <f t="shared" si="110"/>
        <v>8.6839999999999993</v>
      </c>
      <c r="AA156" s="37">
        <f t="shared" si="111"/>
        <v>9</v>
      </c>
      <c r="AB156" s="45">
        <v>10</v>
      </c>
      <c r="AC156" s="45">
        <v>8</v>
      </c>
      <c r="AD156" s="45">
        <v>4.67</v>
      </c>
      <c r="AE156" s="45">
        <v>10.25</v>
      </c>
      <c r="AF156" s="45">
        <v>10.5</v>
      </c>
      <c r="AG156" s="38">
        <f t="shared" si="112"/>
        <v>13.04857142857143</v>
      </c>
      <c r="AH156" s="37">
        <f t="shared" si="113"/>
        <v>7</v>
      </c>
      <c r="AI156" s="45">
        <v>13.5</v>
      </c>
      <c r="AJ156" s="45">
        <v>12.67</v>
      </c>
      <c r="AK156" s="45">
        <v>13</v>
      </c>
      <c r="AL156" s="38">
        <f t="shared" si="114"/>
        <v>10.32</v>
      </c>
      <c r="AM156" s="37">
        <f t="shared" si="115"/>
        <v>30</v>
      </c>
      <c r="AN156" s="37">
        <f t="shared" si="116"/>
        <v>49</v>
      </c>
      <c r="AO156" s="40">
        <f t="shared" si="117"/>
        <v>9.85</v>
      </c>
      <c r="AP156" s="47" t="str">
        <f t="shared" si="99"/>
        <v>ajourné</v>
      </c>
      <c r="AQ156" s="39">
        <f t="shared" si="97"/>
        <v>169</v>
      </c>
    </row>
    <row r="157" spans="1:43" s="47" customFormat="1" ht="23.4" customHeight="1">
      <c r="A157" s="37">
        <v>144</v>
      </c>
      <c r="B157" s="47" t="s">
        <v>402</v>
      </c>
      <c r="C157" s="47" t="s">
        <v>403</v>
      </c>
      <c r="D157" s="47" t="s">
        <v>354</v>
      </c>
      <c r="E157" s="38">
        <f t="shared" si="100"/>
        <v>12.664999999999999</v>
      </c>
      <c r="F157" s="39">
        <f t="shared" si="101"/>
        <v>8</v>
      </c>
      <c r="G157" s="45">
        <v>12.33</v>
      </c>
      <c r="H157" s="45">
        <v>13</v>
      </c>
      <c r="I157" s="38">
        <f t="shared" si="102"/>
        <v>9.056111111111111</v>
      </c>
      <c r="J157" s="39">
        <f t="shared" si="103"/>
        <v>7</v>
      </c>
      <c r="K157" s="46">
        <v>10.5</v>
      </c>
      <c r="L157" s="45">
        <v>7.5</v>
      </c>
      <c r="M157" s="45">
        <v>8</v>
      </c>
      <c r="N157" s="45">
        <v>9.67</v>
      </c>
      <c r="O157" s="45">
        <v>10</v>
      </c>
      <c r="P157" s="38">
        <f t="shared" si="104"/>
        <v>11.164999999999999</v>
      </c>
      <c r="Q157" s="37">
        <f t="shared" si="105"/>
        <v>4</v>
      </c>
      <c r="R157" s="45">
        <v>12</v>
      </c>
      <c r="S157" s="45">
        <v>10.33</v>
      </c>
      <c r="T157" s="38">
        <f t="shared" si="106"/>
        <v>10.299999999999999</v>
      </c>
      <c r="U157" s="39">
        <f t="shared" si="107"/>
        <v>30</v>
      </c>
      <c r="V157" s="40">
        <f t="shared" si="108"/>
        <v>13.83</v>
      </c>
      <c r="W157" s="37">
        <f t="shared" si="109"/>
        <v>8</v>
      </c>
      <c r="X157" s="45">
        <v>12.33</v>
      </c>
      <c r="Y157" s="45">
        <v>15.33</v>
      </c>
      <c r="Z157" s="38">
        <f t="shared" si="110"/>
        <v>6.7320000000000002</v>
      </c>
      <c r="AA157" s="37">
        <f t="shared" si="111"/>
        <v>3</v>
      </c>
      <c r="AB157" s="45">
        <v>6</v>
      </c>
      <c r="AC157" s="45">
        <v>1</v>
      </c>
      <c r="AD157" s="45">
        <v>6.83</v>
      </c>
      <c r="AE157" s="45">
        <v>9.33</v>
      </c>
      <c r="AF157" s="45">
        <v>10.5</v>
      </c>
      <c r="AG157" s="38">
        <f t="shared" si="112"/>
        <v>11.95142857142857</v>
      </c>
      <c r="AH157" s="37">
        <f t="shared" si="113"/>
        <v>7</v>
      </c>
      <c r="AI157" s="45">
        <v>10</v>
      </c>
      <c r="AJ157" s="45">
        <v>12.33</v>
      </c>
      <c r="AK157" s="45">
        <v>13</v>
      </c>
      <c r="AL157" s="38">
        <f t="shared" si="114"/>
        <v>9.85</v>
      </c>
      <c r="AM157" s="37">
        <f t="shared" si="115"/>
        <v>18</v>
      </c>
      <c r="AN157" s="37">
        <f t="shared" si="116"/>
        <v>60</v>
      </c>
      <c r="AO157" s="40">
        <f t="shared" si="117"/>
        <v>10.074999999999999</v>
      </c>
      <c r="AP157" s="47" t="str">
        <f t="shared" si="99"/>
        <v>Admis(e)</v>
      </c>
      <c r="AQ157" s="39">
        <f t="shared" si="97"/>
        <v>180</v>
      </c>
    </row>
    <row r="158" spans="1:43" s="47" customFormat="1" ht="23.4" customHeight="1">
      <c r="A158" s="37">
        <v>145</v>
      </c>
      <c r="B158" s="47" t="s">
        <v>404</v>
      </c>
      <c r="C158" s="47" t="s">
        <v>405</v>
      </c>
      <c r="D158" s="47" t="s">
        <v>87</v>
      </c>
      <c r="E158" s="38">
        <f t="shared" si="100"/>
        <v>11.664999999999999</v>
      </c>
      <c r="F158" s="39">
        <f t="shared" si="101"/>
        <v>8</v>
      </c>
      <c r="G158" s="45">
        <v>13.33</v>
      </c>
      <c r="H158" s="45">
        <v>10</v>
      </c>
      <c r="I158" s="38">
        <f t="shared" si="102"/>
        <v>9.7327777777777769</v>
      </c>
      <c r="J158" s="39">
        <f t="shared" si="103"/>
        <v>14</v>
      </c>
      <c r="K158" s="46">
        <v>10</v>
      </c>
      <c r="L158" s="45">
        <v>7</v>
      </c>
      <c r="M158" s="45">
        <v>10.17</v>
      </c>
      <c r="N158" s="45">
        <v>11.67</v>
      </c>
      <c r="O158" s="45">
        <v>10.5</v>
      </c>
      <c r="P158" s="38">
        <f t="shared" si="104"/>
        <v>12.164999999999999</v>
      </c>
      <c r="Q158" s="37">
        <f t="shared" si="105"/>
        <v>4</v>
      </c>
      <c r="R158" s="45">
        <v>11</v>
      </c>
      <c r="S158" s="45">
        <v>13.33</v>
      </c>
      <c r="T158" s="38">
        <f t="shared" si="106"/>
        <v>10.58</v>
      </c>
      <c r="U158" s="39">
        <f t="shared" si="107"/>
        <v>30</v>
      </c>
      <c r="V158" s="40">
        <f t="shared" si="108"/>
        <v>11.335000000000001</v>
      </c>
      <c r="W158" s="37">
        <f t="shared" si="109"/>
        <v>8</v>
      </c>
      <c r="X158" s="45">
        <v>12.67</v>
      </c>
      <c r="Y158" s="45">
        <v>10</v>
      </c>
      <c r="Z158" s="38">
        <f t="shared" si="110"/>
        <v>8.85</v>
      </c>
      <c r="AA158" s="37">
        <f t="shared" si="111"/>
        <v>6</v>
      </c>
      <c r="AB158" s="45">
        <v>9</v>
      </c>
      <c r="AC158" s="45">
        <v>5</v>
      </c>
      <c r="AD158" s="45">
        <v>8.67</v>
      </c>
      <c r="AE158" s="45">
        <v>10.58</v>
      </c>
      <c r="AF158" s="45">
        <v>11</v>
      </c>
      <c r="AG158" s="38">
        <f t="shared" si="112"/>
        <v>10.905714285714286</v>
      </c>
      <c r="AH158" s="37">
        <f t="shared" si="113"/>
        <v>7</v>
      </c>
      <c r="AI158" s="45">
        <v>6</v>
      </c>
      <c r="AJ158" s="45">
        <v>12.67</v>
      </c>
      <c r="AK158" s="45">
        <v>13</v>
      </c>
      <c r="AL158" s="38">
        <f t="shared" si="114"/>
        <v>10</v>
      </c>
      <c r="AM158" s="37">
        <f t="shared" si="115"/>
        <v>30</v>
      </c>
      <c r="AN158" s="37">
        <f t="shared" si="116"/>
        <v>60</v>
      </c>
      <c r="AO158" s="40">
        <f t="shared" si="117"/>
        <v>10.29</v>
      </c>
      <c r="AP158" s="47" t="str">
        <f t="shared" si="99"/>
        <v>Admis(e)</v>
      </c>
      <c r="AQ158" s="39">
        <f t="shared" si="97"/>
        <v>180</v>
      </c>
    </row>
    <row r="159" spans="1:43" s="47" customFormat="1" ht="23.4" customHeight="1">
      <c r="A159" s="37">
        <v>146</v>
      </c>
      <c r="B159" s="47" t="s">
        <v>406</v>
      </c>
      <c r="C159" s="47" t="s">
        <v>407</v>
      </c>
      <c r="D159" s="47" t="s">
        <v>408</v>
      </c>
      <c r="E159" s="38">
        <f t="shared" si="100"/>
        <v>10.335000000000001</v>
      </c>
      <c r="F159" s="39">
        <f t="shared" si="101"/>
        <v>8</v>
      </c>
      <c r="G159" s="45">
        <v>10.67</v>
      </c>
      <c r="H159" s="45">
        <v>10</v>
      </c>
      <c r="I159" s="38">
        <f t="shared" si="102"/>
        <v>7.1949999999999994</v>
      </c>
      <c r="J159" s="39">
        <f t="shared" si="103"/>
        <v>7</v>
      </c>
      <c r="K159" s="46">
        <v>10</v>
      </c>
      <c r="L159" s="45">
        <v>4</v>
      </c>
      <c r="M159" s="45">
        <v>4</v>
      </c>
      <c r="N159" s="45">
        <v>7.67</v>
      </c>
      <c r="O159" s="45">
        <v>11.5</v>
      </c>
      <c r="P159" s="38">
        <f t="shared" si="104"/>
        <v>11.835000000000001</v>
      </c>
      <c r="Q159" s="37">
        <f t="shared" si="105"/>
        <v>4</v>
      </c>
      <c r="R159" s="45">
        <v>11</v>
      </c>
      <c r="S159" s="45">
        <v>12.67</v>
      </c>
      <c r="T159" s="38">
        <f t="shared" si="106"/>
        <v>8.66</v>
      </c>
      <c r="U159" s="39">
        <f t="shared" si="107"/>
        <v>19</v>
      </c>
      <c r="V159" s="40">
        <f t="shared" si="108"/>
        <v>11.25</v>
      </c>
      <c r="W159" s="37">
        <f t="shared" si="109"/>
        <v>8</v>
      </c>
      <c r="X159" s="45">
        <v>12.17</v>
      </c>
      <c r="Y159" s="45">
        <v>10.33</v>
      </c>
      <c r="Z159" s="38">
        <f t="shared" si="110"/>
        <v>8.8160000000000007</v>
      </c>
      <c r="AA159" s="37">
        <f t="shared" si="111"/>
        <v>6</v>
      </c>
      <c r="AB159" s="45">
        <v>11.5</v>
      </c>
      <c r="AC159" s="45">
        <v>7</v>
      </c>
      <c r="AD159" s="45">
        <v>5.33</v>
      </c>
      <c r="AE159" s="45">
        <v>9.25</v>
      </c>
      <c r="AF159" s="45">
        <v>11</v>
      </c>
      <c r="AG159" s="38">
        <f t="shared" si="112"/>
        <v>13.191428571428572</v>
      </c>
      <c r="AH159" s="37">
        <f t="shared" si="113"/>
        <v>7</v>
      </c>
      <c r="AI159" s="45">
        <v>13</v>
      </c>
      <c r="AJ159" s="45">
        <v>13.67</v>
      </c>
      <c r="AK159" s="45">
        <v>13</v>
      </c>
      <c r="AL159" s="38">
        <f t="shared" si="114"/>
        <v>10.49</v>
      </c>
      <c r="AM159" s="37">
        <f t="shared" si="115"/>
        <v>30</v>
      </c>
      <c r="AN159" s="37">
        <f t="shared" si="116"/>
        <v>49</v>
      </c>
      <c r="AO159" s="40">
        <f t="shared" si="117"/>
        <v>9.5749999999999993</v>
      </c>
      <c r="AP159" s="47" t="str">
        <f t="shared" si="99"/>
        <v>ajourné</v>
      </c>
      <c r="AQ159" s="39">
        <f t="shared" si="97"/>
        <v>169</v>
      </c>
    </row>
    <row r="160" spans="1:43" s="47" customFormat="1" ht="23.4" customHeight="1">
      <c r="A160" s="37">
        <v>147</v>
      </c>
      <c r="B160" s="47" t="s">
        <v>409</v>
      </c>
      <c r="C160" s="47" t="s">
        <v>410</v>
      </c>
      <c r="D160" s="47" t="s">
        <v>411</v>
      </c>
      <c r="E160" s="38">
        <f t="shared" si="100"/>
        <v>8.0850000000000009</v>
      </c>
      <c r="F160" s="39">
        <f t="shared" si="101"/>
        <v>0</v>
      </c>
      <c r="G160" s="45">
        <v>9.5</v>
      </c>
      <c r="H160" s="45">
        <v>6.67</v>
      </c>
      <c r="I160" s="38">
        <f t="shared" si="102"/>
        <v>6.3161111111111108</v>
      </c>
      <c r="J160" s="39">
        <f t="shared" si="103"/>
        <v>3</v>
      </c>
      <c r="K160" s="46">
        <v>8.5</v>
      </c>
      <c r="L160" s="45">
        <v>3</v>
      </c>
      <c r="M160" s="45">
        <v>3.67</v>
      </c>
      <c r="N160" s="45">
        <v>7.67</v>
      </c>
      <c r="O160" s="45">
        <v>10</v>
      </c>
      <c r="P160" s="38">
        <f t="shared" si="104"/>
        <v>8.3350000000000009</v>
      </c>
      <c r="Q160" s="37">
        <f t="shared" si="105"/>
        <v>2</v>
      </c>
      <c r="R160" s="45">
        <v>10</v>
      </c>
      <c r="S160" s="45">
        <v>6.67</v>
      </c>
      <c r="T160" s="38">
        <f t="shared" si="106"/>
        <v>7.06</v>
      </c>
      <c r="U160" s="39">
        <f t="shared" si="107"/>
        <v>5</v>
      </c>
      <c r="V160" s="40">
        <f t="shared" si="108"/>
        <v>10.25</v>
      </c>
      <c r="W160" s="37">
        <f t="shared" si="109"/>
        <v>8</v>
      </c>
      <c r="X160" s="45">
        <v>10.83</v>
      </c>
      <c r="Y160" s="45">
        <v>9.67</v>
      </c>
      <c r="Z160" s="38">
        <f t="shared" si="110"/>
        <v>6.9339999999999993</v>
      </c>
      <c r="AA160" s="37">
        <f t="shared" si="111"/>
        <v>3</v>
      </c>
      <c r="AB160" s="45">
        <v>7</v>
      </c>
      <c r="AC160" s="45">
        <v>3</v>
      </c>
      <c r="AD160" s="45">
        <v>8</v>
      </c>
      <c r="AE160" s="45">
        <v>6.67</v>
      </c>
      <c r="AF160" s="45">
        <v>10</v>
      </c>
      <c r="AG160" s="38">
        <f t="shared" si="112"/>
        <v>11.857142857142858</v>
      </c>
      <c r="AH160" s="37">
        <f t="shared" si="113"/>
        <v>7</v>
      </c>
      <c r="AI160" s="45">
        <v>12</v>
      </c>
      <c r="AJ160" s="45">
        <v>10</v>
      </c>
      <c r="AK160" s="45">
        <v>13</v>
      </c>
      <c r="AL160" s="38">
        <f t="shared" si="114"/>
        <v>8.9700000000000006</v>
      </c>
      <c r="AM160" s="37">
        <f t="shared" si="115"/>
        <v>18</v>
      </c>
      <c r="AN160" s="37">
        <f t="shared" si="116"/>
        <v>23</v>
      </c>
      <c r="AO160" s="40">
        <f t="shared" si="117"/>
        <v>8.0150000000000006</v>
      </c>
      <c r="AP160" s="47" t="str">
        <f t="shared" si="99"/>
        <v>ajourné</v>
      </c>
      <c r="AQ160" s="39">
        <f t="shared" si="97"/>
        <v>143</v>
      </c>
    </row>
    <row r="161" spans="1:43" s="47" customFormat="1" ht="23.4" customHeight="1">
      <c r="A161" s="37">
        <v>148</v>
      </c>
      <c r="B161" s="47" t="s">
        <v>412</v>
      </c>
      <c r="C161" s="47" t="s">
        <v>413</v>
      </c>
      <c r="D161" s="47" t="s">
        <v>73</v>
      </c>
      <c r="E161" s="38">
        <f t="shared" si="100"/>
        <v>11</v>
      </c>
      <c r="F161" s="39">
        <f t="shared" si="101"/>
        <v>8</v>
      </c>
      <c r="G161" s="45">
        <v>11.67</v>
      </c>
      <c r="H161" s="45">
        <v>10.33</v>
      </c>
      <c r="I161" s="38">
        <f t="shared" si="102"/>
        <v>10.556111111111111</v>
      </c>
      <c r="J161" s="39">
        <f t="shared" si="103"/>
        <v>18</v>
      </c>
      <c r="K161" s="46">
        <v>10</v>
      </c>
      <c r="L161" s="45">
        <v>11</v>
      </c>
      <c r="M161" s="45">
        <v>8</v>
      </c>
      <c r="N161" s="45">
        <v>13.17</v>
      </c>
      <c r="O161" s="45">
        <v>11.5</v>
      </c>
      <c r="P161" s="38">
        <f t="shared" si="104"/>
        <v>11.25</v>
      </c>
      <c r="Q161" s="37">
        <f t="shared" si="105"/>
        <v>4</v>
      </c>
      <c r="R161" s="45">
        <v>12.5</v>
      </c>
      <c r="S161" s="45">
        <v>10</v>
      </c>
      <c r="T161" s="38">
        <f t="shared" si="106"/>
        <v>10.77</v>
      </c>
      <c r="U161" s="39">
        <f t="shared" si="107"/>
        <v>30</v>
      </c>
      <c r="V161" s="40">
        <f t="shared" si="108"/>
        <v>10.914999999999999</v>
      </c>
      <c r="W161" s="37">
        <f t="shared" si="109"/>
        <v>8</v>
      </c>
      <c r="X161" s="45">
        <v>11.83</v>
      </c>
      <c r="Y161" s="45">
        <v>10</v>
      </c>
      <c r="Z161" s="38">
        <f t="shared" si="110"/>
        <v>8.5179999999999989</v>
      </c>
      <c r="AA161" s="37">
        <f t="shared" si="111"/>
        <v>6</v>
      </c>
      <c r="AB161" s="45">
        <v>10.5</v>
      </c>
      <c r="AC161" s="45">
        <v>6</v>
      </c>
      <c r="AD161" s="45">
        <v>4.67</v>
      </c>
      <c r="AE161" s="45">
        <v>9.42</v>
      </c>
      <c r="AF161" s="45">
        <v>12</v>
      </c>
      <c r="AG161" s="38">
        <f t="shared" si="112"/>
        <v>10.620000000000001</v>
      </c>
      <c r="AH161" s="37">
        <f t="shared" si="113"/>
        <v>7</v>
      </c>
      <c r="AI161" s="45">
        <v>5</v>
      </c>
      <c r="AJ161" s="45">
        <v>12.67</v>
      </c>
      <c r="AK161" s="45">
        <v>13</v>
      </c>
      <c r="AL161" s="38">
        <f t="shared" si="114"/>
        <v>9.65</v>
      </c>
      <c r="AM161" s="37">
        <f t="shared" si="115"/>
        <v>21</v>
      </c>
      <c r="AN161" s="37">
        <f t="shared" si="116"/>
        <v>60</v>
      </c>
      <c r="AO161" s="40">
        <f t="shared" si="117"/>
        <v>10.210000000000001</v>
      </c>
      <c r="AP161" s="47" t="str">
        <f t="shared" si="99"/>
        <v>Admis(e)</v>
      </c>
      <c r="AQ161" s="39">
        <f t="shared" ref="AQ161:AQ172" si="118">120+AN161</f>
        <v>180</v>
      </c>
    </row>
    <row r="162" spans="1:43" s="47" customFormat="1" ht="23.4" customHeight="1">
      <c r="A162" s="37">
        <v>149</v>
      </c>
      <c r="B162" s="47" t="s">
        <v>414</v>
      </c>
      <c r="C162" s="47" t="s">
        <v>415</v>
      </c>
      <c r="D162" s="47" t="s">
        <v>60</v>
      </c>
      <c r="E162" s="38">
        <f t="shared" si="100"/>
        <v>10.5</v>
      </c>
      <c r="F162" s="39">
        <f t="shared" si="101"/>
        <v>8</v>
      </c>
      <c r="G162" s="45">
        <v>11</v>
      </c>
      <c r="H162" s="45">
        <v>10</v>
      </c>
      <c r="I162" s="38">
        <f t="shared" si="102"/>
        <v>11.079444444444444</v>
      </c>
      <c r="J162" s="39">
        <f t="shared" si="103"/>
        <v>18</v>
      </c>
      <c r="K162" s="46">
        <v>12</v>
      </c>
      <c r="L162" s="45">
        <v>10</v>
      </c>
      <c r="M162" s="45">
        <v>9.67</v>
      </c>
      <c r="N162" s="45">
        <v>12.25</v>
      </c>
      <c r="O162" s="45">
        <v>12</v>
      </c>
      <c r="P162" s="38">
        <f t="shared" si="104"/>
        <v>14.835000000000001</v>
      </c>
      <c r="Q162" s="37">
        <f t="shared" si="105"/>
        <v>4</v>
      </c>
      <c r="R162" s="45">
        <v>16</v>
      </c>
      <c r="S162" s="45">
        <v>13.67</v>
      </c>
      <c r="T162" s="38">
        <f t="shared" si="106"/>
        <v>11.43</v>
      </c>
      <c r="U162" s="39">
        <f t="shared" si="107"/>
        <v>30</v>
      </c>
      <c r="V162" s="40">
        <f t="shared" si="108"/>
        <v>10.835000000000001</v>
      </c>
      <c r="W162" s="37">
        <f t="shared" si="109"/>
        <v>8</v>
      </c>
      <c r="X162" s="45">
        <v>11.67</v>
      </c>
      <c r="Y162" s="45">
        <v>10</v>
      </c>
      <c r="Z162" s="38">
        <f t="shared" si="110"/>
        <v>9.65</v>
      </c>
      <c r="AA162" s="37">
        <f t="shared" si="111"/>
        <v>9</v>
      </c>
      <c r="AB162" s="45">
        <v>11</v>
      </c>
      <c r="AC162" s="45">
        <v>7</v>
      </c>
      <c r="AD162" s="45">
        <v>7.67</v>
      </c>
      <c r="AE162" s="45">
        <v>12.58</v>
      </c>
      <c r="AF162" s="45">
        <v>10</v>
      </c>
      <c r="AG162" s="38">
        <f t="shared" si="112"/>
        <v>12.879999999999999</v>
      </c>
      <c r="AH162" s="37">
        <f t="shared" si="113"/>
        <v>7</v>
      </c>
      <c r="AI162" s="45">
        <v>11.25</v>
      </c>
      <c r="AJ162" s="45">
        <v>14.33</v>
      </c>
      <c r="AK162" s="45">
        <v>13</v>
      </c>
      <c r="AL162" s="38">
        <f t="shared" si="114"/>
        <v>10.72</v>
      </c>
      <c r="AM162" s="37">
        <f t="shared" si="115"/>
        <v>30</v>
      </c>
      <c r="AN162" s="37">
        <f t="shared" si="116"/>
        <v>60</v>
      </c>
      <c r="AO162" s="40">
        <f t="shared" si="117"/>
        <v>11.074999999999999</v>
      </c>
      <c r="AP162" s="47" t="str">
        <f t="shared" si="99"/>
        <v>Admis(e)</v>
      </c>
      <c r="AQ162" s="39">
        <f t="shared" si="118"/>
        <v>180</v>
      </c>
    </row>
    <row r="163" spans="1:43" s="47" customFormat="1" ht="23.4" customHeight="1">
      <c r="A163" s="37">
        <v>150</v>
      </c>
      <c r="B163" s="47" t="s">
        <v>416</v>
      </c>
      <c r="C163" s="47" t="s">
        <v>95</v>
      </c>
      <c r="D163" s="47" t="s">
        <v>417</v>
      </c>
      <c r="E163" s="38">
        <f t="shared" si="100"/>
        <v>9.17</v>
      </c>
      <c r="F163" s="39">
        <f t="shared" si="101"/>
        <v>4</v>
      </c>
      <c r="G163" s="45">
        <v>10.67</v>
      </c>
      <c r="H163" s="45">
        <v>7.67</v>
      </c>
      <c r="I163" s="38">
        <f t="shared" si="102"/>
        <v>8.3433333333333337</v>
      </c>
      <c r="J163" s="39">
        <f t="shared" si="103"/>
        <v>7</v>
      </c>
      <c r="K163" s="46">
        <v>10</v>
      </c>
      <c r="L163" s="45">
        <v>3</v>
      </c>
      <c r="M163" s="45">
        <v>9.17</v>
      </c>
      <c r="N163" s="45">
        <v>9</v>
      </c>
      <c r="O163" s="45">
        <v>11.5</v>
      </c>
      <c r="P163" s="38">
        <f t="shared" si="104"/>
        <v>10.5</v>
      </c>
      <c r="Q163" s="37">
        <f t="shared" si="105"/>
        <v>4</v>
      </c>
      <c r="R163" s="45">
        <v>11</v>
      </c>
      <c r="S163" s="45">
        <v>10</v>
      </c>
      <c r="T163" s="38">
        <f t="shared" si="106"/>
        <v>8.86</v>
      </c>
      <c r="U163" s="39">
        <f t="shared" si="107"/>
        <v>15</v>
      </c>
      <c r="V163" s="40">
        <f t="shared" si="108"/>
        <v>9.25</v>
      </c>
      <c r="W163" s="37">
        <f t="shared" si="109"/>
        <v>4</v>
      </c>
      <c r="X163" s="45">
        <v>7.83</v>
      </c>
      <c r="Y163" s="45">
        <v>10.67</v>
      </c>
      <c r="Z163" s="38">
        <f t="shared" si="110"/>
        <v>8.766</v>
      </c>
      <c r="AA163" s="37">
        <f t="shared" si="111"/>
        <v>6</v>
      </c>
      <c r="AB163" s="45">
        <v>10</v>
      </c>
      <c r="AC163" s="45">
        <v>7</v>
      </c>
      <c r="AD163" s="45">
        <v>7.5</v>
      </c>
      <c r="AE163" s="45">
        <v>8.33</v>
      </c>
      <c r="AF163" s="45">
        <v>11</v>
      </c>
      <c r="AG163" s="38">
        <f t="shared" si="112"/>
        <v>13.094285714285714</v>
      </c>
      <c r="AH163" s="37">
        <f t="shared" si="113"/>
        <v>7</v>
      </c>
      <c r="AI163" s="45">
        <v>14</v>
      </c>
      <c r="AJ163" s="45">
        <v>12.33</v>
      </c>
      <c r="AK163" s="45">
        <v>13</v>
      </c>
      <c r="AL163" s="38">
        <f t="shared" si="114"/>
        <v>9.91</v>
      </c>
      <c r="AM163" s="37">
        <f t="shared" si="115"/>
        <v>17</v>
      </c>
      <c r="AN163" s="37">
        <f t="shared" si="116"/>
        <v>32</v>
      </c>
      <c r="AO163" s="40">
        <f t="shared" si="117"/>
        <v>9.3849999999999998</v>
      </c>
      <c r="AP163" s="47" t="str">
        <f t="shared" si="99"/>
        <v>ajourné</v>
      </c>
      <c r="AQ163" s="39">
        <f t="shared" si="118"/>
        <v>152</v>
      </c>
    </row>
    <row r="164" spans="1:43" s="47" customFormat="1" ht="23.4" customHeight="1">
      <c r="A164" s="37">
        <v>151</v>
      </c>
      <c r="B164" s="47" t="s">
        <v>94</v>
      </c>
      <c r="C164" s="47" t="s">
        <v>95</v>
      </c>
      <c r="D164" s="47" t="s">
        <v>28</v>
      </c>
      <c r="E164" s="38">
        <f t="shared" si="100"/>
        <v>10.33</v>
      </c>
      <c r="F164" s="39">
        <f t="shared" si="101"/>
        <v>8</v>
      </c>
      <c r="G164" s="45">
        <v>13.33</v>
      </c>
      <c r="H164" s="45">
        <v>7.33</v>
      </c>
      <c r="I164" s="38">
        <f t="shared" si="102"/>
        <v>7.884444444444445</v>
      </c>
      <c r="J164" s="39">
        <f t="shared" si="103"/>
        <v>3</v>
      </c>
      <c r="K164" s="46">
        <v>9.5</v>
      </c>
      <c r="L164" s="45">
        <v>4</v>
      </c>
      <c r="M164" s="45">
        <v>6.17</v>
      </c>
      <c r="N164" s="45">
        <v>9.58</v>
      </c>
      <c r="O164" s="45">
        <v>11.5</v>
      </c>
      <c r="P164" s="38">
        <f t="shared" si="104"/>
        <v>10.664999999999999</v>
      </c>
      <c r="Q164" s="37">
        <f t="shared" si="105"/>
        <v>4</v>
      </c>
      <c r="R164" s="45">
        <v>12</v>
      </c>
      <c r="S164" s="45">
        <v>9.33</v>
      </c>
      <c r="T164" s="38">
        <f t="shared" si="106"/>
        <v>8.91</v>
      </c>
      <c r="U164" s="39">
        <f t="shared" si="107"/>
        <v>15</v>
      </c>
      <c r="V164" s="40">
        <f t="shared" si="108"/>
        <v>10.5</v>
      </c>
      <c r="W164" s="37">
        <f t="shared" si="109"/>
        <v>8</v>
      </c>
      <c r="X164" s="45">
        <v>11.67</v>
      </c>
      <c r="Y164" s="45">
        <v>9.33</v>
      </c>
      <c r="Z164" s="38">
        <f t="shared" si="110"/>
        <v>5.5339999999999998</v>
      </c>
      <c r="AA164" s="37">
        <f t="shared" si="111"/>
        <v>6</v>
      </c>
      <c r="AB164" s="45">
        <v>10</v>
      </c>
      <c r="AC164" s="45">
        <v>0</v>
      </c>
      <c r="AD164" s="45">
        <v>0.67</v>
      </c>
      <c r="AE164" s="45">
        <v>6</v>
      </c>
      <c r="AF164" s="45">
        <v>11</v>
      </c>
      <c r="AG164" s="38">
        <f t="shared" si="112"/>
        <v>12.357142857142858</v>
      </c>
      <c r="AH164" s="37">
        <f t="shared" si="113"/>
        <v>7</v>
      </c>
      <c r="AI164" s="45">
        <v>11</v>
      </c>
      <c r="AJ164" s="45">
        <v>12</v>
      </c>
      <c r="AK164" s="45">
        <v>13.5</v>
      </c>
      <c r="AL164" s="38">
        <f t="shared" si="114"/>
        <v>8.4599999999999991</v>
      </c>
      <c r="AM164" s="37">
        <f t="shared" si="115"/>
        <v>21</v>
      </c>
      <c r="AN164" s="37">
        <f t="shared" si="116"/>
        <v>36</v>
      </c>
      <c r="AO164" s="40">
        <f t="shared" si="117"/>
        <v>8.6849999999999987</v>
      </c>
      <c r="AP164" s="47" t="str">
        <f t="shared" si="99"/>
        <v>ajourné</v>
      </c>
      <c r="AQ164" s="39">
        <f t="shared" si="118"/>
        <v>156</v>
      </c>
    </row>
    <row r="165" spans="1:43" s="47" customFormat="1" ht="23.4" customHeight="1">
      <c r="A165" s="37">
        <v>152</v>
      </c>
      <c r="B165" s="47" t="s">
        <v>96</v>
      </c>
      <c r="C165" s="47" t="s">
        <v>97</v>
      </c>
      <c r="D165" s="47" t="s">
        <v>63</v>
      </c>
      <c r="E165" s="38">
        <f t="shared" si="100"/>
        <v>10.664999999999999</v>
      </c>
      <c r="F165" s="39">
        <f t="shared" si="101"/>
        <v>8</v>
      </c>
      <c r="G165" s="45">
        <v>11.33</v>
      </c>
      <c r="H165" s="45">
        <v>10</v>
      </c>
      <c r="I165" s="38">
        <f t="shared" si="102"/>
        <v>8.0838888888888878</v>
      </c>
      <c r="J165" s="39">
        <f t="shared" si="103"/>
        <v>7</v>
      </c>
      <c r="K165" s="46">
        <v>10</v>
      </c>
      <c r="L165" s="45">
        <v>4</v>
      </c>
      <c r="M165" s="45">
        <v>8</v>
      </c>
      <c r="N165" s="45">
        <v>9.17</v>
      </c>
      <c r="O165" s="45">
        <v>10</v>
      </c>
      <c r="P165" s="38">
        <f t="shared" si="104"/>
        <v>12.914999999999999</v>
      </c>
      <c r="Q165" s="37">
        <f t="shared" si="105"/>
        <v>4</v>
      </c>
      <c r="R165" s="45">
        <v>12.5</v>
      </c>
      <c r="S165" s="45">
        <v>13.33</v>
      </c>
      <c r="T165" s="38">
        <f t="shared" si="106"/>
        <v>9.42</v>
      </c>
      <c r="U165" s="39">
        <f t="shared" si="107"/>
        <v>19</v>
      </c>
      <c r="V165" s="40">
        <f t="shared" si="108"/>
        <v>11.5</v>
      </c>
      <c r="W165" s="37">
        <f t="shared" si="109"/>
        <v>8</v>
      </c>
      <c r="X165" s="45">
        <v>13.67</v>
      </c>
      <c r="Y165" s="45">
        <v>9.33</v>
      </c>
      <c r="Z165" s="38">
        <f t="shared" si="110"/>
        <v>7.9660000000000002</v>
      </c>
      <c r="AA165" s="37">
        <f t="shared" si="111"/>
        <v>3</v>
      </c>
      <c r="AB165" s="45">
        <v>8</v>
      </c>
      <c r="AC165" s="45">
        <v>3</v>
      </c>
      <c r="AD165" s="45">
        <v>8.83</v>
      </c>
      <c r="AE165" s="45">
        <v>9</v>
      </c>
      <c r="AF165" s="45">
        <v>11</v>
      </c>
      <c r="AG165" s="38">
        <f t="shared" si="112"/>
        <v>11.594285714285714</v>
      </c>
      <c r="AH165" s="37">
        <f t="shared" si="113"/>
        <v>7</v>
      </c>
      <c r="AI165" s="45">
        <v>11</v>
      </c>
      <c r="AJ165" s="45">
        <v>9.33</v>
      </c>
      <c r="AK165" s="45">
        <v>13.5</v>
      </c>
      <c r="AL165" s="38">
        <f t="shared" si="114"/>
        <v>9.76</v>
      </c>
      <c r="AM165" s="37">
        <f t="shared" si="115"/>
        <v>18</v>
      </c>
      <c r="AN165" s="37">
        <f t="shared" si="116"/>
        <v>37</v>
      </c>
      <c r="AO165" s="40">
        <f t="shared" si="117"/>
        <v>9.59</v>
      </c>
      <c r="AP165" s="47" t="str">
        <f t="shared" si="99"/>
        <v>ajourné</v>
      </c>
      <c r="AQ165" s="39">
        <f t="shared" si="118"/>
        <v>157</v>
      </c>
    </row>
    <row r="166" spans="1:43" s="47" customFormat="1" ht="23.4" customHeight="1">
      <c r="A166" s="37">
        <v>153</v>
      </c>
      <c r="B166" s="47" t="s">
        <v>98</v>
      </c>
      <c r="C166" s="47" t="s">
        <v>97</v>
      </c>
      <c r="D166" s="47" t="s">
        <v>99</v>
      </c>
      <c r="E166" s="45">
        <f t="shared" si="100"/>
        <v>9.8350000000000009</v>
      </c>
      <c r="F166" s="46">
        <f t="shared" si="101"/>
        <v>4</v>
      </c>
      <c r="G166" s="45">
        <v>11</v>
      </c>
      <c r="H166" s="45">
        <v>8.67</v>
      </c>
      <c r="I166" s="45">
        <f t="shared" si="102"/>
        <v>8.8711111111111123</v>
      </c>
      <c r="J166" s="46">
        <f t="shared" si="103"/>
        <v>14</v>
      </c>
      <c r="K166" s="46">
        <v>10</v>
      </c>
      <c r="L166" s="45">
        <v>4</v>
      </c>
      <c r="M166" s="45">
        <v>10.17</v>
      </c>
      <c r="N166" s="45">
        <v>10</v>
      </c>
      <c r="O166" s="45">
        <v>11</v>
      </c>
      <c r="P166" s="45">
        <f t="shared" si="104"/>
        <v>14.085000000000001</v>
      </c>
      <c r="Q166" s="47">
        <f t="shared" si="105"/>
        <v>4</v>
      </c>
      <c r="R166" s="45">
        <v>13.5</v>
      </c>
      <c r="S166" s="45">
        <v>14.67</v>
      </c>
      <c r="T166" s="45">
        <f t="shared" si="106"/>
        <v>9.83</v>
      </c>
      <c r="U166" s="46">
        <f t="shared" si="107"/>
        <v>22</v>
      </c>
      <c r="V166" s="48">
        <f t="shared" si="108"/>
        <v>12.085000000000001</v>
      </c>
      <c r="W166" s="47">
        <f t="shared" si="109"/>
        <v>8</v>
      </c>
      <c r="X166" s="45">
        <v>13.17</v>
      </c>
      <c r="Y166" s="45">
        <v>11</v>
      </c>
      <c r="Z166" s="45">
        <f t="shared" si="110"/>
        <v>8.6</v>
      </c>
      <c r="AA166" s="47">
        <f t="shared" si="111"/>
        <v>6</v>
      </c>
      <c r="AB166" s="45">
        <v>12</v>
      </c>
      <c r="AC166" s="45">
        <v>8</v>
      </c>
      <c r="AD166" s="45">
        <v>4.33</v>
      </c>
      <c r="AE166" s="45">
        <v>7.17</v>
      </c>
      <c r="AF166" s="45">
        <v>11.5</v>
      </c>
      <c r="AG166" s="38">
        <f t="shared" si="112"/>
        <v>13.522857142857143</v>
      </c>
      <c r="AH166" s="47">
        <f t="shared" si="113"/>
        <v>7</v>
      </c>
      <c r="AI166" s="45">
        <v>13</v>
      </c>
      <c r="AJ166" s="45">
        <v>13.33</v>
      </c>
      <c r="AK166" s="45">
        <v>14</v>
      </c>
      <c r="AL166" s="45">
        <f t="shared" si="114"/>
        <v>10.68</v>
      </c>
      <c r="AM166" s="47">
        <f t="shared" si="115"/>
        <v>30</v>
      </c>
      <c r="AN166" s="37">
        <f t="shared" si="116"/>
        <v>60</v>
      </c>
      <c r="AO166" s="48">
        <f t="shared" si="117"/>
        <v>10.254999999999999</v>
      </c>
      <c r="AP166" s="47" t="str">
        <f t="shared" si="99"/>
        <v>Admis(e)</v>
      </c>
      <c r="AQ166" s="39">
        <f t="shared" si="118"/>
        <v>180</v>
      </c>
    </row>
    <row r="167" spans="1:43" s="47" customFormat="1" ht="23.4" customHeight="1">
      <c r="A167" s="37">
        <v>154</v>
      </c>
      <c r="B167" s="47" t="s">
        <v>418</v>
      </c>
      <c r="C167" s="47" t="s">
        <v>419</v>
      </c>
      <c r="D167" s="47" t="s">
        <v>48</v>
      </c>
      <c r="E167" s="38">
        <f t="shared" si="100"/>
        <v>12</v>
      </c>
      <c r="F167" s="39">
        <f t="shared" si="101"/>
        <v>8</v>
      </c>
      <c r="G167" s="45">
        <v>13</v>
      </c>
      <c r="H167" s="45">
        <v>11</v>
      </c>
      <c r="I167" s="38">
        <f t="shared" si="102"/>
        <v>11.171111111111109</v>
      </c>
      <c r="J167" s="39">
        <f t="shared" si="103"/>
        <v>18</v>
      </c>
      <c r="K167" s="46">
        <v>11</v>
      </c>
      <c r="L167" s="45">
        <v>10</v>
      </c>
      <c r="M167" s="45">
        <v>8.33</v>
      </c>
      <c r="N167" s="45">
        <v>14.42</v>
      </c>
      <c r="O167" s="45">
        <v>13.5</v>
      </c>
      <c r="P167" s="38">
        <f t="shared" si="104"/>
        <v>10.25</v>
      </c>
      <c r="Q167" s="37">
        <f t="shared" si="105"/>
        <v>4</v>
      </c>
      <c r="R167" s="45">
        <v>10.5</v>
      </c>
      <c r="S167" s="45">
        <v>10</v>
      </c>
      <c r="T167" s="38">
        <f t="shared" si="106"/>
        <v>11.27</v>
      </c>
      <c r="U167" s="39">
        <f t="shared" si="107"/>
        <v>30</v>
      </c>
      <c r="V167" s="40">
        <f t="shared" si="108"/>
        <v>10.67</v>
      </c>
      <c r="W167" s="37">
        <f t="shared" si="109"/>
        <v>8</v>
      </c>
      <c r="X167" s="45">
        <v>9.67</v>
      </c>
      <c r="Y167" s="45">
        <v>11.67</v>
      </c>
      <c r="Z167" s="38">
        <f t="shared" si="110"/>
        <v>9.1660000000000004</v>
      </c>
      <c r="AA167" s="37">
        <f t="shared" si="111"/>
        <v>6</v>
      </c>
      <c r="AB167" s="45">
        <v>9.5</v>
      </c>
      <c r="AC167" s="45">
        <v>7</v>
      </c>
      <c r="AD167" s="45">
        <v>7.33</v>
      </c>
      <c r="AE167" s="45">
        <v>10</v>
      </c>
      <c r="AF167" s="45">
        <v>12</v>
      </c>
      <c r="AG167" s="38">
        <f t="shared" si="112"/>
        <v>11.642857142857142</v>
      </c>
      <c r="AH167" s="37">
        <f t="shared" si="113"/>
        <v>7</v>
      </c>
      <c r="AI167" s="45">
        <v>8</v>
      </c>
      <c r="AJ167" s="45">
        <v>14</v>
      </c>
      <c r="AK167" s="45">
        <v>12.5</v>
      </c>
      <c r="AL167" s="38">
        <f t="shared" si="114"/>
        <v>10.15</v>
      </c>
      <c r="AM167" s="37">
        <f t="shared" si="115"/>
        <v>30</v>
      </c>
      <c r="AN167" s="37">
        <f t="shared" si="116"/>
        <v>60</v>
      </c>
      <c r="AO167" s="40">
        <f t="shared" si="117"/>
        <v>10.71</v>
      </c>
      <c r="AP167" s="47" t="str">
        <f t="shared" si="99"/>
        <v>Admis(e)</v>
      </c>
      <c r="AQ167" s="39">
        <f t="shared" si="118"/>
        <v>180</v>
      </c>
    </row>
    <row r="168" spans="1:43" s="47" customFormat="1" ht="23.4" customHeight="1">
      <c r="A168" s="37">
        <v>155</v>
      </c>
      <c r="B168" s="47" t="s">
        <v>420</v>
      </c>
      <c r="C168" s="47" t="s">
        <v>421</v>
      </c>
      <c r="D168" s="47" t="s">
        <v>422</v>
      </c>
      <c r="E168" s="38">
        <f t="shared" si="100"/>
        <v>11.5</v>
      </c>
      <c r="F168" s="39">
        <f t="shared" si="101"/>
        <v>8</v>
      </c>
      <c r="G168" s="45">
        <v>12.67</v>
      </c>
      <c r="H168" s="45">
        <v>10.33</v>
      </c>
      <c r="I168" s="38">
        <f t="shared" si="102"/>
        <v>8.8288888888888906</v>
      </c>
      <c r="J168" s="39">
        <f t="shared" si="103"/>
        <v>10</v>
      </c>
      <c r="K168" s="46">
        <v>10</v>
      </c>
      <c r="L168" s="45">
        <v>9</v>
      </c>
      <c r="M168" s="45">
        <v>4.17</v>
      </c>
      <c r="N168" s="45">
        <v>10.08</v>
      </c>
      <c r="O168" s="45">
        <v>12</v>
      </c>
      <c r="P168" s="38">
        <f t="shared" si="104"/>
        <v>12.335000000000001</v>
      </c>
      <c r="Q168" s="37">
        <f t="shared" si="105"/>
        <v>4</v>
      </c>
      <c r="R168" s="45">
        <v>11</v>
      </c>
      <c r="S168" s="45">
        <v>13.67</v>
      </c>
      <c r="T168" s="38">
        <f t="shared" si="106"/>
        <v>10.01</v>
      </c>
      <c r="U168" s="39">
        <f t="shared" si="107"/>
        <v>30</v>
      </c>
      <c r="V168" s="40">
        <f t="shared" si="108"/>
        <v>11.585000000000001</v>
      </c>
      <c r="W168" s="37">
        <f t="shared" si="109"/>
        <v>8</v>
      </c>
      <c r="X168" s="45">
        <v>11.17</v>
      </c>
      <c r="Y168" s="45">
        <v>12</v>
      </c>
      <c r="Z168" s="38">
        <f t="shared" si="110"/>
        <v>10.032000000000002</v>
      </c>
      <c r="AA168" s="37">
        <f t="shared" si="111"/>
        <v>15</v>
      </c>
      <c r="AB168" s="45">
        <v>10.5</v>
      </c>
      <c r="AC168" s="45">
        <v>10.5</v>
      </c>
      <c r="AD168" s="45">
        <v>7.33</v>
      </c>
      <c r="AE168" s="45">
        <v>10.33</v>
      </c>
      <c r="AF168" s="45">
        <v>11.5</v>
      </c>
      <c r="AG168" s="38">
        <f t="shared" si="112"/>
        <v>12.834285714285715</v>
      </c>
      <c r="AH168" s="37">
        <f t="shared" si="113"/>
        <v>7</v>
      </c>
      <c r="AI168" s="45">
        <v>12.5</v>
      </c>
      <c r="AJ168" s="45">
        <v>13.67</v>
      </c>
      <c r="AK168" s="45">
        <v>12.5</v>
      </c>
      <c r="AL168" s="38">
        <f t="shared" si="114"/>
        <v>11.1</v>
      </c>
      <c r="AM168" s="37">
        <f t="shared" si="115"/>
        <v>30</v>
      </c>
      <c r="AN168" s="37">
        <f t="shared" si="116"/>
        <v>60</v>
      </c>
      <c r="AO168" s="40">
        <f t="shared" si="117"/>
        <v>10.555</v>
      </c>
      <c r="AP168" s="47" t="str">
        <f t="shared" si="99"/>
        <v>Admis(e)</v>
      </c>
      <c r="AQ168" s="39">
        <f t="shared" si="118"/>
        <v>180</v>
      </c>
    </row>
    <row r="169" spans="1:43" s="47" customFormat="1" ht="23.4" customHeight="1">
      <c r="A169" s="37">
        <v>156</v>
      </c>
      <c r="B169" s="47" t="s">
        <v>423</v>
      </c>
      <c r="C169" s="47" t="s">
        <v>424</v>
      </c>
      <c r="D169" s="47" t="s">
        <v>55</v>
      </c>
      <c r="E169" s="38">
        <f t="shared" si="100"/>
        <v>13.5</v>
      </c>
      <c r="F169" s="39">
        <f t="shared" si="101"/>
        <v>8</v>
      </c>
      <c r="G169" s="45">
        <v>13</v>
      </c>
      <c r="H169" s="45">
        <v>14</v>
      </c>
      <c r="I169" s="38">
        <f t="shared" si="102"/>
        <v>9.0594444444444449</v>
      </c>
      <c r="J169" s="39">
        <f t="shared" si="103"/>
        <v>10</v>
      </c>
      <c r="K169" s="46">
        <v>12</v>
      </c>
      <c r="L169" s="45">
        <v>3</v>
      </c>
      <c r="M169" s="45">
        <v>8.33</v>
      </c>
      <c r="N169" s="45">
        <v>10.25</v>
      </c>
      <c r="O169" s="45">
        <v>13</v>
      </c>
      <c r="P169" s="38">
        <f t="shared" si="104"/>
        <v>12.335000000000001</v>
      </c>
      <c r="Q169" s="37">
        <f t="shared" si="105"/>
        <v>4</v>
      </c>
      <c r="R169" s="45">
        <v>12</v>
      </c>
      <c r="S169" s="45">
        <v>12.67</v>
      </c>
      <c r="T169" s="38">
        <f t="shared" si="106"/>
        <v>10.69</v>
      </c>
      <c r="U169" s="39">
        <f t="shared" si="107"/>
        <v>30</v>
      </c>
      <c r="V169" s="40">
        <f t="shared" si="108"/>
        <v>11.58</v>
      </c>
      <c r="W169" s="37">
        <f t="shared" si="109"/>
        <v>8</v>
      </c>
      <c r="X169" s="45">
        <v>11.83</v>
      </c>
      <c r="Y169" s="45">
        <v>11.33</v>
      </c>
      <c r="Z169" s="38">
        <f t="shared" si="110"/>
        <v>8.3000000000000007</v>
      </c>
      <c r="AA169" s="37">
        <f t="shared" si="111"/>
        <v>6</v>
      </c>
      <c r="AB169" s="45">
        <v>11</v>
      </c>
      <c r="AC169" s="45">
        <v>5</v>
      </c>
      <c r="AD169" s="45">
        <v>6.17</v>
      </c>
      <c r="AE169" s="45">
        <v>7.33</v>
      </c>
      <c r="AF169" s="45">
        <v>12</v>
      </c>
      <c r="AG169" s="38">
        <f t="shared" si="112"/>
        <v>11.905714285714286</v>
      </c>
      <c r="AH169" s="37">
        <f t="shared" si="113"/>
        <v>7</v>
      </c>
      <c r="AI169" s="45">
        <v>8.5</v>
      </c>
      <c r="AJ169" s="45">
        <v>13.67</v>
      </c>
      <c r="AK169" s="45">
        <v>13</v>
      </c>
      <c r="AL169" s="38">
        <f t="shared" si="114"/>
        <v>10.02</v>
      </c>
      <c r="AM169" s="37">
        <f t="shared" si="115"/>
        <v>30</v>
      </c>
      <c r="AN169" s="37">
        <f t="shared" si="116"/>
        <v>60</v>
      </c>
      <c r="AO169" s="40">
        <f t="shared" si="117"/>
        <v>10.355</v>
      </c>
      <c r="AP169" s="47" t="str">
        <f t="shared" si="99"/>
        <v>Admis(e)</v>
      </c>
      <c r="AQ169" s="39">
        <f t="shared" si="118"/>
        <v>180</v>
      </c>
    </row>
    <row r="170" spans="1:43" s="47" customFormat="1" ht="23.4" customHeight="1">
      <c r="A170" s="37">
        <v>157</v>
      </c>
      <c r="B170" s="47" t="s">
        <v>425</v>
      </c>
      <c r="C170" s="47" t="s">
        <v>426</v>
      </c>
      <c r="D170" s="47" t="s">
        <v>427</v>
      </c>
      <c r="E170" s="38">
        <f t="shared" si="100"/>
        <v>10.5</v>
      </c>
      <c r="F170" s="39">
        <f t="shared" si="101"/>
        <v>8</v>
      </c>
      <c r="G170" s="45">
        <v>12</v>
      </c>
      <c r="H170" s="45">
        <v>9</v>
      </c>
      <c r="I170" s="38">
        <f t="shared" si="102"/>
        <v>5.3888888888888893</v>
      </c>
      <c r="J170" s="39">
        <f t="shared" si="103"/>
        <v>0</v>
      </c>
      <c r="K170" s="46">
        <v>9</v>
      </c>
      <c r="L170" s="45">
        <v>1</v>
      </c>
      <c r="M170" s="45">
        <v>4.5</v>
      </c>
      <c r="N170" s="45">
        <v>6</v>
      </c>
      <c r="O170" s="45">
        <v>7</v>
      </c>
      <c r="P170" s="38">
        <f t="shared" si="104"/>
        <v>8.6649999999999991</v>
      </c>
      <c r="Q170" s="37">
        <f t="shared" si="105"/>
        <v>2</v>
      </c>
      <c r="R170" s="45">
        <v>6</v>
      </c>
      <c r="S170" s="45">
        <v>11.33</v>
      </c>
      <c r="T170" s="38">
        <f t="shared" si="106"/>
        <v>7.1899999999999995</v>
      </c>
      <c r="U170" s="39">
        <f t="shared" si="107"/>
        <v>10</v>
      </c>
      <c r="V170" s="40">
        <f t="shared" si="108"/>
        <v>8.5</v>
      </c>
      <c r="W170" s="37">
        <f t="shared" si="109"/>
        <v>0</v>
      </c>
      <c r="X170" s="45">
        <v>7.67</v>
      </c>
      <c r="Y170" s="45">
        <v>9.33</v>
      </c>
      <c r="Z170" s="38">
        <f t="shared" si="110"/>
        <v>7.1</v>
      </c>
      <c r="AA170" s="37">
        <f t="shared" si="111"/>
        <v>3</v>
      </c>
      <c r="AB170" s="45">
        <v>9</v>
      </c>
      <c r="AC170" s="45">
        <v>1</v>
      </c>
      <c r="AD170" s="45">
        <v>4.5</v>
      </c>
      <c r="AE170" s="45">
        <v>9</v>
      </c>
      <c r="AF170" s="45">
        <v>12</v>
      </c>
      <c r="AG170" s="38">
        <f t="shared" si="112"/>
        <v>11.191428571428572</v>
      </c>
      <c r="AH170" s="37">
        <f t="shared" si="113"/>
        <v>7</v>
      </c>
      <c r="AI170" s="45">
        <v>6</v>
      </c>
      <c r="AJ170" s="45">
        <v>13.67</v>
      </c>
      <c r="AK170" s="45">
        <v>13</v>
      </c>
      <c r="AL170" s="38">
        <f t="shared" si="114"/>
        <v>8.43</v>
      </c>
      <c r="AM170" s="37">
        <f t="shared" si="115"/>
        <v>10</v>
      </c>
      <c r="AN170" s="37">
        <f t="shared" si="116"/>
        <v>20</v>
      </c>
      <c r="AO170" s="40">
        <f t="shared" si="117"/>
        <v>7.81</v>
      </c>
      <c r="AP170" s="47" t="str">
        <f t="shared" si="99"/>
        <v>ajourné</v>
      </c>
      <c r="AQ170" s="39">
        <f t="shared" si="118"/>
        <v>140</v>
      </c>
    </row>
    <row r="171" spans="1:43" s="47" customFormat="1" ht="23.4" customHeight="1">
      <c r="A171" s="37">
        <v>158</v>
      </c>
      <c r="B171" s="47" t="s">
        <v>428</v>
      </c>
      <c r="C171" s="47" t="s">
        <v>429</v>
      </c>
      <c r="D171" s="47" t="s">
        <v>84</v>
      </c>
      <c r="E171" s="38">
        <f t="shared" si="100"/>
        <v>11.835000000000001</v>
      </c>
      <c r="F171" s="39">
        <f t="shared" si="101"/>
        <v>8</v>
      </c>
      <c r="G171" s="45">
        <v>12.67</v>
      </c>
      <c r="H171" s="45">
        <v>11</v>
      </c>
      <c r="I171" s="38">
        <f t="shared" si="102"/>
        <v>10.236666666666666</v>
      </c>
      <c r="J171" s="39">
        <f t="shared" si="103"/>
        <v>18</v>
      </c>
      <c r="K171" s="46">
        <v>11</v>
      </c>
      <c r="L171" s="45">
        <v>7.5</v>
      </c>
      <c r="M171" s="45">
        <v>10</v>
      </c>
      <c r="N171" s="45">
        <v>10.42</v>
      </c>
      <c r="O171" s="45">
        <v>13</v>
      </c>
      <c r="P171" s="38">
        <f t="shared" si="104"/>
        <v>12.164999999999999</v>
      </c>
      <c r="Q171" s="37">
        <f t="shared" si="105"/>
        <v>4</v>
      </c>
      <c r="R171" s="45">
        <v>12</v>
      </c>
      <c r="S171" s="45">
        <v>12.33</v>
      </c>
      <c r="T171" s="38">
        <f t="shared" si="106"/>
        <v>10.92</v>
      </c>
      <c r="U171" s="39">
        <f t="shared" si="107"/>
        <v>30</v>
      </c>
      <c r="V171" s="40">
        <f t="shared" si="108"/>
        <v>11.42</v>
      </c>
      <c r="W171" s="37">
        <f t="shared" si="109"/>
        <v>8</v>
      </c>
      <c r="X171" s="45">
        <v>12.17</v>
      </c>
      <c r="Y171" s="45">
        <v>10.67</v>
      </c>
      <c r="Z171" s="38">
        <f t="shared" si="110"/>
        <v>9.6839999999999993</v>
      </c>
      <c r="AA171" s="37">
        <f t="shared" si="111"/>
        <v>9</v>
      </c>
      <c r="AB171" s="45">
        <v>12.5</v>
      </c>
      <c r="AC171" s="45">
        <v>4</v>
      </c>
      <c r="AD171" s="45">
        <v>7.67</v>
      </c>
      <c r="AE171" s="45">
        <v>12.25</v>
      </c>
      <c r="AF171" s="45">
        <v>12</v>
      </c>
      <c r="AG171" s="38">
        <f t="shared" si="112"/>
        <v>11.808571428571428</v>
      </c>
      <c r="AH171" s="37">
        <f t="shared" si="113"/>
        <v>7</v>
      </c>
      <c r="AI171" s="45">
        <v>8.5</v>
      </c>
      <c r="AJ171" s="45">
        <v>13.33</v>
      </c>
      <c r="AK171" s="45">
        <v>13</v>
      </c>
      <c r="AL171" s="38">
        <f t="shared" si="114"/>
        <v>10.65</v>
      </c>
      <c r="AM171" s="37">
        <f t="shared" si="115"/>
        <v>30</v>
      </c>
      <c r="AN171" s="37">
        <f t="shared" si="116"/>
        <v>60</v>
      </c>
      <c r="AO171" s="40">
        <f t="shared" si="117"/>
        <v>10.785</v>
      </c>
      <c r="AP171" s="47" t="str">
        <f t="shared" si="99"/>
        <v>Admis(e)</v>
      </c>
      <c r="AQ171" s="39">
        <f t="shared" si="118"/>
        <v>180</v>
      </c>
    </row>
    <row r="172" spans="1:43" s="47" customFormat="1" ht="23.4" customHeight="1">
      <c r="A172" s="37">
        <v>159</v>
      </c>
      <c r="B172" s="47" t="s">
        <v>430</v>
      </c>
      <c r="C172" s="47" t="s">
        <v>431</v>
      </c>
      <c r="D172" s="47" t="s">
        <v>432</v>
      </c>
      <c r="E172" s="38">
        <f t="shared" si="100"/>
        <v>10.5</v>
      </c>
      <c r="F172" s="39">
        <f t="shared" si="101"/>
        <v>8</v>
      </c>
      <c r="G172" s="45">
        <v>10.67</v>
      </c>
      <c r="H172" s="45">
        <v>10.33</v>
      </c>
      <c r="I172" s="38">
        <f t="shared" si="102"/>
        <v>8.0661111111111108</v>
      </c>
      <c r="J172" s="39">
        <f t="shared" si="103"/>
        <v>0</v>
      </c>
      <c r="K172" s="46">
        <v>7.5</v>
      </c>
      <c r="L172" s="45">
        <v>7</v>
      </c>
      <c r="M172" s="45">
        <v>8.17</v>
      </c>
      <c r="N172" s="45">
        <v>8.67</v>
      </c>
      <c r="O172" s="45">
        <v>9.5</v>
      </c>
      <c r="P172" s="38">
        <f t="shared" si="104"/>
        <v>9.0850000000000009</v>
      </c>
      <c r="Q172" s="37">
        <f t="shared" si="105"/>
        <v>2</v>
      </c>
      <c r="R172" s="45">
        <v>7.5</v>
      </c>
      <c r="S172" s="45">
        <v>10.67</v>
      </c>
      <c r="T172" s="38">
        <f t="shared" si="106"/>
        <v>8.86</v>
      </c>
      <c r="U172" s="39">
        <f t="shared" si="107"/>
        <v>10</v>
      </c>
      <c r="V172" s="40">
        <f t="shared" si="108"/>
        <v>12.75</v>
      </c>
      <c r="W172" s="37">
        <f t="shared" si="109"/>
        <v>8</v>
      </c>
      <c r="X172" s="45">
        <v>13.5</v>
      </c>
      <c r="Y172" s="45">
        <v>12</v>
      </c>
      <c r="Z172" s="38">
        <f t="shared" si="110"/>
        <v>8.65</v>
      </c>
      <c r="AA172" s="37">
        <f t="shared" si="111"/>
        <v>9</v>
      </c>
      <c r="AB172" s="45">
        <v>10.5</v>
      </c>
      <c r="AC172" s="45">
        <v>7</v>
      </c>
      <c r="AD172" s="45">
        <v>4.17</v>
      </c>
      <c r="AE172" s="45">
        <v>10.58</v>
      </c>
      <c r="AF172" s="45">
        <v>11</v>
      </c>
      <c r="AG172" s="38">
        <f t="shared" si="112"/>
        <v>12.405714285714286</v>
      </c>
      <c r="AH172" s="37">
        <f t="shared" si="113"/>
        <v>7</v>
      </c>
      <c r="AI172" s="45">
        <v>13</v>
      </c>
      <c r="AJ172" s="45">
        <v>11.67</v>
      </c>
      <c r="AK172" s="45">
        <v>12.5</v>
      </c>
      <c r="AL172" s="38">
        <f t="shared" si="114"/>
        <v>10.62</v>
      </c>
      <c r="AM172" s="37">
        <f t="shared" si="115"/>
        <v>30</v>
      </c>
      <c r="AN172" s="37">
        <f t="shared" si="116"/>
        <v>40</v>
      </c>
      <c r="AO172" s="40">
        <f t="shared" si="117"/>
        <v>9.7399999999999984</v>
      </c>
      <c r="AP172" s="47" t="str">
        <f t="shared" si="99"/>
        <v>ajourné</v>
      </c>
      <c r="AQ172" s="39">
        <f t="shared" si="118"/>
        <v>160</v>
      </c>
    </row>
    <row r="173" spans="1:43" s="27" customFormat="1" ht="23.4"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R173" s="84" t="s">
        <v>480</v>
      </c>
      <c r="S173" s="26"/>
      <c r="T173" s="28"/>
      <c r="U173" s="28"/>
      <c r="X173" s="31"/>
      <c r="AB173" s="67"/>
      <c r="AD173" s="31"/>
      <c r="AE173" s="31"/>
      <c r="AF173" s="31"/>
      <c r="AI173" s="31"/>
      <c r="AJ173" s="31"/>
    </row>
    <row r="174" spans="1:43" s="27" customFormat="1" ht="23.4"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5"/>
      <c r="R174" s="26"/>
      <c r="S174" s="26"/>
      <c r="T174" s="28"/>
      <c r="U174" s="28"/>
      <c r="X174" s="31"/>
      <c r="AB174" s="67"/>
      <c r="AD174" s="31"/>
      <c r="AE174" s="31"/>
      <c r="AF174" s="31"/>
      <c r="AI174" s="31"/>
      <c r="AJ174" s="31"/>
    </row>
    <row r="175" spans="1:43" s="27" customFormat="1" ht="23.4"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R175" s="26"/>
      <c r="S175" s="26"/>
      <c r="T175" s="28"/>
      <c r="U175" s="28"/>
      <c r="X175" s="31"/>
      <c r="AB175" s="67"/>
      <c r="AD175" s="31"/>
      <c r="AE175" s="31"/>
      <c r="AF175" s="31"/>
      <c r="AH175" s="27" t="s">
        <v>476</v>
      </c>
      <c r="AI175" s="31"/>
      <c r="AJ175" s="31"/>
    </row>
    <row r="176" spans="1:43" s="27" customFormat="1" ht="23.4"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R176" s="26"/>
      <c r="S176" s="26"/>
      <c r="T176" s="28"/>
      <c r="U176" s="28"/>
      <c r="X176" s="31"/>
      <c r="AB176" s="67"/>
      <c r="AD176" s="31"/>
      <c r="AE176" s="31"/>
      <c r="AF176" s="31"/>
      <c r="AH176" s="27" t="s">
        <v>477</v>
      </c>
      <c r="AI176" s="31"/>
      <c r="AJ176" s="31"/>
    </row>
    <row r="177" spans="5:36" s="27" customFormat="1" ht="23.4"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R177" s="26"/>
      <c r="S177" s="26"/>
      <c r="T177" s="28"/>
      <c r="U177" s="28"/>
      <c r="X177" s="31"/>
      <c r="AB177" s="67"/>
      <c r="AD177" s="31"/>
      <c r="AE177" s="31"/>
      <c r="AF177" s="31"/>
      <c r="AH177" s="27" t="s">
        <v>472</v>
      </c>
      <c r="AI177" s="31"/>
      <c r="AJ177" s="31"/>
    </row>
    <row r="178" spans="5:36" s="27" customFormat="1" ht="23.4"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R178" s="26"/>
      <c r="S178" s="26"/>
      <c r="T178" s="28"/>
      <c r="U178" s="28"/>
      <c r="X178" s="31"/>
      <c r="AB178" s="67"/>
      <c r="AD178" s="31"/>
      <c r="AE178" s="31"/>
      <c r="AF178" s="31"/>
      <c r="AI178" s="31"/>
      <c r="AJ178" s="31"/>
    </row>
    <row r="179" spans="5:36" s="27" customFormat="1" ht="23.4"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R179" s="26"/>
      <c r="S179" s="26"/>
      <c r="T179" s="28"/>
      <c r="U179" s="28"/>
      <c r="X179" s="31"/>
      <c r="AB179" s="67"/>
      <c r="AD179" s="31"/>
      <c r="AE179" s="31"/>
      <c r="AF179" s="31"/>
      <c r="AI179" s="31"/>
      <c r="AJ179" s="31"/>
    </row>
    <row r="180" spans="5:36" s="27" customFormat="1" ht="23.4"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R180" s="26"/>
      <c r="S180" s="26"/>
      <c r="T180" s="28"/>
      <c r="U180" s="28"/>
      <c r="X180" s="31"/>
      <c r="AB180" s="67"/>
      <c r="AD180" s="31"/>
      <c r="AE180" s="31"/>
      <c r="AF180" s="31"/>
      <c r="AI180" s="31"/>
      <c r="AJ180" s="31"/>
    </row>
    <row r="181" spans="5:36" s="27" customFormat="1" ht="23.4"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R181" s="26"/>
      <c r="S181" s="26"/>
      <c r="T181" s="28"/>
      <c r="U181" s="28"/>
      <c r="X181" s="31"/>
      <c r="AB181" s="67"/>
      <c r="AD181" s="31"/>
      <c r="AE181" s="31"/>
      <c r="AF181" s="31"/>
      <c r="AI181" s="31"/>
      <c r="AJ181" s="31"/>
    </row>
    <row r="182" spans="5:36" s="27" customFormat="1" ht="23.4"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R182" s="26"/>
      <c r="S182" s="26"/>
      <c r="T182" s="28"/>
      <c r="U182" s="28"/>
      <c r="X182" s="31"/>
      <c r="AB182" s="67"/>
      <c r="AD182" s="31"/>
      <c r="AE182" s="31"/>
      <c r="AF182" s="31"/>
      <c r="AI182" s="31"/>
      <c r="AJ182" s="31"/>
    </row>
    <row r="183" spans="5:36" s="27" customFormat="1" ht="23.4"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R183" s="26"/>
      <c r="S183" s="26"/>
      <c r="T183" s="28"/>
      <c r="U183" s="28"/>
      <c r="X183" s="31"/>
      <c r="AB183" s="67"/>
      <c r="AD183" s="31"/>
      <c r="AE183" s="31"/>
      <c r="AF183" s="31"/>
      <c r="AI183" s="31"/>
      <c r="AJ183" s="31"/>
    </row>
    <row r="184" spans="5:36" s="27" customFormat="1" ht="23.4"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R184" s="26"/>
      <c r="S184" s="26"/>
      <c r="T184" s="28"/>
      <c r="U184" s="28"/>
      <c r="X184" s="31"/>
      <c r="AB184" s="67"/>
      <c r="AD184" s="31"/>
      <c r="AE184" s="31"/>
      <c r="AF184" s="31"/>
      <c r="AI184" s="31"/>
      <c r="AJ184" s="31"/>
    </row>
    <row r="185" spans="5:36" s="27" customFormat="1" ht="23.4"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R185" s="26"/>
      <c r="S185" s="26"/>
      <c r="T185" s="28"/>
      <c r="U185" s="28"/>
      <c r="X185" s="31"/>
      <c r="AB185" s="67"/>
      <c r="AD185" s="31"/>
      <c r="AE185" s="31"/>
      <c r="AF185" s="31"/>
      <c r="AI185" s="31"/>
      <c r="AJ185" s="31"/>
    </row>
    <row r="186" spans="5:36" s="27" customFormat="1" ht="23.4"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R186" s="26"/>
      <c r="S186" s="26"/>
      <c r="T186" s="28"/>
      <c r="U186" s="28"/>
      <c r="X186" s="31"/>
      <c r="AB186" s="67"/>
      <c r="AD186" s="31"/>
      <c r="AE186" s="31"/>
      <c r="AF186" s="31"/>
      <c r="AI186" s="31"/>
      <c r="AJ186" s="31"/>
    </row>
    <row r="187" spans="5:36" s="27" customFormat="1" ht="23.4"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R187" s="26"/>
      <c r="S187" s="26"/>
      <c r="T187" s="28"/>
      <c r="U187" s="28"/>
      <c r="X187" s="31"/>
      <c r="AB187" s="67"/>
      <c r="AD187" s="31"/>
      <c r="AE187" s="31"/>
      <c r="AF187" s="31"/>
      <c r="AI187" s="31"/>
      <c r="AJ187" s="31"/>
    </row>
    <row r="188" spans="5:36" s="27" customFormat="1" ht="23.4"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R188" s="26"/>
      <c r="S188" s="26"/>
      <c r="T188" s="28"/>
      <c r="U188" s="28"/>
      <c r="X188" s="31"/>
      <c r="AB188" s="67"/>
      <c r="AD188" s="31"/>
      <c r="AE188" s="31"/>
      <c r="AF188" s="31"/>
      <c r="AI188" s="31"/>
      <c r="AJ188" s="31"/>
    </row>
    <row r="189" spans="5:36" s="27" customFormat="1" ht="23.4"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R189" s="26"/>
      <c r="S189" s="26"/>
      <c r="T189" s="28"/>
      <c r="U189" s="28"/>
      <c r="X189" s="31"/>
      <c r="AB189" s="67"/>
      <c r="AD189" s="31"/>
      <c r="AE189" s="31"/>
      <c r="AF189" s="31"/>
      <c r="AI189" s="31"/>
      <c r="AJ189" s="31"/>
    </row>
    <row r="190" spans="5:36" s="27" customFormat="1" ht="23.4"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R190" s="26"/>
      <c r="S190" s="26"/>
      <c r="T190" s="28"/>
      <c r="U190" s="28"/>
      <c r="X190" s="31"/>
      <c r="AB190" s="67"/>
      <c r="AD190" s="31"/>
      <c r="AE190" s="31"/>
      <c r="AF190" s="31"/>
      <c r="AI190" s="31"/>
      <c r="AJ190" s="31"/>
    </row>
    <row r="191" spans="5:36" s="27" customFormat="1" ht="23.4"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R191" s="26"/>
      <c r="S191" s="26"/>
      <c r="T191" s="28"/>
      <c r="U191" s="28"/>
      <c r="X191" s="31"/>
      <c r="AB191" s="67"/>
      <c r="AD191" s="31"/>
      <c r="AE191" s="31"/>
      <c r="AF191" s="31"/>
      <c r="AI191" s="31"/>
      <c r="AJ191" s="31"/>
    </row>
    <row r="192" spans="5:36" s="27" customFormat="1" ht="23.4"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R192" s="26"/>
      <c r="S192" s="26"/>
      <c r="T192" s="28"/>
      <c r="U192" s="28"/>
      <c r="X192" s="31"/>
      <c r="AB192" s="67"/>
      <c r="AD192" s="31"/>
      <c r="AE192" s="31"/>
      <c r="AF192" s="31"/>
      <c r="AI192" s="31"/>
      <c r="AJ192" s="31"/>
    </row>
    <row r="193" spans="5:36" s="27" customFormat="1" ht="23.4"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R193" s="26"/>
      <c r="S193" s="26"/>
      <c r="T193" s="28"/>
      <c r="U193" s="28"/>
      <c r="X193" s="31"/>
      <c r="AB193" s="67"/>
      <c r="AD193" s="31"/>
      <c r="AE193" s="31"/>
      <c r="AF193" s="31"/>
      <c r="AI193" s="31"/>
      <c r="AJ193" s="31"/>
    </row>
    <row r="194" spans="5:36" s="27" customFormat="1" ht="23.4"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R194" s="26"/>
      <c r="S194" s="26"/>
      <c r="T194" s="28"/>
      <c r="U194" s="28"/>
      <c r="X194" s="31"/>
      <c r="AB194" s="67"/>
      <c r="AD194" s="31"/>
      <c r="AE194" s="31"/>
      <c r="AF194" s="31"/>
      <c r="AI194" s="31"/>
      <c r="AJ194" s="31"/>
    </row>
    <row r="195" spans="5:36" s="27" customFormat="1" ht="23.4"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R195" s="26"/>
      <c r="S195" s="26"/>
      <c r="T195" s="28"/>
      <c r="U195" s="28"/>
      <c r="X195" s="31"/>
      <c r="AB195" s="67"/>
      <c r="AD195" s="31"/>
      <c r="AE195" s="31"/>
      <c r="AF195" s="31"/>
      <c r="AI195" s="31"/>
      <c r="AJ195" s="31"/>
    </row>
    <row r="196" spans="5:36" s="27" customFormat="1" ht="23.4"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R196" s="26"/>
      <c r="S196" s="26"/>
      <c r="T196" s="28"/>
      <c r="U196" s="28"/>
      <c r="X196" s="31"/>
      <c r="AB196" s="67"/>
      <c r="AD196" s="31"/>
      <c r="AE196" s="31"/>
      <c r="AF196" s="31"/>
      <c r="AI196" s="31"/>
      <c r="AJ196" s="31"/>
    </row>
    <row r="197" spans="5:36" s="27" customFormat="1" ht="23.4"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R197" s="26"/>
      <c r="S197" s="26"/>
      <c r="T197" s="28"/>
      <c r="U197" s="28"/>
      <c r="X197" s="31"/>
      <c r="AB197" s="67"/>
      <c r="AD197" s="31"/>
      <c r="AE197" s="31"/>
      <c r="AF197" s="31"/>
      <c r="AI197" s="31"/>
      <c r="AJ197" s="31"/>
    </row>
    <row r="198" spans="5:36" s="27" customFormat="1" ht="23.4"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R198" s="26"/>
      <c r="S198" s="26"/>
      <c r="T198" s="28"/>
      <c r="U198" s="28"/>
      <c r="X198" s="31"/>
      <c r="AB198" s="67"/>
      <c r="AD198" s="31"/>
      <c r="AE198" s="31"/>
      <c r="AF198" s="31"/>
      <c r="AI198" s="31"/>
      <c r="AJ198" s="31"/>
    </row>
    <row r="199" spans="5:36" s="27" customFormat="1" ht="23.4"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R199" s="26"/>
      <c r="S199" s="26"/>
      <c r="T199" s="28"/>
      <c r="U199" s="28"/>
      <c r="X199" s="31"/>
      <c r="AB199" s="67"/>
      <c r="AD199" s="31"/>
      <c r="AE199" s="31"/>
      <c r="AF199" s="31"/>
      <c r="AI199" s="31"/>
      <c r="AJ199" s="31"/>
    </row>
    <row r="200" spans="5:36" s="27" customFormat="1" ht="23.4"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R200" s="26"/>
      <c r="S200" s="26"/>
      <c r="T200" s="28"/>
      <c r="U200" s="28"/>
      <c r="X200" s="31"/>
      <c r="AB200" s="67"/>
      <c r="AD200" s="31"/>
      <c r="AE200" s="31"/>
      <c r="AF200" s="31"/>
      <c r="AI200" s="31"/>
      <c r="AJ200" s="31"/>
    </row>
    <row r="201" spans="5:36" s="27" customFormat="1" ht="23.4"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R201" s="26"/>
      <c r="S201" s="26"/>
      <c r="T201" s="28"/>
      <c r="U201" s="28"/>
      <c r="X201" s="31"/>
      <c r="AB201" s="67"/>
      <c r="AD201" s="31"/>
      <c r="AE201" s="31"/>
      <c r="AF201" s="31"/>
      <c r="AI201" s="31"/>
      <c r="AJ201" s="31"/>
    </row>
    <row r="202" spans="5:36" s="22" customFormat="1"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R202" s="21"/>
      <c r="S202" s="21"/>
      <c r="T202" s="23"/>
      <c r="U202" s="23"/>
      <c r="X202" s="32"/>
      <c r="AB202" s="68"/>
      <c r="AD202" s="32"/>
      <c r="AE202" s="32"/>
      <c r="AF202" s="32"/>
      <c r="AI202" s="32"/>
      <c r="AJ202" s="32"/>
    </row>
    <row r="203" spans="5:36" s="22" customFormat="1"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R203" s="21"/>
      <c r="S203" s="21"/>
      <c r="T203" s="23"/>
      <c r="U203" s="23"/>
      <c r="X203" s="32"/>
      <c r="AB203" s="68"/>
      <c r="AD203" s="32"/>
      <c r="AE203" s="32"/>
      <c r="AF203" s="32"/>
      <c r="AI203" s="32"/>
      <c r="AJ203" s="32"/>
    </row>
    <row r="204" spans="5:36" s="22" customFormat="1"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R204" s="21"/>
      <c r="S204" s="21"/>
      <c r="T204" s="23"/>
      <c r="U204" s="23"/>
      <c r="X204" s="32"/>
      <c r="AB204" s="68"/>
      <c r="AD204" s="32"/>
      <c r="AE204" s="32"/>
      <c r="AF204" s="32"/>
      <c r="AI204" s="32"/>
      <c r="AJ204" s="32"/>
    </row>
    <row r="205" spans="5:36" s="22" customFormat="1"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R205" s="21"/>
      <c r="S205" s="21"/>
      <c r="T205" s="23"/>
      <c r="U205" s="23"/>
      <c r="X205" s="32"/>
      <c r="AB205" s="68"/>
      <c r="AD205" s="32"/>
      <c r="AE205" s="32"/>
      <c r="AF205" s="32"/>
      <c r="AI205" s="32"/>
      <c r="AJ205" s="32"/>
    </row>
    <row r="206" spans="5:36" s="22" customFormat="1"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R206" s="21"/>
      <c r="S206" s="21"/>
      <c r="T206" s="23"/>
      <c r="U206" s="23"/>
      <c r="X206" s="32"/>
      <c r="AB206" s="68"/>
      <c r="AD206" s="32"/>
      <c r="AE206" s="32"/>
      <c r="AF206" s="32"/>
      <c r="AI206" s="32"/>
      <c r="AJ206" s="32"/>
    </row>
    <row r="207" spans="5:36" s="22" customFormat="1"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R207" s="21"/>
      <c r="S207" s="21"/>
      <c r="T207" s="23"/>
      <c r="U207" s="23"/>
      <c r="X207" s="32"/>
      <c r="AB207" s="68"/>
      <c r="AD207" s="32"/>
      <c r="AE207" s="32"/>
      <c r="AF207" s="32"/>
      <c r="AI207" s="32"/>
      <c r="AJ207" s="32"/>
    </row>
    <row r="208" spans="5:36" s="22" customFormat="1"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R208" s="21"/>
      <c r="S208" s="21"/>
      <c r="T208" s="23"/>
      <c r="U208" s="23"/>
      <c r="X208" s="32"/>
      <c r="AB208" s="68"/>
      <c r="AD208" s="32"/>
      <c r="AE208" s="32"/>
      <c r="AF208" s="32"/>
      <c r="AI208" s="32"/>
      <c r="AJ208" s="32"/>
    </row>
    <row r="209" spans="5:36" s="22" customFormat="1"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R209" s="21"/>
      <c r="S209" s="21"/>
      <c r="T209" s="23"/>
      <c r="U209" s="23"/>
      <c r="X209" s="32"/>
      <c r="AB209" s="68"/>
      <c r="AD209" s="32"/>
      <c r="AE209" s="32"/>
      <c r="AF209" s="32"/>
      <c r="AI209" s="32"/>
      <c r="AJ209" s="32"/>
    </row>
    <row r="210" spans="5:36" s="22" customFormat="1"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R210" s="21"/>
      <c r="S210" s="21"/>
      <c r="T210" s="23"/>
      <c r="U210" s="23"/>
      <c r="X210" s="32"/>
      <c r="AB210" s="68"/>
      <c r="AD210" s="32"/>
      <c r="AE210" s="32"/>
      <c r="AF210" s="32"/>
      <c r="AI210" s="32"/>
      <c r="AJ210" s="32"/>
    </row>
    <row r="211" spans="5:36" s="22" customFormat="1"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R211" s="21"/>
      <c r="S211" s="21"/>
      <c r="T211" s="23"/>
      <c r="U211" s="23"/>
      <c r="X211" s="32"/>
      <c r="AB211" s="68"/>
      <c r="AD211" s="32"/>
      <c r="AE211" s="32"/>
      <c r="AF211" s="32"/>
      <c r="AI211" s="32"/>
      <c r="AJ211" s="32"/>
    </row>
    <row r="212" spans="5:36" s="22" customFormat="1"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R212" s="21"/>
      <c r="S212" s="21"/>
      <c r="T212" s="23"/>
      <c r="U212" s="23"/>
      <c r="X212" s="32"/>
      <c r="AB212" s="68"/>
      <c r="AD212" s="32"/>
      <c r="AE212" s="32"/>
      <c r="AF212" s="32"/>
      <c r="AI212" s="32"/>
      <c r="AJ212" s="32"/>
    </row>
    <row r="213" spans="5:36" s="22" customFormat="1"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R213" s="21"/>
      <c r="S213" s="21"/>
      <c r="T213" s="23"/>
      <c r="U213" s="23"/>
      <c r="X213" s="32"/>
      <c r="AB213" s="68"/>
      <c r="AD213" s="32"/>
      <c r="AE213" s="32"/>
      <c r="AF213" s="32"/>
      <c r="AI213" s="32"/>
      <c r="AJ213" s="32"/>
    </row>
    <row r="214" spans="5:36" s="22" customFormat="1"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R214" s="21"/>
      <c r="S214" s="21"/>
      <c r="T214" s="23"/>
      <c r="U214" s="23"/>
      <c r="X214" s="32"/>
      <c r="AB214" s="68"/>
      <c r="AD214" s="32"/>
      <c r="AE214" s="32"/>
      <c r="AF214" s="32"/>
      <c r="AI214" s="32"/>
      <c r="AJ214" s="32"/>
    </row>
    <row r="215" spans="5:36" s="22" customFormat="1"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R215" s="21"/>
      <c r="S215" s="21"/>
      <c r="T215" s="23"/>
      <c r="U215" s="23"/>
      <c r="X215" s="32"/>
      <c r="AB215" s="68"/>
      <c r="AD215" s="32"/>
      <c r="AE215" s="32"/>
      <c r="AF215" s="32"/>
      <c r="AI215" s="32"/>
      <c r="AJ215" s="32"/>
    </row>
    <row r="216" spans="5:36" s="22" customFormat="1"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R216" s="21"/>
      <c r="S216" s="21"/>
      <c r="T216" s="23"/>
      <c r="U216" s="23"/>
      <c r="X216" s="32"/>
      <c r="AB216" s="68"/>
      <c r="AD216" s="32"/>
      <c r="AE216" s="32"/>
      <c r="AF216" s="32"/>
      <c r="AI216" s="32"/>
      <c r="AJ216" s="32"/>
    </row>
    <row r="217" spans="5:36" s="22" customFormat="1"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R217" s="21"/>
      <c r="S217" s="21"/>
      <c r="T217" s="23"/>
      <c r="U217" s="23"/>
      <c r="X217" s="32"/>
      <c r="AB217" s="68"/>
      <c r="AD217" s="32"/>
      <c r="AE217" s="32"/>
      <c r="AF217" s="32"/>
      <c r="AI217" s="32"/>
      <c r="AJ217" s="32"/>
    </row>
    <row r="218" spans="5:36">
      <c r="E218" s="32"/>
      <c r="F218" s="32"/>
      <c r="G218" s="32"/>
      <c r="H218" s="32"/>
      <c r="I218" s="32"/>
      <c r="J218" s="32"/>
      <c r="K218" s="32"/>
      <c r="M218" s="32"/>
      <c r="N218" s="32"/>
      <c r="O218" s="32"/>
      <c r="P218" s="32"/>
      <c r="R218" s="21"/>
    </row>
    <row r="219" spans="5:36">
      <c r="E219" s="32"/>
      <c r="F219" s="32"/>
      <c r="G219" s="32"/>
      <c r="H219" s="32"/>
      <c r="I219" s="32"/>
      <c r="J219" s="32"/>
      <c r="K219" s="32"/>
      <c r="M219" s="32"/>
      <c r="N219" s="32"/>
      <c r="O219" s="32"/>
      <c r="P219" s="32"/>
      <c r="R219" s="21"/>
    </row>
    <row r="220" spans="5:36">
      <c r="E220" s="32"/>
      <c r="F220" s="32"/>
      <c r="G220" s="32"/>
      <c r="H220" s="32"/>
      <c r="I220" s="32"/>
      <c r="J220" s="32"/>
      <c r="K220" s="32"/>
      <c r="M220" s="32"/>
      <c r="N220" s="32"/>
      <c r="O220" s="32"/>
      <c r="P220" s="32"/>
      <c r="R220" s="21"/>
    </row>
    <row r="221" spans="5:36">
      <c r="E221" s="32"/>
      <c r="F221" s="32"/>
      <c r="G221" s="32"/>
      <c r="H221" s="32"/>
      <c r="I221" s="32"/>
      <c r="J221" s="32"/>
      <c r="K221" s="32"/>
      <c r="M221" s="32"/>
      <c r="N221" s="32"/>
      <c r="O221" s="32"/>
      <c r="P221" s="32"/>
      <c r="R221" s="21"/>
    </row>
    <row r="222" spans="5:36">
      <c r="E222" s="32"/>
      <c r="F222" s="32"/>
      <c r="G222" s="32"/>
      <c r="H222" s="32"/>
      <c r="I222" s="32"/>
      <c r="J222" s="32"/>
      <c r="K222" s="32"/>
      <c r="M222" s="32"/>
      <c r="N222" s="32"/>
      <c r="O222" s="32"/>
      <c r="P222" s="32"/>
      <c r="R222" s="21"/>
    </row>
    <row r="223" spans="5:36">
      <c r="E223" s="32"/>
      <c r="F223" s="32"/>
      <c r="G223" s="32"/>
      <c r="H223" s="32"/>
      <c r="I223" s="32"/>
      <c r="J223" s="32"/>
      <c r="K223" s="32"/>
      <c r="M223" s="32"/>
      <c r="N223" s="32"/>
      <c r="O223" s="32"/>
      <c r="P223" s="32"/>
      <c r="R223" s="21"/>
    </row>
    <row r="224" spans="5:36">
      <c r="E224" s="32"/>
      <c r="F224" s="32"/>
      <c r="G224" s="32"/>
      <c r="H224" s="32"/>
      <c r="I224" s="32"/>
      <c r="J224" s="32"/>
      <c r="K224" s="32"/>
      <c r="M224" s="32"/>
      <c r="N224" s="32"/>
      <c r="O224" s="32"/>
      <c r="P224" s="32"/>
      <c r="R224" s="21"/>
    </row>
    <row r="225" spans="5:18">
      <c r="E225" s="32"/>
      <c r="F225" s="32"/>
      <c r="G225" s="32"/>
      <c r="H225" s="32"/>
      <c r="I225" s="32"/>
      <c r="J225" s="32"/>
      <c r="K225" s="32"/>
      <c r="M225" s="32"/>
      <c r="N225" s="32"/>
      <c r="O225" s="32"/>
      <c r="P225" s="32"/>
      <c r="R225" s="21"/>
    </row>
    <row r="226" spans="5:18">
      <c r="E226" s="32"/>
      <c r="F226" s="32"/>
      <c r="G226" s="32"/>
      <c r="H226" s="32"/>
      <c r="I226" s="32"/>
      <c r="J226" s="32"/>
      <c r="K226" s="32"/>
      <c r="M226" s="32"/>
      <c r="N226" s="32"/>
      <c r="O226" s="32"/>
      <c r="P226" s="32"/>
      <c r="R226" s="21"/>
    </row>
    <row r="227" spans="5:18">
      <c r="E227" s="32"/>
      <c r="F227" s="32"/>
      <c r="G227" s="32"/>
      <c r="H227" s="32"/>
      <c r="I227" s="32"/>
      <c r="J227" s="32"/>
      <c r="K227" s="32"/>
      <c r="M227" s="32"/>
      <c r="N227" s="32"/>
      <c r="O227" s="32"/>
      <c r="P227" s="32"/>
      <c r="R227" s="21"/>
    </row>
    <row r="228" spans="5:18">
      <c r="E228" s="32"/>
      <c r="F228" s="32"/>
      <c r="G228" s="32"/>
      <c r="H228" s="32"/>
      <c r="I228" s="32"/>
      <c r="J228" s="32"/>
      <c r="K228" s="32"/>
      <c r="M228" s="32"/>
      <c r="N228" s="32"/>
      <c r="O228" s="32"/>
      <c r="P228" s="32"/>
      <c r="R228" s="21"/>
    </row>
    <row r="229" spans="5:18">
      <c r="E229" s="32"/>
      <c r="F229" s="32"/>
      <c r="G229" s="32"/>
      <c r="H229" s="32"/>
      <c r="I229" s="32"/>
      <c r="J229" s="32"/>
      <c r="K229" s="32"/>
      <c r="M229" s="32"/>
      <c r="N229" s="32"/>
      <c r="O229" s="32"/>
      <c r="P229" s="32"/>
      <c r="R229" s="21"/>
    </row>
    <row r="230" spans="5:18">
      <c r="E230" s="32"/>
      <c r="F230" s="32"/>
      <c r="G230" s="32"/>
      <c r="H230" s="32"/>
      <c r="I230" s="32"/>
      <c r="J230" s="32"/>
      <c r="K230" s="32"/>
      <c r="M230" s="32"/>
      <c r="N230" s="32"/>
      <c r="O230" s="32"/>
      <c r="P230" s="32"/>
      <c r="R230" s="21"/>
    </row>
    <row r="231" spans="5:18">
      <c r="E231" s="32"/>
      <c r="F231" s="32"/>
      <c r="G231" s="32"/>
      <c r="H231" s="32"/>
      <c r="I231" s="32"/>
      <c r="J231" s="32"/>
      <c r="K231" s="32"/>
      <c r="M231" s="32"/>
      <c r="N231" s="32"/>
      <c r="O231" s="32"/>
      <c r="P231" s="32"/>
      <c r="R231" s="21"/>
    </row>
    <row r="232" spans="5:18">
      <c r="E232" s="32"/>
      <c r="F232" s="32"/>
      <c r="G232" s="32"/>
      <c r="H232" s="32"/>
      <c r="I232" s="32"/>
      <c r="J232" s="32"/>
      <c r="K232" s="32"/>
      <c r="M232" s="32"/>
      <c r="N232" s="32"/>
      <c r="O232" s="32"/>
      <c r="P232" s="32"/>
      <c r="R232" s="21"/>
    </row>
    <row r="233" spans="5:18">
      <c r="E233" s="32"/>
      <c r="F233" s="32"/>
      <c r="G233" s="32"/>
      <c r="H233" s="32"/>
      <c r="I233" s="32"/>
      <c r="J233" s="32"/>
      <c r="K233" s="32"/>
      <c r="M233" s="32"/>
      <c r="N233" s="32"/>
      <c r="O233" s="32"/>
      <c r="P233" s="32"/>
      <c r="R233" s="21"/>
    </row>
    <row r="234" spans="5:18">
      <c r="E234" s="32"/>
      <c r="F234" s="32"/>
      <c r="G234" s="32"/>
      <c r="H234" s="32"/>
      <c r="I234" s="32"/>
      <c r="J234" s="32"/>
      <c r="K234" s="32"/>
      <c r="M234" s="32"/>
      <c r="N234" s="32"/>
      <c r="O234" s="32"/>
      <c r="P234" s="32"/>
      <c r="R234" s="21"/>
    </row>
    <row r="235" spans="5:18">
      <c r="E235" s="32"/>
      <c r="F235" s="32"/>
      <c r="G235" s="32"/>
      <c r="H235" s="32"/>
      <c r="I235" s="32"/>
      <c r="J235" s="32"/>
      <c r="K235" s="32"/>
      <c r="M235" s="32"/>
      <c r="N235" s="32"/>
      <c r="O235" s="32"/>
      <c r="P235" s="32"/>
      <c r="R235" s="21"/>
    </row>
    <row r="236" spans="5:18">
      <c r="E236" s="32"/>
      <c r="F236" s="32"/>
      <c r="G236" s="32"/>
      <c r="H236" s="32"/>
      <c r="I236" s="32"/>
      <c r="J236" s="32"/>
      <c r="K236" s="32"/>
      <c r="M236" s="32"/>
      <c r="N236" s="32"/>
      <c r="O236" s="32"/>
      <c r="P236" s="32"/>
      <c r="R236" s="21"/>
    </row>
    <row r="237" spans="5:18">
      <c r="E237" s="32"/>
      <c r="F237" s="32"/>
      <c r="G237" s="32"/>
      <c r="H237" s="32"/>
      <c r="I237" s="32"/>
      <c r="J237" s="32"/>
      <c r="K237" s="32"/>
      <c r="M237" s="32"/>
      <c r="N237" s="32"/>
      <c r="O237" s="32"/>
      <c r="P237" s="32"/>
      <c r="R237" s="21"/>
    </row>
    <row r="238" spans="5:18">
      <c r="E238" s="32"/>
      <c r="F238" s="32"/>
      <c r="G238" s="32"/>
      <c r="H238" s="32"/>
      <c r="I238" s="32"/>
      <c r="J238" s="32"/>
      <c r="K238" s="32"/>
      <c r="M238" s="32"/>
      <c r="N238" s="32"/>
      <c r="O238" s="32"/>
      <c r="P238" s="32"/>
      <c r="R238" s="21"/>
    </row>
    <row r="239" spans="5:18">
      <c r="E239" s="32"/>
      <c r="F239" s="32"/>
      <c r="G239" s="32"/>
      <c r="H239" s="32"/>
      <c r="I239" s="32"/>
      <c r="J239" s="32"/>
      <c r="K239" s="32"/>
      <c r="M239" s="32"/>
      <c r="N239" s="32"/>
      <c r="O239" s="32"/>
      <c r="P239" s="32"/>
      <c r="R239" s="21"/>
    </row>
    <row r="240" spans="5:18">
      <c r="E240" s="32"/>
      <c r="F240" s="32"/>
      <c r="G240" s="32"/>
      <c r="H240" s="32"/>
      <c r="I240" s="32"/>
      <c r="J240" s="32"/>
      <c r="K240" s="32"/>
      <c r="M240" s="32"/>
      <c r="N240" s="32"/>
      <c r="O240" s="32"/>
      <c r="P240" s="32"/>
      <c r="R240" s="21"/>
    </row>
    <row r="241" spans="5:18">
      <c r="E241" s="32"/>
      <c r="F241" s="32"/>
      <c r="G241" s="32"/>
      <c r="H241" s="32"/>
      <c r="I241" s="32"/>
      <c r="J241" s="32"/>
      <c r="K241" s="32"/>
      <c r="M241" s="32"/>
      <c r="N241" s="32"/>
      <c r="O241" s="32"/>
      <c r="P241" s="32"/>
      <c r="R241" s="21"/>
    </row>
    <row r="242" spans="5:18">
      <c r="E242" s="32"/>
      <c r="F242" s="32"/>
      <c r="G242" s="32"/>
      <c r="H242" s="32"/>
      <c r="I242" s="32"/>
      <c r="J242" s="32"/>
      <c r="K242" s="32"/>
      <c r="M242" s="32"/>
      <c r="N242" s="32"/>
      <c r="O242" s="32"/>
      <c r="P242" s="32"/>
      <c r="R242" s="21"/>
    </row>
    <row r="243" spans="5:18">
      <c r="E243" s="32"/>
      <c r="F243" s="32"/>
      <c r="G243" s="32"/>
      <c r="H243" s="32"/>
      <c r="I243" s="32"/>
      <c r="J243" s="32"/>
      <c r="K243" s="32"/>
      <c r="M243" s="32"/>
      <c r="N243" s="32"/>
      <c r="O243" s="32"/>
      <c r="P243" s="32"/>
      <c r="R243" s="21"/>
    </row>
    <row r="244" spans="5:18">
      <c r="E244" s="32"/>
      <c r="F244" s="32"/>
      <c r="G244" s="32"/>
      <c r="H244" s="32"/>
      <c r="I244" s="32"/>
      <c r="J244" s="32"/>
      <c r="K244" s="32"/>
      <c r="M244" s="32"/>
      <c r="N244" s="32"/>
      <c r="O244" s="32"/>
      <c r="P244" s="32"/>
      <c r="R244" s="21"/>
    </row>
    <row r="245" spans="5:18">
      <c r="E245" s="32"/>
      <c r="F245" s="32"/>
      <c r="G245" s="32"/>
      <c r="H245" s="32"/>
      <c r="I245" s="32"/>
      <c r="J245" s="32"/>
      <c r="K245" s="32"/>
      <c r="M245" s="32"/>
      <c r="N245" s="32"/>
      <c r="O245" s="32"/>
      <c r="P245" s="32"/>
      <c r="R245" s="21"/>
    </row>
    <row r="246" spans="5:18">
      <c r="E246" s="32"/>
      <c r="F246" s="32"/>
      <c r="G246" s="32"/>
      <c r="H246" s="32"/>
      <c r="I246" s="32"/>
      <c r="J246" s="32"/>
      <c r="K246" s="32"/>
      <c r="M246" s="32"/>
      <c r="N246" s="32"/>
      <c r="O246" s="32"/>
      <c r="P246" s="32"/>
      <c r="R246" s="21"/>
    </row>
    <row r="247" spans="5:18">
      <c r="E247" s="32"/>
      <c r="F247" s="32"/>
      <c r="G247" s="32"/>
      <c r="H247" s="32"/>
      <c r="I247" s="32"/>
      <c r="J247" s="32"/>
      <c r="K247" s="32"/>
      <c r="M247" s="32"/>
      <c r="N247" s="32"/>
      <c r="O247" s="32"/>
      <c r="P247" s="32"/>
      <c r="R247" s="21"/>
    </row>
    <row r="248" spans="5:18">
      <c r="E248" s="32"/>
      <c r="F248" s="32"/>
      <c r="G248" s="32"/>
      <c r="H248" s="32"/>
      <c r="I248" s="32"/>
      <c r="J248" s="32"/>
      <c r="K248" s="32"/>
      <c r="M248" s="32"/>
      <c r="N248" s="32"/>
      <c r="O248" s="32"/>
      <c r="P248" s="32"/>
      <c r="R248" s="21"/>
    </row>
    <row r="249" spans="5:18">
      <c r="E249" s="32"/>
      <c r="F249" s="32"/>
      <c r="G249" s="32"/>
      <c r="H249" s="32"/>
      <c r="I249" s="32"/>
      <c r="J249" s="32"/>
      <c r="K249" s="32"/>
      <c r="M249" s="32"/>
      <c r="N249" s="32"/>
      <c r="O249" s="32"/>
      <c r="P249" s="32"/>
      <c r="R249" s="21"/>
    </row>
    <row r="250" spans="5:18">
      <c r="E250" s="32"/>
      <c r="F250" s="32"/>
      <c r="G250" s="32"/>
      <c r="H250" s="32"/>
      <c r="I250" s="32"/>
      <c r="J250" s="32"/>
      <c r="K250" s="32"/>
      <c r="M250" s="32"/>
      <c r="N250" s="32"/>
      <c r="O250" s="32"/>
      <c r="P250" s="32"/>
      <c r="R250" s="21"/>
    </row>
    <row r="251" spans="5:18">
      <c r="E251" s="32"/>
      <c r="F251" s="32"/>
      <c r="G251" s="32"/>
      <c r="H251" s="32"/>
      <c r="I251" s="32"/>
      <c r="J251" s="32"/>
      <c r="K251" s="32"/>
      <c r="M251" s="32"/>
      <c r="N251" s="32"/>
      <c r="O251" s="32"/>
      <c r="P251" s="32"/>
      <c r="R251" s="21"/>
    </row>
    <row r="252" spans="5:18">
      <c r="E252" s="32"/>
      <c r="F252" s="32"/>
      <c r="G252" s="32"/>
      <c r="H252" s="32"/>
      <c r="I252" s="32"/>
      <c r="J252" s="32"/>
      <c r="K252" s="32"/>
      <c r="M252" s="32"/>
      <c r="N252" s="32"/>
      <c r="O252" s="32"/>
      <c r="P252" s="32"/>
      <c r="R252" s="21"/>
    </row>
    <row r="253" spans="5:18">
      <c r="E253" s="32"/>
      <c r="F253" s="32"/>
      <c r="G253" s="32"/>
      <c r="H253" s="32"/>
      <c r="I253" s="32"/>
      <c r="J253" s="32"/>
      <c r="K253" s="32"/>
      <c r="M253" s="32"/>
      <c r="N253" s="32"/>
      <c r="O253" s="32"/>
      <c r="P253" s="32"/>
      <c r="R253" s="21"/>
    </row>
    <row r="254" spans="5:18">
      <c r="E254" s="32"/>
      <c r="F254" s="32"/>
      <c r="G254" s="32"/>
      <c r="H254" s="32"/>
      <c r="I254" s="32"/>
      <c r="J254" s="32"/>
      <c r="K254" s="32"/>
      <c r="M254" s="32"/>
      <c r="N254" s="32"/>
      <c r="O254" s="32"/>
      <c r="P254" s="32"/>
      <c r="R254" s="21"/>
    </row>
    <row r="255" spans="5:18">
      <c r="E255" s="32"/>
      <c r="F255" s="32"/>
      <c r="G255" s="32"/>
      <c r="H255" s="32"/>
      <c r="I255" s="32"/>
      <c r="J255" s="32"/>
      <c r="K255" s="32"/>
      <c r="M255" s="32"/>
      <c r="N255" s="32"/>
      <c r="O255" s="32"/>
      <c r="P255" s="32"/>
      <c r="R255" s="21"/>
    </row>
    <row r="256" spans="5:18">
      <c r="E256" s="32"/>
      <c r="F256" s="32"/>
      <c r="G256" s="32"/>
      <c r="H256" s="32"/>
      <c r="I256" s="32"/>
      <c r="J256" s="32"/>
      <c r="K256" s="32"/>
      <c r="M256" s="32"/>
      <c r="N256" s="32"/>
      <c r="O256" s="32"/>
      <c r="P256" s="32"/>
      <c r="R256" s="21"/>
    </row>
    <row r="257" spans="5:18">
      <c r="E257" s="32"/>
      <c r="F257" s="32"/>
      <c r="G257" s="32"/>
      <c r="H257" s="32"/>
      <c r="I257" s="32"/>
      <c r="J257" s="32"/>
      <c r="K257" s="32"/>
      <c r="M257" s="32"/>
      <c r="N257" s="32"/>
      <c r="O257" s="32"/>
      <c r="P257" s="32"/>
      <c r="R257" s="21"/>
    </row>
    <row r="258" spans="5:18">
      <c r="E258" s="32"/>
      <c r="F258" s="32"/>
      <c r="G258" s="32"/>
      <c r="H258" s="32"/>
      <c r="I258" s="32"/>
      <c r="J258" s="32"/>
      <c r="K258" s="32"/>
      <c r="M258" s="32"/>
      <c r="N258" s="32"/>
      <c r="O258" s="32"/>
      <c r="P258" s="32"/>
      <c r="R258" s="21"/>
    </row>
    <row r="259" spans="5:18">
      <c r="E259" s="32"/>
      <c r="F259" s="32"/>
      <c r="G259" s="32"/>
      <c r="H259" s="32"/>
      <c r="I259" s="32"/>
      <c r="J259" s="32"/>
      <c r="K259" s="32"/>
      <c r="M259" s="32"/>
      <c r="N259" s="32"/>
      <c r="O259" s="32"/>
      <c r="P259" s="32"/>
      <c r="R259" s="21"/>
    </row>
    <row r="260" spans="5:18">
      <c r="E260" s="32"/>
      <c r="F260" s="32"/>
      <c r="G260" s="32"/>
      <c r="H260" s="32"/>
      <c r="I260" s="32"/>
      <c r="J260" s="32"/>
      <c r="K260" s="32"/>
      <c r="M260" s="32"/>
      <c r="N260" s="32"/>
      <c r="O260" s="32"/>
      <c r="P260" s="32"/>
      <c r="R260" s="21"/>
    </row>
    <row r="261" spans="5:18">
      <c r="E261" s="32"/>
      <c r="F261" s="32"/>
      <c r="G261" s="32"/>
      <c r="H261" s="32"/>
      <c r="I261" s="32"/>
      <c r="J261" s="32"/>
      <c r="K261" s="32"/>
      <c r="M261" s="32"/>
      <c r="N261" s="32"/>
      <c r="O261" s="32"/>
      <c r="P261" s="32"/>
      <c r="R261" s="21"/>
    </row>
    <row r="262" spans="5:18">
      <c r="E262" s="32"/>
      <c r="F262" s="32"/>
      <c r="G262" s="32"/>
      <c r="H262" s="32"/>
      <c r="I262" s="32"/>
      <c r="J262" s="32"/>
      <c r="K262" s="32"/>
      <c r="M262" s="32"/>
      <c r="N262" s="32"/>
      <c r="O262" s="32"/>
      <c r="P262" s="32"/>
      <c r="R262" s="21"/>
    </row>
    <row r="263" spans="5:18">
      <c r="E263" s="32"/>
      <c r="F263" s="32"/>
      <c r="G263" s="32"/>
      <c r="H263" s="32"/>
      <c r="I263" s="32"/>
      <c r="J263" s="32"/>
      <c r="K263" s="32"/>
      <c r="M263" s="32"/>
      <c r="N263" s="32"/>
      <c r="O263" s="32"/>
      <c r="P263" s="32"/>
      <c r="R263" s="21"/>
    </row>
    <row r="264" spans="5:18">
      <c r="E264" s="32"/>
      <c r="F264" s="32"/>
      <c r="G264" s="32"/>
      <c r="H264" s="32"/>
      <c r="I264" s="32"/>
      <c r="J264" s="32"/>
      <c r="K264" s="32"/>
      <c r="M264" s="32"/>
      <c r="N264" s="32"/>
      <c r="O264" s="32"/>
      <c r="P264" s="32"/>
      <c r="R264" s="21"/>
    </row>
    <row r="265" spans="5:18">
      <c r="E265" s="32"/>
      <c r="F265" s="32"/>
      <c r="G265" s="32"/>
      <c r="H265" s="32"/>
      <c r="I265" s="32"/>
      <c r="J265" s="32"/>
      <c r="K265" s="32"/>
      <c r="M265" s="32"/>
      <c r="N265" s="32"/>
      <c r="O265" s="32"/>
      <c r="P265" s="32"/>
      <c r="R265" s="21"/>
    </row>
    <row r="266" spans="5:18">
      <c r="E266" s="32"/>
      <c r="F266" s="32"/>
      <c r="G266" s="32"/>
      <c r="H266" s="32"/>
      <c r="I266" s="32"/>
      <c r="J266" s="32"/>
      <c r="K266" s="32"/>
      <c r="M266" s="32"/>
      <c r="N266" s="32"/>
      <c r="O266" s="32"/>
      <c r="P266" s="32"/>
      <c r="R266" s="21"/>
    </row>
    <row r="267" spans="5:18">
      <c r="E267" s="32"/>
      <c r="F267" s="32"/>
      <c r="G267" s="32"/>
      <c r="H267" s="32"/>
      <c r="I267" s="32"/>
      <c r="J267" s="32"/>
      <c r="K267" s="32"/>
      <c r="M267" s="32"/>
      <c r="N267" s="32"/>
      <c r="O267" s="32"/>
      <c r="P267" s="32"/>
      <c r="R267" s="21"/>
    </row>
    <row r="268" spans="5:18">
      <c r="E268" s="32"/>
      <c r="F268" s="32"/>
      <c r="G268" s="32"/>
      <c r="H268" s="32"/>
      <c r="I268" s="32"/>
      <c r="J268" s="32"/>
      <c r="K268" s="32"/>
      <c r="M268" s="32"/>
      <c r="N268" s="32"/>
      <c r="O268" s="32"/>
      <c r="P268" s="32"/>
      <c r="R268" s="21"/>
    </row>
    <row r="269" spans="5:18">
      <c r="E269" s="32"/>
      <c r="F269" s="32"/>
      <c r="G269" s="32"/>
      <c r="H269" s="32"/>
      <c r="I269" s="32"/>
      <c r="J269" s="32"/>
      <c r="K269" s="32"/>
      <c r="M269" s="32"/>
      <c r="N269" s="32"/>
      <c r="O269" s="32"/>
      <c r="P269" s="32"/>
      <c r="R269" s="21"/>
    </row>
    <row r="270" spans="5:18">
      <c r="E270" s="32"/>
      <c r="F270" s="32"/>
      <c r="G270" s="32"/>
      <c r="H270" s="32"/>
      <c r="I270" s="32"/>
      <c r="J270" s="32"/>
      <c r="K270" s="32"/>
      <c r="M270" s="32"/>
      <c r="N270" s="32"/>
      <c r="O270" s="32"/>
      <c r="P270" s="32"/>
      <c r="R270" s="21"/>
    </row>
    <row r="271" spans="5:18">
      <c r="E271" s="32"/>
      <c r="F271" s="32"/>
      <c r="G271" s="32"/>
      <c r="H271" s="32"/>
      <c r="I271" s="32"/>
      <c r="J271" s="32"/>
      <c r="K271" s="32"/>
      <c r="M271" s="32"/>
      <c r="N271" s="32"/>
      <c r="O271" s="32"/>
      <c r="P271" s="32"/>
      <c r="R271" s="21"/>
    </row>
    <row r="272" spans="5:18">
      <c r="E272" s="32"/>
      <c r="F272" s="32"/>
      <c r="G272" s="32"/>
      <c r="H272" s="32"/>
      <c r="I272" s="32"/>
      <c r="J272" s="32"/>
      <c r="K272" s="32"/>
      <c r="M272" s="32"/>
      <c r="N272" s="32"/>
      <c r="O272" s="32"/>
      <c r="P272" s="32"/>
      <c r="R272" s="21"/>
    </row>
    <row r="273" spans="5:18">
      <c r="E273" s="32"/>
      <c r="F273" s="32"/>
      <c r="G273" s="32"/>
      <c r="H273" s="32"/>
      <c r="I273" s="32"/>
      <c r="J273" s="32"/>
      <c r="K273" s="32"/>
      <c r="M273" s="32"/>
      <c r="N273" s="32"/>
      <c r="O273" s="32"/>
      <c r="P273" s="32"/>
      <c r="R273" s="21"/>
    </row>
    <row r="274" spans="5:18">
      <c r="E274" s="32"/>
      <c r="F274" s="32"/>
      <c r="G274" s="32"/>
      <c r="H274" s="32"/>
      <c r="I274" s="32"/>
      <c r="J274" s="32"/>
      <c r="K274" s="32"/>
      <c r="M274" s="32"/>
      <c r="N274" s="32"/>
      <c r="O274" s="32"/>
      <c r="P274" s="32"/>
      <c r="R274" s="21"/>
    </row>
    <row r="275" spans="5:18">
      <c r="E275" s="32"/>
      <c r="F275" s="32"/>
      <c r="G275" s="32"/>
      <c r="H275" s="32"/>
      <c r="I275" s="32"/>
      <c r="J275" s="32"/>
      <c r="K275" s="32"/>
      <c r="M275" s="32"/>
      <c r="N275" s="32"/>
      <c r="O275" s="32"/>
      <c r="P275" s="32"/>
    </row>
    <row r="276" spans="5:18">
      <c r="E276" s="32"/>
      <c r="F276" s="32"/>
      <c r="G276" s="32"/>
      <c r="H276" s="32"/>
      <c r="I276" s="32"/>
      <c r="J276" s="32"/>
      <c r="K276" s="32"/>
      <c r="M276" s="32"/>
      <c r="N276" s="32"/>
      <c r="O276" s="32"/>
      <c r="P276" s="32"/>
    </row>
  </sheetData>
  <mergeCells count="3">
    <mergeCell ref="A6:D6"/>
    <mergeCell ref="A118:D118"/>
    <mergeCell ref="A61:D61"/>
  </mergeCells>
  <pageMargins left="0.7" right="0.7" top="0.75" bottom="0.75" header="0.3" footer="0.3"/>
  <pageSetup paperSize="9" scale="34" orientation="landscape" verticalDpi="300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4:P16"/>
  <sheetViews>
    <sheetView topLeftCell="A10" workbookViewId="0">
      <selection activeCell="G21" sqref="G21"/>
    </sheetView>
  </sheetViews>
  <sheetFormatPr baseColWidth="10" defaultRowHeight="14.4"/>
  <sheetData>
    <row r="4" spans="1:16" ht="18">
      <c r="C4" s="5" t="s">
        <v>433</v>
      </c>
      <c r="D4" s="5"/>
      <c r="E4" s="5"/>
      <c r="F4" s="6"/>
    </row>
    <row r="5" spans="1:16" ht="17.399999999999999">
      <c r="F5" s="2" t="s">
        <v>445</v>
      </c>
      <c r="M5" s="94" t="s">
        <v>442</v>
      </c>
      <c r="N5" s="94"/>
      <c r="O5" s="94"/>
    </row>
    <row r="6" spans="1:16" ht="15" thickBot="1">
      <c r="A6" s="91" t="s">
        <v>435</v>
      </c>
      <c r="B6" s="91" t="s">
        <v>434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7"/>
    </row>
    <row r="7" spans="1:16" ht="59.4" customHeight="1" thickBot="1">
      <c r="A7" s="92"/>
      <c r="B7" s="95" t="s">
        <v>10</v>
      </c>
      <c r="C7" s="96"/>
      <c r="D7" s="11"/>
      <c r="E7" s="12" t="s">
        <v>11</v>
      </c>
      <c r="F7" s="8" t="s">
        <v>13</v>
      </c>
      <c r="G7" s="13" t="s">
        <v>14</v>
      </c>
      <c r="H7" s="95" t="s">
        <v>15</v>
      </c>
      <c r="I7" s="96"/>
      <c r="J7" s="99" t="s">
        <v>16</v>
      </c>
      <c r="K7" s="100"/>
      <c r="L7" s="8" t="s">
        <v>17</v>
      </c>
      <c r="M7" s="13" t="s">
        <v>19</v>
      </c>
      <c r="N7" s="95" t="s">
        <v>20</v>
      </c>
      <c r="O7" s="96"/>
    </row>
    <row r="8" spans="1:16" ht="15" thickBot="1">
      <c r="A8" s="93"/>
      <c r="B8" s="9" t="s">
        <v>443</v>
      </c>
      <c r="C8" s="10" t="s">
        <v>444</v>
      </c>
      <c r="D8" s="9" t="s">
        <v>443</v>
      </c>
      <c r="E8" s="10" t="s">
        <v>444</v>
      </c>
      <c r="F8" s="10" t="s">
        <v>444</v>
      </c>
      <c r="G8" s="14" t="s">
        <v>444</v>
      </c>
      <c r="H8" s="9" t="s">
        <v>443</v>
      </c>
      <c r="I8" s="10" t="s">
        <v>444</v>
      </c>
      <c r="J8" s="9" t="s">
        <v>443</v>
      </c>
      <c r="K8" s="15" t="s">
        <v>444</v>
      </c>
      <c r="L8" s="15" t="s">
        <v>444</v>
      </c>
      <c r="M8" s="16" t="s">
        <v>444</v>
      </c>
      <c r="N8" s="9" t="s">
        <v>443</v>
      </c>
      <c r="O8" s="15" t="s">
        <v>444</v>
      </c>
    </row>
    <row r="9" spans="1:16" ht="37.200000000000003" customHeight="1">
      <c r="A9" s="4" t="s">
        <v>436</v>
      </c>
      <c r="B9" s="17" t="s">
        <v>446</v>
      </c>
      <c r="C9" s="17" t="s">
        <v>446</v>
      </c>
      <c r="D9" s="17" t="s">
        <v>446</v>
      </c>
      <c r="E9" s="17" t="s">
        <v>446</v>
      </c>
      <c r="F9" s="17" t="s">
        <v>446</v>
      </c>
      <c r="G9" s="17" t="s">
        <v>446</v>
      </c>
      <c r="H9" s="17" t="s">
        <v>446</v>
      </c>
      <c r="I9" s="17" t="s">
        <v>446</v>
      </c>
      <c r="J9" s="17" t="s">
        <v>446</v>
      </c>
      <c r="K9" s="18"/>
      <c r="L9" s="19" t="s">
        <v>446</v>
      </c>
      <c r="M9" s="18"/>
      <c r="N9" s="19" t="s">
        <v>446</v>
      </c>
      <c r="O9" s="17" t="s">
        <v>446</v>
      </c>
    </row>
    <row r="10" spans="1:16" ht="37.200000000000003" customHeight="1">
      <c r="A10" s="4" t="s">
        <v>437</v>
      </c>
      <c r="B10" s="17" t="s">
        <v>446</v>
      </c>
      <c r="C10" s="17" t="s">
        <v>446</v>
      </c>
      <c r="D10" s="17" t="s">
        <v>446</v>
      </c>
      <c r="E10" s="17" t="s">
        <v>446</v>
      </c>
      <c r="F10" s="17" t="s">
        <v>446</v>
      </c>
      <c r="G10" s="17" t="s">
        <v>446</v>
      </c>
      <c r="H10" s="17" t="s">
        <v>446</v>
      </c>
      <c r="I10" s="17" t="s">
        <v>446</v>
      </c>
      <c r="J10" s="17" t="s">
        <v>446</v>
      </c>
      <c r="K10" s="18"/>
      <c r="L10" s="19" t="s">
        <v>446</v>
      </c>
      <c r="M10" s="18"/>
      <c r="N10" s="19" t="s">
        <v>446</v>
      </c>
      <c r="O10" s="17" t="s">
        <v>446</v>
      </c>
    </row>
    <row r="11" spans="1:16" ht="37.200000000000003" customHeight="1">
      <c r="A11" s="4" t="s">
        <v>438</v>
      </c>
      <c r="B11" s="17" t="s">
        <v>446</v>
      </c>
      <c r="C11" s="17" t="s">
        <v>446</v>
      </c>
      <c r="D11" s="17" t="s">
        <v>446</v>
      </c>
      <c r="E11" s="17" t="s">
        <v>446</v>
      </c>
      <c r="F11" s="17" t="s">
        <v>446</v>
      </c>
      <c r="G11" s="17" t="s">
        <v>446</v>
      </c>
      <c r="H11" s="17" t="s">
        <v>446</v>
      </c>
      <c r="I11" s="17" t="s">
        <v>446</v>
      </c>
      <c r="J11" s="17" t="s">
        <v>446</v>
      </c>
      <c r="K11" s="18"/>
      <c r="L11" s="19" t="s">
        <v>446</v>
      </c>
      <c r="M11" s="18"/>
      <c r="N11" s="19" t="s">
        <v>446</v>
      </c>
      <c r="O11" s="17" t="s">
        <v>446</v>
      </c>
    </row>
    <row r="12" spans="1:16" ht="37.200000000000003" customHeight="1">
      <c r="A12" s="4" t="s">
        <v>439</v>
      </c>
      <c r="B12" s="17" t="s">
        <v>446</v>
      </c>
      <c r="C12" s="17" t="s">
        <v>446</v>
      </c>
      <c r="D12" s="17" t="s">
        <v>446</v>
      </c>
      <c r="E12" s="17" t="s">
        <v>446</v>
      </c>
      <c r="F12" s="17" t="s">
        <v>446</v>
      </c>
      <c r="G12" s="17" t="s">
        <v>446</v>
      </c>
      <c r="H12" s="17" t="s">
        <v>446</v>
      </c>
      <c r="I12" s="17" t="s">
        <v>446</v>
      </c>
      <c r="J12" s="17" t="s">
        <v>446</v>
      </c>
      <c r="K12" s="18"/>
      <c r="L12" s="19" t="s">
        <v>446</v>
      </c>
      <c r="M12" s="18"/>
      <c r="N12" s="19" t="s">
        <v>446</v>
      </c>
      <c r="O12" s="17" t="s">
        <v>446</v>
      </c>
    </row>
    <row r="13" spans="1:16" ht="37.200000000000003" customHeight="1">
      <c r="A13" s="4" t="s">
        <v>440</v>
      </c>
      <c r="B13" s="17" t="s">
        <v>446</v>
      </c>
      <c r="C13" s="17" t="s">
        <v>446</v>
      </c>
      <c r="D13" s="17" t="s">
        <v>446</v>
      </c>
      <c r="E13" s="17" t="s">
        <v>446</v>
      </c>
      <c r="F13" s="17" t="s">
        <v>446</v>
      </c>
      <c r="G13" s="17" t="s">
        <v>446</v>
      </c>
      <c r="H13" s="17" t="s">
        <v>446</v>
      </c>
      <c r="I13" s="17" t="s">
        <v>446</v>
      </c>
      <c r="J13" s="17" t="s">
        <v>446</v>
      </c>
      <c r="K13" s="18"/>
      <c r="L13" s="19" t="s">
        <v>446</v>
      </c>
      <c r="M13" s="18"/>
      <c r="N13" s="19" t="s">
        <v>446</v>
      </c>
      <c r="O13" s="17" t="s">
        <v>446</v>
      </c>
    </row>
    <row r="14" spans="1:16" ht="37.200000000000003" customHeight="1">
      <c r="A14" s="4" t="s">
        <v>441</v>
      </c>
      <c r="B14" s="17" t="s">
        <v>446</v>
      </c>
      <c r="C14" s="17" t="s">
        <v>446</v>
      </c>
      <c r="D14" s="17" t="s">
        <v>446</v>
      </c>
      <c r="E14" s="17" t="s">
        <v>446</v>
      </c>
      <c r="F14" s="17" t="s">
        <v>446</v>
      </c>
      <c r="G14" s="17" t="s">
        <v>446</v>
      </c>
      <c r="H14" s="17" t="s">
        <v>446</v>
      </c>
      <c r="I14" s="17" t="s">
        <v>446</v>
      </c>
      <c r="J14" s="17" t="s">
        <v>446</v>
      </c>
      <c r="K14" s="18"/>
      <c r="L14" s="19" t="s">
        <v>446</v>
      </c>
      <c r="M14" s="18" t="s">
        <v>446</v>
      </c>
      <c r="N14" s="18"/>
      <c r="O14" s="17" t="s">
        <v>446</v>
      </c>
    </row>
    <row r="16" spans="1:16">
      <c r="K16" t="s">
        <v>447</v>
      </c>
    </row>
  </sheetData>
  <mergeCells count="7">
    <mergeCell ref="A6:A8"/>
    <mergeCell ref="M5:O5"/>
    <mergeCell ref="B7:C7"/>
    <mergeCell ref="B6:O6"/>
    <mergeCell ref="H7:I7"/>
    <mergeCell ref="J7:K7"/>
    <mergeCell ref="N7:O7"/>
  </mergeCells>
  <pageMargins left="0.7" right="0.7" top="0.75" bottom="0.75" header="0.3" footer="0.3"/>
  <pageSetup paperSize="9" scale="7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HoC</cp:lastModifiedBy>
  <cp:lastPrinted>2013-10-03T19:37:11Z</cp:lastPrinted>
  <dcterms:created xsi:type="dcterms:W3CDTF">2013-03-10T17:14:42Z</dcterms:created>
  <dcterms:modified xsi:type="dcterms:W3CDTF">2013-10-03T20:01:08Z</dcterms:modified>
</cp:coreProperties>
</file>