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SCIENCE DU LANGAGE" sheetId="1" r:id="rId1"/>
  </sheets>
  <definedNames/>
  <calcPr fullCalcOnLoad="1"/>
</workbook>
</file>

<file path=xl/sharedStrings.xml><?xml version="1.0" encoding="utf-8"?>
<sst xmlns="http://schemas.openxmlformats.org/spreadsheetml/2006/main" count="857" uniqueCount="550">
  <si>
    <t>Nom</t>
  </si>
  <si>
    <t>Prénom</t>
  </si>
  <si>
    <t>Matricule</t>
  </si>
  <si>
    <t>N°</t>
  </si>
  <si>
    <t>وح اس 1</t>
  </si>
  <si>
    <t>ل.ت</t>
  </si>
  <si>
    <t>ل.ب</t>
  </si>
  <si>
    <t>م.ت.ل</t>
  </si>
  <si>
    <t>وح اس 2</t>
  </si>
  <si>
    <t>ت.ع..ن.ع</t>
  </si>
  <si>
    <t>ن.خ.ح.ت</t>
  </si>
  <si>
    <t>وح ام اع 1</t>
  </si>
  <si>
    <t>ل.ح.ح</t>
  </si>
  <si>
    <t>تر</t>
  </si>
  <si>
    <t>Moyenne S1</t>
  </si>
  <si>
    <t>وح اس 1 س2</t>
  </si>
  <si>
    <t>ت.ل.غ.ل</t>
  </si>
  <si>
    <t>ع.ت.ل</t>
  </si>
  <si>
    <t>ن.ن.ع</t>
  </si>
  <si>
    <t>وح اس 2 س2</t>
  </si>
  <si>
    <t>س.ع.ج</t>
  </si>
  <si>
    <t>س.ع.س</t>
  </si>
  <si>
    <t>وح ام اع س2</t>
  </si>
  <si>
    <t>تر2</t>
  </si>
  <si>
    <t>Moyenne S2</t>
  </si>
  <si>
    <t>crédit u2</t>
  </si>
  <si>
    <t>crédit u1</t>
  </si>
  <si>
    <t>total crédit s1</t>
  </si>
  <si>
    <t>Crédit u4</t>
  </si>
  <si>
    <t>crédit u5</t>
  </si>
  <si>
    <t>crédit u6</t>
  </si>
  <si>
    <t>total cédit s2</t>
  </si>
  <si>
    <t>Total crédit s1+s2</t>
  </si>
  <si>
    <t>Crédit u3</t>
  </si>
  <si>
    <t>Jury</t>
  </si>
  <si>
    <t>Date Naissance</t>
  </si>
  <si>
    <t>Lieu de Naissance</t>
  </si>
  <si>
    <t>Bejaia</t>
  </si>
  <si>
    <t>Kherrata</t>
  </si>
  <si>
    <t>Souk el tenine</t>
  </si>
  <si>
    <t>Bouira</t>
  </si>
  <si>
    <t>Taskriout</t>
  </si>
  <si>
    <t>Barbacha</t>
  </si>
  <si>
    <t>Sidi aich</t>
  </si>
  <si>
    <t>Akbou</t>
  </si>
  <si>
    <t>M'chedallah</t>
  </si>
  <si>
    <t>Aokas</t>
  </si>
  <si>
    <t>Tazmalt</t>
  </si>
  <si>
    <t>Timezrit</t>
  </si>
  <si>
    <t>Fouzia</t>
  </si>
  <si>
    <t>Lila</t>
  </si>
  <si>
    <t>Nassima</t>
  </si>
  <si>
    <t>Yasmina</t>
  </si>
  <si>
    <t>Sonia</t>
  </si>
  <si>
    <t>Nabila</t>
  </si>
  <si>
    <t>Fadila</t>
  </si>
  <si>
    <t>Saida</t>
  </si>
  <si>
    <t>Kahina</t>
  </si>
  <si>
    <t>S1</t>
  </si>
  <si>
    <t>u11</t>
  </si>
  <si>
    <t>Moyenne annuelle</t>
  </si>
  <si>
    <t>ل.ت1</t>
  </si>
  <si>
    <t>ل.ب1</t>
  </si>
  <si>
    <t>م.ت.ل1</t>
  </si>
  <si>
    <t>u22</t>
  </si>
  <si>
    <t>ت.ع..ن.ع2</t>
  </si>
  <si>
    <t>ن.خ.ح.ت2</t>
  </si>
  <si>
    <t>u33</t>
  </si>
  <si>
    <t>ل.ح.ح3</t>
  </si>
  <si>
    <t>تر3</t>
  </si>
  <si>
    <t>S2</t>
  </si>
  <si>
    <t>u44</t>
  </si>
  <si>
    <t>ت.ل.غ.ل4</t>
  </si>
  <si>
    <t>ع.ت.ل4</t>
  </si>
  <si>
    <t>ن.ن.ع4</t>
  </si>
  <si>
    <t>u55</t>
  </si>
  <si>
    <t>س.ع.ج5</t>
  </si>
  <si>
    <t>س.ع.س5</t>
  </si>
  <si>
    <t>u6</t>
  </si>
  <si>
    <t>تر26</t>
  </si>
  <si>
    <t>u1c</t>
  </si>
  <si>
    <t>ل.تc1</t>
  </si>
  <si>
    <t>ل.بc1</t>
  </si>
  <si>
    <t>م.ت.لc1</t>
  </si>
  <si>
    <t>u2c</t>
  </si>
  <si>
    <t>ت.ع..ن.عc2</t>
  </si>
  <si>
    <t>ن.خ.ح.تc2</t>
  </si>
  <si>
    <t>u3c</t>
  </si>
  <si>
    <t>ل.ح.حc3</t>
  </si>
  <si>
    <t>ترc3</t>
  </si>
  <si>
    <t>u4c</t>
  </si>
  <si>
    <t>ت.ل.غ.لc4</t>
  </si>
  <si>
    <t>ع.ت.لc4</t>
  </si>
  <si>
    <t>ن.ن.عc4</t>
  </si>
  <si>
    <t>u5c</t>
  </si>
  <si>
    <t>س.ع.جc5</t>
  </si>
  <si>
    <t>س.ع.سc5</t>
  </si>
  <si>
    <t>U6</t>
  </si>
  <si>
    <t>ترc26</t>
  </si>
  <si>
    <t>UNIVERSITE ABDERRAHMANE MIRA DE BEJAIA</t>
  </si>
  <si>
    <t>Coef</t>
  </si>
  <si>
    <t xml:space="preserve">Procès Verbal de délibérations </t>
  </si>
  <si>
    <t>FACULTE DES LETTRES ET DES LANGUES</t>
  </si>
  <si>
    <t>08AR643</t>
  </si>
  <si>
    <t>Samira</t>
  </si>
  <si>
    <t>AIT YAHIA</t>
  </si>
  <si>
    <t>Adem</t>
  </si>
  <si>
    <t>Naima</t>
  </si>
  <si>
    <t>Souhila</t>
  </si>
  <si>
    <t>Rachida</t>
  </si>
  <si>
    <t>Tassadit</t>
  </si>
  <si>
    <t>Assia</t>
  </si>
  <si>
    <t>Lynda</t>
  </si>
  <si>
    <t>Fahima</t>
  </si>
  <si>
    <t>Zahia</t>
  </si>
  <si>
    <t>Sara</t>
  </si>
  <si>
    <t>Aicha</t>
  </si>
  <si>
    <t>Ouzelaguen</t>
  </si>
  <si>
    <t>Seddouk</t>
  </si>
  <si>
    <t>Chemini</t>
  </si>
  <si>
    <t>Amizour</t>
  </si>
  <si>
    <t>Béjaia</t>
  </si>
  <si>
    <t>Aghbalou</t>
  </si>
  <si>
    <t>Toudja</t>
  </si>
  <si>
    <t>HADDAD</t>
  </si>
  <si>
    <t>Hayet</t>
  </si>
  <si>
    <t>08AR240</t>
  </si>
  <si>
    <t>HAZI</t>
  </si>
  <si>
    <t>Noura</t>
  </si>
  <si>
    <t>MADI</t>
  </si>
  <si>
    <t>MEZIANI</t>
  </si>
  <si>
    <t>08AR062</t>
  </si>
  <si>
    <t>MOUSSAOUI</t>
  </si>
  <si>
    <t>YAHIAOUI</t>
  </si>
  <si>
    <t xml:space="preserve">          Spécialité: Sciences du langage</t>
  </si>
  <si>
    <t>08AR445</t>
  </si>
  <si>
    <t>08S01909CAR</t>
  </si>
  <si>
    <t>09AR0108</t>
  </si>
  <si>
    <t>08AR341</t>
  </si>
  <si>
    <t>09AR0152</t>
  </si>
  <si>
    <t>09AR0327</t>
  </si>
  <si>
    <t>09AR0273</t>
  </si>
  <si>
    <t>08AR162</t>
  </si>
  <si>
    <t>08AR258</t>
  </si>
  <si>
    <t>09AR0142</t>
  </si>
  <si>
    <t>09AR448</t>
  </si>
  <si>
    <t>08AR647</t>
  </si>
  <si>
    <t>09AR0227</t>
  </si>
  <si>
    <t>08AR534</t>
  </si>
  <si>
    <t>08AR175</t>
  </si>
  <si>
    <t>08J16109CAR</t>
  </si>
  <si>
    <t>09AR0055</t>
  </si>
  <si>
    <t>ABBAS</t>
  </si>
  <si>
    <t>Akila</t>
  </si>
  <si>
    <t>ADJAM</t>
  </si>
  <si>
    <t>Chabane</t>
  </si>
  <si>
    <t>AMIR</t>
  </si>
  <si>
    <t>AMROUNI</t>
  </si>
  <si>
    <t>Amar</t>
  </si>
  <si>
    <t>Hanane</t>
  </si>
  <si>
    <t>CHARIKH</t>
  </si>
  <si>
    <t>Atika</t>
  </si>
  <si>
    <t>DEFLAOUI</t>
  </si>
  <si>
    <t>Wahiba</t>
  </si>
  <si>
    <t>HAMADOUCHE</t>
  </si>
  <si>
    <t>Dyhia</t>
  </si>
  <si>
    <t>HAMDAD</t>
  </si>
  <si>
    <t>HAYOUNE</t>
  </si>
  <si>
    <t>KADA</t>
  </si>
  <si>
    <t>Zenila</t>
  </si>
  <si>
    <t>Amel</t>
  </si>
  <si>
    <t>OUAKOUR</t>
  </si>
  <si>
    <t>OUARET</t>
  </si>
  <si>
    <t>OURARI</t>
  </si>
  <si>
    <t>Ouassila</t>
  </si>
  <si>
    <t>SAADI</t>
  </si>
  <si>
    <t>Khelidja</t>
  </si>
  <si>
    <t>SIMOUD</t>
  </si>
  <si>
    <t>Nadjet</t>
  </si>
  <si>
    <t>Kamilia</t>
  </si>
  <si>
    <t>TOUAHRIA</t>
  </si>
  <si>
    <t>YOUSFI</t>
  </si>
  <si>
    <t>en 1983</t>
  </si>
  <si>
    <t>Samaoun</t>
  </si>
  <si>
    <t>Assi youcef</t>
  </si>
  <si>
    <t>Darguina</t>
  </si>
  <si>
    <t>Ouzellaguene</t>
  </si>
  <si>
    <t>Bouzeguene</t>
  </si>
  <si>
    <t>Iboureine</t>
  </si>
  <si>
    <t>Feraoun</t>
  </si>
  <si>
    <t>Bouandas</t>
  </si>
  <si>
    <t>Sexe</t>
  </si>
  <si>
    <t>Féminin</t>
  </si>
  <si>
    <t>Masculin</t>
  </si>
  <si>
    <t xml:space="preserve">Première année Master </t>
  </si>
  <si>
    <t>Acquis =</t>
  </si>
  <si>
    <t>Déc.jury</t>
  </si>
  <si>
    <t>DÉPARTEMENT: LANGUE ET LITTÉRATURE ARABES</t>
  </si>
  <si>
    <t>Session Rattrapage</t>
  </si>
  <si>
    <t>Année universitaire 2012/2013</t>
  </si>
  <si>
    <t>Rahima</t>
  </si>
  <si>
    <t>09SHS53410CAR</t>
  </si>
  <si>
    <t>AIT MANSOUR</t>
  </si>
  <si>
    <t>Drifa</t>
  </si>
  <si>
    <t>10AR0096</t>
  </si>
  <si>
    <t>AIT MOUHOUB</t>
  </si>
  <si>
    <t>Baya</t>
  </si>
  <si>
    <t>Hakima</t>
  </si>
  <si>
    <t>10AR250</t>
  </si>
  <si>
    <t>ARRAD</t>
  </si>
  <si>
    <t>Mliha</t>
  </si>
  <si>
    <t>08908009CAR</t>
  </si>
  <si>
    <t>ASSOUL</t>
  </si>
  <si>
    <t>Abdelghafour</t>
  </si>
  <si>
    <t>09AR433</t>
  </si>
  <si>
    <t>AYAD</t>
  </si>
  <si>
    <t>09AR10T008</t>
  </si>
  <si>
    <t>BEDJOU</t>
  </si>
  <si>
    <t>Faten</t>
  </si>
  <si>
    <t>10AR0008</t>
  </si>
  <si>
    <t>BEKAKRIA</t>
  </si>
  <si>
    <t>Melissa</t>
  </si>
  <si>
    <t>09AR0204</t>
  </si>
  <si>
    <t>BELKASMI</t>
  </si>
  <si>
    <t>Fatima</t>
  </si>
  <si>
    <t>09LCA60510CAR</t>
  </si>
  <si>
    <t>BELKEBIR</t>
  </si>
  <si>
    <t>Nouria</t>
  </si>
  <si>
    <t>10AR0209</t>
  </si>
  <si>
    <t>BENABDELHAK</t>
  </si>
  <si>
    <t>10AR0202</t>
  </si>
  <si>
    <t>BENBOUCHRIT</t>
  </si>
  <si>
    <t>09SHS42310CAR</t>
  </si>
  <si>
    <t>BENBOUYA</t>
  </si>
  <si>
    <t>Nabyla</t>
  </si>
  <si>
    <t>10AR0052</t>
  </si>
  <si>
    <t>BERBOUCHA</t>
  </si>
  <si>
    <t>Khadidja</t>
  </si>
  <si>
    <t>09SHS51910CAR</t>
  </si>
  <si>
    <t>BERKANE</t>
  </si>
  <si>
    <t>Nawel</t>
  </si>
  <si>
    <t>08AR460</t>
  </si>
  <si>
    <t>BEZGHICHE</t>
  </si>
  <si>
    <t>10AR0181</t>
  </si>
  <si>
    <t>BOUCHAKEL</t>
  </si>
  <si>
    <t>Saloua</t>
  </si>
  <si>
    <t>09AR0271</t>
  </si>
  <si>
    <t>BOUDA</t>
  </si>
  <si>
    <t>08AR456</t>
  </si>
  <si>
    <t>BOUFADENE</t>
  </si>
  <si>
    <t>Naziha</t>
  </si>
  <si>
    <t>Fatiha</t>
  </si>
  <si>
    <t>10AR0046</t>
  </si>
  <si>
    <t>BOUMESSILA</t>
  </si>
  <si>
    <t>10AR0214</t>
  </si>
  <si>
    <t>BOUMEZIREN</t>
  </si>
  <si>
    <t>Dalila</t>
  </si>
  <si>
    <t>09AR10T002</t>
  </si>
  <si>
    <t>BOUREMANI</t>
  </si>
  <si>
    <t>Nadir</t>
  </si>
  <si>
    <t>10AR0242</t>
  </si>
  <si>
    <t>BOUYAHMED</t>
  </si>
  <si>
    <t>Bahia</t>
  </si>
  <si>
    <t>09S22510CAR</t>
  </si>
  <si>
    <t>10AR0256</t>
  </si>
  <si>
    <t>BOUZID</t>
  </si>
  <si>
    <t>10AR0053</t>
  </si>
  <si>
    <t>BRAHMI</t>
  </si>
  <si>
    <t>09AR10T009</t>
  </si>
  <si>
    <t>Zina</t>
  </si>
  <si>
    <t>10AR0161</t>
  </si>
  <si>
    <t>CHOUALI</t>
  </si>
  <si>
    <t>Bania</t>
  </si>
  <si>
    <t>10AR0120</t>
  </si>
  <si>
    <t>DELFOUF</t>
  </si>
  <si>
    <t>09AR0058</t>
  </si>
  <si>
    <t>DERRADJI</t>
  </si>
  <si>
    <t>Katia</t>
  </si>
  <si>
    <t>09S25510CAR</t>
  </si>
  <si>
    <t>DJENADI</t>
  </si>
  <si>
    <t>Nacera</t>
  </si>
  <si>
    <t>10AR0187</t>
  </si>
  <si>
    <t>DJENANE</t>
  </si>
  <si>
    <t>Wafia</t>
  </si>
  <si>
    <t>10AR0227</t>
  </si>
  <si>
    <t>FARES</t>
  </si>
  <si>
    <t>Dalal</t>
  </si>
  <si>
    <t>10AR0147</t>
  </si>
  <si>
    <t>FEDDAL</t>
  </si>
  <si>
    <t>Karim</t>
  </si>
  <si>
    <t>10AR0164</t>
  </si>
  <si>
    <t>FELKAI</t>
  </si>
  <si>
    <t>Radia</t>
  </si>
  <si>
    <t>Faiza</t>
  </si>
  <si>
    <t>10AR0011</t>
  </si>
  <si>
    <t>FRANDI</t>
  </si>
  <si>
    <t>Rabiaa</t>
  </si>
  <si>
    <t>06F12810CAR</t>
  </si>
  <si>
    <t>GAOUAOUI</t>
  </si>
  <si>
    <t>Mouhamed</t>
  </si>
  <si>
    <t>10AR0079</t>
  </si>
  <si>
    <t>GOUGAM</t>
  </si>
  <si>
    <t>09LCA38510CAR</t>
  </si>
  <si>
    <t>GRID</t>
  </si>
  <si>
    <t>GUERROUDJ</t>
  </si>
  <si>
    <t>10AR0245</t>
  </si>
  <si>
    <t>10AR0041</t>
  </si>
  <si>
    <t>Chabha</t>
  </si>
  <si>
    <t>10AR0250</t>
  </si>
  <si>
    <t>HADIBI</t>
  </si>
  <si>
    <t>Sabiha</t>
  </si>
  <si>
    <t>09AR0268</t>
  </si>
  <si>
    <t>HADJAL</t>
  </si>
  <si>
    <t>Nawal</t>
  </si>
  <si>
    <t>10AR0108</t>
  </si>
  <si>
    <t>HAMMICHE</t>
  </si>
  <si>
    <t>Meriem</t>
  </si>
  <si>
    <t>10AR0039</t>
  </si>
  <si>
    <t>HAMOUCHE</t>
  </si>
  <si>
    <t>Rima</t>
  </si>
  <si>
    <t>10AR0060</t>
  </si>
  <si>
    <t>HAMOUDI</t>
  </si>
  <si>
    <t>10AR0072</t>
  </si>
  <si>
    <t>HANI</t>
  </si>
  <si>
    <t>10AR0176</t>
  </si>
  <si>
    <t>HANNAT</t>
  </si>
  <si>
    <t>Mouna</t>
  </si>
  <si>
    <t>10AR0045</t>
  </si>
  <si>
    <t>HAROUD</t>
  </si>
  <si>
    <t>10AR0171</t>
  </si>
  <si>
    <t>HEBBACHE</t>
  </si>
  <si>
    <t>10AR0098</t>
  </si>
  <si>
    <t>IFFIS</t>
  </si>
  <si>
    <t>10AR0085</t>
  </si>
  <si>
    <t>KADI</t>
  </si>
  <si>
    <t>10AR0206</t>
  </si>
  <si>
    <t>08946309CAR</t>
  </si>
  <si>
    <t>KHERMANE</t>
  </si>
  <si>
    <t>Zineb</t>
  </si>
  <si>
    <t>09AR0236</t>
  </si>
  <si>
    <t>LAHIANI</t>
  </si>
  <si>
    <t>10AR0080</t>
  </si>
  <si>
    <t>09AR411</t>
  </si>
  <si>
    <t>MALEK</t>
  </si>
  <si>
    <t>Sihem</t>
  </si>
  <si>
    <t>09LCA60210CAR</t>
  </si>
  <si>
    <t>MAYOUT</t>
  </si>
  <si>
    <t>Samiha</t>
  </si>
  <si>
    <t>09SHS23010CAR</t>
  </si>
  <si>
    <t>MERABET</t>
  </si>
  <si>
    <t>10AR0005</t>
  </si>
  <si>
    <t>MESSAOUDI</t>
  </si>
  <si>
    <t>08AR079</t>
  </si>
  <si>
    <t>MESSAOUR</t>
  </si>
  <si>
    <t>08AR204</t>
  </si>
  <si>
    <t>10AR0203</t>
  </si>
  <si>
    <t>NABTI</t>
  </si>
  <si>
    <t>09SHS09010CAR</t>
  </si>
  <si>
    <t>NASRI</t>
  </si>
  <si>
    <t>Safia</t>
  </si>
  <si>
    <t>10AR0141</t>
  </si>
  <si>
    <t>NEDJMA</t>
  </si>
  <si>
    <t>Ouardia</t>
  </si>
  <si>
    <t>10AR0167</t>
  </si>
  <si>
    <t>NESSAKH</t>
  </si>
  <si>
    <t>10AR0122</t>
  </si>
  <si>
    <t>OUCHENE</t>
  </si>
  <si>
    <t>09AR0095</t>
  </si>
  <si>
    <t>OUDIA</t>
  </si>
  <si>
    <t>10AR0018</t>
  </si>
  <si>
    <t>OUKKAL</t>
  </si>
  <si>
    <t>Meliha</t>
  </si>
  <si>
    <t>09J14310CAR</t>
  </si>
  <si>
    <t>RADJI</t>
  </si>
  <si>
    <t>10AR0092</t>
  </si>
  <si>
    <t>RAMDANI</t>
  </si>
  <si>
    <t>08AR183</t>
  </si>
  <si>
    <t>Abdelmalek</t>
  </si>
  <si>
    <t>10AR0207</t>
  </si>
  <si>
    <t>SADI</t>
  </si>
  <si>
    <t>10AR0073</t>
  </si>
  <si>
    <t>SALHI</t>
  </si>
  <si>
    <t>Zahoua</t>
  </si>
  <si>
    <t>10AR0111</t>
  </si>
  <si>
    <t>SAYOUDI</t>
  </si>
  <si>
    <t>Ghilas</t>
  </si>
  <si>
    <t>09J19610CAR</t>
  </si>
  <si>
    <t>SEBANE</t>
  </si>
  <si>
    <t>10AR0193</t>
  </si>
  <si>
    <t>SKIMANI</t>
  </si>
  <si>
    <t>Rosa</t>
  </si>
  <si>
    <t>09J26910CAR</t>
  </si>
  <si>
    <t>TALEB</t>
  </si>
  <si>
    <t>Loubna</t>
  </si>
  <si>
    <t>10AR0006</t>
  </si>
  <si>
    <t>TOULA</t>
  </si>
  <si>
    <t>10AR0248</t>
  </si>
  <si>
    <t>YAHI</t>
  </si>
  <si>
    <t>Chafia</t>
  </si>
  <si>
    <t>10AR0115</t>
  </si>
  <si>
    <t>YAHIA CHERIF</t>
  </si>
  <si>
    <t>Fairouz</t>
  </si>
  <si>
    <t>09SHS19010CAR</t>
  </si>
  <si>
    <t>Hassina</t>
  </si>
  <si>
    <t>10AR0049</t>
  </si>
  <si>
    <t>YAKOUBEN</t>
  </si>
  <si>
    <t>10AR0210</t>
  </si>
  <si>
    <t>YALAOUI</t>
  </si>
  <si>
    <t>Ghania</t>
  </si>
  <si>
    <t>09SHS27210CAR</t>
  </si>
  <si>
    <t>YATA</t>
  </si>
  <si>
    <t>09J20610CAR</t>
  </si>
  <si>
    <t>YEDJEDD</t>
  </si>
  <si>
    <t>10AR0063</t>
  </si>
  <si>
    <t>YOUCEF KHODJA</t>
  </si>
  <si>
    <t>Katiba</t>
  </si>
  <si>
    <t>10AR0254</t>
  </si>
  <si>
    <t>Messaad</t>
  </si>
  <si>
    <t>10AR0090</t>
  </si>
  <si>
    <t>ZIANE</t>
  </si>
  <si>
    <t>Rattrapage</t>
  </si>
  <si>
    <t>session normale</t>
  </si>
  <si>
    <t>16-09-1983</t>
  </si>
  <si>
    <t>12-04-1986</t>
  </si>
  <si>
    <t>Beni djellil</t>
  </si>
  <si>
    <t>29-05-1986</t>
  </si>
  <si>
    <t>01-02-1989</t>
  </si>
  <si>
    <t>22-04-1988</t>
  </si>
  <si>
    <t>21-05-1987</t>
  </si>
  <si>
    <t>18-05-1987</t>
  </si>
  <si>
    <t>15-01-1987</t>
  </si>
  <si>
    <t>13-02-1988</t>
  </si>
  <si>
    <t>Souk oufela</t>
  </si>
  <si>
    <t>06-07-1988</t>
  </si>
  <si>
    <t>01-05-1988</t>
  </si>
  <si>
    <t>Beni mouhli</t>
  </si>
  <si>
    <t>10-09-1988</t>
  </si>
  <si>
    <t>Ighil ali</t>
  </si>
  <si>
    <t>09-11-1989</t>
  </si>
  <si>
    <t>29-12-1987</t>
  </si>
  <si>
    <t>05-10-1987</t>
  </si>
  <si>
    <t>Bechloul</t>
  </si>
  <si>
    <t>17-05-1988</t>
  </si>
  <si>
    <t>17-01-1988</t>
  </si>
  <si>
    <t>Tamridjet</t>
  </si>
  <si>
    <t>08-09-1985</t>
  </si>
  <si>
    <t>07-12-1988</t>
  </si>
  <si>
    <t>23-11-1988</t>
  </si>
  <si>
    <t>Fenaia</t>
  </si>
  <si>
    <t>10-04-1990</t>
  </si>
  <si>
    <t>28-12-1990</t>
  </si>
  <si>
    <t>28-06-1987</t>
  </si>
  <si>
    <t>30-07-1988</t>
  </si>
  <si>
    <t>11-05-1985</t>
  </si>
  <si>
    <t>22-11-1988</t>
  </si>
  <si>
    <t>30-01-1990</t>
  </si>
  <si>
    <t>29-06-1986</t>
  </si>
  <si>
    <t>03-07-1987</t>
  </si>
  <si>
    <t>Bougaa</t>
  </si>
  <si>
    <t>20-09-1990</t>
  </si>
  <si>
    <t>31-08-1984</t>
  </si>
  <si>
    <t>25-08-1985</t>
  </si>
  <si>
    <t>11-01-1985</t>
  </si>
  <si>
    <t>29-06-1989</t>
  </si>
  <si>
    <t>29-05-1988</t>
  </si>
  <si>
    <t>21-09-1990</t>
  </si>
  <si>
    <t>Oued el berd</t>
  </si>
  <si>
    <t>04-12-1987</t>
  </si>
  <si>
    <t>08-06-1987</t>
  </si>
  <si>
    <t>26-12-1988</t>
  </si>
  <si>
    <t>Bordj bouararidj</t>
  </si>
  <si>
    <t>01-02-1990</t>
  </si>
  <si>
    <t>25-07-1988</t>
  </si>
  <si>
    <t>Sedouk</t>
  </si>
  <si>
    <t>14-05-1988</t>
  </si>
  <si>
    <t>18-02-1990</t>
  </si>
  <si>
    <t>Bousselem</t>
  </si>
  <si>
    <t>25-11-1985</t>
  </si>
  <si>
    <t>30-10-1988</t>
  </si>
  <si>
    <t>26-01-1988</t>
  </si>
  <si>
    <t>08-10-1986</t>
  </si>
  <si>
    <t>01-01-1987</t>
  </si>
  <si>
    <t>Melbou</t>
  </si>
  <si>
    <t>22-06-1988</t>
  </si>
  <si>
    <t>28-03-1990</t>
  </si>
  <si>
    <t>22-08-1989</t>
  </si>
  <si>
    <t>29-07-1984</t>
  </si>
  <si>
    <t>02-02-1984</t>
  </si>
  <si>
    <t>24-11-1988</t>
  </si>
  <si>
    <t>08-06-1988</t>
  </si>
  <si>
    <t>18-01-1987</t>
  </si>
  <si>
    <t>14-01-1989</t>
  </si>
  <si>
    <t>20-09-1989</t>
  </si>
  <si>
    <t>31-01-1987</t>
  </si>
  <si>
    <t>Souk oufella</t>
  </si>
  <si>
    <t>11-08-1986</t>
  </si>
  <si>
    <t>17-12-1987</t>
  </si>
  <si>
    <t>Bordj mira</t>
  </si>
  <si>
    <t>29-07-1987</t>
  </si>
  <si>
    <t>09-12-1987</t>
  </si>
  <si>
    <t>02-05-1989</t>
  </si>
  <si>
    <t>14-11-1987</t>
  </si>
  <si>
    <t>21-04-1988</t>
  </si>
  <si>
    <t>22-04-1985</t>
  </si>
  <si>
    <t>Ouzellaguen</t>
  </si>
  <si>
    <t>31-12-1987</t>
  </si>
  <si>
    <t>06-05-1987</t>
  </si>
  <si>
    <t>Beni kssila</t>
  </si>
  <si>
    <t>05-03-1990</t>
  </si>
  <si>
    <t>06-01-1987</t>
  </si>
  <si>
    <t>Sour el ghouzlane</t>
  </si>
  <si>
    <t>06-05-1985</t>
  </si>
  <si>
    <t>26-01-1985</t>
  </si>
  <si>
    <t>09-01-1981</t>
  </si>
  <si>
    <t>09-05-1989</t>
  </si>
  <si>
    <t>31-01-1988</t>
  </si>
  <si>
    <t>10-01-1985</t>
  </si>
  <si>
    <t>18-05-1984</t>
  </si>
  <si>
    <t>02-12-1987</t>
  </si>
  <si>
    <t>14-09-1988</t>
  </si>
  <si>
    <t>27-11-1983</t>
  </si>
  <si>
    <t>19-04-1988</t>
  </si>
  <si>
    <t>20-04-1982</t>
  </si>
  <si>
    <t>19-01-1985</t>
  </si>
  <si>
    <t>24-11-1986</t>
  </si>
  <si>
    <t>19-06-1986</t>
  </si>
  <si>
    <t>Ain bessam</t>
  </si>
  <si>
    <t>01-01-1986</t>
  </si>
  <si>
    <t>Beni mellikeche</t>
  </si>
  <si>
    <t>27-04-1990</t>
  </si>
  <si>
    <t>03-06-1981</t>
  </si>
  <si>
    <t>14-06-1984</t>
  </si>
  <si>
    <t>Timzrit</t>
  </si>
  <si>
    <t>07-06-1986</t>
  </si>
  <si>
    <t>17-10-1987</t>
  </si>
  <si>
    <t>23-02-1989</t>
  </si>
  <si>
    <t>02-01-1987</t>
  </si>
  <si>
    <t>Feraoune</t>
  </si>
  <si>
    <t>28-07-1986</t>
  </si>
  <si>
    <t>03-03-1989</t>
  </si>
  <si>
    <t>04-06-1986</t>
  </si>
  <si>
    <t>18-10-1987</t>
  </si>
  <si>
    <t>10-10-1986</t>
  </si>
  <si>
    <t>18-06-1986</t>
  </si>
  <si>
    <t>11-05-1986</t>
  </si>
  <si>
    <t>01-10-1990</t>
  </si>
  <si>
    <t>Tskriout</t>
  </si>
  <si>
    <t>Taourirt ighil</t>
  </si>
  <si>
    <t>01-01-1990</t>
  </si>
  <si>
    <t>Admis + dettes</t>
  </si>
</sst>
</file>

<file path=xl/styles.xml><?xml version="1.0" encoding="utf-8"?>
<styleSheet xmlns="http://schemas.openxmlformats.org/spreadsheetml/2006/main">
  <numFmts count="19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 horizontal="left" readingOrder="1"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10" xfId="0" applyFont="1" applyBorder="1" applyAlignment="1">
      <alignment horizontal="left" readingOrder="1"/>
    </xf>
    <xf numFmtId="0" fontId="15" fillId="0" borderId="10" xfId="0" applyFont="1" applyBorder="1" applyAlignment="1">
      <alignment horizontal="center" textRotation="90"/>
    </xf>
    <xf numFmtId="0" fontId="15" fillId="35" borderId="10" xfId="0" applyFont="1" applyFill="1" applyBorder="1" applyAlignment="1">
      <alignment horizontal="center" textRotation="90"/>
    </xf>
    <xf numFmtId="0" fontId="15" fillId="37" borderId="10" xfId="0" applyFont="1" applyFill="1" applyBorder="1" applyAlignment="1">
      <alignment horizontal="center" textRotation="90"/>
    </xf>
    <xf numFmtId="172" fontId="15" fillId="38" borderId="10" xfId="0" applyNumberFormat="1" applyFont="1" applyFill="1" applyBorder="1" applyAlignment="1">
      <alignment horizontal="center" textRotation="90"/>
    </xf>
    <xf numFmtId="172" fontId="15" fillId="39" borderId="10" xfId="0" applyNumberFormat="1" applyFont="1" applyFill="1" applyBorder="1" applyAlignment="1">
      <alignment horizontal="center" textRotation="90"/>
    </xf>
    <xf numFmtId="2" fontId="15" fillId="35" borderId="10" xfId="0" applyNumberFormat="1" applyFont="1" applyFill="1" applyBorder="1" applyAlignment="1">
      <alignment textRotation="90"/>
    </xf>
    <xf numFmtId="2" fontId="15" fillId="37" borderId="10" xfId="0" applyNumberFormat="1" applyFont="1" applyFill="1" applyBorder="1" applyAlignment="1">
      <alignment textRotation="90"/>
    </xf>
    <xf numFmtId="2" fontId="15" fillId="0" borderId="10" xfId="0" applyNumberFormat="1" applyFont="1" applyBorder="1" applyAlignment="1">
      <alignment textRotation="90"/>
    </xf>
    <xf numFmtId="2" fontId="15" fillId="34" borderId="10" xfId="0" applyNumberFormat="1" applyFont="1" applyFill="1" applyBorder="1" applyAlignment="1">
      <alignment textRotation="90"/>
    </xf>
    <xf numFmtId="2" fontId="15" fillId="0" borderId="13" xfId="0" applyNumberFormat="1" applyFont="1" applyBorder="1" applyAlignment="1">
      <alignment textRotation="90"/>
    </xf>
    <xf numFmtId="172" fontId="15" fillId="39" borderId="14" xfId="0" applyNumberFormat="1" applyFont="1" applyFill="1" applyBorder="1" applyAlignment="1">
      <alignment horizontal="center" textRotation="90"/>
    </xf>
    <xf numFmtId="2" fontId="15" fillId="0" borderId="10" xfId="0" applyNumberFormat="1" applyFont="1" applyBorder="1" applyAlignment="1">
      <alignment horizontal="center" textRotation="90"/>
    </xf>
    <xf numFmtId="49" fontId="15" fillId="0" borderId="10" xfId="0" applyNumberFormat="1" applyFont="1" applyBorder="1" applyAlignment="1">
      <alignment textRotation="90"/>
    </xf>
    <xf numFmtId="0" fontId="15" fillId="0" borderId="10" xfId="0" applyFont="1" applyBorder="1" applyAlignment="1">
      <alignment textRotation="90"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0" fontId="11" fillId="0" borderId="10" xfId="0" applyFont="1" applyBorder="1" applyAlignment="1">
      <alignment/>
    </xf>
    <xf numFmtId="2" fontId="11" fillId="0" borderId="0" xfId="0" applyNumberFormat="1" applyFont="1" applyAlignment="1">
      <alignment textRotation="90"/>
    </xf>
    <xf numFmtId="2" fontId="16" fillId="35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2" fontId="16" fillId="38" borderId="10" xfId="0" applyNumberFormat="1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37" borderId="10" xfId="0" applyFont="1" applyFill="1" applyBorder="1" applyAlignment="1">
      <alignment horizontal="left" readingOrder="1"/>
    </xf>
    <xf numFmtId="0" fontId="16" fillId="39" borderId="14" xfId="0" applyNumberFormat="1" applyFont="1" applyFill="1" applyBorder="1" applyAlignment="1">
      <alignment/>
    </xf>
    <xf numFmtId="0" fontId="16" fillId="40" borderId="14" xfId="0" applyNumberFormat="1" applyFont="1" applyFill="1" applyBorder="1" applyAlignment="1">
      <alignment/>
    </xf>
    <xf numFmtId="2" fontId="16" fillId="40" borderId="14" xfId="0" applyNumberFormat="1" applyFont="1" applyFill="1" applyBorder="1" applyAlignment="1">
      <alignment/>
    </xf>
    <xf numFmtId="172" fontId="6" fillId="40" borderId="14" xfId="0" applyNumberFormat="1" applyFont="1" applyFill="1" applyBorder="1" applyAlignment="1">
      <alignment horizontal="center" textRotation="90"/>
    </xf>
    <xf numFmtId="2" fontId="15" fillId="33" borderId="10" xfId="0" applyNumberFormat="1" applyFont="1" applyFill="1" applyBorder="1" applyAlignment="1">
      <alignment horizontal="center" textRotation="90"/>
    </xf>
    <xf numFmtId="2" fontId="11" fillId="37" borderId="10" xfId="0" applyNumberFormat="1" applyFont="1" applyFill="1" applyBorder="1" applyAlignment="1">
      <alignment horizontal="center" textRotation="90"/>
    </xf>
    <xf numFmtId="2" fontId="15" fillId="37" borderId="10" xfId="0" applyNumberFormat="1" applyFont="1" applyFill="1" applyBorder="1" applyAlignment="1">
      <alignment horizontal="center" textRotation="90"/>
    </xf>
    <xf numFmtId="2" fontId="0" fillId="0" borderId="10" xfId="0" applyNumberFormat="1" applyBorder="1" applyAlignment="1">
      <alignment/>
    </xf>
    <xf numFmtId="2" fontId="16" fillId="35" borderId="11" xfId="0" applyNumberFormat="1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16" fillId="39" borderId="10" xfId="0" applyNumberFormat="1" applyFont="1" applyFill="1" applyBorder="1" applyAlignment="1">
      <alignment/>
    </xf>
    <xf numFmtId="0" fontId="16" fillId="40" borderId="10" xfId="0" applyNumberFormat="1" applyFont="1" applyFill="1" applyBorder="1" applyAlignment="1">
      <alignment/>
    </xf>
    <xf numFmtId="2" fontId="16" fillId="40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172" fontId="5" fillId="40" borderId="14" xfId="0" applyNumberFormat="1" applyFont="1" applyFill="1" applyBorder="1" applyAlignment="1">
      <alignment horizontal="center" textRotation="90"/>
    </xf>
    <xf numFmtId="2" fontId="11" fillId="0" borderId="10" xfId="0" applyNumberFormat="1" applyFont="1" applyBorder="1" applyAlignment="1">
      <alignment textRotation="90"/>
    </xf>
    <xf numFmtId="172" fontId="9" fillId="0" borderId="0" xfId="0" applyNumberFormat="1" applyFont="1" applyFill="1" applyAlignment="1">
      <alignment/>
    </xf>
    <xf numFmtId="0" fontId="0" fillId="36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49" fontId="0" fillId="36" borderId="0" xfId="0" applyNumberFormat="1" applyFill="1" applyAlignment="1">
      <alignment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2"/>
  <sheetViews>
    <sheetView tabSelected="1" workbookViewId="0" topLeftCell="A1">
      <selection activeCell="AJ11" sqref="AJ11:AJ110"/>
    </sheetView>
  </sheetViews>
  <sheetFormatPr defaultColWidth="11.421875" defaultRowHeight="12.75"/>
  <cols>
    <col min="1" max="1" width="5.140625" style="0" customWidth="1"/>
    <col min="2" max="2" width="15.00390625" style="0" customWidth="1"/>
    <col min="3" max="3" width="16.7109375" style="0" customWidth="1"/>
    <col min="4" max="4" width="13.28125" style="0" customWidth="1"/>
    <col min="5" max="5" width="7.421875" style="1" customWidth="1"/>
    <col min="6" max="6" width="5.00390625" style="1" hidden="1" customWidth="1"/>
    <col min="7" max="7" width="7.00390625" style="0" customWidth="1"/>
    <col min="8" max="8" width="6.8515625" style="0" customWidth="1"/>
    <col min="9" max="9" width="6.28125" style="0" customWidth="1"/>
    <col min="10" max="10" width="7.28125" style="0" customWidth="1"/>
    <col min="11" max="11" width="5.00390625" style="0" hidden="1" customWidth="1"/>
    <col min="12" max="12" width="6.57421875" style="0" customWidth="1"/>
    <col min="13" max="13" width="6.28125" style="1" customWidth="1"/>
    <col min="14" max="14" width="7.28125" style="0" customWidth="1"/>
    <col min="15" max="15" width="4.57421875" style="0" hidden="1" customWidth="1"/>
    <col min="16" max="17" width="6.140625" style="0" customWidth="1"/>
    <col min="18" max="18" width="7.57421875" style="1" customWidth="1"/>
    <col min="19" max="19" width="5.28125" style="1" customWidth="1"/>
    <col min="20" max="20" width="7.28125" style="0" customWidth="1"/>
    <col min="21" max="21" width="4.28125" style="0" hidden="1" customWidth="1"/>
    <col min="22" max="22" width="6.7109375" style="0" customWidth="1"/>
    <col min="23" max="23" width="7.00390625" style="0" customWidth="1"/>
    <col min="24" max="24" width="6.7109375" style="5" customWidth="1"/>
    <col min="25" max="25" width="7.00390625" style="1" customWidth="1"/>
    <col min="26" max="26" width="5.57421875" style="1" hidden="1" customWidth="1"/>
    <col min="27" max="27" width="6.57421875" style="0" customWidth="1"/>
    <col min="28" max="28" width="6.421875" style="0" customWidth="1"/>
    <col min="29" max="29" width="7.140625" style="0" customWidth="1"/>
    <col min="30" max="30" width="5.140625" style="0" hidden="1" customWidth="1"/>
    <col min="31" max="31" width="7.140625" style="0" customWidth="1"/>
    <col min="32" max="32" width="7.00390625" style="5" customWidth="1"/>
    <col min="33" max="33" width="5.57421875" style="5" customWidth="1"/>
    <col min="34" max="34" width="5.28125" style="5" customWidth="1"/>
    <col min="35" max="35" width="7.7109375" style="5" customWidth="1"/>
    <col min="36" max="36" width="16.8515625" style="0" customWidth="1"/>
    <col min="37" max="37" width="6.421875" style="6" hidden="1" customWidth="1"/>
    <col min="38" max="38" width="11.421875" style="0" hidden="1" customWidth="1"/>
    <col min="39" max="39" width="13.57421875" style="0" hidden="1" customWidth="1"/>
    <col min="40" max="40" width="2.421875" style="7" hidden="1" customWidth="1"/>
    <col min="41" max="41" width="2.8515625" style="0" hidden="1" customWidth="1"/>
    <col min="42" max="42" width="2.7109375" style="0" hidden="1" customWidth="1"/>
    <col min="43" max="45" width="2.8515625" style="0" hidden="1" customWidth="1"/>
    <col min="46" max="46" width="2.57421875" style="0" hidden="1" customWidth="1"/>
    <col min="47" max="48" width="2.7109375" style="0" hidden="1" customWidth="1"/>
    <col min="49" max="49" width="3.00390625" style="0" hidden="1" customWidth="1"/>
    <col min="50" max="50" width="2.421875" style="0" hidden="1" customWidth="1"/>
    <col min="51" max="51" width="2.7109375" style="0" hidden="1" customWidth="1"/>
    <col min="52" max="52" width="2.57421875" style="0" hidden="1" customWidth="1"/>
    <col min="53" max="53" width="3.28125" style="0" hidden="1" customWidth="1"/>
    <col min="54" max="57" width="2.8515625" style="0" hidden="1" customWidth="1"/>
    <col min="58" max="58" width="2.7109375" style="0" hidden="1" customWidth="1"/>
    <col min="59" max="59" width="2.8515625" style="0" hidden="1" customWidth="1"/>
    <col min="60" max="60" width="2.7109375" style="0" hidden="1" customWidth="1"/>
    <col min="61" max="61" width="3.421875" style="0" hidden="1" customWidth="1"/>
    <col min="62" max="63" width="2.8515625" style="0" hidden="1" customWidth="1"/>
    <col min="64" max="64" width="3.00390625" style="0" hidden="1" customWidth="1"/>
    <col min="65" max="65" width="3.7109375" style="0" hidden="1" customWidth="1"/>
    <col min="66" max="66" width="3.140625" style="0" hidden="1" customWidth="1"/>
    <col min="67" max="67" width="2.8515625" style="0" hidden="1" customWidth="1"/>
    <col min="68" max="68" width="4.140625" style="0" hidden="1" customWidth="1"/>
    <col min="69" max="69" width="2.8515625" style="0" hidden="1" customWidth="1"/>
    <col min="70" max="70" width="3.140625" style="0" hidden="1" customWidth="1"/>
    <col min="71" max="71" width="4.140625" style="0" hidden="1" customWidth="1"/>
    <col min="72" max="72" width="3.7109375" style="0" hidden="1" customWidth="1"/>
    <col min="73" max="73" width="3.8515625" style="0" hidden="1" customWidth="1"/>
    <col min="74" max="74" width="2.57421875" style="0" hidden="1" customWidth="1"/>
    <col min="75" max="75" width="4.28125" style="0" hidden="1" customWidth="1"/>
    <col min="76" max="76" width="3.57421875" style="0" hidden="1" customWidth="1"/>
    <col min="77" max="79" width="3.140625" style="0" hidden="1" customWidth="1"/>
    <col min="80" max="80" width="11.421875" style="0" hidden="1" customWidth="1"/>
    <col min="81" max="81" width="0" style="0" hidden="1" customWidth="1"/>
    <col min="82" max="82" width="14.421875" style="0" hidden="1" customWidth="1"/>
    <col min="83" max="83" width="0" style="0" hidden="1" customWidth="1"/>
    <col min="84" max="84" width="16.421875" style="0" hidden="1" customWidth="1"/>
  </cols>
  <sheetData>
    <row r="1" spans="1:79" s="31" customFormat="1" ht="25.5">
      <c r="A1" s="37" t="s">
        <v>99</v>
      </c>
      <c r="B1" s="37"/>
      <c r="C1" s="37"/>
      <c r="D1" s="37"/>
      <c r="E1" s="30"/>
      <c r="F1" s="30"/>
      <c r="G1" s="30"/>
      <c r="H1" s="30"/>
      <c r="I1" s="30"/>
      <c r="J1" s="39"/>
      <c r="K1" s="39"/>
      <c r="L1" s="39"/>
      <c r="M1" s="40"/>
      <c r="N1" s="39"/>
      <c r="O1" s="40"/>
      <c r="P1" s="39"/>
      <c r="Q1" s="39"/>
      <c r="R1" s="40"/>
      <c r="S1" s="41"/>
      <c r="T1" s="40"/>
      <c r="U1" s="39"/>
      <c r="V1" s="39"/>
      <c r="W1" s="39"/>
      <c r="X1" s="39"/>
      <c r="Y1" s="41"/>
      <c r="Z1" s="39"/>
      <c r="AA1" s="42"/>
      <c r="AB1" s="39"/>
      <c r="AC1" s="39"/>
      <c r="AD1" s="43"/>
      <c r="AE1" s="39"/>
      <c r="AF1" s="39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s="31" customFormat="1" ht="26.25">
      <c r="A2" s="37" t="s">
        <v>102</v>
      </c>
      <c r="B2" s="37"/>
      <c r="C2" s="37"/>
      <c r="D2" s="37"/>
      <c r="E2" s="30"/>
      <c r="F2" s="30"/>
      <c r="G2" s="30"/>
      <c r="H2" s="30"/>
      <c r="I2" s="30"/>
      <c r="J2" s="39"/>
      <c r="K2" s="39"/>
      <c r="L2" s="39"/>
      <c r="M2" s="38"/>
      <c r="N2" s="39"/>
      <c r="O2" s="40"/>
      <c r="P2" s="39"/>
      <c r="Q2" s="39"/>
      <c r="R2" s="39"/>
      <c r="S2" s="38"/>
      <c r="T2" s="39"/>
      <c r="U2" s="39"/>
      <c r="V2" s="38" t="s">
        <v>199</v>
      </c>
      <c r="W2" s="39"/>
      <c r="X2" s="40"/>
      <c r="Y2" s="41"/>
      <c r="Z2" s="42"/>
      <c r="AA2" s="42"/>
      <c r="AB2" s="39"/>
      <c r="AC2" s="39"/>
      <c r="AD2" s="43"/>
      <c r="AE2" s="39"/>
      <c r="AF2" s="39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</row>
    <row r="3" spans="1:79" s="31" customFormat="1" ht="26.25">
      <c r="A3" s="37" t="s">
        <v>197</v>
      </c>
      <c r="B3" s="37"/>
      <c r="C3" s="37"/>
      <c r="D3" s="37"/>
      <c r="E3" s="30"/>
      <c r="F3" s="30"/>
      <c r="G3" s="30"/>
      <c r="H3" s="30"/>
      <c r="I3" s="30"/>
      <c r="J3" s="39"/>
      <c r="K3" s="39"/>
      <c r="L3" s="39"/>
      <c r="M3" s="40"/>
      <c r="N3" s="39"/>
      <c r="O3" s="40"/>
      <c r="P3" s="39"/>
      <c r="Q3" s="39"/>
      <c r="R3" s="40"/>
      <c r="S3" s="41"/>
      <c r="T3" s="40"/>
      <c r="U3" s="39"/>
      <c r="V3" s="39"/>
      <c r="W3" s="44" t="s">
        <v>198</v>
      </c>
      <c r="X3" s="39"/>
      <c r="Y3" s="41"/>
      <c r="Z3" s="42"/>
      <c r="AA3" s="42"/>
      <c r="AB3" s="39"/>
      <c r="AC3" s="39"/>
      <c r="AD3" s="43"/>
      <c r="AE3" s="39"/>
      <c r="AF3" s="39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79" ht="26.25">
      <c r="A4" s="37"/>
      <c r="B4" s="37"/>
      <c r="C4" s="37"/>
      <c r="D4" s="37"/>
      <c r="E4" s="12"/>
      <c r="F4" s="12"/>
      <c r="G4" s="12"/>
      <c r="H4" s="17"/>
      <c r="I4" s="18"/>
      <c r="J4" s="39"/>
      <c r="K4" s="39"/>
      <c r="L4" s="39"/>
      <c r="M4" s="39"/>
      <c r="N4" s="45" t="s">
        <v>101</v>
      </c>
      <c r="O4" s="46"/>
      <c r="P4" s="46"/>
      <c r="Q4" s="46"/>
      <c r="R4" s="39"/>
      <c r="S4" s="39"/>
      <c r="T4" s="40"/>
      <c r="U4" s="39"/>
      <c r="V4" s="39"/>
      <c r="W4" s="39"/>
      <c r="X4" s="41"/>
      <c r="Y4" s="39"/>
      <c r="Z4" s="42"/>
      <c r="AA4" s="42"/>
      <c r="AB4" s="39"/>
      <c r="AC4" s="39"/>
      <c r="AD4" s="43"/>
      <c r="AE4" s="39"/>
      <c r="AF4" s="3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ht="26.25">
      <c r="A5" s="12"/>
      <c r="B5" s="16"/>
      <c r="C5" s="12"/>
      <c r="E5"/>
      <c r="F5" s="12"/>
      <c r="G5" s="12"/>
      <c r="H5" s="12"/>
      <c r="I5" s="12"/>
      <c r="J5" s="38" t="s">
        <v>134</v>
      </c>
      <c r="K5" s="39"/>
      <c r="L5" s="39"/>
      <c r="M5" s="39"/>
      <c r="N5" s="38"/>
      <c r="O5" s="38"/>
      <c r="P5" s="39"/>
      <c r="Q5" s="39"/>
      <c r="R5" s="39"/>
      <c r="S5" s="44"/>
      <c r="T5" s="39"/>
      <c r="U5" s="39"/>
      <c r="V5" s="47"/>
      <c r="W5" s="47"/>
      <c r="X5" s="48"/>
      <c r="Y5" s="41"/>
      <c r="Z5" s="42"/>
      <c r="AA5" s="42"/>
      <c r="AB5" s="39"/>
      <c r="AC5" s="39"/>
      <c r="AD5" s="43"/>
      <c r="AE5" s="39"/>
      <c r="AF5" s="3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26.25">
      <c r="A6" s="38" t="s">
        <v>194</v>
      </c>
      <c r="B6" s="39"/>
      <c r="C6" s="39"/>
      <c r="D6" s="12"/>
      <c r="E6" s="12"/>
      <c r="F6" s="12"/>
      <c r="G6" s="12"/>
      <c r="H6" s="12"/>
      <c r="I6" s="12"/>
      <c r="J6" s="33"/>
      <c r="K6" s="33"/>
      <c r="L6" s="33"/>
      <c r="M6" s="93"/>
      <c r="N6" s="33"/>
      <c r="O6" s="34"/>
      <c r="P6" s="33"/>
      <c r="Q6" s="32"/>
      <c r="R6" s="34"/>
      <c r="S6" s="35"/>
      <c r="T6" s="34"/>
      <c r="U6" s="33"/>
      <c r="V6" s="33"/>
      <c r="W6" s="33"/>
      <c r="X6" s="33"/>
      <c r="Y6" s="35"/>
      <c r="Z6" s="33"/>
      <c r="AA6" s="36"/>
      <c r="AB6" s="33"/>
      <c r="AC6" s="12"/>
      <c r="AD6" s="23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23.25">
      <c r="A7" s="32"/>
      <c r="B7" s="33"/>
      <c r="C7" s="33"/>
      <c r="D7" s="12"/>
      <c r="E7" s="24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2"/>
      <c r="R7" s="13"/>
      <c r="S7" s="14"/>
      <c r="T7" s="13"/>
      <c r="U7" s="12"/>
      <c r="V7" s="12"/>
      <c r="W7" s="12"/>
      <c r="X7" s="12"/>
      <c r="Y7" s="14"/>
      <c r="Z7" s="12"/>
      <c r="AA7" s="15"/>
      <c r="AB7" s="12"/>
      <c r="AC7" s="12"/>
      <c r="AD7" s="23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2:31" ht="15.75">
      <c r="B8" s="95" t="s">
        <v>100</v>
      </c>
      <c r="C8" s="96"/>
      <c r="D8" s="97"/>
      <c r="E8" s="19">
        <v>9</v>
      </c>
      <c r="F8" s="7"/>
      <c r="G8" s="20">
        <v>3</v>
      </c>
      <c r="H8" s="20">
        <v>3</v>
      </c>
      <c r="I8" s="20">
        <v>3</v>
      </c>
      <c r="J8" s="19">
        <v>5</v>
      </c>
      <c r="L8" s="20">
        <v>2</v>
      </c>
      <c r="M8" s="20">
        <v>3</v>
      </c>
      <c r="N8" s="19">
        <v>4</v>
      </c>
      <c r="P8" s="20">
        <v>2</v>
      </c>
      <c r="Q8" s="20">
        <v>2</v>
      </c>
      <c r="R8" s="7"/>
      <c r="S8" s="7"/>
      <c r="T8" s="27">
        <v>9</v>
      </c>
      <c r="U8" s="7"/>
      <c r="V8" s="21">
        <v>3</v>
      </c>
      <c r="W8" s="21">
        <v>3</v>
      </c>
      <c r="X8" s="21">
        <v>3</v>
      </c>
      <c r="Y8" s="26">
        <v>4</v>
      </c>
      <c r="Z8" s="7"/>
      <c r="AA8" s="22">
        <v>2</v>
      </c>
      <c r="AB8" s="22">
        <v>2</v>
      </c>
      <c r="AC8" s="25">
        <v>2</v>
      </c>
      <c r="AE8" s="22">
        <v>2</v>
      </c>
    </row>
    <row r="9" spans="1:84" s="67" customFormat="1" ht="140.25" customHeight="1">
      <c r="A9" s="50" t="s">
        <v>3</v>
      </c>
      <c r="B9" s="50" t="s">
        <v>2</v>
      </c>
      <c r="C9" s="50" t="s">
        <v>0</v>
      </c>
      <c r="D9" s="50" t="s">
        <v>1</v>
      </c>
      <c r="E9" s="51" t="s">
        <v>4</v>
      </c>
      <c r="F9" s="52" t="s">
        <v>26</v>
      </c>
      <c r="G9" s="50" t="s">
        <v>5</v>
      </c>
      <c r="H9" s="50" t="s">
        <v>6</v>
      </c>
      <c r="I9" s="50" t="s">
        <v>7</v>
      </c>
      <c r="J9" s="51" t="s">
        <v>8</v>
      </c>
      <c r="K9" s="52" t="s">
        <v>25</v>
      </c>
      <c r="L9" s="50" t="s">
        <v>9</v>
      </c>
      <c r="M9" s="50" t="s">
        <v>10</v>
      </c>
      <c r="N9" s="51" t="s">
        <v>11</v>
      </c>
      <c r="O9" s="52" t="s">
        <v>33</v>
      </c>
      <c r="P9" s="50" t="s">
        <v>12</v>
      </c>
      <c r="Q9" s="50" t="s">
        <v>13</v>
      </c>
      <c r="R9" s="53" t="s">
        <v>14</v>
      </c>
      <c r="S9" s="54" t="s">
        <v>27</v>
      </c>
      <c r="T9" s="55" t="s">
        <v>15</v>
      </c>
      <c r="U9" s="56" t="s">
        <v>28</v>
      </c>
      <c r="V9" s="57" t="s">
        <v>16</v>
      </c>
      <c r="W9" s="57" t="s">
        <v>17</v>
      </c>
      <c r="X9" s="58" t="s">
        <v>18</v>
      </c>
      <c r="Y9" s="55" t="s">
        <v>19</v>
      </c>
      <c r="Z9" s="56" t="s">
        <v>29</v>
      </c>
      <c r="AA9" s="57" t="s">
        <v>20</v>
      </c>
      <c r="AB9" s="59" t="s">
        <v>21</v>
      </c>
      <c r="AC9" s="55" t="s">
        <v>22</v>
      </c>
      <c r="AD9" s="56" t="s">
        <v>30</v>
      </c>
      <c r="AE9" s="57" t="s">
        <v>23</v>
      </c>
      <c r="AF9" s="53" t="s">
        <v>24</v>
      </c>
      <c r="AG9" s="60" t="s">
        <v>31</v>
      </c>
      <c r="AH9" s="77" t="s">
        <v>32</v>
      </c>
      <c r="AI9" s="91" t="s">
        <v>60</v>
      </c>
      <c r="AJ9" s="61" t="s">
        <v>196</v>
      </c>
      <c r="AK9" s="62" t="s">
        <v>34</v>
      </c>
      <c r="AL9" s="63" t="s">
        <v>35</v>
      </c>
      <c r="AM9" s="63" t="s">
        <v>36</v>
      </c>
      <c r="AN9" s="78" t="s">
        <v>58</v>
      </c>
      <c r="AO9" s="78" t="s">
        <v>59</v>
      </c>
      <c r="AP9" s="64" t="s">
        <v>61</v>
      </c>
      <c r="AQ9" s="64" t="s">
        <v>62</v>
      </c>
      <c r="AR9" s="64" t="s">
        <v>63</v>
      </c>
      <c r="AS9" s="78" t="s">
        <v>64</v>
      </c>
      <c r="AT9" s="65" t="s">
        <v>65</v>
      </c>
      <c r="AU9" s="65" t="s">
        <v>66</v>
      </c>
      <c r="AV9" s="78" t="s">
        <v>67</v>
      </c>
      <c r="AW9" s="64" t="s">
        <v>68</v>
      </c>
      <c r="AX9" s="64" t="s">
        <v>69</v>
      </c>
      <c r="AY9" s="79" t="s">
        <v>70</v>
      </c>
      <c r="AZ9" s="80" t="s">
        <v>71</v>
      </c>
      <c r="BA9" s="80" t="s">
        <v>72</v>
      </c>
      <c r="BB9" s="80" t="s">
        <v>73</v>
      </c>
      <c r="BC9" s="80" t="s">
        <v>74</v>
      </c>
      <c r="BD9" s="80" t="s">
        <v>75</v>
      </c>
      <c r="BE9" s="80" t="s">
        <v>76</v>
      </c>
      <c r="BF9" s="80" t="s">
        <v>77</v>
      </c>
      <c r="BG9" s="80" t="s">
        <v>78</v>
      </c>
      <c r="BH9" s="80" t="s">
        <v>79</v>
      </c>
      <c r="BI9" s="78" t="s">
        <v>80</v>
      </c>
      <c r="BJ9" s="64" t="s">
        <v>81</v>
      </c>
      <c r="BK9" s="64" t="s">
        <v>82</v>
      </c>
      <c r="BL9" s="64" t="s">
        <v>83</v>
      </c>
      <c r="BM9" s="78" t="s">
        <v>84</v>
      </c>
      <c r="BN9" s="64" t="s">
        <v>85</v>
      </c>
      <c r="BO9" s="64" t="s">
        <v>86</v>
      </c>
      <c r="BP9" s="78" t="s">
        <v>87</v>
      </c>
      <c r="BQ9" s="64" t="s">
        <v>88</v>
      </c>
      <c r="BR9" s="64" t="s">
        <v>89</v>
      </c>
      <c r="BS9" s="80" t="s">
        <v>90</v>
      </c>
      <c r="BT9" s="80" t="s">
        <v>91</v>
      </c>
      <c r="BU9" s="80" t="s">
        <v>92</v>
      </c>
      <c r="BV9" s="80" t="s">
        <v>93</v>
      </c>
      <c r="BW9" s="80" t="s">
        <v>94</v>
      </c>
      <c r="BX9" s="80" t="s">
        <v>95</v>
      </c>
      <c r="BY9" s="80" t="s">
        <v>96</v>
      </c>
      <c r="BZ9" s="80" t="s">
        <v>97</v>
      </c>
      <c r="CA9" s="80" t="s">
        <v>98</v>
      </c>
      <c r="CB9" s="66" t="s">
        <v>191</v>
      </c>
      <c r="CF9" s="92" t="s">
        <v>421</v>
      </c>
    </row>
    <row r="10" spans="1:84" ht="16.5" customHeight="1">
      <c r="A10" s="29">
        <v>1</v>
      </c>
      <c r="B10" s="94" t="s">
        <v>135</v>
      </c>
      <c r="C10" s="94" t="s">
        <v>152</v>
      </c>
      <c r="D10" s="94" t="s">
        <v>153</v>
      </c>
      <c r="E10" s="68">
        <f>((G10*3)+(H10*3)+(I10*3))/9</f>
        <v>10.5</v>
      </c>
      <c r="F10" s="69">
        <f>IF(E10&gt;=10,18,SUM(IF(G10&gt;=10,6,0),IF(H10&gt;=10,6,0),IF(I10&gt;=10,6,0)))</f>
        <v>18</v>
      </c>
      <c r="G10" s="81">
        <v>11.5</v>
      </c>
      <c r="H10" s="81">
        <v>10.33</v>
      </c>
      <c r="I10" s="81">
        <v>9.67</v>
      </c>
      <c r="J10" s="68">
        <f>((L10*2)+(M10*3))/5</f>
        <v>10.702</v>
      </c>
      <c r="K10" s="69">
        <f>IF(J10&gt;=10,8,SUM(IF(L10&gt;=10,4,0),IF(M10&gt;=10,4,0)))</f>
        <v>8</v>
      </c>
      <c r="L10" s="81">
        <v>10</v>
      </c>
      <c r="M10" s="81">
        <v>11.17</v>
      </c>
      <c r="N10" s="68">
        <f>((P10*2)+(Q10*2))/4</f>
        <v>10.75</v>
      </c>
      <c r="O10" s="69">
        <f>IF(N10&gt;=10,4,SUM(IF(P10&gt;=10,2,0),IF(Q10&gt;=10,2,0)))</f>
        <v>4</v>
      </c>
      <c r="P10" s="81">
        <v>12</v>
      </c>
      <c r="Q10" s="81">
        <v>9.5</v>
      </c>
      <c r="R10" s="70">
        <f>ROUNDUP(((E10*9)+(J10*5)+(N10*4))/18,2)</f>
        <v>10.62</v>
      </c>
      <c r="S10" s="71">
        <f>IF(R10&gt;=10,30,SUM(F10+K10+O10))</f>
        <v>30</v>
      </c>
      <c r="T10" s="68">
        <f>((V10*3)+(W10*3)+(X10*3))/9</f>
        <v>10.5</v>
      </c>
      <c r="U10" s="72">
        <f>IF(T10&gt;=10,18,SUM(IF(V10&gt;=10,6,0),IF(W10&gt;=10,6,0),IF(X10&gt;=10,6,0)))</f>
        <v>18</v>
      </c>
      <c r="V10" s="81">
        <v>11.5</v>
      </c>
      <c r="W10" s="81">
        <v>10</v>
      </c>
      <c r="X10" s="81">
        <v>10</v>
      </c>
      <c r="Y10" s="68">
        <f>((AA10*2)+(AB10*2))/4</f>
        <v>10.585</v>
      </c>
      <c r="Z10" s="73">
        <f>IF(Y10&gt;=10,10,SUM(IF(AA10&gt;=10,5,0),IF(AB10&gt;=10,5,0)))</f>
        <v>10</v>
      </c>
      <c r="AA10" s="81">
        <v>8.67</v>
      </c>
      <c r="AB10" s="81">
        <v>12.5</v>
      </c>
      <c r="AC10" s="68">
        <f>((AE10*2))/2</f>
        <v>17</v>
      </c>
      <c r="AD10" s="69">
        <f>IF(AC10&gt;=10,2,0)</f>
        <v>2</v>
      </c>
      <c r="AE10" s="81">
        <v>17</v>
      </c>
      <c r="AF10" s="70">
        <f>ROUNDUP(((T10*9)+(Y10*4)+(AC10*2))/15,2)</f>
        <v>11.39</v>
      </c>
      <c r="AG10" s="74">
        <f>IF(AF10&gt;=10,30,SUM(U10+Z10+AD10))</f>
        <v>30</v>
      </c>
      <c r="AH10" s="75">
        <f>SUM(S10+AG10)</f>
        <v>60</v>
      </c>
      <c r="AI10" s="76">
        <f>(R10+AF10)/2</f>
        <v>11.004999999999999</v>
      </c>
      <c r="AJ10" s="49" t="str">
        <f>IF((R10=0)*(AF10=0),"Abandon",IF((R10&gt;=10)*(AF10&gt;=10),"Admis(e)","Ajourné(e)"))</f>
        <v>Admis(e)</v>
      </c>
      <c r="AK10" s="8"/>
      <c r="AL10" s="4" t="s">
        <v>422</v>
      </c>
      <c r="AM10" s="4" t="s">
        <v>45</v>
      </c>
      <c r="AN10" s="10">
        <v>2</v>
      </c>
      <c r="AO10" s="11">
        <v>2</v>
      </c>
      <c r="AP10" s="4">
        <v>1</v>
      </c>
      <c r="AQ10" s="4">
        <v>2</v>
      </c>
      <c r="AR10" s="4">
        <v>2</v>
      </c>
      <c r="AS10" s="4">
        <v>2</v>
      </c>
      <c r="AT10" s="4">
        <v>1</v>
      </c>
      <c r="AU10" s="4">
        <v>2</v>
      </c>
      <c r="AV10" s="4">
        <v>1</v>
      </c>
      <c r="AW10" s="4">
        <v>1</v>
      </c>
      <c r="AX10" s="4">
        <v>1</v>
      </c>
      <c r="AY10" s="10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/>
      <c r="BJ10" s="4">
        <f>IF(G10&gt;=10,6,0)</f>
        <v>6</v>
      </c>
      <c r="BK10" s="4">
        <f>IF(H10&gt;=10,6,0)</f>
        <v>6</v>
      </c>
      <c r="BL10" s="4">
        <f>IF(I10&gt;=10,6,0)</f>
        <v>0</v>
      </c>
      <c r="BM10" s="4"/>
      <c r="BN10" s="4">
        <f>IF(L10&gt;=10,4,0)</f>
        <v>4</v>
      </c>
      <c r="BO10" s="4">
        <f>IF(M10&gt;=10,4,0)</f>
        <v>4</v>
      </c>
      <c r="BP10" s="4"/>
      <c r="BQ10" s="4">
        <f>IF(P10&gt;=10,2,0)</f>
        <v>2</v>
      </c>
      <c r="BR10" s="4">
        <f>IF(Q10&gt;=10,2,0)</f>
        <v>0</v>
      </c>
      <c r="BS10" s="4"/>
      <c r="BT10" s="4">
        <f>IF(V10&gt;=10,6,0)</f>
        <v>6</v>
      </c>
      <c r="BU10" s="4">
        <f>IF(W10&gt;=10,6,0)</f>
        <v>6</v>
      </c>
      <c r="BV10" s="4">
        <f>IF(X10&gt;=10,6,0)</f>
        <v>6</v>
      </c>
      <c r="BW10" s="4"/>
      <c r="BX10" s="4">
        <f>IF(AA10&gt;=10,5,0)</f>
        <v>0</v>
      </c>
      <c r="BY10" s="4">
        <f>IF(AB10&gt;=10,5,0)</f>
        <v>5</v>
      </c>
      <c r="BZ10" s="4"/>
      <c r="CA10" s="4">
        <f>IF(AE10&gt;=10,2,0)</f>
        <v>2</v>
      </c>
      <c r="CB10" s="4" t="s">
        <v>192</v>
      </c>
      <c r="CD10" s="28" t="s">
        <v>195</v>
      </c>
      <c r="CE10" s="28">
        <f>COUNTIF(AJ10:AJ72,"Admis(e)")</f>
        <v>43</v>
      </c>
      <c r="CF10" s="4" t="s">
        <v>420</v>
      </c>
    </row>
    <row r="11" spans="1:84" ht="16.5" customHeight="1">
      <c r="A11" s="29">
        <v>2</v>
      </c>
      <c r="B11" s="94" t="s">
        <v>136</v>
      </c>
      <c r="C11" s="94" t="s">
        <v>154</v>
      </c>
      <c r="D11" s="94" t="s">
        <v>155</v>
      </c>
      <c r="E11" s="68">
        <f aca="true" t="shared" si="0" ref="E11:E17">((G11*3)+(H11*3)+(I11*3))/9</f>
        <v>9</v>
      </c>
      <c r="F11" s="69">
        <f aca="true" t="shared" si="1" ref="F11:F19">IF(E11&gt;=10,7,SUM(IF(G11&gt;=10,6,0),IF(H11&gt;=10,6,0),IF(I11&gt;=10,6,0)))</f>
        <v>6</v>
      </c>
      <c r="G11" s="81">
        <v>8</v>
      </c>
      <c r="H11" s="81">
        <v>10.67</v>
      </c>
      <c r="I11" s="81">
        <v>8.33</v>
      </c>
      <c r="J11" s="68">
        <f aca="true" t="shared" si="2" ref="J11:J17">((L11*2)+(M11*3))/5</f>
        <v>10.102</v>
      </c>
      <c r="K11" s="69">
        <f aca="true" t="shared" si="3" ref="K11:K19">IF(J11&gt;=10,8,SUM(IF(L11&gt;=10,4,0),IF(M11&gt;=10,4,0)))</f>
        <v>8</v>
      </c>
      <c r="L11" s="81">
        <v>10</v>
      </c>
      <c r="M11" s="81">
        <v>10.17</v>
      </c>
      <c r="N11" s="68">
        <f aca="true" t="shared" si="4" ref="N11:N17">((P11*2)+(Q11*2))/4</f>
        <v>11.33</v>
      </c>
      <c r="O11" s="69">
        <f aca="true" t="shared" si="5" ref="O11:O19">IF(N11&gt;=10,4,SUM(IF(P11&gt;=10,2,0),IF(Q11&gt;=10,2,0)))</f>
        <v>4</v>
      </c>
      <c r="P11" s="81">
        <v>12.5</v>
      </c>
      <c r="Q11" s="81">
        <v>10.16</v>
      </c>
      <c r="R11" s="70">
        <f aca="true" t="shared" si="6" ref="R11:R23">ROUNDUP(((E11*9)+(J11*5)+(N11*4))/18,2)</f>
        <v>9.83</v>
      </c>
      <c r="S11" s="71">
        <f aca="true" t="shared" si="7" ref="S11:S23">IF(R11&gt;=10,30,SUM(F11+K11+O11))</f>
        <v>18</v>
      </c>
      <c r="T11" s="68">
        <f aca="true" t="shared" si="8" ref="T11:T17">((V11*3)+(W11*3)+(X11*3))/9</f>
        <v>11.526666666666667</v>
      </c>
      <c r="U11" s="72">
        <f aca="true" t="shared" si="9" ref="U11:U19">IF(T11&gt;=10,18,SUM(IF(V11&gt;=10,6,0),IF(W11&gt;=10,6,0),IF(X11&gt;=10,6,0)))</f>
        <v>18</v>
      </c>
      <c r="V11" s="81">
        <v>9.75</v>
      </c>
      <c r="W11" s="81">
        <v>10.33</v>
      </c>
      <c r="X11" s="90">
        <v>14.5</v>
      </c>
      <c r="Y11" s="68">
        <f aca="true" t="shared" si="10" ref="Y11:Y17">((AA11*2)+(AB11*2))/4</f>
        <v>8.5</v>
      </c>
      <c r="Z11" s="73">
        <f aca="true" t="shared" si="11" ref="Z11:Z19">IF(Y11&gt;=10,10,SUM(IF(AA11&gt;=10,5,0),IF(AB11&gt;=10,5,0)))</f>
        <v>5</v>
      </c>
      <c r="AA11" s="81">
        <v>7</v>
      </c>
      <c r="AB11" s="81">
        <v>10</v>
      </c>
      <c r="AC11" s="68">
        <f aca="true" t="shared" si="12" ref="AC11:AC17">((AE11*2))/2</f>
        <v>10</v>
      </c>
      <c r="AD11" s="69">
        <f aca="true" t="shared" si="13" ref="AD11:AD19">IF(AC11&gt;=10,2,0)</f>
        <v>2</v>
      </c>
      <c r="AE11" s="81">
        <v>10</v>
      </c>
      <c r="AF11" s="70">
        <f aca="true" t="shared" si="14" ref="AF11:AF23">ROUNDUP(((T11*9)+(Y11*4)+(AC11*2))/15,2)</f>
        <v>10.52</v>
      </c>
      <c r="AG11" s="74">
        <f aca="true" t="shared" si="15" ref="AG11:AG23">IF(AF11&gt;=10,30,SUM(U11+Z11+AD11))</f>
        <v>30</v>
      </c>
      <c r="AH11" s="75">
        <f aca="true" t="shared" si="16" ref="AH11:AH23">SUM(S11+AG11)</f>
        <v>48</v>
      </c>
      <c r="AI11" s="76">
        <f aca="true" t="shared" si="17" ref="AI11:AI23">(R11+AF11)/2</f>
        <v>10.175</v>
      </c>
      <c r="AJ11" s="49" t="s">
        <v>549</v>
      </c>
      <c r="AK11" s="8"/>
      <c r="AL11" s="4" t="s">
        <v>423</v>
      </c>
      <c r="AM11" s="4" t="s">
        <v>38</v>
      </c>
      <c r="AN11" s="10">
        <v>2</v>
      </c>
      <c r="AO11" s="11">
        <v>2</v>
      </c>
      <c r="AP11" s="4">
        <v>2</v>
      </c>
      <c r="AQ11" s="4">
        <v>2</v>
      </c>
      <c r="AR11" s="4">
        <v>2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10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2</v>
      </c>
      <c r="BF11" s="4">
        <v>1</v>
      </c>
      <c r="BG11" s="4">
        <v>1</v>
      </c>
      <c r="BH11" s="4">
        <v>1</v>
      </c>
      <c r="BI11" s="4"/>
      <c r="BJ11" s="4">
        <f aca="true" t="shared" si="18" ref="BJ11:BJ23">IF(G11&gt;=10,6,0)</f>
        <v>0</v>
      </c>
      <c r="BK11" s="4">
        <f aca="true" t="shared" si="19" ref="BK11:BK23">IF(H11&gt;=10,6,0)</f>
        <v>6</v>
      </c>
      <c r="BL11" s="4">
        <f aca="true" t="shared" si="20" ref="BL11:BL23">IF(I11&gt;=10,6,0)</f>
        <v>0</v>
      </c>
      <c r="BM11" s="4"/>
      <c r="BN11" s="4">
        <f aca="true" t="shared" si="21" ref="BN11:BN23">IF(L11&gt;=10,4,0)</f>
        <v>4</v>
      </c>
      <c r="BO11" s="4">
        <f aca="true" t="shared" si="22" ref="BO11:BO23">IF(M11&gt;=10,4,0)</f>
        <v>4</v>
      </c>
      <c r="BP11" s="4"/>
      <c r="BQ11" s="4">
        <f aca="true" t="shared" si="23" ref="BQ11:BQ23">IF(P11&gt;=10,2,0)</f>
        <v>2</v>
      </c>
      <c r="BR11" s="4">
        <f aca="true" t="shared" si="24" ref="BR11:BR23">IF(Q11&gt;=10,2,0)</f>
        <v>2</v>
      </c>
      <c r="BS11" s="4"/>
      <c r="BT11" s="4">
        <f aca="true" t="shared" si="25" ref="BT11:BT23">IF(V11&gt;=10,6,0)</f>
        <v>0</v>
      </c>
      <c r="BU11" s="4">
        <f aca="true" t="shared" si="26" ref="BU11:BU23">IF(W11&gt;=10,6,0)</f>
        <v>6</v>
      </c>
      <c r="BV11" s="4">
        <f aca="true" t="shared" si="27" ref="BV11:BV23">IF(X11&gt;=10,6,0)</f>
        <v>6</v>
      </c>
      <c r="BW11" s="4"/>
      <c r="BX11" s="4">
        <f aca="true" t="shared" si="28" ref="BX11:BX23">IF(AA11&gt;=10,5,0)</f>
        <v>0</v>
      </c>
      <c r="BY11" s="4">
        <f aca="true" t="shared" si="29" ref="BY11:BY23">IF(AB11&gt;=10,5,0)</f>
        <v>5</v>
      </c>
      <c r="BZ11" s="4"/>
      <c r="CA11" s="4">
        <f aca="true" t="shared" si="30" ref="CA11:CA23">IF(AE11&gt;=10,2,0)</f>
        <v>2</v>
      </c>
      <c r="CB11" s="4" t="s">
        <v>193</v>
      </c>
      <c r="CF11" s="4" t="s">
        <v>420</v>
      </c>
    </row>
    <row r="12" spans="1:84" ht="16.5" customHeight="1">
      <c r="A12" s="29">
        <v>3</v>
      </c>
      <c r="B12" s="94" t="s">
        <v>201</v>
      </c>
      <c r="C12" s="94" t="s">
        <v>202</v>
      </c>
      <c r="D12" s="94" t="s">
        <v>203</v>
      </c>
      <c r="E12" s="68">
        <f t="shared" si="0"/>
        <v>11.610000000000001</v>
      </c>
      <c r="F12" s="69">
        <f t="shared" si="1"/>
        <v>7</v>
      </c>
      <c r="G12" s="81">
        <v>11.5</v>
      </c>
      <c r="H12" s="81">
        <v>10.33</v>
      </c>
      <c r="I12" s="81">
        <v>13</v>
      </c>
      <c r="J12" s="68">
        <f t="shared" si="2"/>
        <v>11.1</v>
      </c>
      <c r="K12" s="69">
        <f t="shared" si="3"/>
        <v>8</v>
      </c>
      <c r="L12" s="81">
        <v>12</v>
      </c>
      <c r="M12" s="81">
        <v>10.5</v>
      </c>
      <c r="N12" s="68">
        <f t="shared" si="4"/>
        <v>6.5</v>
      </c>
      <c r="O12" s="69">
        <f t="shared" si="5"/>
        <v>0</v>
      </c>
      <c r="P12" s="81">
        <v>4.5</v>
      </c>
      <c r="Q12" s="81">
        <v>8.5</v>
      </c>
      <c r="R12" s="70">
        <f t="shared" si="6"/>
        <v>10.34</v>
      </c>
      <c r="S12" s="71">
        <f t="shared" si="7"/>
        <v>30</v>
      </c>
      <c r="T12" s="68">
        <f t="shared" si="8"/>
        <v>11.889999999999999</v>
      </c>
      <c r="U12" s="72">
        <f t="shared" si="9"/>
        <v>18</v>
      </c>
      <c r="V12" s="81">
        <v>11.5</v>
      </c>
      <c r="W12" s="81">
        <v>10.17</v>
      </c>
      <c r="X12" s="81">
        <v>14</v>
      </c>
      <c r="Y12" s="68">
        <f t="shared" si="10"/>
        <v>8.165</v>
      </c>
      <c r="Z12" s="73">
        <f t="shared" si="11"/>
        <v>0</v>
      </c>
      <c r="AA12" s="81">
        <v>7.33</v>
      </c>
      <c r="AB12" s="81">
        <v>9</v>
      </c>
      <c r="AC12" s="68">
        <f t="shared" si="12"/>
        <v>16.5</v>
      </c>
      <c r="AD12" s="69">
        <f t="shared" si="13"/>
        <v>2</v>
      </c>
      <c r="AE12" s="81">
        <v>16.5</v>
      </c>
      <c r="AF12" s="70">
        <f t="shared" si="14"/>
        <v>11.52</v>
      </c>
      <c r="AG12" s="74">
        <f t="shared" si="15"/>
        <v>30</v>
      </c>
      <c r="AH12" s="75">
        <f t="shared" si="16"/>
        <v>60</v>
      </c>
      <c r="AI12" s="76">
        <f t="shared" si="17"/>
        <v>10.93</v>
      </c>
      <c r="AJ12" s="49" t="str">
        <f aca="true" t="shared" si="31" ref="AJ12:AJ32">IF((R12=0)*(AF12=0),"Abandon",IF((R12&gt;=10)*(AF12&gt;=10),"Admis(e)","Ajourné(e)"))</f>
        <v>Admis(e)</v>
      </c>
      <c r="AK12" s="8"/>
      <c r="AL12" s="4" t="s">
        <v>425</v>
      </c>
      <c r="AM12" s="4" t="s">
        <v>189</v>
      </c>
      <c r="AN12" s="10">
        <v>2</v>
      </c>
      <c r="AO12" s="11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2</v>
      </c>
      <c r="AW12" s="4">
        <v>2</v>
      </c>
      <c r="AX12" s="4">
        <v>2</v>
      </c>
      <c r="AY12" s="10">
        <v>1</v>
      </c>
      <c r="AZ12" s="4">
        <v>1</v>
      </c>
      <c r="BA12" s="4">
        <v>1</v>
      </c>
      <c r="BB12" s="4">
        <v>1</v>
      </c>
      <c r="BC12" s="4">
        <v>1</v>
      </c>
      <c r="BD12" s="4">
        <v>2</v>
      </c>
      <c r="BE12" s="4">
        <v>2</v>
      </c>
      <c r="BF12" s="4">
        <v>2</v>
      </c>
      <c r="BG12" s="4">
        <v>1</v>
      </c>
      <c r="BH12" s="4">
        <v>1</v>
      </c>
      <c r="BI12" s="4"/>
      <c r="BJ12" s="4">
        <f t="shared" si="18"/>
        <v>6</v>
      </c>
      <c r="BK12" s="4">
        <f t="shared" si="19"/>
        <v>6</v>
      </c>
      <c r="BL12" s="4">
        <f t="shared" si="20"/>
        <v>6</v>
      </c>
      <c r="BM12" s="4"/>
      <c r="BN12" s="4">
        <f t="shared" si="21"/>
        <v>4</v>
      </c>
      <c r="BO12" s="4">
        <f t="shared" si="22"/>
        <v>4</v>
      </c>
      <c r="BP12" s="4"/>
      <c r="BQ12" s="4">
        <f t="shared" si="23"/>
        <v>0</v>
      </c>
      <c r="BR12" s="4">
        <f t="shared" si="24"/>
        <v>0</v>
      </c>
      <c r="BS12" s="4"/>
      <c r="BT12" s="4">
        <f t="shared" si="25"/>
        <v>6</v>
      </c>
      <c r="BU12" s="4">
        <f t="shared" si="26"/>
        <v>6</v>
      </c>
      <c r="BV12" s="4">
        <f t="shared" si="27"/>
        <v>6</v>
      </c>
      <c r="BW12" s="4"/>
      <c r="BX12" s="4">
        <f t="shared" si="28"/>
        <v>0</v>
      </c>
      <c r="BY12" s="4">
        <f t="shared" si="29"/>
        <v>0</v>
      </c>
      <c r="BZ12" s="4"/>
      <c r="CA12" s="4">
        <f t="shared" si="30"/>
        <v>2</v>
      </c>
      <c r="CB12" s="4" t="s">
        <v>192</v>
      </c>
      <c r="CF12" s="4" t="s">
        <v>420</v>
      </c>
    </row>
    <row r="13" spans="1:84" ht="16.5" customHeight="1">
      <c r="A13" s="29">
        <v>4</v>
      </c>
      <c r="B13" s="94" t="s">
        <v>204</v>
      </c>
      <c r="C13" s="94" t="s">
        <v>205</v>
      </c>
      <c r="D13" s="94" t="s">
        <v>206</v>
      </c>
      <c r="E13" s="68">
        <f t="shared" si="0"/>
        <v>11.28</v>
      </c>
      <c r="F13" s="69">
        <f t="shared" si="1"/>
        <v>7</v>
      </c>
      <c r="G13" s="81">
        <v>10.5</v>
      </c>
      <c r="H13" s="81">
        <v>9.67</v>
      </c>
      <c r="I13" s="81">
        <v>13.67</v>
      </c>
      <c r="J13" s="68">
        <f t="shared" si="2"/>
        <v>11.698</v>
      </c>
      <c r="K13" s="69">
        <f t="shared" si="3"/>
        <v>8</v>
      </c>
      <c r="L13" s="81">
        <v>10</v>
      </c>
      <c r="M13" s="81">
        <v>12.83</v>
      </c>
      <c r="N13" s="68">
        <f t="shared" si="4"/>
        <v>10.415</v>
      </c>
      <c r="O13" s="69">
        <f t="shared" si="5"/>
        <v>4</v>
      </c>
      <c r="P13" s="81">
        <v>8.5</v>
      </c>
      <c r="Q13" s="81">
        <v>12.33</v>
      </c>
      <c r="R13" s="70">
        <f t="shared" si="6"/>
        <v>11.209999999999999</v>
      </c>
      <c r="S13" s="71">
        <f t="shared" si="7"/>
        <v>30</v>
      </c>
      <c r="T13" s="68">
        <f t="shared" si="8"/>
        <v>12.443333333333335</v>
      </c>
      <c r="U13" s="72">
        <f t="shared" si="9"/>
        <v>18</v>
      </c>
      <c r="V13" s="81">
        <v>11.5</v>
      </c>
      <c r="W13" s="81">
        <v>11.33</v>
      </c>
      <c r="X13" s="81">
        <v>14.5</v>
      </c>
      <c r="Y13" s="68">
        <f t="shared" si="10"/>
        <v>9.165</v>
      </c>
      <c r="Z13" s="73">
        <f t="shared" si="11"/>
        <v>5</v>
      </c>
      <c r="AA13" s="81">
        <v>10.33</v>
      </c>
      <c r="AB13" s="81">
        <v>8</v>
      </c>
      <c r="AC13" s="68">
        <f t="shared" si="12"/>
        <v>14.25</v>
      </c>
      <c r="AD13" s="69">
        <f t="shared" si="13"/>
        <v>2</v>
      </c>
      <c r="AE13" s="81">
        <v>14.25</v>
      </c>
      <c r="AF13" s="70">
        <f t="shared" si="14"/>
        <v>11.81</v>
      </c>
      <c r="AG13" s="74">
        <f t="shared" si="15"/>
        <v>30</v>
      </c>
      <c r="AH13" s="75">
        <f t="shared" si="16"/>
        <v>60</v>
      </c>
      <c r="AI13" s="76">
        <f t="shared" si="17"/>
        <v>11.51</v>
      </c>
      <c r="AJ13" s="49" t="str">
        <f t="shared" si="31"/>
        <v>Admis(e)</v>
      </c>
      <c r="AK13" s="8"/>
      <c r="AL13" s="4" t="s">
        <v>426</v>
      </c>
      <c r="AM13" s="4" t="s">
        <v>424</v>
      </c>
      <c r="AN13" s="10">
        <v>2</v>
      </c>
      <c r="AO13" s="11">
        <v>1</v>
      </c>
      <c r="AP13" s="4">
        <v>1</v>
      </c>
      <c r="AQ13" s="4">
        <v>1</v>
      </c>
      <c r="AR13" s="4">
        <v>1</v>
      </c>
      <c r="AS13" s="4">
        <v>2</v>
      </c>
      <c r="AT13" s="4">
        <v>1</v>
      </c>
      <c r="AU13" s="4">
        <v>2</v>
      </c>
      <c r="AV13" s="4">
        <v>1</v>
      </c>
      <c r="AW13" s="4">
        <v>1</v>
      </c>
      <c r="AX13" s="4">
        <v>1</v>
      </c>
      <c r="AY13" s="10">
        <v>1</v>
      </c>
      <c r="AZ13" s="4">
        <v>2</v>
      </c>
      <c r="BA13" s="4">
        <v>1</v>
      </c>
      <c r="BB13" s="4">
        <v>1</v>
      </c>
      <c r="BC13" s="4">
        <v>2</v>
      </c>
      <c r="BD13" s="4">
        <v>2</v>
      </c>
      <c r="BE13" s="4">
        <v>1</v>
      </c>
      <c r="BF13" s="4">
        <v>2</v>
      </c>
      <c r="BG13" s="4">
        <v>1</v>
      </c>
      <c r="BH13" s="4">
        <v>1</v>
      </c>
      <c r="BI13" s="4"/>
      <c r="BJ13" s="4">
        <f t="shared" si="18"/>
        <v>6</v>
      </c>
      <c r="BK13" s="4">
        <f t="shared" si="19"/>
        <v>0</v>
      </c>
      <c r="BL13" s="4">
        <f t="shared" si="20"/>
        <v>6</v>
      </c>
      <c r="BM13" s="4"/>
      <c r="BN13" s="4">
        <f t="shared" si="21"/>
        <v>4</v>
      </c>
      <c r="BO13" s="4">
        <f t="shared" si="22"/>
        <v>4</v>
      </c>
      <c r="BP13" s="4"/>
      <c r="BQ13" s="4">
        <f t="shared" si="23"/>
        <v>0</v>
      </c>
      <c r="BR13" s="4">
        <f t="shared" si="24"/>
        <v>2</v>
      </c>
      <c r="BS13" s="4"/>
      <c r="BT13" s="4">
        <f t="shared" si="25"/>
        <v>6</v>
      </c>
      <c r="BU13" s="4">
        <f t="shared" si="26"/>
        <v>6</v>
      </c>
      <c r="BV13" s="4">
        <f t="shared" si="27"/>
        <v>6</v>
      </c>
      <c r="BW13" s="4"/>
      <c r="BX13" s="4">
        <f t="shared" si="28"/>
        <v>5</v>
      </c>
      <c r="BY13" s="4">
        <f t="shared" si="29"/>
        <v>0</v>
      </c>
      <c r="BZ13" s="4"/>
      <c r="CA13" s="4">
        <f t="shared" si="30"/>
        <v>2</v>
      </c>
      <c r="CB13" s="4" t="s">
        <v>192</v>
      </c>
      <c r="CF13" s="4" t="s">
        <v>420</v>
      </c>
    </row>
    <row r="14" spans="1:84" ht="16.5" customHeight="1">
      <c r="A14" s="29">
        <v>5</v>
      </c>
      <c r="B14" s="94" t="s">
        <v>103</v>
      </c>
      <c r="C14" s="94" t="s">
        <v>105</v>
      </c>
      <c r="D14" s="94" t="s">
        <v>106</v>
      </c>
      <c r="E14" s="68">
        <f t="shared" si="0"/>
        <v>9.056666666666665</v>
      </c>
      <c r="F14" s="69">
        <f t="shared" si="1"/>
        <v>6</v>
      </c>
      <c r="G14" s="81">
        <v>10</v>
      </c>
      <c r="H14" s="81">
        <v>8.67</v>
      </c>
      <c r="I14" s="81">
        <v>8.5</v>
      </c>
      <c r="J14" s="68">
        <f t="shared" si="2"/>
        <v>11.598</v>
      </c>
      <c r="K14" s="69">
        <f t="shared" si="3"/>
        <v>8</v>
      </c>
      <c r="L14" s="81">
        <v>12</v>
      </c>
      <c r="M14" s="81">
        <v>11.33</v>
      </c>
      <c r="N14" s="68">
        <f t="shared" si="4"/>
        <v>11</v>
      </c>
      <c r="O14" s="69">
        <f t="shared" si="5"/>
        <v>4</v>
      </c>
      <c r="P14" s="81">
        <v>10</v>
      </c>
      <c r="Q14" s="81">
        <v>12</v>
      </c>
      <c r="R14" s="70">
        <f t="shared" si="6"/>
        <v>10.2</v>
      </c>
      <c r="S14" s="71">
        <f t="shared" si="7"/>
        <v>30</v>
      </c>
      <c r="T14" s="68">
        <f t="shared" si="8"/>
        <v>3.6666666666666665</v>
      </c>
      <c r="U14" s="72">
        <f t="shared" si="9"/>
        <v>6</v>
      </c>
      <c r="V14" s="81">
        <v>0</v>
      </c>
      <c r="W14" s="81">
        <v>11</v>
      </c>
      <c r="X14" s="81">
        <v>0</v>
      </c>
      <c r="Y14" s="68">
        <f t="shared" si="10"/>
        <v>5.665</v>
      </c>
      <c r="Z14" s="73">
        <f t="shared" si="11"/>
        <v>5</v>
      </c>
      <c r="AA14" s="81">
        <v>0</v>
      </c>
      <c r="AB14" s="81">
        <v>11.33</v>
      </c>
      <c r="AC14" s="68">
        <f t="shared" si="12"/>
        <v>12</v>
      </c>
      <c r="AD14" s="69">
        <f t="shared" si="13"/>
        <v>2</v>
      </c>
      <c r="AE14" s="81">
        <v>12</v>
      </c>
      <c r="AF14" s="70">
        <f t="shared" si="14"/>
        <v>5.319999999999999</v>
      </c>
      <c r="AG14" s="74">
        <f t="shared" si="15"/>
        <v>13</v>
      </c>
      <c r="AH14" s="75">
        <f t="shared" si="16"/>
        <v>43</v>
      </c>
      <c r="AI14" s="76">
        <f t="shared" si="17"/>
        <v>7.76</v>
      </c>
      <c r="AJ14" s="49" t="str">
        <f t="shared" si="31"/>
        <v>Ajourné(e)</v>
      </c>
      <c r="AK14" s="8"/>
      <c r="AL14" s="4" t="s">
        <v>427</v>
      </c>
      <c r="AM14" s="4" t="s">
        <v>117</v>
      </c>
      <c r="AN14" s="10">
        <v>1</v>
      </c>
      <c r="AO14" s="11">
        <v>2</v>
      </c>
      <c r="AP14" s="4">
        <v>1</v>
      </c>
      <c r="AQ14" s="4">
        <v>2</v>
      </c>
      <c r="AR14" s="4">
        <v>2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10">
        <v>1</v>
      </c>
      <c r="AZ14" s="4">
        <v>2</v>
      </c>
      <c r="BA14" s="4">
        <v>2</v>
      </c>
      <c r="BB14" s="4">
        <v>1</v>
      </c>
      <c r="BC14" s="4">
        <v>2</v>
      </c>
      <c r="BD14" s="4">
        <v>2</v>
      </c>
      <c r="BE14" s="4">
        <v>2</v>
      </c>
      <c r="BF14" s="4">
        <v>1</v>
      </c>
      <c r="BG14" s="4">
        <v>1</v>
      </c>
      <c r="BH14" s="4">
        <v>1</v>
      </c>
      <c r="BI14" s="4"/>
      <c r="BJ14" s="4">
        <f t="shared" si="18"/>
        <v>6</v>
      </c>
      <c r="BK14" s="4">
        <f t="shared" si="19"/>
        <v>0</v>
      </c>
      <c r="BL14" s="4">
        <f t="shared" si="20"/>
        <v>0</v>
      </c>
      <c r="BM14" s="4"/>
      <c r="BN14" s="4">
        <f t="shared" si="21"/>
        <v>4</v>
      </c>
      <c r="BO14" s="4">
        <f t="shared" si="22"/>
        <v>4</v>
      </c>
      <c r="BP14" s="4"/>
      <c r="BQ14" s="4">
        <f t="shared" si="23"/>
        <v>2</v>
      </c>
      <c r="BR14" s="4">
        <f t="shared" si="24"/>
        <v>2</v>
      </c>
      <c r="BS14" s="4"/>
      <c r="BT14" s="4">
        <f t="shared" si="25"/>
        <v>0</v>
      </c>
      <c r="BU14" s="4">
        <f t="shared" si="26"/>
        <v>6</v>
      </c>
      <c r="BV14" s="4">
        <f t="shared" si="27"/>
        <v>0</v>
      </c>
      <c r="BW14" s="4"/>
      <c r="BX14" s="4">
        <f t="shared" si="28"/>
        <v>0</v>
      </c>
      <c r="BY14" s="4">
        <f t="shared" si="29"/>
        <v>5</v>
      </c>
      <c r="BZ14" s="4"/>
      <c r="CA14" s="4">
        <f t="shared" si="30"/>
        <v>2</v>
      </c>
      <c r="CB14" s="4" t="s">
        <v>193</v>
      </c>
      <c r="CF14" s="4" t="s">
        <v>420</v>
      </c>
    </row>
    <row r="15" spans="1:84" s="3" customFormat="1" ht="16.5" customHeight="1">
      <c r="A15" s="29">
        <v>6</v>
      </c>
      <c r="B15" s="94" t="s">
        <v>137</v>
      </c>
      <c r="C15" s="94" t="s">
        <v>156</v>
      </c>
      <c r="D15" s="94" t="s">
        <v>116</v>
      </c>
      <c r="E15" s="68">
        <f t="shared" si="0"/>
        <v>8.5</v>
      </c>
      <c r="F15" s="69">
        <f t="shared" si="1"/>
        <v>0</v>
      </c>
      <c r="G15" s="81">
        <v>8</v>
      </c>
      <c r="H15" s="81">
        <v>9.83</v>
      </c>
      <c r="I15" s="81">
        <v>7.67</v>
      </c>
      <c r="J15" s="68">
        <f t="shared" si="2"/>
        <v>12.5</v>
      </c>
      <c r="K15" s="69">
        <f t="shared" si="3"/>
        <v>8</v>
      </c>
      <c r="L15" s="81">
        <v>14</v>
      </c>
      <c r="M15" s="81">
        <v>11.5</v>
      </c>
      <c r="N15" s="68">
        <f t="shared" si="4"/>
        <v>10.31</v>
      </c>
      <c r="O15" s="69">
        <f t="shared" si="5"/>
        <v>4</v>
      </c>
      <c r="P15" s="81">
        <v>13</v>
      </c>
      <c r="Q15" s="81">
        <v>7.62</v>
      </c>
      <c r="R15" s="70">
        <f t="shared" si="6"/>
        <v>10.02</v>
      </c>
      <c r="S15" s="71">
        <f t="shared" si="7"/>
        <v>30</v>
      </c>
      <c r="T15" s="68">
        <f t="shared" si="8"/>
        <v>10.026666666666667</v>
      </c>
      <c r="U15" s="72">
        <f t="shared" si="9"/>
        <v>18</v>
      </c>
      <c r="V15" s="81">
        <v>10.25</v>
      </c>
      <c r="W15" s="81">
        <v>9.33</v>
      </c>
      <c r="X15" s="81">
        <v>10.5</v>
      </c>
      <c r="Y15" s="68">
        <f t="shared" si="10"/>
        <v>11.085</v>
      </c>
      <c r="Z15" s="73">
        <f t="shared" si="11"/>
        <v>10</v>
      </c>
      <c r="AA15" s="81">
        <v>11.67</v>
      </c>
      <c r="AB15" s="81">
        <v>10.5</v>
      </c>
      <c r="AC15" s="68">
        <f t="shared" si="12"/>
        <v>10</v>
      </c>
      <c r="AD15" s="69">
        <f t="shared" si="13"/>
        <v>2</v>
      </c>
      <c r="AE15" s="81">
        <v>10</v>
      </c>
      <c r="AF15" s="70">
        <f t="shared" si="14"/>
        <v>10.31</v>
      </c>
      <c r="AG15" s="74">
        <f t="shared" si="15"/>
        <v>30</v>
      </c>
      <c r="AH15" s="75">
        <f t="shared" si="16"/>
        <v>60</v>
      </c>
      <c r="AI15" s="76">
        <f t="shared" si="17"/>
        <v>10.165</v>
      </c>
      <c r="AJ15" s="49" t="str">
        <f t="shared" si="31"/>
        <v>Admis(e)</v>
      </c>
      <c r="AK15" s="9"/>
      <c r="AL15" s="4" t="s">
        <v>429</v>
      </c>
      <c r="AM15" s="4" t="s">
        <v>41</v>
      </c>
      <c r="AN15" s="10">
        <v>1</v>
      </c>
      <c r="AO15" s="11">
        <v>2</v>
      </c>
      <c r="AP15" s="4">
        <v>2</v>
      </c>
      <c r="AQ15" s="4">
        <v>2</v>
      </c>
      <c r="AR15" s="4">
        <v>2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10">
        <v>1</v>
      </c>
      <c r="AZ15" s="4">
        <v>2</v>
      </c>
      <c r="BA15" s="4">
        <v>1</v>
      </c>
      <c r="BB15" s="4">
        <v>2</v>
      </c>
      <c r="BC15" s="4">
        <v>1</v>
      </c>
      <c r="BD15" s="4">
        <v>2</v>
      </c>
      <c r="BE15" s="4">
        <v>2</v>
      </c>
      <c r="BF15" s="4">
        <v>1</v>
      </c>
      <c r="BG15" s="4">
        <v>1</v>
      </c>
      <c r="BH15" s="4">
        <v>1</v>
      </c>
      <c r="BI15" s="2"/>
      <c r="BJ15" s="4">
        <f t="shared" si="18"/>
        <v>0</v>
      </c>
      <c r="BK15" s="4">
        <f t="shared" si="19"/>
        <v>0</v>
      </c>
      <c r="BL15" s="4">
        <f t="shared" si="20"/>
        <v>0</v>
      </c>
      <c r="BM15" s="2"/>
      <c r="BN15" s="4">
        <f t="shared" si="21"/>
        <v>4</v>
      </c>
      <c r="BO15" s="4">
        <f t="shared" si="22"/>
        <v>4</v>
      </c>
      <c r="BP15" s="2"/>
      <c r="BQ15" s="4">
        <f t="shared" si="23"/>
        <v>2</v>
      </c>
      <c r="BR15" s="4">
        <f t="shared" si="24"/>
        <v>0</v>
      </c>
      <c r="BS15" s="2"/>
      <c r="BT15" s="4">
        <f t="shared" si="25"/>
        <v>6</v>
      </c>
      <c r="BU15" s="4">
        <f t="shared" si="26"/>
        <v>0</v>
      </c>
      <c r="BV15" s="4">
        <f t="shared" si="27"/>
        <v>6</v>
      </c>
      <c r="BW15" s="2"/>
      <c r="BX15" s="4">
        <f t="shared" si="28"/>
        <v>5</v>
      </c>
      <c r="BY15" s="4">
        <f t="shared" si="29"/>
        <v>5</v>
      </c>
      <c r="BZ15" s="2"/>
      <c r="CA15" s="4">
        <f t="shared" si="30"/>
        <v>2</v>
      </c>
      <c r="CB15" s="4" t="s">
        <v>192</v>
      </c>
      <c r="CF15" s="2" t="s">
        <v>420</v>
      </c>
    </row>
    <row r="16" spans="1:84" s="3" customFormat="1" ht="16.5" customHeight="1">
      <c r="A16" s="29">
        <v>7</v>
      </c>
      <c r="B16" s="94" t="s">
        <v>138</v>
      </c>
      <c r="C16" s="94" t="s">
        <v>157</v>
      </c>
      <c r="D16" s="94" t="s">
        <v>158</v>
      </c>
      <c r="E16" s="68">
        <f t="shared" si="0"/>
        <v>11.276666666666667</v>
      </c>
      <c r="F16" s="69">
        <f t="shared" si="1"/>
        <v>7</v>
      </c>
      <c r="G16" s="81">
        <v>12.5</v>
      </c>
      <c r="H16" s="81">
        <v>10</v>
      </c>
      <c r="I16" s="81">
        <v>11.33</v>
      </c>
      <c r="J16" s="68">
        <f t="shared" si="2"/>
        <v>10.8</v>
      </c>
      <c r="K16" s="69">
        <f t="shared" si="3"/>
        <v>8</v>
      </c>
      <c r="L16" s="81">
        <v>12</v>
      </c>
      <c r="M16" s="81">
        <v>10</v>
      </c>
      <c r="N16" s="68">
        <f t="shared" si="4"/>
        <v>14.165</v>
      </c>
      <c r="O16" s="69">
        <f t="shared" si="5"/>
        <v>4</v>
      </c>
      <c r="P16" s="81">
        <v>11.5</v>
      </c>
      <c r="Q16" s="81">
        <v>16.83</v>
      </c>
      <c r="R16" s="70">
        <f t="shared" si="6"/>
        <v>11.79</v>
      </c>
      <c r="S16" s="71">
        <f t="shared" si="7"/>
        <v>30</v>
      </c>
      <c r="T16" s="68">
        <f t="shared" si="8"/>
        <v>11.223333333333333</v>
      </c>
      <c r="U16" s="72">
        <f t="shared" si="9"/>
        <v>18</v>
      </c>
      <c r="V16" s="81">
        <v>8.5</v>
      </c>
      <c r="W16" s="81">
        <v>11.17</v>
      </c>
      <c r="X16" s="81">
        <v>14</v>
      </c>
      <c r="Y16" s="68">
        <f t="shared" si="10"/>
        <v>9.165</v>
      </c>
      <c r="Z16" s="73">
        <f t="shared" si="11"/>
        <v>5</v>
      </c>
      <c r="AA16" s="81">
        <v>10.33</v>
      </c>
      <c r="AB16" s="81">
        <v>8</v>
      </c>
      <c r="AC16" s="68">
        <f t="shared" si="12"/>
        <v>10</v>
      </c>
      <c r="AD16" s="69">
        <f t="shared" si="13"/>
        <v>2</v>
      </c>
      <c r="AE16" s="81">
        <v>10</v>
      </c>
      <c r="AF16" s="70">
        <f t="shared" si="14"/>
        <v>10.52</v>
      </c>
      <c r="AG16" s="74">
        <f t="shared" si="15"/>
        <v>30</v>
      </c>
      <c r="AH16" s="75">
        <f t="shared" si="16"/>
        <v>60</v>
      </c>
      <c r="AI16" s="76">
        <f t="shared" si="17"/>
        <v>11.155</v>
      </c>
      <c r="AJ16" s="49" t="str">
        <f t="shared" si="31"/>
        <v>Admis(e)</v>
      </c>
      <c r="AK16" s="9"/>
      <c r="AL16" s="4" t="s">
        <v>430</v>
      </c>
      <c r="AM16" s="4" t="s">
        <v>184</v>
      </c>
      <c r="AN16" s="10">
        <v>1</v>
      </c>
      <c r="AO16" s="11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10">
        <v>1</v>
      </c>
      <c r="AZ16" s="4">
        <v>2</v>
      </c>
      <c r="BA16" s="4">
        <v>2</v>
      </c>
      <c r="BB16" s="4">
        <v>1</v>
      </c>
      <c r="BC16" s="4">
        <v>2</v>
      </c>
      <c r="BD16" s="4">
        <v>2</v>
      </c>
      <c r="BE16" s="4">
        <v>2</v>
      </c>
      <c r="BF16" s="4">
        <v>2</v>
      </c>
      <c r="BG16" s="4">
        <v>1</v>
      </c>
      <c r="BH16" s="4">
        <v>1</v>
      </c>
      <c r="BI16" s="2"/>
      <c r="BJ16" s="4">
        <f t="shared" si="18"/>
        <v>6</v>
      </c>
      <c r="BK16" s="4">
        <f t="shared" si="19"/>
        <v>6</v>
      </c>
      <c r="BL16" s="4">
        <f t="shared" si="20"/>
        <v>6</v>
      </c>
      <c r="BM16" s="2"/>
      <c r="BN16" s="4">
        <f t="shared" si="21"/>
        <v>4</v>
      </c>
      <c r="BO16" s="4">
        <f t="shared" si="22"/>
        <v>4</v>
      </c>
      <c r="BP16" s="2"/>
      <c r="BQ16" s="4">
        <f t="shared" si="23"/>
        <v>2</v>
      </c>
      <c r="BR16" s="4">
        <f t="shared" si="24"/>
        <v>2</v>
      </c>
      <c r="BS16" s="2"/>
      <c r="BT16" s="4">
        <f t="shared" si="25"/>
        <v>0</v>
      </c>
      <c r="BU16" s="4">
        <f t="shared" si="26"/>
        <v>6</v>
      </c>
      <c r="BV16" s="4">
        <f t="shared" si="27"/>
        <v>6</v>
      </c>
      <c r="BW16" s="2"/>
      <c r="BX16" s="4">
        <f t="shared" si="28"/>
        <v>5</v>
      </c>
      <c r="BY16" s="4">
        <f t="shared" si="29"/>
        <v>0</v>
      </c>
      <c r="BZ16" s="2"/>
      <c r="CA16" s="4">
        <f t="shared" si="30"/>
        <v>2</v>
      </c>
      <c r="CB16" s="4" t="s">
        <v>193</v>
      </c>
      <c r="CF16" s="2" t="s">
        <v>420</v>
      </c>
    </row>
    <row r="17" spans="1:84" s="3" customFormat="1" ht="16.5" customHeight="1">
      <c r="A17" s="29">
        <v>8</v>
      </c>
      <c r="B17" s="94" t="s">
        <v>208</v>
      </c>
      <c r="C17" s="94" t="s">
        <v>209</v>
      </c>
      <c r="D17" s="94" t="s">
        <v>210</v>
      </c>
      <c r="E17" s="68">
        <f t="shared" si="0"/>
        <v>9.72</v>
      </c>
      <c r="F17" s="69">
        <f t="shared" si="1"/>
        <v>6</v>
      </c>
      <c r="G17" s="81">
        <v>8.5</v>
      </c>
      <c r="H17" s="81">
        <v>11.33</v>
      </c>
      <c r="I17" s="81">
        <v>9.33</v>
      </c>
      <c r="J17" s="68">
        <f t="shared" si="2"/>
        <v>10.402</v>
      </c>
      <c r="K17" s="69">
        <f t="shared" si="3"/>
        <v>8</v>
      </c>
      <c r="L17" s="81">
        <v>10</v>
      </c>
      <c r="M17" s="81">
        <v>10.67</v>
      </c>
      <c r="N17" s="68">
        <f t="shared" si="4"/>
        <v>9.915</v>
      </c>
      <c r="O17" s="69">
        <f t="shared" si="5"/>
        <v>2</v>
      </c>
      <c r="P17" s="81">
        <v>12.5</v>
      </c>
      <c r="Q17" s="81">
        <v>7.33</v>
      </c>
      <c r="R17" s="70">
        <f t="shared" si="6"/>
        <v>9.959999999999999</v>
      </c>
      <c r="S17" s="71">
        <f t="shared" si="7"/>
        <v>16</v>
      </c>
      <c r="T17" s="68">
        <f t="shared" si="8"/>
        <v>10.443333333333335</v>
      </c>
      <c r="U17" s="72">
        <f t="shared" si="9"/>
        <v>18</v>
      </c>
      <c r="V17" s="81">
        <v>11</v>
      </c>
      <c r="W17" s="81">
        <v>9.33</v>
      </c>
      <c r="X17" s="81">
        <v>11</v>
      </c>
      <c r="Y17" s="68">
        <f t="shared" si="10"/>
        <v>10</v>
      </c>
      <c r="Z17" s="73">
        <f t="shared" si="11"/>
        <v>10</v>
      </c>
      <c r="AA17" s="81">
        <v>10</v>
      </c>
      <c r="AB17" s="81">
        <v>10</v>
      </c>
      <c r="AC17" s="68">
        <f t="shared" si="12"/>
        <v>10.5</v>
      </c>
      <c r="AD17" s="69">
        <f t="shared" si="13"/>
        <v>2</v>
      </c>
      <c r="AE17" s="81">
        <v>10.5</v>
      </c>
      <c r="AF17" s="70">
        <f t="shared" si="14"/>
        <v>10.34</v>
      </c>
      <c r="AG17" s="74">
        <f t="shared" si="15"/>
        <v>30</v>
      </c>
      <c r="AH17" s="75">
        <f t="shared" si="16"/>
        <v>46</v>
      </c>
      <c r="AI17" s="76">
        <f t="shared" si="17"/>
        <v>10.149999999999999</v>
      </c>
      <c r="AJ17" s="49" t="s">
        <v>549</v>
      </c>
      <c r="AK17" s="9"/>
      <c r="AL17" s="4" t="s">
        <v>431</v>
      </c>
      <c r="AM17" s="4" t="s">
        <v>432</v>
      </c>
      <c r="AN17" s="10">
        <v>2</v>
      </c>
      <c r="AO17" s="11">
        <v>2</v>
      </c>
      <c r="AP17" s="4">
        <v>2</v>
      </c>
      <c r="AQ17" s="4">
        <v>1</v>
      </c>
      <c r="AR17" s="4">
        <v>2</v>
      </c>
      <c r="AS17" s="4">
        <v>1</v>
      </c>
      <c r="AT17" s="4">
        <v>1</v>
      </c>
      <c r="AU17" s="4">
        <v>1</v>
      </c>
      <c r="AV17" s="4">
        <v>2</v>
      </c>
      <c r="AW17" s="4">
        <v>1</v>
      </c>
      <c r="AX17" s="4">
        <v>2</v>
      </c>
      <c r="AY17" s="10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2"/>
      <c r="BJ17" s="4">
        <f t="shared" si="18"/>
        <v>0</v>
      </c>
      <c r="BK17" s="4">
        <f t="shared" si="19"/>
        <v>6</v>
      </c>
      <c r="BL17" s="4">
        <f t="shared" si="20"/>
        <v>0</v>
      </c>
      <c r="BM17" s="2"/>
      <c r="BN17" s="4">
        <f t="shared" si="21"/>
        <v>4</v>
      </c>
      <c r="BO17" s="4">
        <f t="shared" si="22"/>
        <v>4</v>
      </c>
      <c r="BP17" s="2"/>
      <c r="BQ17" s="4">
        <f t="shared" si="23"/>
        <v>2</v>
      </c>
      <c r="BR17" s="4">
        <f t="shared" si="24"/>
        <v>0</v>
      </c>
      <c r="BS17" s="2"/>
      <c r="BT17" s="4">
        <f t="shared" si="25"/>
        <v>6</v>
      </c>
      <c r="BU17" s="4">
        <f t="shared" si="26"/>
        <v>0</v>
      </c>
      <c r="BV17" s="4">
        <f t="shared" si="27"/>
        <v>6</v>
      </c>
      <c r="BW17" s="2"/>
      <c r="BX17" s="4">
        <f t="shared" si="28"/>
        <v>5</v>
      </c>
      <c r="BY17" s="4">
        <f t="shared" si="29"/>
        <v>5</v>
      </c>
      <c r="BZ17" s="2"/>
      <c r="CA17" s="4">
        <f t="shared" si="30"/>
        <v>2</v>
      </c>
      <c r="CB17" s="4" t="s">
        <v>192</v>
      </c>
      <c r="CF17" s="2" t="s">
        <v>420</v>
      </c>
    </row>
    <row r="18" spans="1:84" s="3" customFormat="1" ht="16.5" customHeight="1">
      <c r="A18" s="29">
        <v>9</v>
      </c>
      <c r="B18" s="94" t="s">
        <v>211</v>
      </c>
      <c r="C18" s="94" t="s">
        <v>212</v>
      </c>
      <c r="D18" s="94" t="s">
        <v>213</v>
      </c>
      <c r="E18" s="68">
        <f aca="true" t="shared" si="32" ref="E18:E23">((G18*3)+(H18*3)+(I18*3))/9</f>
        <v>9.553333333333335</v>
      </c>
      <c r="F18" s="69">
        <f t="shared" si="1"/>
        <v>12</v>
      </c>
      <c r="G18" s="81">
        <v>6</v>
      </c>
      <c r="H18" s="81">
        <v>11.33</v>
      </c>
      <c r="I18" s="81">
        <v>11.33</v>
      </c>
      <c r="J18" s="68">
        <f aca="true" t="shared" si="33" ref="J18:J23">((L18*2)+(M18*3))/5</f>
        <v>10.102</v>
      </c>
      <c r="K18" s="69">
        <f t="shared" si="3"/>
        <v>8</v>
      </c>
      <c r="L18" s="81">
        <v>10</v>
      </c>
      <c r="M18" s="81">
        <v>10.17</v>
      </c>
      <c r="N18" s="68">
        <f aca="true" t="shared" si="34" ref="N18:N23">((P18*2)+(Q18*2))/4</f>
        <v>12.54</v>
      </c>
      <c r="O18" s="69">
        <f t="shared" si="5"/>
        <v>4</v>
      </c>
      <c r="P18" s="81">
        <v>14.75</v>
      </c>
      <c r="Q18" s="81">
        <v>10.33</v>
      </c>
      <c r="R18" s="70">
        <f t="shared" si="6"/>
        <v>10.37</v>
      </c>
      <c r="S18" s="71">
        <f t="shared" si="7"/>
        <v>30</v>
      </c>
      <c r="T18" s="68">
        <f aca="true" t="shared" si="35" ref="T18:T23">((V18*3)+(W18*3)+(X18*3))/9</f>
        <v>10.943333333333335</v>
      </c>
      <c r="U18" s="72">
        <f t="shared" si="9"/>
        <v>18</v>
      </c>
      <c r="V18" s="81">
        <v>6</v>
      </c>
      <c r="W18" s="81">
        <v>11.83</v>
      </c>
      <c r="X18" s="81">
        <v>15</v>
      </c>
      <c r="Y18" s="68">
        <f aca="true" t="shared" si="36" ref="Y18:Y23">((AA18*2)+(AB18*2))/4</f>
        <v>10.165</v>
      </c>
      <c r="Z18" s="73">
        <f t="shared" si="11"/>
        <v>10</v>
      </c>
      <c r="AA18" s="81">
        <v>10</v>
      </c>
      <c r="AB18" s="81">
        <v>10.33</v>
      </c>
      <c r="AC18" s="68">
        <f aca="true" t="shared" si="37" ref="AC18:AC23">((AE18*2))/2</f>
        <v>15.75</v>
      </c>
      <c r="AD18" s="69">
        <f t="shared" si="13"/>
        <v>2</v>
      </c>
      <c r="AE18" s="81">
        <v>15.75</v>
      </c>
      <c r="AF18" s="70">
        <f t="shared" si="14"/>
        <v>11.379999999999999</v>
      </c>
      <c r="AG18" s="74">
        <f t="shared" si="15"/>
        <v>30</v>
      </c>
      <c r="AH18" s="75">
        <f t="shared" si="16"/>
        <v>60</v>
      </c>
      <c r="AI18" s="76">
        <f t="shared" si="17"/>
        <v>10.875</v>
      </c>
      <c r="AJ18" s="49" t="str">
        <f t="shared" si="31"/>
        <v>Admis(e)</v>
      </c>
      <c r="AK18" s="9"/>
      <c r="AL18" s="4" t="s">
        <v>433</v>
      </c>
      <c r="AM18" s="4" t="s">
        <v>37</v>
      </c>
      <c r="AN18" s="10">
        <v>2</v>
      </c>
      <c r="AO18" s="11">
        <v>2</v>
      </c>
      <c r="AP18" s="4">
        <v>2</v>
      </c>
      <c r="AQ18" s="4">
        <v>1</v>
      </c>
      <c r="AR18" s="4">
        <v>1</v>
      </c>
      <c r="AS18" s="4">
        <v>2</v>
      </c>
      <c r="AT18" s="4">
        <v>1</v>
      </c>
      <c r="AU18" s="4">
        <v>2</v>
      </c>
      <c r="AV18" s="4">
        <v>2</v>
      </c>
      <c r="AW18" s="4">
        <v>2</v>
      </c>
      <c r="AX18" s="4">
        <v>1</v>
      </c>
      <c r="AY18" s="10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2"/>
      <c r="BJ18" s="4">
        <f t="shared" si="18"/>
        <v>0</v>
      </c>
      <c r="BK18" s="4">
        <f t="shared" si="19"/>
        <v>6</v>
      </c>
      <c r="BL18" s="4">
        <f t="shared" si="20"/>
        <v>6</v>
      </c>
      <c r="BM18" s="2"/>
      <c r="BN18" s="4">
        <f t="shared" si="21"/>
        <v>4</v>
      </c>
      <c r="BO18" s="4">
        <f t="shared" si="22"/>
        <v>4</v>
      </c>
      <c r="BP18" s="2"/>
      <c r="BQ18" s="4">
        <f t="shared" si="23"/>
        <v>2</v>
      </c>
      <c r="BR18" s="4">
        <f t="shared" si="24"/>
        <v>2</v>
      </c>
      <c r="BS18" s="2"/>
      <c r="BT18" s="4">
        <f t="shared" si="25"/>
        <v>0</v>
      </c>
      <c r="BU18" s="4">
        <f t="shared" si="26"/>
        <v>6</v>
      </c>
      <c r="BV18" s="4">
        <f t="shared" si="27"/>
        <v>6</v>
      </c>
      <c r="BW18" s="2"/>
      <c r="BX18" s="4">
        <f t="shared" si="28"/>
        <v>5</v>
      </c>
      <c r="BY18" s="4">
        <f t="shared" si="29"/>
        <v>5</v>
      </c>
      <c r="BZ18" s="2"/>
      <c r="CA18" s="4">
        <f t="shared" si="30"/>
        <v>2</v>
      </c>
      <c r="CB18" s="4" t="s">
        <v>193</v>
      </c>
      <c r="CF18" s="2" t="s">
        <v>420</v>
      </c>
    </row>
    <row r="19" spans="1:84" s="3" customFormat="1" ht="16.5" customHeight="1">
      <c r="A19" s="29">
        <v>10</v>
      </c>
      <c r="B19" s="94" t="s">
        <v>214</v>
      </c>
      <c r="C19" s="94" t="s">
        <v>215</v>
      </c>
      <c r="D19" s="94" t="s">
        <v>57</v>
      </c>
      <c r="E19" s="68">
        <f t="shared" si="32"/>
        <v>2.6666666666666665</v>
      </c>
      <c r="F19" s="69">
        <f t="shared" si="1"/>
        <v>0</v>
      </c>
      <c r="G19" s="81">
        <v>0</v>
      </c>
      <c r="H19" s="81">
        <v>8</v>
      </c>
      <c r="I19" s="81">
        <v>0</v>
      </c>
      <c r="J19" s="68">
        <f t="shared" si="33"/>
        <v>2.25</v>
      </c>
      <c r="K19" s="69">
        <f t="shared" si="3"/>
        <v>0</v>
      </c>
      <c r="L19" s="81">
        <v>0</v>
      </c>
      <c r="M19" s="81">
        <v>3.75</v>
      </c>
      <c r="N19" s="68">
        <f t="shared" si="34"/>
        <v>2.125</v>
      </c>
      <c r="O19" s="69">
        <f t="shared" si="5"/>
        <v>0</v>
      </c>
      <c r="P19" s="81">
        <v>4.25</v>
      </c>
      <c r="Q19" s="81">
        <v>0</v>
      </c>
      <c r="R19" s="70">
        <f t="shared" si="6"/>
        <v>2.44</v>
      </c>
      <c r="S19" s="71">
        <f t="shared" si="7"/>
        <v>0</v>
      </c>
      <c r="T19" s="68">
        <f t="shared" si="35"/>
        <v>0</v>
      </c>
      <c r="U19" s="72">
        <f t="shared" si="9"/>
        <v>0</v>
      </c>
      <c r="V19" s="81">
        <v>0</v>
      </c>
      <c r="W19" s="81">
        <v>0</v>
      </c>
      <c r="X19" s="81">
        <v>0</v>
      </c>
      <c r="Y19" s="68">
        <f t="shared" si="36"/>
        <v>0</v>
      </c>
      <c r="Z19" s="73">
        <f t="shared" si="11"/>
        <v>0</v>
      </c>
      <c r="AA19" s="81">
        <v>0</v>
      </c>
      <c r="AB19" s="81">
        <v>0</v>
      </c>
      <c r="AC19" s="68">
        <f t="shared" si="37"/>
        <v>0</v>
      </c>
      <c r="AD19" s="69">
        <f t="shared" si="13"/>
        <v>0</v>
      </c>
      <c r="AE19" s="81">
        <v>0</v>
      </c>
      <c r="AF19" s="70">
        <f t="shared" si="14"/>
        <v>0</v>
      </c>
      <c r="AG19" s="74">
        <f t="shared" si="15"/>
        <v>0</v>
      </c>
      <c r="AH19" s="75">
        <f t="shared" si="16"/>
        <v>0</v>
      </c>
      <c r="AI19" s="76">
        <f t="shared" si="17"/>
        <v>1.22</v>
      </c>
      <c r="AJ19" s="49" t="str">
        <f t="shared" si="31"/>
        <v>Ajourné(e)</v>
      </c>
      <c r="AK19" s="9"/>
      <c r="AL19" s="4" t="s">
        <v>434</v>
      </c>
      <c r="AM19" s="4" t="s">
        <v>435</v>
      </c>
      <c r="AN19" s="10">
        <v>2</v>
      </c>
      <c r="AO19" s="11">
        <v>2</v>
      </c>
      <c r="AP19" s="4">
        <v>2</v>
      </c>
      <c r="AQ19" s="4">
        <v>2</v>
      </c>
      <c r="AR19" s="4">
        <v>2</v>
      </c>
      <c r="AS19" s="4">
        <v>2</v>
      </c>
      <c r="AT19" s="4">
        <v>2</v>
      </c>
      <c r="AU19" s="4">
        <v>2</v>
      </c>
      <c r="AV19" s="4">
        <v>2</v>
      </c>
      <c r="AW19" s="4">
        <v>2</v>
      </c>
      <c r="AX19" s="4">
        <v>2</v>
      </c>
      <c r="AY19" s="10">
        <v>2</v>
      </c>
      <c r="AZ19" s="4">
        <v>2</v>
      </c>
      <c r="BA19" s="4">
        <v>2</v>
      </c>
      <c r="BB19" s="4">
        <v>2</v>
      </c>
      <c r="BC19" s="4">
        <v>2</v>
      </c>
      <c r="BD19" s="4">
        <v>2</v>
      </c>
      <c r="BE19" s="4">
        <v>2</v>
      </c>
      <c r="BF19" s="4">
        <v>2</v>
      </c>
      <c r="BG19" s="4">
        <v>2</v>
      </c>
      <c r="BH19" s="4">
        <v>2</v>
      </c>
      <c r="BI19" s="2"/>
      <c r="BJ19" s="4">
        <f t="shared" si="18"/>
        <v>0</v>
      </c>
      <c r="BK19" s="4">
        <f t="shared" si="19"/>
        <v>0</v>
      </c>
      <c r="BL19" s="4">
        <f t="shared" si="20"/>
        <v>0</v>
      </c>
      <c r="BM19" s="2"/>
      <c r="BN19" s="4">
        <f t="shared" si="21"/>
        <v>0</v>
      </c>
      <c r="BO19" s="4">
        <f t="shared" si="22"/>
        <v>0</v>
      </c>
      <c r="BP19" s="2"/>
      <c r="BQ19" s="4">
        <f t="shared" si="23"/>
        <v>0</v>
      </c>
      <c r="BR19" s="4">
        <f t="shared" si="24"/>
        <v>0</v>
      </c>
      <c r="BS19" s="2"/>
      <c r="BT19" s="4">
        <f t="shared" si="25"/>
        <v>0</v>
      </c>
      <c r="BU19" s="4">
        <f t="shared" si="26"/>
        <v>0</v>
      </c>
      <c r="BV19" s="4">
        <f t="shared" si="27"/>
        <v>0</v>
      </c>
      <c r="BW19" s="2"/>
      <c r="BX19" s="4">
        <f t="shared" si="28"/>
        <v>0</v>
      </c>
      <c r="BY19" s="4">
        <f t="shared" si="29"/>
        <v>0</v>
      </c>
      <c r="BZ19" s="2"/>
      <c r="CA19" s="4">
        <f t="shared" si="30"/>
        <v>0</v>
      </c>
      <c r="CB19" s="4" t="s">
        <v>192</v>
      </c>
      <c r="CF19" s="2" t="s">
        <v>420</v>
      </c>
    </row>
    <row r="20" spans="1:84" s="3" customFormat="1" ht="16.5" customHeight="1">
      <c r="A20" s="29">
        <v>11</v>
      </c>
      <c r="B20" s="94" t="s">
        <v>216</v>
      </c>
      <c r="C20" s="94" t="s">
        <v>217</v>
      </c>
      <c r="D20" s="94" t="s">
        <v>218</v>
      </c>
      <c r="E20" s="68">
        <f t="shared" si="32"/>
        <v>10.443333333333335</v>
      </c>
      <c r="F20" s="69">
        <f aca="true" t="shared" si="38" ref="F20:F26">IF(E20&gt;=10,18,SUM(IF(G20&gt;=10,6,0),IF(H20&gt;=10,6,0),IF(I20&gt;=10,6,0)))</f>
        <v>18</v>
      </c>
      <c r="G20" s="81">
        <v>10</v>
      </c>
      <c r="H20" s="81">
        <v>11.33</v>
      </c>
      <c r="I20" s="81">
        <v>10</v>
      </c>
      <c r="J20" s="68">
        <f t="shared" si="33"/>
        <v>12.001999999999999</v>
      </c>
      <c r="K20" s="69">
        <f aca="true" t="shared" si="39" ref="K20:K26">IF(J20&gt;=10,8,SUM(IF(L20&gt;=10,4,0),IF(M20&gt;=10,4,0)))</f>
        <v>8</v>
      </c>
      <c r="L20" s="81">
        <v>11</v>
      </c>
      <c r="M20" s="81">
        <v>12.67</v>
      </c>
      <c r="N20" s="68">
        <f t="shared" si="34"/>
        <v>11.915</v>
      </c>
      <c r="O20" s="69">
        <f aca="true" t="shared" si="40" ref="O20:O26">IF(N20&gt;=10,4,SUM(IF(P20&gt;=10,2,0),IF(Q20&gt;=10,2,0)))</f>
        <v>4</v>
      </c>
      <c r="P20" s="81">
        <v>12</v>
      </c>
      <c r="Q20" s="81">
        <v>11.83</v>
      </c>
      <c r="R20" s="70">
        <f t="shared" si="6"/>
        <v>11.209999999999999</v>
      </c>
      <c r="S20" s="71">
        <f t="shared" si="7"/>
        <v>30</v>
      </c>
      <c r="T20" s="68">
        <f t="shared" si="35"/>
        <v>12.026666666666667</v>
      </c>
      <c r="U20" s="72">
        <f aca="true" t="shared" si="41" ref="U20:U26">IF(T20&gt;=10,18,SUM(IF(V20&gt;=10,6,0),IF(W20&gt;=10,6,0),IF(X20&gt;=10,6,0)))</f>
        <v>18</v>
      </c>
      <c r="V20" s="81">
        <v>11.25</v>
      </c>
      <c r="W20" s="81">
        <v>11.83</v>
      </c>
      <c r="X20" s="81">
        <v>13</v>
      </c>
      <c r="Y20" s="68">
        <f t="shared" si="36"/>
        <v>8.67</v>
      </c>
      <c r="Z20" s="73">
        <f aca="true" t="shared" si="42" ref="Z20:Z26">IF(Y20&gt;=10,10,SUM(IF(AA20&gt;=10,5,0),IF(AB20&gt;=10,5,0)))</f>
        <v>0</v>
      </c>
      <c r="AA20" s="81">
        <v>7.67</v>
      </c>
      <c r="AB20" s="81">
        <v>9.67</v>
      </c>
      <c r="AC20" s="68">
        <f t="shared" si="37"/>
        <v>15.25</v>
      </c>
      <c r="AD20" s="69">
        <f aca="true" t="shared" si="43" ref="AD20:AD29">IF(AC20&gt;=10,2,0)</f>
        <v>2</v>
      </c>
      <c r="AE20" s="81">
        <v>15.25</v>
      </c>
      <c r="AF20" s="70">
        <f t="shared" si="14"/>
        <v>11.57</v>
      </c>
      <c r="AG20" s="74">
        <f t="shared" si="15"/>
        <v>30</v>
      </c>
      <c r="AH20" s="75">
        <f t="shared" si="16"/>
        <v>60</v>
      </c>
      <c r="AI20" s="76">
        <f t="shared" si="17"/>
        <v>11.39</v>
      </c>
      <c r="AJ20" s="49" t="str">
        <f t="shared" si="31"/>
        <v>Admis(e)</v>
      </c>
      <c r="AK20" s="9"/>
      <c r="AL20" s="4" t="s">
        <v>436</v>
      </c>
      <c r="AM20" s="4" t="s">
        <v>437</v>
      </c>
      <c r="AN20" s="10">
        <v>2</v>
      </c>
      <c r="AO20" s="11">
        <v>2</v>
      </c>
      <c r="AP20" s="4">
        <v>2</v>
      </c>
      <c r="AQ20" s="4">
        <v>1</v>
      </c>
      <c r="AR20" s="4">
        <v>1</v>
      </c>
      <c r="AS20" s="4">
        <v>2</v>
      </c>
      <c r="AT20" s="4">
        <v>2</v>
      </c>
      <c r="AU20" s="4">
        <v>2</v>
      </c>
      <c r="AV20" s="4">
        <v>1</v>
      </c>
      <c r="AW20" s="4">
        <v>1</v>
      </c>
      <c r="AX20" s="4">
        <v>1</v>
      </c>
      <c r="AY20" s="10">
        <v>1</v>
      </c>
      <c r="AZ20" s="4">
        <v>1</v>
      </c>
      <c r="BA20" s="4">
        <v>1</v>
      </c>
      <c r="BB20" s="4">
        <v>1</v>
      </c>
      <c r="BC20" s="4">
        <v>1</v>
      </c>
      <c r="BD20" s="4">
        <v>2</v>
      </c>
      <c r="BE20" s="4">
        <v>2</v>
      </c>
      <c r="BF20" s="4">
        <v>2</v>
      </c>
      <c r="BG20" s="4">
        <v>1</v>
      </c>
      <c r="BH20" s="4">
        <v>1</v>
      </c>
      <c r="BI20" s="2"/>
      <c r="BJ20" s="4">
        <f t="shared" si="18"/>
        <v>6</v>
      </c>
      <c r="BK20" s="4">
        <f t="shared" si="19"/>
        <v>6</v>
      </c>
      <c r="BL20" s="4">
        <f t="shared" si="20"/>
        <v>6</v>
      </c>
      <c r="BM20" s="2"/>
      <c r="BN20" s="4">
        <f t="shared" si="21"/>
        <v>4</v>
      </c>
      <c r="BO20" s="4">
        <f t="shared" si="22"/>
        <v>4</v>
      </c>
      <c r="BP20" s="2"/>
      <c r="BQ20" s="4">
        <f t="shared" si="23"/>
        <v>2</v>
      </c>
      <c r="BR20" s="4">
        <f t="shared" si="24"/>
        <v>2</v>
      </c>
      <c r="BS20" s="2"/>
      <c r="BT20" s="4">
        <f t="shared" si="25"/>
        <v>6</v>
      </c>
      <c r="BU20" s="4">
        <f t="shared" si="26"/>
        <v>6</v>
      </c>
      <c r="BV20" s="4">
        <f t="shared" si="27"/>
        <v>6</v>
      </c>
      <c r="BW20" s="2"/>
      <c r="BX20" s="4">
        <f t="shared" si="28"/>
        <v>0</v>
      </c>
      <c r="BY20" s="4">
        <f t="shared" si="29"/>
        <v>0</v>
      </c>
      <c r="BZ20" s="2"/>
      <c r="CA20" s="4">
        <f t="shared" si="30"/>
        <v>2</v>
      </c>
      <c r="CB20" s="4" t="s">
        <v>192</v>
      </c>
      <c r="CF20" s="2" t="s">
        <v>420</v>
      </c>
    </row>
    <row r="21" spans="1:84" s="3" customFormat="1" ht="16.5" customHeight="1">
      <c r="A21" s="29">
        <v>12</v>
      </c>
      <c r="B21" s="94" t="s">
        <v>219</v>
      </c>
      <c r="C21" s="94" t="s">
        <v>220</v>
      </c>
      <c r="D21" s="94" t="s">
        <v>221</v>
      </c>
      <c r="E21" s="68">
        <f t="shared" si="32"/>
        <v>10.776666666666667</v>
      </c>
      <c r="F21" s="69">
        <f t="shared" si="38"/>
        <v>18</v>
      </c>
      <c r="G21" s="81">
        <v>8</v>
      </c>
      <c r="H21" s="81">
        <v>10.33</v>
      </c>
      <c r="I21" s="81">
        <v>14</v>
      </c>
      <c r="J21" s="68">
        <f t="shared" si="33"/>
        <v>11.552</v>
      </c>
      <c r="K21" s="69">
        <f t="shared" si="39"/>
        <v>8</v>
      </c>
      <c r="L21" s="81">
        <v>11</v>
      </c>
      <c r="M21" s="81">
        <v>11.92</v>
      </c>
      <c r="N21" s="68">
        <f t="shared" si="34"/>
        <v>7.83</v>
      </c>
      <c r="O21" s="69">
        <f t="shared" si="40"/>
        <v>2</v>
      </c>
      <c r="P21" s="81">
        <v>10</v>
      </c>
      <c r="Q21" s="81">
        <v>5.66</v>
      </c>
      <c r="R21" s="70">
        <f t="shared" si="6"/>
        <v>10.34</v>
      </c>
      <c r="S21" s="71">
        <f t="shared" si="7"/>
        <v>30</v>
      </c>
      <c r="T21" s="68">
        <f t="shared" si="35"/>
        <v>10.943333333333335</v>
      </c>
      <c r="U21" s="72">
        <f t="shared" si="41"/>
        <v>18</v>
      </c>
      <c r="V21" s="81">
        <v>11</v>
      </c>
      <c r="W21" s="81">
        <v>9.83</v>
      </c>
      <c r="X21" s="81">
        <v>12</v>
      </c>
      <c r="Y21" s="68">
        <f t="shared" si="36"/>
        <v>10</v>
      </c>
      <c r="Z21" s="73">
        <f t="shared" si="42"/>
        <v>10</v>
      </c>
      <c r="AA21" s="81">
        <v>11</v>
      </c>
      <c r="AB21" s="90">
        <v>9</v>
      </c>
      <c r="AC21" s="68">
        <f t="shared" si="37"/>
        <v>13.75</v>
      </c>
      <c r="AD21" s="69">
        <f t="shared" si="43"/>
        <v>2</v>
      </c>
      <c r="AE21" s="81">
        <v>13.75</v>
      </c>
      <c r="AF21" s="70">
        <f t="shared" si="14"/>
        <v>11.07</v>
      </c>
      <c r="AG21" s="74">
        <f t="shared" si="15"/>
        <v>30</v>
      </c>
      <c r="AH21" s="75">
        <f t="shared" si="16"/>
        <v>60</v>
      </c>
      <c r="AI21" s="76">
        <f t="shared" si="17"/>
        <v>10.705</v>
      </c>
      <c r="AJ21" s="49" t="str">
        <f t="shared" si="31"/>
        <v>Admis(e)</v>
      </c>
      <c r="AK21" s="9"/>
      <c r="AL21" s="4" t="s">
        <v>438</v>
      </c>
      <c r="AM21" s="4" t="s">
        <v>43</v>
      </c>
      <c r="AN21" s="10">
        <v>2</v>
      </c>
      <c r="AO21" s="11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2</v>
      </c>
      <c r="AW21" s="4">
        <v>1</v>
      </c>
      <c r="AX21" s="4">
        <v>2</v>
      </c>
      <c r="AY21" s="10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2"/>
      <c r="BJ21" s="4">
        <f t="shared" si="18"/>
        <v>0</v>
      </c>
      <c r="BK21" s="4">
        <f t="shared" si="19"/>
        <v>6</v>
      </c>
      <c r="BL21" s="4">
        <f t="shared" si="20"/>
        <v>6</v>
      </c>
      <c r="BM21" s="2"/>
      <c r="BN21" s="4">
        <f t="shared" si="21"/>
        <v>4</v>
      </c>
      <c r="BO21" s="4">
        <f t="shared" si="22"/>
        <v>4</v>
      </c>
      <c r="BP21" s="2"/>
      <c r="BQ21" s="4">
        <f t="shared" si="23"/>
        <v>2</v>
      </c>
      <c r="BR21" s="4">
        <f t="shared" si="24"/>
        <v>0</v>
      </c>
      <c r="BS21" s="2"/>
      <c r="BT21" s="4">
        <f t="shared" si="25"/>
        <v>6</v>
      </c>
      <c r="BU21" s="4">
        <f t="shared" si="26"/>
        <v>0</v>
      </c>
      <c r="BV21" s="4">
        <f t="shared" si="27"/>
        <v>6</v>
      </c>
      <c r="BW21" s="2"/>
      <c r="BX21" s="4">
        <f t="shared" si="28"/>
        <v>5</v>
      </c>
      <c r="BY21" s="4">
        <f t="shared" si="29"/>
        <v>0</v>
      </c>
      <c r="BZ21" s="2"/>
      <c r="CA21" s="4">
        <f t="shared" si="30"/>
        <v>2</v>
      </c>
      <c r="CB21" s="4" t="s">
        <v>192</v>
      </c>
      <c r="CF21" s="2" t="s">
        <v>420</v>
      </c>
    </row>
    <row r="22" spans="1:84" s="3" customFormat="1" ht="16.5" customHeight="1">
      <c r="A22" s="29">
        <v>13</v>
      </c>
      <c r="B22" s="94" t="s">
        <v>222</v>
      </c>
      <c r="C22" s="94" t="s">
        <v>223</v>
      </c>
      <c r="D22" s="94" t="s">
        <v>224</v>
      </c>
      <c r="E22" s="68">
        <f t="shared" si="32"/>
        <v>10.78</v>
      </c>
      <c r="F22" s="69">
        <f t="shared" si="38"/>
        <v>18</v>
      </c>
      <c r="G22" s="81">
        <v>9</v>
      </c>
      <c r="H22" s="81">
        <v>10.67</v>
      </c>
      <c r="I22" s="81">
        <v>12.67</v>
      </c>
      <c r="J22" s="68">
        <f t="shared" si="33"/>
        <v>10.748000000000001</v>
      </c>
      <c r="K22" s="69">
        <f t="shared" si="39"/>
        <v>8</v>
      </c>
      <c r="L22" s="81">
        <v>11</v>
      </c>
      <c r="M22" s="81">
        <v>10.58</v>
      </c>
      <c r="N22" s="68">
        <f t="shared" si="34"/>
        <v>10.415</v>
      </c>
      <c r="O22" s="69">
        <f t="shared" si="40"/>
        <v>4</v>
      </c>
      <c r="P22" s="81">
        <v>10</v>
      </c>
      <c r="Q22" s="81">
        <v>10.83</v>
      </c>
      <c r="R22" s="70">
        <f t="shared" si="6"/>
        <v>10.69</v>
      </c>
      <c r="S22" s="71">
        <f t="shared" si="7"/>
        <v>30</v>
      </c>
      <c r="T22" s="68">
        <f t="shared" si="35"/>
        <v>9.889999999999999</v>
      </c>
      <c r="U22" s="72">
        <f t="shared" si="41"/>
        <v>12</v>
      </c>
      <c r="V22" s="81">
        <v>9</v>
      </c>
      <c r="W22" s="81">
        <v>10.17</v>
      </c>
      <c r="X22" s="81">
        <v>10.5</v>
      </c>
      <c r="Y22" s="68">
        <f t="shared" si="36"/>
        <v>10.665</v>
      </c>
      <c r="Z22" s="73">
        <f t="shared" si="42"/>
        <v>10</v>
      </c>
      <c r="AA22" s="81">
        <v>11.33</v>
      </c>
      <c r="AB22" s="81">
        <v>10</v>
      </c>
      <c r="AC22" s="68">
        <f t="shared" si="37"/>
        <v>14.5</v>
      </c>
      <c r="AD22" s="69">
        <f t="shared" si="43"/>
        <v>2</v>
      </c>
      <c r="AE22" s="81">
        <v>14.5</v>
      </c>
      <c r="AF22" s="70">
        <f t="shared" si="14"/>
        <v>10.72</v>
      </c>
      <c r="AG22" s="74">
        <f t="shared" si="15"/>
        <v>30</v>
      </c>
      <c r="AH22" s="75">
        <f t="shared" si="16"/>
        <v>60</v>
      </c>
      <c r="AI22" s="76">
        <f t="shared" si="17"/>
        <v>10.705</v>
      </c>
      <c r="AJ22" s="49" t="str">
        <f t="shared" si="31"/>
        <v>Admis(e)</v>
      </c>
      <c r="AK22" s="9"/>
      <c r="AL22" s="4" t="s">
        <v>439</v>
      </c>
      <c r="AM22" s="4" t="s">
        <v>37</v>
      </c>
      <c r="AN22" s="10">
        <v>2</v>
      </c>
      <c r="AO22" s="11">
        <v>1</v>
      </c>
      <c r="AP22" s="4">
        <v>1</v>
      </c>
      <c r="AQ22" s="4">
        <v>1</v>
      </c>
      <c r="AR22" s="4">
        <v>1</v>
      </c>
      <c r="AS22" s="4">
        <v>2</v>
      </c>
      <c r="AT22" s="4">
        <v>2</v>
      </c>
      <c r="AU22" s="4">
        <v>1</v>
      </c>
      <c r="AV22" s="4">
        <v>2</v>
      </c>
      <c r="AW22" s="4">
        <v>2</v>
      </c>
      <c r="AX22" s="4">
        <v>1</v>
      </c>
      <c r="AY22" s="10">
        <v>1</v>
      </c>
      <c r="AZ22" s="4">
        <v>2</v>
      </c>
      <c r="BA22" s="4">
        <v>2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2"/>
      <c r="BJ22" s="4">
        <f t="shared" si="18"/>
        <v>0</v>
      </c>
      <c r="BK22" s="4">
        <f t="shared" si="19"/>
        <v>6</v>
      </c>
      <c r="BL22" s="4">
        <f t="shared" si="20"/>
        <v>6</v>
      </c>
      <c r="BM22" s="2"/>
      <c r="BN22" s="4">
        <f t="shared" si="21"/>
        <v>4</v>
      </c>
      <c r="BO22" s="4">
        <f t="shared" si="22"/>
        <v>4</v>
      </c>
      <c r="BP22" s="2"/>
      <c r="BQ22" s="4">
        <f t="shared" si="23"/>
        <v>2</v>
      </c>
      <c r="BR22" s="4">
        <f t="shared" si="24"/>
        <v>2</v>
      </c>
      <c r="BS22" s="2"/>
      <c r="BT22" s="4">
        <f t="shared" si="25"/>
        <v>0</v>
      </c>
      <c r="BU22" s="4">
        <f t="shared" si="26"/>
        <v>6</v>
      </c>
      <c r="BV22" s="4">
        <f t="shared" si="27"/>
        <v>6</v>
      </c>
      <c r="BW22" s="2"/>
      <c r="BX22" s="4">
        <f t="shared" si="28"/>
        <v>5</v>
      </c>
      <c r="BY22" s="4">
        <f t="shared" si="29"/>
        <v>5</v>
      </c>
      <c r="BZ22" s="2"/>
      <c r="CA22" s="4">
        <f t="shared" si="30"/>
        <v>2</v>
      </c>
      <c r="CB22" s="4" t="s">
        <v>192</v>
      </c>
      <c r="CF22" s="2" t="s">
        <v>420</v>
      </c>
    </row>
    <row r="23" spans="1:84" s="3" customFormat="1" ht="16.5" customHeight="1">
      <c r="A23" s="29">
        <v>14</v>
      </c>
      <c r="B23" s="94" t="s">
        <v>225</v>
      </c>
      <c r="C23" s="94" t="s">
        <v>226</v>
      </c>
      <c r="D23" s="94" t="s">
        <v>227</v>
      </c>
      <c r="E23" s="68">
        <f t="shared" si="32"/>
        <v>11.889999999999999</v>
      </c>
      <c r="F23" s="69">
        <f t="shared" si="38"/>
        <v>18</v>
      </c>
      <c r="G23" s="81">
        <v>11</v>
      </c>
      <c r="H23" s="81">
        <v>12.67</v>
      </c>
      <c r="I23" s="81">
        <v>12</v>
      </c>
      <c r="J23" s="68">
        <f t="shared" si="33"/>
        <v>11.6</v>
      </c>
      <c r="K23" s="69">
        <f t="shared" si="39"/>
        <v>8</v>
      </c>
      <c r="L23" s="81">
        <v>11</v>
      </c>
      <c r="M23" s="81">
        <v>12</v>
      </c>
      <c r="N23" s="68">
        <f t="shared" si="34"/>
        <v>11</v>
      </c>
      <c r="O23" s="69">
        <f t="shared" si="40"/>
        <v>4</v>
      </c>
      <c r="P23" s="81">
        <v>16</v>
      </c>
      <c r="Q23" s="81">
        <v>6</v>
      </c>
      <c r="R23" s="70">
        <f t="shared" si="6"/>
        <v>11.62</v>
      </c>
      <c r="S23" s="71">
        <f t="shared" si="7"/>
        <v>30</v>
      </c>
      <c r="T23" s="68">
        <f t="shared" si="35"/>
        <v>12.166666666666666</v>
      </c>
      <c r="U23" s="72">
        <f t="shared" si="41"/>
        <v>18</v>
      </c>
      <c r="V23" s="81">
        <v>13.5</v>
      </c>
      <c r="W23" s="81">
        <v>11</v>
      </c>
      <c r="X23" s="81">
        <v>12</v>
      </c>
      <c r="Y23" s="68">
        <f t="shared" si="36"/>
        <v>11.335</v>
      </c>
      <c r="Z23" s="73">
        <f t="shared" si="42"/>
        <v>10</v>
      </c>
      <c r="AA23" s="81">
        <v>11.67</v>
      </c>
      <c r="AB23" s="81">
        <v>11</v>
      </c>
      <c r="AC23" s="68">
        <f t="shared" si="37"/>
        <v>10</v>
      </c>
      <c r="AD23" s="69">
        <f t="shared" si="43"/>
        <v>2</v>
      </c>
      <c r="AE23" s="81">
        <v>10</v>
      </c>
      <c r="AF23" s="70">
        <f t="shared" si="14"/>
        <v>11.66</v>
      </c>
      <c r="AG23" s="74">
        <f t="shared" si="15"/>
        <v>30</v>
      </c>
      <c r="AH23" s="75">
        <f t="shared" si="16"/>
        <v>60</v>
      </c>
      <c r="AI23" s="76">
        <f t="shared" si="17"/>
        <v>11.64</v>
      </c>
      <c r="AJ23" s="49" t="str">
        <f t="shared" si="31"/>
        <v>Admis(e)</v>
      </c>
      <c r="AK23" s="9"/>
      <c r="AL23" s="4" t="s">
        <v>440</v>
      </c>
      <c r="AM23" s="4" t="s">
        <v>441</v>
      </c>
      <c r="AN23" s="10">
        <v>2</v>
      </c>
      <c r="AO23" s="11">
        <v>2</v>
      </c>
      <c r="AP23" s="4">
        <v>2</v>
      </c>
      <c r="AQ23" s="4">
        <v>1</v>
      </c>
      <c r="AR23" s="4">
        <v>1</v>
      </c>
      <c r="AS23" s="4">
        <v>2</v>
      </c>
      <c r="AT23" s="4">
        <v>2</v>
      </c>
      <c r="AU23" s="4">
        <v>1</v>
      </c>
      <c r="AV23" s="4">
        <v>2</v>
      </c>
      <c r="AW23" s="4">
        <v>2</v>
      </c>
      <c r="AX23" s="4">
        <v>2</v>
      </c>
      <c r="AY23" s="10">
        <v>2</v>
      </c>
      <c r="AZ23" s="4">
        <v>2</v>
      </c>
      <c r="BA23" s="4">
        <v>1</v>
      </c>
      <c r="BB23" s="4">
        <v>1</v>
      </c>
      <c r="BC23" s="4">
        <v>2</v>
      </c>
      <c r="BD23" s="4">
        <v>2</v>
      </c>
      <c r="BE23" s="4">
        <v>2</v>
      </c>
      <c r="BF23" s="4">
        <v>2</v>
      </c>
      <c r="BG23" s="4">
        <v>2</v>
      </c>
      <c r="BH23" s="4">
        <v>2</v>
      </c>
      <c r="BI23" s="2"/>
      <c r="BJ23" s="4">
        <f t="shared" si="18"/>
        <v>6</v>
      </c>
      <c r="BK23" s="4">
        <f t="shared" si="19"/>
        <v>6</v>
      </c>
      <c r="BL23" s="4">
        <f t="shared" si="20"/>
        <v>6</v>
      </c>
      <c r="BM23" s="2"/>
      <c r="BN23" s="4">
        <f t="shared" si="21"/>
        <v>4</v>
      </c>
      <c r="BO23" s="4">
        <f t="shared" si="22"/>
        <v>4</v>
      </c>
      <c r="BP23" s="2"/>
      <c r="BQ23" s="4">
        <f t="shared" si="23"/>
        <v>2</v>
      </c>
      <c r="BR23" s="4">
        <f t="shared" si="24"/>
        <v>0</v>
      </c>
      <c r="BS23" s="2"/>
      <c r="BT23" s="4">
        <f t="shared" si="25"/>
        <v>6</v>
      </c>
      <c r="BU23" s="4">
        <f t="shared" si="26"/>
        <v>6</v>
      </c>
      <c r="BV23" s="4">
        <f t="shared" si="27"/>
        <v>6</v>
      </c>
      <c r="BW23" s="2"/>
      <c r="BX23" s="4">
        <f t="shared" si="28"/>
        <v>5</v>
      </c>
      <c r="BY23" s="4">
        <f t="shared" si="29"/>
        <v>5</v>
      </c>
      <c r="BZ23" s="2"/>
      <c r="CA23" s="4">
        <f t="shared" si="30"/>
        <v>2</v>
      </c>
      <c r="CB23" s="4" t="s">
        <v>192</v>
      </c>
      <c r="CF23" s="2" t="s">
        <v>420</v>
      </c>
    </row>
    <row r="24" spans="1:84" s="3" customFormat="1" ht="16.5" customHeight="1">
      <c r="A24" s="29">
        <v>15</v>
      </c>
      <c r="B24" s="94" t="s">
        <v>228</v>
      </c>
      <c r="C24" s="94" t="s">
        <v>229</v>
      </c>
      <c r="D24" s="94" t="s">
        <v>50</v>
      </c>
      <c r="E24" s="68">
        <f aca="true" t="shared" si="44" ref="E24:E29">((G24*3)+(H24*3)+(I24*3))/9</f>
        <v>10.610000000000001</v>
      </c>
      <c r="F24" s="69">
        <f t="shared" si="38"/>
        <v>18</v>
      </c>
      <c r="G24" s="81">
        <v>10</v>
      </c>
      <c r="H24" s="81">
        <v>10.83</v>
      </c>
      <c r="I24" s="81">
        <v>11</v>
      </c>
      <c r="J24" s="68">
        <f aca="true" t="shared" si="45" ref="J24:J29">((L24*2)+(M24*3))/5</f>
        <v>10.55</v>
      </c>
      <c r="K24" s="69">
        <f t="shared" si="39"/>
        <v>8</v>
      </c>
      <c r="L24" s="81">
        <v>11</v>
      </c>
      <c r="M24" s="81">
        <v>10.25</v>
      </c>
      <c r="N24" s="68">
        <f aca="true" t="shared" si="46" ref="N24:N29">((P24*2)+(Q24*2))/4</f>
        <v>10.25</v>
      </c>
      <c r="O24" s="69">
        <f t="shared" si="40"/>
        <v>4</v>
      </c>
      <c r="P24" s="81">
        <v>13.5</v>
      </c>
      <c r="Q24" s="81">
        <v>7</v>
      </c>
      <c r="R24" s="70">
        <f>ROUNDUP(((E24*9)+(J24*5)+(N24*4))/18,2)</f>
        <v>10.52</v>
      </c>
      <c r="S24" s="71">
        <f>IF(R24&gt;=10,30,SUM(F24+K24+O24))</f>
        <v>30</v>
      </c>
      <c r="T24" s="68">
        <f aca="true" t="shared" si="47" ref="T24:T29">((V24*3)+(W24*3)+(X24*3))/9</f>
        <v>10.223333333333333</v>
      </c>
      <c r="U24" s="72">
        <f t="shared" si="41"/>
        <v>18</v>
      </c>
      <c r="V24" s="81">
        <v>8.5</v>
      </c>
      <c r="W24" s="81">
        <v>10.17</v>
      </c>
      <c r="X24" s="81">
        <v>12</v>
      </c>
      <c r="Y24" s="68">
        <f aca="true" t="shared" si="48" ref="Y24:Y29">((AA24*2)+(AB24*2))/4</f>
        <v>10.83</v>
      </c>
      <c r="Z24" s="73">
        <f t="shared" si="42"/>
        <v>10</v>
      </c>
      <c r="AA24" s="81">
        <v>9.33</v>
      </c>
      <c r="AB24" s="81">
        <v>12.33</v>
      </c>
      <c r="AC24" s="68">
        <f aca="true" t="shared" si="49" ref="AC24:AC29">((AE24*2))/2</f>
        <v>6</v>
      </c>
      <c r="AD24" s="69">
        <f t="shared" si="43"/>
        <v>0</v>
      </c>
      <c r="AE24" s="81">
        <v>6</v>
      </c>
      <c r="AF24" s="70">
        <f>ROUNDUP(((T24*9)+(Y24*4)+(AC24*2))/15,2)</f>
        <v>9.83</v>
      </c>
      <c r="AG24" s="74">
        <f>IF(AF24&gt;=10,30,SUM(U24+Z24+AD24))</f>
        <v>28</v>
      </c>
      <c r="AH24" s="75">
        <f>SUM(S24+AG24)</f>
        <v>58</v>
      </c>
      <c r="AI24" s="76">
        <f>(R24+AF24)/2</f>
        <v>10.175</v>
      </c>
      <c r="AJ24" s="49" t="s">
        <v>549</v>
      </c>
      <c r="AK24" s="9"/>
      <c r="AL24" s="4" t="s">
        <v>428</v>
      </c>
      <c r="AM24" s="4" t="s">
        <v>43</v>
      </c>
      <c r="AN24" s="10">
        <v>2</v>
      </c>
      <c r="AO24" s="11">
        <v>2</v>
      </c>
      <c r="AP24" s="4">
        <v>1</v>
      </c>
      <c r="AQ24" s="4">
        <v>2</v>
      </c>
      <c r="AR24" s="4">
        <v>1</v>
      </c>
      <c r="AS24" s="4">
        <v>2</v>
      </c>
      <c r="AT24" s="4">
        <v>2</v>
      </c>
      <c r="AU24" s="4">
        <v>2</v>
      </c>
      <c r="AV24" s="4">
        <v>2</v>
      </c>
      <c r="AW24" s="4">
        <v>1</v>
      </c>
      <c r="AX24" s="4">
        <v>2</v>
      </c>
      <c r="AY24" s="10">
        <v>2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2</v>
      </c>
      <c r="BH24" s="4">
        <v>2</v>
      </c>
      <c r="BI24" s="2"/>
      <c r="BJ24" s="4">
        <f aca="true" t="shared" si="50" ref="BJ24:BL26">IF(G24&gt;=10,6,0)</f>
        <v>6</v>
      </c>
      <c r="BK24" s="4">
        <f t="shared" si="50"/>
        <v>6</v>
      </c>
      <c r="BL24" s="4">
        <f t="shared" si="50"/>
        <v>6</v>
      </c>
      <c r="BM24" s="2"/>
      <c r="BN24" s="4">
        <f aca="true" t="shared" si="51" ref="BN24:BO26">IF(L24&gt;=10,4,0)</f>
        <v>4</v>
      </c>
      <c r="BO24" s="4">
        <f t="shared" si="51"/>
        <v>4</v>
      </c>
      <c r="BP24" s="2"/>
      <c r="BQ24" s="4">
        <f aca="true" t="shared" si="52" ref="BQ24:BR26">IF(P24&gt;=10,2,0)</f>
        <v>2</v>
      </c>
      <c r="BR24" s="4">
        <f t="shared" si="52"/>
        <v>0</v>
      </c>
      <c r="BS24" s="2"/>
      <c r="BT24" s="4">
        <f aca="true" t="shared" si="53" ref="BT24:BV26">IF(V24&gt;=10,6,0)</f>
        <v>0</v>
      </c>
      <c r="BU24" s="4">
        <f t="shared" si="53"/>
        <v>6</v>
      </c>
      <c r="BV24" s="4">
        <f t="shared" si="53"/>
        <v>6</v>
      </c>
      <c r="BW24" s="2"/>
      <c r="BX24" s="4">
        <f aca="true" t="shared" si="54" ref="BX24:BY26">IF(AA24&gt;=10,5,0)</f>
        <v>0</v>
      </c>
      <c r="BY24" s="4">
        <f t="shared" si="54"/>
        <v>5</v>
      </c>
      <c r="BZ24" s="2"/>
      <c r="CA24" s="4">
        <f>IF(AE24&gt;=10,2,0)</f>
        <v>0</v>
      </c>
      <c r="CB24" s="4" t="s">
        <v>192</v>
      </c>
      <c r="CF24" s="2" t="s">
        <v>420</v>
      </c>
    </row>
    <row r="25" spans="1:84" s="3" customFormat="1" ht="16.5" customHeight="1">
      <c r="A25" s="29">
        <v>16</v>
      </c>
      <c r="B25" s="94" t="s">
        <v>230</v>
      </c>
      <c r="C25" s="94" t="s">
        <v>231</v>
      </c>
      <c r="D25" s="94" t="s">
        <v>52</v>
      </c>
      <c r="E25" s="68">
        <f t="shared" si="44"/>
        <v>12.5</v>
      </c>
      <c r="F25" s="69">
        <f t="shared" si="38"/>
        <v>18</v>
      </c>
      <c r="G25" s="81">
        <v>11.5</v>
      </c>
      <c r="H25" s="81">
        <v>10.67</v>
      </c>
      <c r="I25" s="81">
        <v>15.33</v>
      </c>
      <c r="J25" s="68">
        <f t="shared" si="45"/>
        <v>10.402</v>
      </c>
      <c r="K25" s="69">
        <f t="shared" si="39"/>
        <v>8</v>
      </c>
      <c r="L25" s="81">
        <v>10</v>
      </c>
      <c r="M25" s="81">
        <v>10.67</v>
      </c>
      <c r="N25" s="68">
        <f t="shared" si="46"/>
        <v>9</v>
      </c>
      <c r="O25" s="69">
        <f t="shared" si="40"/>
        <v>2</v>
      </c>
      <c r="P25" s="81">
        <v>13</v>
      </c>
      <c r="Q25" s="81">
        <v>5</v>
      </c>
      <c r="R25" s="70">
        <f>ROUNDUP(((E25*9)+(J25*5)+(N25*4))/18,2)</f>
        <v>11.14</v>
      </c>
      <c r="S25" s="71">
        <f>IF(R25&gt;=10,30,SUM(F25+K25+O25))</f>
        <v>30</v>
      </c>
      <c r="T25" s="68">
        <f t="shared" si="47"/>
        <v>11.333333333333334</v>
      </c>
      <c r="U25" s="72">
        <f t="shared" si="41"/>
        <v>18</v>
      </c>
      <c r="V25" s="81">
        <v>13</v>
      </c>
      <c r="W25" s="81">
        <v>10.5</v>
      </c>
      <c r="X25" s="81">
        <v>10.5</v>
      </c>
      <c r="Y25" s="68">
        <f t="shared" si="48"/>
        <v>9.83</v>
      </c>
      <c r="Z25" s="73">
        <f t="shared" si="42"/>
        <v>5</v>
      </c>
      <c r="AA25" s="81">
        <v>10.33</v>
      </c>
      <c r="AB25" s="81">
        <v>9.33</v>
      </c>
      <c r="AC25" s="68">
        <f t="shared" si="49"/>
        <v>5</v>
      </c>
      <c r="AD25" s="69">
        <f t="shared" si="43"/>
        <v>0</v>
      </c>
      <c r="AE25" s="81">
        <v>5</v>
      </c>
      <c r="AF25" s="70">
        <f>ROUNDUP(((T25*9)+(Y25*4)+(AC25*2))/15,2)</f>
        <v>10.09</v>
      </c>
      <c r="AG25" s="74">
        <f>IF(AF25&gt;=10,30,SUM(U25+Z25+AD25))</f>
        <v>30</v>
      </c>
      <c r="AH25" s="75">
        <f>SUM(S25+AG25)</f>
        <v>60</v>
      </c>
      <c r="AI25" s="76">
        <f>(R25+AF25)/2</f>
        <v>10.615</v>
      </c>
      <c r="AJ25" s="49" t="str">
        <f t="shared" si="31"/>
        <v>Admis(e)</v>
      </c>
      <c r="AK25" s="9"/>
      <c r="AL25" s="4" t="s">
        <v>442</v>
      </c>
      <c r="AM25" s="4" t="s">
        <v>44</v>
      </c>
      <c r="AN25" s="10">
        <v>2</v>
      </c>
      <c r="AO25" s="11">
        <v>2</v>
      </c>
      <c r="AP25" s="4">
        <v>2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2</v>
      </c>
      <c r="AW25" s="4">
        <v>2</v>
      </c>
      <c r="AX25" s="4">
        <v>2</v>
      </c>
      <c r="AY25" s="10">
        <v>2</v>
      </c>
      <c r="AZ25" s="4">
        <v>1</v>
      </c>
      <c r="BA25" s="4">
        <v>1</v>
      </c>
      <c r="BB25" s="4">
        <v>1</v>
      </c>
      <c r="BC25" s="4">
        <v>1</v>
      </c>
      <c r="BD25" s="4">
        <v>2</v>
      </c>
      <c r="BE25" s="4">
        <v>1</v>
      </c>
      <c r="BF25" s="4">
        <v>2</v>
      </c>
      <c r="BG25" s="4">
        <v>2</v>
      </c>
      <c r="BH25" s="4">
        <v>2</v>
      </c>
      <c r="BI25" s="2"/>
      <c r="BJ25" s="4">
        <f t="shared" si="50"/>
        <v>6</v>
      </c>
      <c r="BK25" s="4">
        <f t="shared" si="50"/>
        <v>6</v>
      </c>
      <c r="BL25" s="4">
        <f t="shared" si="50"/>
        <v>6</v>
      </c>
      <c r="BM25" s="2"/>
      <c r="BN25" s="4">
        <f t="shared" si="51"/>
        <v>4</v>
      </c>
      <c r="BO25" s="4">
        <f t="shared" si="51"/>
        <v>4</v>
      </c>
      <c r="BP25" s="2"/>
      <c r="BQ25" s="4">
        <f t="shared" si="52"/>
        <v>2</v>
      </c>
      <c r="BR25" s="4">
        <f t="shared" si="52"/>
        <v>0</v>
      </c>
      <c r="BS25" s="2"/>
      <c r="BT25" s="4">
        <f t="shared" si="53"/>
        <v>6</v>
      </c>
      <c r="BU25" s="4">
        <f t="shared" si="53"/>
        <v>6</v>
      </c>
      <c r="BV25" s="4">
        <f t="shared" si="53"/>
        <v>6</v>
      </c>
      <c r="BW25" s="2"/>
      <c r="BX25" s="4">
        <f t="shared" si="54"/>
        <v>5</v>
      </c>
      <c r="BY25" s="4">
        <f t="shared" si="54"/>
        <v>0</v>
      </c>
      <c r="BZ25" s="2"/>
      <c r="CA25" s="4">
        <f>IF(AE25&gt;=10,2,0)</f>
        <v>0</v>
      </c>
      <c r="CB25" s="4" t="s">
        <v>192</v>
      </c>
      <c r="CF25" s="2" t="s">
        <v>420</v>
      </c>
    </row>
    <row r="26" spans="1:84" s="3" customFormat="1" ht="16.5" customHeight="1">
      <c r="A26" s="29">
        <v>17</v>
      </c>
      <c r="B26" s="94" t="s">
        <v>232</v>
      </c>
      <c r="C26" s="94" t="s">
        <v>233</v>
      </c>
      <c r="D26" s="94" t="s">
        <v>234</v>
      </c>
      <c r="E26" s="68">
        <f t="shared" si="44"/>
        <v>10.276666666666667</v>
      </c>
      <c r="F26" s="69">
        <f t="shared" si="38"/>
        <v>18</v>
      </c>
      <c r="G26" s="81">
        <v>5</v>
      </c>
      <c r="H26" s="81">
        <v>11.5</v>
      </c>
      <c r="I26" s="81">
        <v>14.33</v>
      </c>
      <c r="J26" s="68">
        <f t="shared" si="45"/>
        <v>10.148</v>
      </c>
      <c r="K26" s="69">
        <f t="shared" si="39"/>
        <v>8</v>
      </c>
      <c r="L26" s="81">
        <v>11</v>
      </c>
      <c r="M26" s="81">
        <v>9.58</v>
      </c>
      <c r="N26" s="68">
        <f t="shared" si="46"/>
        <v>11.25</v>
      </c>
      <c r="O26" s="69">
        <f t="shared" si="40"/>
        <v>4</v>
      </c>
      <c r="P26" s="81">
        <v>12.5</v>
      </c>
      <c r="Q26" s="81">
        <v>10</v>
      </c>
      <c r="R26" s="70">
        <f>ROUNDUP(((E26*9)+(J26*5)+(N26*4))/18,2)</f>
        <v>10.459999999999999</v>
      </c>
      <c r="S26" s="71">
        <f>IF(R26&gt;=10,30,SUM(F26+K26+O26))</f>
        <v>30</v>
      </c>
      <c r="T26" s="68">
        <f t="shared" si="47"/>
        <v>10.943333333333335</v>
      </c>
      <c r="U26" s="72">
        <f t="shared" si="41"/>
        <v>18</v>
      </c>
      <c r="V26" s="81">
        <v>9</v>
      </c>
      <c r="W26" s="81">
        <v>11.83</v>
      </c>
      <c r="X26" s="81">
        <v>12</v>
      </c>
      <c r="Y26" s="68">
        <f t="shared" si="48"/>
        <v>10.335</v>
      </c>
      <c r="Z26" s="73">
        <f t="shared" si="42"/>
        <v>10</v>
      </c>
      <c r="AA26" s="81">
        <v>10.67</v>
      </c>
      <c r="AB26" s="81">
        <v>10</v>
      </c>
      <c r="AC26" s="68">
        <f t="shared" si="49"/>
        <v>10</v>
      </c>
      <c r="AD26" s="69">
        <f t="shared" si="43"/>
        <v>2</v>
      </c>
      <c r="AE26" s="81">
        <v>10</v>
      </c>
      <c r="AF26" s="70">
        <f>ROUNDUP(((T26*9)+(Y26*4)+(AC26*2))/15,2)</f>
        <v>10.66</v>
      </c>
      <c r="AG26" s="74">
        <f>IF(AF26&gt;=10,30,SUM(U26+Z26+AD26))</f>
        <v>30</v>
      </c>
      <c r="AH26" s="75">
        <f>SUM(S26+AG26)</f>
        <v>60</v>
      </c>
      <c r="AI26" s="76">
        <f>(R26+AF26)/2</f>
        <v>10.559999999999999</v>
      </c>
      <c r="AJ26" s="49" t="str">
        <f t="shared" si="31"/>
        <v>Admis(e)</v>
      </c>
      <c r="AK26" s="9"/>
      <c r="AL26" s="4" t="s">
        <v>443</v>
      </c>
      <c r="AM26" s="4" t="s">
        <v>444</v>
      </c>
      <c r="AN26" s="10">
        <v>2</v>
      </c>
      <c r="AO26" s="11">
        <v>1</v>
      </c>
      <c r="AP26" s="4">
        <v>1</v>
      </c>
      <c r="AQ26" s="4">
        <v>1</v>
      </c>
      <c r="AR26" s="4">
        <v>1</v>
      </c>
      <c r="AS26" s="4">
        <v>2</v>
      </c>
      <c r="AT26" s="4">
        <v>2</v>
      </c>
      <c r="AU26" s="4">
        <v>2</v>
      </c>
      <c r="AV26" s="4">
        <v>1</v>
      </c>
      <c r="AW26" s="4">
        <v>1</v>
      </c>
      <c r="AX26" s="4">
        <v>1</v>
      </c>
      <c r="AY26" s="10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2"/>
      <c r="BJ26" s="4">
        <f t="shared" si="50"/>
        <v>0</v>
      </c>
      <c r="BK26" s="4">
        <f t="shared" si="50"/>
        <v>6</v>
      </c>
      <c r="BL26" s="4">
        <f t="shared" si="50"/>
        <v>6</v>
      </c>
      <c r="BM26" s="2"/>
      <c r="BN26" s="4">
        <f t="shared" si="51"/>
        <v>4</v>
      </c>
      <c r="BO26" s="4">
        <f t="shared" si="51"/>
        <v>0</v>
      </c>
      <c r="BP26" s="2"/>
      <c r="BQ26" s="4">
        <f t="shared" si="52"/>
        <v>2</v>
      </c>
      <c r="BR26" s="4">
        <f t="shared" si="52"/>
        <v>2</v>
      </c>
      <c r="BS26" s="2"/>
      <c r="BT26" s="4">
        <f t="shared" si="53"/>
        <v>0</v>
      </c>
      <c r="BU26" s="4">
        <f t="shared" si="53"/>
        <v>6</v>
      </c>
      <c r="BV26" s="4">
        <f t="shared" si="53"/>
        <v>6</v>
      </c>
      <c r="BW26" s="2"/>
      <c r="BX26" s="4">
        <f t="shared" si="54"/>
        <v>5</v>
      </c>
      <c r="BY26" s="4">
        <f t="shared" si="54"/>
        <v>5</v>
      </c>
      <c r="BZ26" s="2"/>
      <c r="CA26" s="4">
        <f>IF(AE26&gt;=10,2,0)</f>
        <v>2</v>
      </c>
      <c r="CB26" s="4" t="s">
        <v>192</v>
      </c>
      <c r="CF26" s="2" t="s">
        <v>420</v>
      </c>
    </row>
    <row r="27" spans="1:84" s="3" customFormat="1" ht="16.5" customHeight="1">
      <c r="A27" s="29">
        <v>18</v>
      </c>
      <c r="B27" s="94" t="s">
        <v>235</v>
      </c>
      <c r="C27" s="94" t="s">
        <v>236</v>
      </c>
      <c r="D27" s="94" t="s">
        <v>237</v>
      </c>
      <c r="E27" s="68">
        <f t="shared" si="44"/>
        <v>10.78</v>
      </c>
      <c r="F27" s="69">
        <f>IF(E27&gt;=10,18,SUM(IF(G27&gt;=10,6,0),IF(H27&gt;=10,6,0),IF(I27&gt;=10,6,0)))</f>
        <v>18</v>
      </c>
      <c r="G27" s="81">
        <v>10</v>
      </c>
      <c r="H27" s="81">
        <v>10.67</v>
      </c>
      <c r="I27" s="81">
        <v>11.67</v>
      </c>
      <c r="J27" s="68">
        <f t="shared" si="45"/>
        <v>12.098</v>
      </c>
      <c r="K27" s="69">
        <f>IF(J27&gt;=10,8,SUM(IF(L27&gt;=10,4,0),IF(M27&gt;=10,4,0)))</f>
        <v>8</v>
      </c>
      <c r="L27" s="81">
        <v>11</v>
      </c>
      <c r="M27" s="81">
        <v>12.83</v>
      </c>
      <c r="N27" s="68">
        <f t="shared" si="46"/>
        <v>11</v>
      </c>
      <c r="O27" s="69">
        <f>IF(N27&gt;=10,4,SUM(IF(P27&gt;=10,2,0),IF(Q27&gt;=10,2,0)))</f>
        <v>4</v>
      </c>
      <c r="P27" s="81">
        <v>12</v>
      </c>
      <c r="Q27" s="81">
        <v>10</v>
      </c>
      <c r="R27" s="70">
        <f>ROUNDUP(((E27*9)+(J27*5)+(N27*4))/18,2)</f>
        <v>11.2</v>
      </c>
      <c r="S27" s="71">
        <f>IF(R27&gt;=10,30,SUM(F27+K27+O27))</f>
        <v>30</v>
      </c>
      <c r="T27" s="68">
        <f t="shared" si="47"/>
        <v>10.666666666666666</v>
      </c>
      <c r="U27" s="72">
        <f>IF(T27&gt;=10,18,SUM(IF(V27&gt;=10,6,0),IF(W27&gt;=10,6,0),IF(X27&gt;=10,6,0)))</f>
        <v>18</v>
      </c>
      <c r="V27" s="81">
        <v>7</v>
      </c>
      <c r="W27" s="81">
        <v>10</v>
      </c>
      <c r="X27" s="81">
        <v>15</v>
      </c>
      <c r="Y27" s="68">
        <f t="shared" si="48"/>
        <v>9.83</v>
      </c>
      <c r="Z27" s="73">
        <f>IF(Y27&gt;=10,10,SUM(IF(AA27&gt;=10,5,0),IF(AB27&gt;=10,5,0)))</f>
        <v>5</v>
      </c>
      <c r="AA27" s="81">
        <v>9.33</v>
      </c>
      <c r="AB27" s="81">
        <v>10.33</v>
      </c>
      <c r="AC27" s="68">
        <f t="shared" si="49"/>
        <v>10</v>
      </c>
      <c r="AD27" s="69">
        <f t="shared" si="43"/>
        <v>2</v>
      </c>
      <c r="AE27" s="81">
        <v>10</v>
      </c>
      <c r="AF27" s="70">
        <f>ROUNDUP(((T27*9)+(Y27*4)+(AC27*2))/15,2)</f>
        <v>10.36</v>
      </c>
      <c r="AG27" s="74">
        <f>IF(AF27&gt;=10,30,SUM(U27+Z27+AD27))</f>
        <v>30</v>
      </c>
      <c r="AH27" s="75">
        <f>SUM(S27+AG27)</f>
        <v>60</v>
      </c>
      <c r="AI27" s="76">
        <f>(R27+AF27)/2</f>
        <v>10.78</v>
      </c>
      <c r="AJ27" s="49" t="str">
        <f t="shared" si="31"/>
        <v>Admis(e)</v>
      </c>
      <c r="AK27" s="9"/>
      <c r="AL27" s="4" t="s">
        <v>445</v>
      </c>
      <c r="AM27" s="4" t="s">
        <v>37</v>
      </c>
      <c r="AN27" s="10">
        <v>2</v>
      </c>
      <c r="AO27" s="11">
        <v>2</v>
      </c>
      <c r="AP27" s="4">
        <v>2</v>
      </c>
      <c r="AQ27" s="4">
        <v>1</v>
      </c>
      <c r="AR27" s="4">
        <v>1</v>
      </c>
      <c r="AS27" s="4">
        <v>2</v>
      </c>
      <c r="AT27" s="4">
        <v>2</v>
      </c>
      <c r="AU27" s="4">
        <v>2</v>
      </c>
      <c r="AV27" s="4">
        <v>1</v>
      </c>
      <c r="AW27" s="4">
        <v>1</v>
      </c>
      <c r="AX27" s="4">
        <v>1</v>
      </c>
      <c r="AY27" s="10">
        <v>1</v>
      </c>
      <c r="AZ27" s="4">
        <v>1</v>
      </c>
      <c r="BA27" s="4">
        <v>1</v>
      </c>
      <c r="BB27" s="4">
        <v>1</v>
      </c>
      <c r="BC27" s="4">
        <v>1</v>
      </c>
      <c r="BD27" s="4">
        <v>2</v>
      </c>
      <c r="BE27" s="4">
        <v>2</v>
      </c>
      <c r="BF27" s="4">
        <v>2</v>
      </c>
      <c r="BG27" s="4">
        <v>1</v>
      </c>
      <c r="BH27" s="4">
        <v>1</v>
      </c>
      <c r="BI27" s="2"/>
      <c r="BJ27" s="4">
        <f>IF(G27&gt;=10,6,0)</f>
        <v>6</v>
      </c>
      <c r="BK27" s="4">
        <f>IF(H27&gt;=10,6,0)</f>
        <v>6</v>
      </c>
      <c r="BL27" s="4">
        <f>IF(I27&gt;=10,6,0)</f>
        <v>6</v>
      </c>
      <c r="BM27" s="2"/>
      <c r="BN27" s="4">
        <f>IF(L27&gt;=10,4,0)</f>
        <v>4</v>
      </c>
      <c r="BO27" s="4">
        <f>IF(M27&gt;=10,4,0)</f>
        <v>4</v>
      </c>
      <c r="BP27" s="2"/>
      <c r="BQ27" s="4">
        <f>IF(P27&gt;=10,2,0)</f>
        <v>2</v>
      </c>
      <c r="BR27" s="4">
        <f>IF(Q27&gt;=10,2,0)</f>
        <v>2</v>
      </c>
      <c r="BS27" s="2"/>
      <c r="BT27" s="4">
        <f>IF(V27&gt;=10,6,0)</f>
        <v>0</v>
      </c>
      <c r="BU27" s="4">
        <f>IF(W27&gt;=10,6,0)</f>
        <v>6</v>
      </c>
      <c r="BV27" s="4">
        <f>IF(X27&gt;=10,6,0)</f>
        <v>6</v>
      </c>
      <c r="BW27" s="2"/>
      <c r="BX27" s="4">
        <f>IF(AA27&gt;=10,5,0)</f>
        <v>0</v>
      </c>
      <c r="BY27" s="4">
        <f>IF(AB27&gt;=10,5,0)</f>
        <v>5</v>
      </c>
      <c r="BZ27" s="2"/>
      <c r="CA27" s="4">
        <f>IF(AE27&gt;=10,2,0)</f>
        <v>2</v>
      </c>
      <c r="CB27" s="4" t="s">
        <v>192</v>
      </c>
      <c r="CF27" s="2" t="s">
        <v>420</v>
      </c>
    </row>
    <row r="28" spans="1:84" s="3" customFormat="1" ht="16.5" customHeight="1">
      <c r="A28" s="29">
        <v>19</v>
      </c>
      <c r="B28" s="94" t="s">
        <v>238</v>
      </c>
      <c r="C28" s="94" t="s">
        <v>239</v>
      </c>
      <c r="D28" s="94" t="s">
        <v>159</v>
      </c>
      <c r="E28" s="68">
        <f t="shared" si="44"/>
        <v>11.946666666666665</v>
      </c>
      <c r="F28" s="69">
        <f>IF(E28&gt;=10,18,SUM(IF(G28&gt;=10,6,0),IF(H28&gt;=10,6,0),IF(I28&gt;=10,6,0)))</f>
        <v>18</v>
      </c>
      <c r="G28" s="81">
        <v>10</v>
      </c>
      <c r="H28" s="81">
        <v>10.17</v>
      </c>
      <c r="I28" s="81">
        <v>15.67</v>
      </c>
      <c r="J28" s="68">
        <f t="shared" si="45"/>
        <v>10.148</v>
      </c>
      <c r="K28" s="69">
        <f>IF(J28&gt;=10,8,SUM(IF(L28&gt;=10,4,0),IF(M28&gt;=10,4,0)))</f>
        <v>8</v>
      </c>
      <c r="L28" s="81">
        <v>11</v>
      </c>
      <c r="M28" s="81">
        <v>9.58</v>
      </c>
      <c r="N28" s="68">
        <f t="shared" si="46"/>
        <v>9.75</v>
      </c>
      <c r="O28" s="69">
        <f>IF(N28&gt;=10,4,SUM(IF(P28&gt;=10,2,0),IF(Q28&gt;=10,2,0)))</f>
        <v>2</v>
      </c>
      <c r="P28" s="81">
        <v>13.5</v>
      </c>
      <c r="Q28" s="81">
        <v>6</v>
      </c>
      <c r="R28" s="70">
        <f>ROUNDUP(((E28*9)+(J28*5)+(N28*4))/18,2)</f>
        <v>10.959999999999999</v>
      </c>
      <c r="S28" s="71">
        <f>IF(R28&gt;=10,30,SUM(F28+K28+O28))</f>
        <v>30</v>
      </c>
      <c r="T28" s="68">
        <f t="shared" si="47"/>
        <v>11.166666666666666</v>
      </c>
      <c r="U28" s="72">
        <f>IF(T28&gt;=10,18,SUM(IF(V28&gt;=10,6,0),IF(W28&gt;=10,6,0),IF(X28&gt;=10,6,0)))</f>
        <v>18</v>
      </c>
      <c r="V28" s="81">
        <v>13.5</v>
      </c>
      <c r="W28" s="81">
        <v>9.5</v>
      </c>
      <c r="X28" s="81">
        <v>10.5</v>
      </c>
      <c r="Y28" s="68">
        <f t="shared" si="48"/>
        <v>10</v>
      </c>
      <c r="Z28" s="73">
        <f>IF(Y28&gt;=10,10,SUM(IF(AA28&gt;=10,5,0),IF(AB28&gt;=10,5,0)))</f>
        <v>10</v>
      </c>
      <c r="AA28" s="81">
        <v>9.67</v>
      </c>
      <c r="AB28" s="81">
        <v>10.33</v>
      </c>
      <c r="AC28" s="68">
        <f t="shared" si="49"/>
        <v>6</v>
      </c>
      <c r="AD28" s="69">
        <f t="shared" si="43"/>
        <v>0</v>
      </c>
      <c r="AE28" s="81">
        <v>6</v>
      </c>
      <c r="AF28" s="70">
        <f>ROUNDUP(((T28*9)+(Y28*4)+(AC28*2))/15,2)</f>
        <v>10.17</v>
      </c>
      <c r="AG28" s="74">
        <f>IF(AF28&gt;=10,30,SUM(U28+Z28+AD28))</f>
        <v>30</v>
      </c>
      <c r="AH28" s="75">
        <f>SUM(S28+AG28)</f>
        <v>60</v>
      </c>
      <c r="AI28" s="76">
        <f>(R28+AF28)/2</f>
        <v>10.565</v>
      </c>
      <c r="AJ28" s="49" t="str">
        <f t="shared" si="31"/>
        <v>Admis(e)</v>
      </c>
      <c r="AK28" s="9"/>
      <c r="AL28" s="4" t="s">
        <v>446</v>
      </c>
      <c r="AM28" s="4" t="s">
        <v>38</v>
      </c>
      <c r="AN28" s="10">
        <v>2</v>
      </c>
      <c r="AO28" s="11">
        <v>1</v>
      </c>
      <c r="AP28" s="4">
        <v>1</v>
      </c>
      <c r="AQ28" s="4">
        <v>1</v>
      </c>
      <c r="AR28" s="4">
        <v>1</v>
      </c>
      <c r="AS28" s="4">
        <v>2</v>
      </c>
      <c r="AT28" s="4">
        <v>2</v>
      </c>
      <c r="AU28" s="4">
        <v>2</v>
      </c>
      <c r="AV28" s="4">
        <v>2</v>
      </c>
      <c r="AW28" s="4">
        <v>2</v>
      </c>
      <c r="AX28" s="4">
        <v>2</v>
      </c>
      <c r="AY28" s="10">
        <v>2</v>
      </c>
      <c r="AZ28" s="4">
        <v>2</v>
      </c>
      <c r="BA28" s="4">
        <v>2</v>
      </c>
      <c r="BB28" s="4">
        <v>2</v>
      </c>
      <c r="BC28" s="4">
        <v>1</v>
      </c>
      <c r="BD28" s="4">
        <v>2</v>
      </c>
      <c r="BE28" s="4">
        <v>2</v>
      </c>
      <c r="BF28" s="4">
        <v>1</v>
      </c>
      <c r="BG28" s="4">
        <v>2</v>
      </c>
      <c r="BH28" s="4">
        <v>2</v>
      </c>
      <c r="BI28" s="2"/>
      <c r="BJ28" s="4">
        <f>IF(G28&gt;=10,6,0)</f>
        <v>6</v>
      </c>
      <c r="BK28" s="4">
        <f>IF(H28&gt;=10,6,0)</f>
        <v>6</v>
      </c>
      <c r="BL28" s="4">
        <f>IF(I28&gt;=10,6,0)</f>
        <v>6</v>
      </c>
      <c r="BM28" s="2"/>
      <c r="BN28" s="4">
        <f>IF(L28&gt;=10,4,0)</f>
        <v>4</v>
      </c>
      <c r="BO28" s="4">
        <f>IF(M28&gt;=10,4,0)</f>
        <v>0</v>
      </c>
      <c r="BP28" s="2"/>
      <c r="BQ28" s="4">
        <f>IF(P28&gt;=10,2,0)</f>
        <v>2</v>
      </c>
      <c r="BR28" s="4">
        <f>IF(Q28&gt;=10,2,0)</f>
        <v>0</v>
      </c>
      <c r="BS28" s="2"/>
      <c r="BT28" s="4">
        <f>IF(V28&gt;=10,6,0)</f>
        <v>6</v>
      </c>
      <c r="BU28" s="4">
        <f>IF(W28&gt;=10,6,0)</f>
        <v>0</v>
      </c>
      <c r="BV28" s="4">
        <f>IF(X28&gt;=10,6,0)</f>
        <v>6</v>
      </c>
      <c r="BW28" s="2"/>
      <c r="BX28" s="4">
        <f>IF(AA28&gt;=10,5,0)</f>
        <v>0</v>
      </c>
      <c r="BY28" s="4">
        <f>IF(AB28&gt;=10,5,0)</f>
        <v>5</v>
      </c>
      <c r="BZ28" s="2"/>
      <c r="CA28" s="4">
        <f>IF(AE28&gt;=10,2,0)</f>
        <v>0</v>
      </c>
      <c r="CB28" s="4" t="s">
        <v>192</v>
      </c>
      <c r="CF28" s="2" t="s">
        <v>420</v>
      </c>
    </row>
    <row r="29" spans="1:84" s="3" customFormat="1" ht="16.5" customHeight="1">
      <c r="A29" s="29">
        <v>20</v>
      </c>
      <c r="B29" s="94" t="s">
        <v>241</v>
      </c>
      <c r="C29" s="94" t="s">
        <v>242</v>
      </c>
      <c r="D29" s="94" t="s">
        <v>108</v>
      </c>
      <c r="E29" s="68">
        <f t="shared" si="44"/>
        <v>9.889999999999999</v>
      </c>
      <c r="F29" s="69">
        <f>IF(E29&gt;=10,18,SUM(IF(G29&gt;=10,6,0),IF(H29&gt;=10,6,0),IF(I29&gt;=10,6,0)))</f>
        <v>6</v>
      </c>
      <c r="G29" s="81">
        <v>7</v>
      </c>
      <c r="H29" s="81">
        <v>9.67</v>
      </c>
      <c r="I29" s="81">
        <v>13</v>
      </c>
      <c r="J29" s="68">
        <f t="shared" si="45"/>
        <v>10.352</v>
      </c>
      <c r="K29" s="69">
        <f>IF(J29&gt;=10,8,SUM(IF(L29&gt;=10,4,0),IF(M29&gt;=10,4,0)))</f>
        <v>8</v>
      </c>
      <c r="L29" s="81">
        <v>11</v>
      </c>
      <c r="M29" s="81">
        <v>9.92</v>
      </c>
      <c r="N29" s="68">
        <f t="shared" si="46"/>
        <v>12.25</v>
      </c>
      <c r="O29" s="69">
        <f>IF(N29&gt;=10,4,SUM(IF(P29&gt;=10,2,0),IF(Q29&gt;=10,2,0)))</f>
        <v>4</v>
      </c>
      <c r="P29" s="81">
        <v>14.5</v>
      </c>
      <c r="Q29" s="81">
        <v>10</v>
      </c>
      <c r="R29" s="70">
        <f>ROUNDUP(((E29*9)+(J29*5)+(N29*4))/18,2)</f>
        <v>10.549999999999999</v>
      </c>
      <c r="S29" s="71">
        <f>IF(R29&gt;=10,30,SUM(F29+K29+O29))</f>
        <v>30</v>
      </c>
      <c r="T29" s="68">
        <f t="shared" si="47"/>
        <v>11.056666666666665</v>
      </c>
      <c r="U29" s="72">
        <f>IF(T29&gt;=10,18,SUM(IF(V29&gt;=10,6,0),IF(W29&gt;=10,6,0),IF(X29&gt;=10,6,0)))</f>
        <v>18</v>
      </c>
      <c r="V29" s="81">
        <v>12</v>
      </c>
      <c r="W29" s="81">
        <v>8.67</v>
      </c>
      <c r="X29" s="81">
        <v>12.5</v>
      </c>
      <c r="Y29" s="68">
        <f t="shared" si="48"/>
        <v>9.335</v>
      </c>
      <c r="Z29" s="73">
        <f>IF(Y29&gt;=10,10,SUM(IF(AA29&gt;=10,5,0),IF(AB29&gt;=10,5,0)))</f>
        <v>5</v>
      </c>
      <c r="AA29" s="81">
        <v>8.67</v>
      </c>
      <c r="AB29" s="81">
        <v>10</v>
      </c>
      <c r="AC29" s="68">
        <f t="shared" si="49"/>
        <v>10</v>
      </c>
      <c r="AD29" s="69">
        <f t="shared" si="43"/>
        <v>2</v>
      </c>
      <c r="AE29" s="81">
        <v>10</v>
      </c>
      <c r="AF29" s="70">
        <f>ROUNDUP(((T29*9)+(Y29*4)+(AC29*2))/15,2)</f>
        <v>10.459999999999999</v>
      </c>
      <c r="AG29" s="74">
        <f>IF(AF29&gt;=10,30,SUM(U29+Z29+AD29))</f>
        <v>30</v>
      </c>
      <c r="AH29" s="75">
        <f>SUM(S29+AG29)</f>
        <v>60</v>
      </c>
      <c r="AI29" s="76">
        <f>(R29+AF29)/2</f>
        <v>10.504999999999999</v>
      </c>
      <c r="AJ29" s="49" t="str">
        <f t="shared" si="31"/>
        <v>Admis(e)</v>
      </c>
      <c r="AK29" s="9"/>
      <c r="AL29" s="4" t="s">
        <v>447</v>
      </c>
      <c r="AM29" s="4" t="s">
        <v>448</v>
      </c>
      <c r="AN29" s="10">
        <v>2</v>
      </c>
      <c r="AO29" s="11">
        <v>2</v>
      </c>
      <c r="AP29" s="4">
        <v>2</v>
      </c>
      <c r="AQ29" s="4">
        <v>2</v>
      </c>
      <c r="AR29" s="4">
        <v>1</v>
      </c>
      <c r="AS29" s="4">
        <v>2</v>
      </c>
      <c r="AT29" s="4">
        <v>2</v>
      </c>
      <c r="AU29" s="4">
        <v>2</v>
      </c>
      <c r="AV29" s="4">
        <v>2</v>
      </c>
      <c r="AW29" s="4">
        <v>2</v>
      </c>
      <c r="AX29" s="4">
        <v>1</v>
      </c>
      <c r="AY29" s="10">
        <v>1</v>
      </c>
      <c r="AZ29" s="4">
        <v>1</v>
      </c>
      <c r="BA29" s="4">
        <v>1</v>
      </c>
      <c r="BB29" s="4">
        <v>1</v>
      </c>
      <c r="BC29" s="4">
        <v>1</v>
      </c>
      <c r="BD29" s="4">
        <v>2</v>
      </c>
      <c r="BE29" s="4">
        <v>2</v>
      </c>
      <c r="BF29" s="4">
        <v>1</v>
      </c>
      <c r="BG29" s="4">
        <v>1</v>
      </c>
      <c r="BH29" s="4">
        <v>1</v>
      </c>
      <c r="BI29" s="2"/>
      <c r="BJ29" s="4">
        <f>IF(G29&gt;=10,6,0)</f>
        <v>0</v>
      </c>
      <c r="BK29" s="4">
        <f>IF(H29&gt;=10,6,0)</f>
        <v>0</v>
      </c>
      <c r="BL29" s="4">
        <f>IF(I29&gt;=10,6,0)</f>
        <v>6</v>
      </c>
      <c r="BM29" s="2"/>
      <c r="BN29" s="4">
        <f>IF(L29&gt;=10,4,0)</f>
        <v>4</v>
      </c>
      <c r="BO29" s="4">
        <f>IF(M29&gt;=10,4,0)</f>
        <v>0</v>
      </c>
      <c r="BP29" s="2"/>
      <c r="BQ29" s="4">
        <f>IF(P29&gt;=10,2,0)</f>
        <v>2</v>
      </c>
      <c r="BR29" s="4">
        <f>IF(Q29&gt;=10,2,0)</f>
        <v>2</v>
      </c>
      <c r="BS29" s="2"/>
      <c r="BT29" s="4">
        <f>IF(V29&gt;=10,6,0)</f>
        <v>6</v>
      </c>
      <c r="BU29" s="4">
        <f>IF(W29&gt;=10,6,0)</f>
        <v>0</v>
      </c>
      <c r="BV29" s="4">
        <f>IF(X29&gt;=10,6,0)</f>
        <v>6</v>
      </c>
      <c r="BW29" s="2"/>
      <c r="BX29" s="4">
        <f>IF(AA29&gt;=10,5,0)</f>
        <v>0</v>
      </c>
      <c r="BY29" s="4">
        <f>IF(AB29&gt;=10,5,0)</f>
        <v>5</v>
      </c>
      <c r="BZ29" s="2"/>
      <c r="CA29" s="4">
        <f>IF(AE29&gt;=10,2,0)</f>
        <v>2</v>
      </c>
      <c r="CB29" s="4" t="s">
        <v>192</v>
      </c>
      <c r="CF29" s="2" t="s">
        <v>420</v>
      </c>
    </row>
    <row r="30" spans="1:84" s="3" customFormat="1" ht="16.5" customHeight="1">
      <c r="A30" s="29">
        <v>21</v>
      </c>
      <c r="B30" s="94" t="s">
        <v>243</v>
      </c>
      <c r="C30" s="94" t="s">
        <v>244</v>
      </c>
      <c r="D30" s="94" t="s">
        <v>245</v>
      </c>
      <c r="E30" s="68">
        <f>((G30*3)+(H30*3)+(I30*3))/9</f>
        <v>11.110000000000001</v>
      </c>
      <c r="F30" s="69">
        <f>IF(E30&gt;=10,18,SUM(IF(G30&gt;=10,6,0),IF(H30&gt;=10,6,0),IF(I30&gt;=10,6,0)))</f>
        <v>18</v>
      </c>
      <c r="G30" s="81">
        <v>11</v>
      </c>
      <c r="H30" s="81">
        <v>10.33</v>
      </c>
      <c r="I30" s="81">
        <v>12</v>
      </c>
      <c r="J30" s="68">
        <f>((L30*2)+(M30*3))/5</f>
        <v>12.85</v>
      </c>
      <c r="K30" s="69">
        <f>IF(J30&gt;=10,8,SUM(IF(L30&gt;=10,4,0),IF(M30&gt;=10,4,0)))</f>
        <v>8</v>
      </c>
      <c r="L30" s="81">
        <v>13</v>
      </c>
      <c r="M30" s="81">
        <v>12.75</v>
      </c>
      <c r="N30" s="68">
        <f>((P30*2)+(Q30*2))/4</f>
        <v>8</v>
      </c>
      <c r="O30" s="69">
        <f>IF(N30&gt;=10,4,SUM(IF(P30&gt;=10,2,0),IF(Q30&gt;=10,2,0)))</f>
        <v>2</v>
      </c>
      <c r="P30" s="81">
        <v>10</v>
      </c>
      <c r="Q30" s="81">
        <v>6</v>
      </c>
      <c r="R30" s="70">
        <f>ROUNDUP(((E30*9)+(J30*5)+(N30*4))/18,2)</f>
        <v>10.91</v>
      </c>
      <c r="S30" s="71">
        <f>IF(R30&gt;=10,30,SUM(F30+K30+O30))</f>
        <v>30</v>
      </c>
      <c r="T30" s="68">
        <f>((V30*3)+(W30*3)+(X30*3))/9</f>
        <v>10.666666666666666</v>
      </c>
      <c r="U30" s="72">
        <f>IF(T30&gt;=10,18,SUM(IF(V30&gt;=10,6,0),IF(W30&gt;=10,6,0),IF(X30&gt;=10,6,0)))</f>
        <v>18</v>
      </c>
      <c r="V30" s="81">
        <v>11.5</v>
      </c>
      <c r="W30" s="81">
        <v>10.5</v>
      </c>
      <c r="X30" s="81">
        <v>10</v>
      </c>
      <c r="Y30" s="68">
        <f>((AA30*2)+(AB30*2))/4</f>
        <v>11.165</v>
      </c>
      <c r="Z30" s="73">
        <f>IF(Y30&gt;=10,10,SUM(IF(AA30&gt;=10,5,0),IF(AB30&gt;=10,5,0)))</f>
        <v>10</v>
      </c>
      <c r="AA30" s="81">
        <v>9</v>
      </c>
      <c r="AB30" s="81">
        <v>13.33</v>
      </c>
      <c r="AC30" s="68">
        <f>((AE30*2))/2</f>
        <v>6</v>
      </c>
      <c r="AD30" s="69">
        <f>IF(AC30&gt;=10,2,0)</f>
        <v>0</v>
      </c>
      <c r="AE30" s="81">
        <v>6</v>
      </c>
      <c r="AF30" s="70">
        <f>ROUNDUP(((T30*9)+(Y30*4)+(AC30*2))/15,2)</f>
        <v>10.18</v>
      </c>
      <c r="AG30" s="74">
        <f>IF(AF30&gt;=10,30,SUM(U30+Z30+AD30))</f>
        <v>30</v>
      </c>
      <c r="AH30" s="75">
        <f>SUM(S30+AG30)</f>
        <v>60</v>
      </c>
      <c r="AI30" s="76">
        <f>(R30+AF30)/2</f>
        <v>10.545</v>
      </c>
      <c r="AJ30" s="49" t="str">
        <f t="shared" si="31"/>
        <v>Admis(e)</v>
      </c>
      <c r="AK30" s="9"/>
      <c r="AL30" s="4" t="s">
        <v>449</v>
      </c>
      <c r="AM30" s="4" t="s">
        <v>189</v>
      </c>
      <c r="AN30" s="10">
        <v>2</v>
      </c>
      <c r="AO30" s="11">
        <v>2</v>
      </c>
      <c r="AP30" s="4">
        <v>2</v>
      </c>
      <c r="AQ30" s="4">
        <v>2</v>
      </c>
      <c r="AR30" s="4">
        <v>1</v>
      </c>
      <c r="AS30" s="4">
        <v>1</v>
      </c>
      <c r="AT30" s="4">
        <v>1</v>
      </c>
      <c r="AU30" s="4">
        <v>1</v>
      </c>
      <c r="AV30" s="4">
        <v>2</v>
      </c>
      <c r="AW30" s="4">
        <v>1</v>
      </c>
      <c r="AX30" s="4">
        <v>2</v>
      </c>
      <c r="AY30" s="10">
        <v>2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2</v>
      </c>
      <c r="BH30" s="4">
        <v>2</v>
      </c>
      <c r="BI30" s="2"/>
      <c r="BJ30" s="4">
        <f>IF(G30&gt;=10,6,0)</f>
        <v>6</v>
      </c>
      <c r="BK30" s="4">
        <f>IF(H30&gt;=10,6,0)</f>
        <v>6</v>
      </c>
      <c r="BL30" s="4">
        <f>IF(I30&gt;=10,6,0)</f>
        <v>6</v>
      </c>
      <c r="BM30" s="2"/>
      <c r="BN30" s="4">
        <f>IF(L30&gt;=10,4,0)</f>
        <v>4</v>
      </c>
      <c r="BO30" s="4">
        <f>IF(M30&gt;=10,4,0)</f>
        <v>4</v>
      </c>
      <c r="BP30" s="2"/>
      <c r="BQ30" s="4">
        <f>IF(P30&gt;=10,2,0)</f>
        <v>2</v>
      </c>
      <c r="BR30" s="4">
        <f>IF(Q30&gt;=10,2,0)</f>
        <v>0</v>
      </c>
      <c r="BS30" s="2"/>
      <c r="BT30" s="4">
        <f>IF(V30&gt;=10,6,0)</f>
        <v>6</v>
      </c>
      <c r="BU30" s="4">
        <f>IF(W30&gt;=10,6,0)</f>
        <v>6</v>
      </c>
      <c r="BV30" s="4">
        <f>IF(X30&gt;=10,6,0)</f>
        <v>6</v>
      </c>
      <c r="BW30" s="2"/>
      <c r="BX30" s="4">
        <f>IF(AA30&gt;=10,5,0)</f>
        <v>0</v>
      </c>
      <c r="BY30" s="4">
        <f>IF(AB30&gt;=10,5,0)</f>
        <v>5</v>
      </c>
      <c r="BZ30" s="2"/>
      <c r="CA30" s="4">
        <f>IF(AE30&gt;=10,2,0)</f>
        <v>0</v>
      </c>
      <c r="CB30" s="4" t="s">
        <v>192</v>
      </c>
      <c r="CF30" s="2" t="s">
        <v>420</v>
      </c>
    </row>
    <row r="31" spans="1:84" s="3" customFormat="1" ht="16.5" customHeight="1">
      <c r="A31" s="29">
        <v>22</v>
      </c>
      <c r="B31" s="94" t="s">
        <v>246</v>
      </c>
      <c r="C31" s="94" t="s">
        <v>247</v>
      </c>
      <c r="D31" s="94" t="s">
        <v>57</v>
      </c>
      <c r="E31" s="68">
        <f>((G31*3)+(H31*3)+(I31*3))/9</f>
        <v>12.610000000000001</v>
      </c>
      <c r="F31" s="69">
        <f>IF(E31&gt;=10,18,SUM(IF(G31&gt;=10,6,0),IF(H31&gt;=10,6,0),IF(I31&gt;=10,6,0)))</f>
        <v>18</v>
      </c>
      <c r="G31" s="81">
        <v>13.5</v>
      </c>
      <c r="H31" s="81">
        <v>11</v>
      </c>
      <c r="I31" s="81">
        <v>13.33</v>
      </c>
      <c r="J31" s="68">
        <f>((L31*2)+(M31*3))/5</f>
        <v>11.648</v>
      </c>
      <c r="K31" s="69">
        <f>IF(J31&gt;=10,8,SUM(IF(L31&gt;=10,4,0),IF(M31&gt;=10,4,0)))</f>
        <v>8</v>
      </c>
      <c r="L31" s="81">
        <v>11</v>
      </c>
      <c r="M31" s="81">
        <v>12.08</v>
      </c>
      <c r="N31" s="68">
        <f>((P31*2)+(Q31*2))/4</f>
        <v>14</v>
      </c>
      <c r="O31" s="69">
        <f>IF(N31&gt;=10,4,SUM(IF(P31&gt;=10,2,0),IF(Q31&gt;=10,2,0)))</f>
        <v>4</v>
      </c>
      <c r="P31" s="81">
        <v>15</v>
      </c>
      <c r="Q31" s="81">
        <v>13</v>
      </c>
      <c r="R31" s="70">
        <f>ROUNDUP(((E31*9)+(J31*5)+(N31*4))/18,2)</f>
        <v>12.66</v>
      </c>
      <c r="S31" s="71">
        <f>IF(R31&gt;=10,30,SUM(F31+K31+O31))</f>
        <v>30</v>
      </c>
      <c r="T31" s="68">
        <f>((V31*3)+(W31*3)+(X31*3))/9</f>
        <v>10.943333333333335</v>
      </c>
      <c r="U31" s="72">
        <f>IF(T31&gt;=10,18,SUM(IF(V31&gt;=10,6,0),IF(W31&gt;=10,6,0),IF(X31&gt;=10,6,0)))</f>
        <v>18</v>
      </c>
      <c r="V31" s="81">
        <v>11</v>
      </c>
      <c r="W31" s="81">
        <v>8.83</v>
      </c>
      <c r="X31" s="81">
        <v>13</v>
      </c>
      <c r="Y31" s="68">
        <f>((AA31*2)+(AB31*2))/4</f>
        <v>7.665</v>
      </c>
      <c r="Z31" s="73">
        <f>IF(Y31&gt;=10,10,SUM(IF(AA31&gt;=10,5,0),IF(AB31&gt;=10,5,0)))</f>
        <v>0</v>
      </c>
      <c r="AA31" s="81">
        <v>6</v>
      </c>
      <c r="AB31" s="81">
        <v>9.33</v>
      </c>
      <c r="AC31" s="68">
        <f>((AE31*2))/2</f>
        <v>13</v>
      </c>
      <c r="AD31" s="69">
        <f>IF(AC31&gt;=10,2,0)</f>
        <v>2</v>
      </c>
      <c r="AE31" s="81">
        <v>13</v>
      </c>
      <c r="AF31" s="70">
        <f>ROUNDUP(((T31*9)+(Y31*4)+(AC31*2))/15,2)</f>
        <v>10.35</v>
      </c>
      <c r="AG31" s="74">
        <f>IF(AF31&gt;=10,30,SUM(U31+Z31+AD31))</f>
        <v>30</v>
      </c>
      <c r="AH31" s="75">
        <f>SUM(S31+AG31)</f>
        <v>60</v>
      </c>
      <c r="AI31" s="76">
        <f>(R31+AF31)/2</f>
        <v>11.504999999999999</v>
      </c>
      <c r="AJ31" s="49" t="str">
        <f t="shared" si="31"/>
        <v>Admis(e)</v>
      </c>
      <c r="AK31" s="9"/>
      <c r="AL31" s="4" t="s">
        <v>450</v>
      </c>
      <c r="AM31" s="4" t="s">
        <v>44</v>
      </c>
      <c r="AN31" s="10">
        <v>2</v>
      </c>
      <c r="AO31" s="11">
        <v>2</v>
      </c>
      <c r="AP31" s="4">
        <v>2</v>
      </c>
      <c r="AQ31" s="4">
        <v>1</v>
      </c>
      <c r="AR31" s="4">
        <v>1</v>
      </c>
      <c r="AS31" s="4">
        <v>2</v>
      </c>
      <c r="AT31" s="4">
        <v>2</v>
      </c>
      <c r="AU31" s="4">
        <v>1</v>
      </c>
      <c r="AV31" s="4">
        <v>1</v>
      </c>
      <c r="AW31" s="4">
        <v>1</v>
      </c>
      <c r="AX31" s="4">
        <v>1</v>
      </c>
      <c r="AY31" s="10">
        <v>1</v>
      </c>
      <c r="AZ31" s="4">
        <v>1</v>
      </c>
      <c r="BA31" s="4">
        <v>1</v>
      </c>
      <c r="BB31" s="4">
        <v>1</v>
      </c>
      <c r="BC31" s="4">
        <v>1</v>
      </c>
      <c r="BD31" s="4">
        <v>2</v>
      </c>
      <c r="BE31" s="4">
        <v>2</v>
      </c>
      <c r="BF31" s="4">
        <v>2</v>
      </c>
      <c r="BG31" s="4">
        <v>1</v>
      </c>
      <c r="BH31" s="4">
        <v>1</v>
      </c>
      <c r="BI31" s="2"/>
      <c r="BJ31" s="4">
        <f>IF(G31&gt;=10,6,0)</f>
        <v>6</v>
      </c>
      <c r="BK31" s="4">
        <f>IF(H31&gt;=10,6,0)</f>
        <v>6</v>
      </c>
      <c r="BL31" s="4">
        <f>IF(I31&gt;=10,6,0)</f>
        <v>6</v>
      </c>
      <c r="BM31" s="2"/>
      <c r="BN31" s="4">
        <f>IF(L31&gt;=10,4,0)</f>
        <v>4</v>
      </c>
      <c r="BO31" s="4">
        <f>IF(M31&gt;=10,4,0)</f>
        <v>4</v>
      </c>
      <c r="BP31" s="2"/>
      <c r="BQ31" s="4">
        <f>IF(P31&gt;=10,2,0)</f>
        <v>2</v>
      </c>
      <c r="BR31" s="4">
        <f>IF(Q31&gt;=10,2,0)</f>
        <v>2</v>
      </c>
      <c r="BS31" s="2"/>
      <c r="BT31" s="4">
        <f>IF(V31&gt;=10,6,0)</f>
        <v>6</v>
      </c>
      <c r="BU31" s="4">
        <f>IF(W31&gt;=10,6,0)</f>
        <v>0</v>
      </c>
      <c r="BV31" s="4">
        <f>IF(X31&gt;=10,6,0)</f>
        <v>6</v>
      </c>
      <c r="BW31" s="2"/>
      <c r="BX31" s="4">
        <f>IF(AA31&gt;=10,5,0)</f>
        <v>0</v>
      </c>
      <c r="BY31" s="4">
        <f>IF(AB31&gt;=10,5,0)</f>
        <v>0</v>
      </c>
      <c r="BZ31" s="2"/>
      <c r="CA31" s="4">
        <f>IF(AE31&gt;=10,2,0)</f>
        <v>2</v>
      </c>
      <c r="CB31" s="4" t="s">
        <v>192</v>
      </c>
      <c r="CF31" s="2" t="s">
        <v>420</v>
      </c>
    </row>
    <row r="32" spans="1:84" s="3" customFormat="1" ht="16.5" customHeight="1">
      <c r="A32" s="29">
        <v>23</v>
      </c>
      <c r="B32" s="94" t="s">
        <v>248</v>
      </c>
      <c r="C32" s="94" t="s">
        <v>249</v>
      </c>
      <c r="D32" s="94" t="s">
        <v>250</v>
      </c>
      <c r="E32" s="68">
        <f>((G32*3)+(H32*3)+(I32*3))/9</f>
        <v>9.443333333333335</v>
      </c>
      <c r="F32" s="69">
        <f>IF(E32&gt;=10,18,SUM(IF(G32&gt;=10,6,0),IF(H32&gt;=10,6,0),IF(I32&gt;=10,6,0)))</f>
        <v>12</v>
      </c>
      <c r="G32" s="81">
        <v>7</v>
      </c>
      <c r="H32" s="81">
        <v>10.33</v>
      </c>
      <c r="I32" s="81">
        <v>11</v>
      </c>
      <c r="J32" s="68">
        <f>((L32*2)+(M32*3))/5</f>
        <v>10.402</v>
      </c>
      <c r="K32" s="69">
        <f>IF(J32&gt;=10,8,SUM(IF(L32&gt;=10,4,0),IF(M32&gt;=10,4,0)))</f>
        <v>8</v>
      </c>
      <c r="L32" s="81">
        <v>10</v>
      </c>
      <c r="M32" s="81">
        <v>10.67</v>
      </c>
      <c r="N32" s="68">
        <f>((P32*2)+(Q32*2))/4</f>
        <v>12</v>
      </c>
      <c r="O32" s="69">
        <f>IF(N32&gt;=10,4,SUM(IF(P32&gt;=10,2,0),IF(Q32&gt;=10,2,0)))</f>
        <v>4</v>
      </c>
      <c r="P32" s="81">
        <v>14</v>
      </c>
      <c r="Q32" s="81">
        <v>10</v>
      </c>
      <c r="R32" s="70">
        <f>ROUNDUP(((E32*9)+(J32*5)+(N32*4))/18,2)</f>
        <v>10.28</v>
      </c>
      <c r="S32" s="71">
        <f>IF(R32&gt;=10,30,SUM(F32+K32+O32))</f>
        <v>30</v>
      </c>
      <c r="T32" s="68">
        <f>((V32*3)+(W32*3)+(X32*3))/9</f>
        <v>12.223333333333333</v>
      </c>
      <c r="U32" s="72">
        <f>IF(T32&gt;=10,18,SUM(IF(V32&gt;=10,6,0),IF(W32&gt;=10,6,0),IF(X32&gt;=10,6,0)))</f>
        <v>18</v>
      </c>
      <c r="V32" s="81">
        <v>13.5</v>
      </c>
      <c r="W32" s="81">
        <v>10.67</v>
      </c>
      <c r="X32" s="81">
        <v>12.5</v>
      </c>
      <c r="Y32" s="68">
        <f>((AA32*2)+(AB32*2))/4</f>
        <v>9.665</v>
      </c>
      <c r="Z32" s="73">
        <f>IF(Y32&gt;=10,10,SUM(IF(AA32&gt;=10,5,0),IF(AB32&gt;=10,5,0)))</f>
        <v>5</v>
      </c>
      <c r="AA32" s="81">
        <v>9.33</v>
      </c>
      <c r="AB32" s="81">
        <v>10</v>
      </c>
      <c r="AC32" s="68">
        <f>((AE32*2))/2</f>
        <v>10</v>
      </c>
      <c r="AD32" s="69">
        <f>IF(AC32&gt;=10,2,0)</f>
        <v>2</v>
      </c>
      <c r="AE32" s="81">
        <v>10</v>
      </c>
      <c r="AF32" s="70">
        <f>ROUNDUP(((T32*9)+(Y32*4)+(AC32*2))/15,2)</f>
        <v>11.25</v>
      </c>
      <c r="AG32" s="74">
        <f>IF(AF32&gt;=10,30,SUM(U32+Z32+AD32))</f>
        <v>30</v>
      </c>
      <c r="AH32" s="75">
        <f>SUM(S32+AG32)</f>
        <v>60</v>
      </c>
      <c r="AI32" s="76">
        <f>(R32+AF32)/2</f>
        <v>10.765</v>
      </c>
      <c r="AJ32" s="49" t="str">
        <f t="shared" si="31"/>
        <v>Admis(e)</v>
      </c>
      <c r="AK32" s="9"/>
      <c r="AL32" s="4" t="s">
        <v>451</v>
      </c>
      <c r="AM32" s="4" t="s">
        <v>39</v>
      </c>
      <c r="AN32" s="10">
        <v>2</v>
      </c>
      <c r="AO32" s="11">
        <v>2</v>
      </c>
      <c r="AP32" s="4">
        <v>2</v>
      </c>
      <c r="AQ32" s="4">
        <v>2</v>
      </c>
      <c r="AR32" s="4">
        <v>1</v>
      </c>
      <c r="AS32" s="4">
        <v>2</v>
      </c>
      <c r="AT32" s="4">
        <v>2</v>
      </c>
      <c r="AU32" s="4">
        <v>2</v>
      </c>
      <c r="AV32" s="4">
        <v>2</v>
      </c>
      <c r="AW32" s="4">
        <v>2</v>
      </c>
      <c r="AX32" s="4">
        <v>1</v>
      </c>
      <c r="AY32" s="10">
        <v>1</v>
      </c>
      <c r="AZ32" s="4">
        <v>2</v>
      </c>
      <c r="BA32" s="4">
        <v>1</v>
      </c>
      <c r="BB32" s="4">
        <v>2</v>
      </c>
      <c r="BC32" s="4">
        <v>2</v>
      </c>
      <c r="BD32" s="4">
        <v>2</v>
      </c>
      <c r="BE32" s="4">
        <v>2</v>
      </c>
      <c r="BF32" s="4">
        <v>2</v>
      </c>
      <c r="BG32" s="4">
        <v>1</v>
      </c>
      <c r="BH32" s="4">
        <v>1</v>
      </c>
      <c r="BI32" s="2"/>
      <c r="BJ32" s="4">
        <f>IF(G32&gt;=10,6,0)</f>
        <v>0</v>
      </c>
      <c r="BK32" s="4">
        <f>IF(H32&gt;=10,6,0)</f>
        <v>6</v>
      </c>
      <c r="BL32" s="4">
        <f>IF(I32&gt;=10,6,0)</f>
        <v>6</v>
      </c>
      <c r="BM32" s="2"/>
      <c r="BN32" s="4">
        <f>IF(L32&gt;=10,4,0)</f>
        <v>4</v>
      </c>
      <c r="BO32" s="4">
        <f>IF(M32&gt;=10,4,0)</f>
        <v>4</v>
      </c>
      <c r="BP32" s="2"/>
      <c r="BQ32" s="4">
        <f>IF(P32&gt;=10,2,0)</f>
        <v>2</v>
      </c>
      <c r="BR32" s="4">
        <f>IF(Q32&gt;=10,2,0)</f>
        <v>2</v>
      </c>
      <c r="BS32" s="2"/>
      <c r="BT32" s="4">
        <f>IF(V32&gt;=10,6,0)</f>
        <v>6</v>
      </c>
      <c r="BU32" s="4">
        <f>IF(W32&gt;=10,6,0)</f>
        <v>6</v>
      </c>
      <c r="BV32" s="4">
        <f>IF(X32&gt;=10,6,0)</f>
        <v>6</v>
      </c>
      <c r="BW32" s="2"/>
      <c r="BX32" s="4">
        <f>IF(AA32&gt;=10,5,0)</f>
        <v>0</v>
      </c>
      <c r="BY32" s="4">
        <f>IF(AB32&gt;=10,5,0)</f>
        <v>5</v>
      </c>
      <c r="BZ32" s="2"/>
      <c r="CA32" s="4">
        <f>IF(AE32&gt;=10,2,0)</f>
        <v>2</v>
      </c>
      <c r="CB32" s="4" t="s">
        <v>192</v>
      </c>
      <c r="CF32" s="2" t="s">
        <v>420</v>
      </c>
    </row>
    <row r="33" spans="1:84" s="3" customFormat="1" ht="16.5" customHeight="1">
      <c r="A33" s="29">
        <v>24</v>
      </c>
      <c r="B33" s="94" t="s">
        <v>252</v>
      </c>
      <c r="C33" s="94" t="s">
        <v>253</v>
      </c>
      <c r="D33" s="94" t="s">
        <v>111</v>
      </c>
      <c r="E33" s="68">
        <f>((G33*3)+(H33*3)+(I33*3))/9</f>
        <v>8.78</v>
      </c>
      <c r="F33" s="69">
        <f>IF(E33&gt;=10,18,SUM(IF(G33&gt;=10,6,0),IF(H33&gt;=10,6,0),IF(I33&gt;=10,6,0)))</f>
        <v>6</v>
      </c>
      <c r="G33" s="81">
        <v>7</v>
      </c>
      <c r="H33" s="81">
        <v>8.67</v>
      </c>
      <c r="I33" s="81">
        <v>10.67</v>
      </c>
      <c r="J33" s="68">
        <f>((L33*2)+(M33*3))/5</f>
        <v>9.448</v>
      </c>
      <c r="K33" s="69">
        <f>IF(J33&gt;=10,8,SUM(IF(L33&gt;=10,4,0),IF(M33&gt;=10,4,0)))</f>
        <v>4</v>
      </c>
      <c r="L33" s="81">
        <v>10</v>
      </c>
      <c r="M33" s="81">
        <v>9.08</v>
      </c>
      <c r="N33" s="68">
        <f>((P33*2)+(Q33*2))/4</f>
        <v>10.5</v>
      </c>
      <c r="O33" s="69">
        <f>IF(N33&gt;=10,4,SUM(IF(P33&gt;=10,2,0),IF(Q33&gt;=10,2,0)))</f>
        <v>4</v>
      </c>
      <c r="P33" s="81">
        <v>7</v>
      </c>
      <c r="Q33" s="81">
        <v>14</v>
      </c>
      <c r="R33" s="70">
        <f>ROUNDUP(((E33*9)+(J33*5)+(N33*4))/18,2)</f>
        <v>9.35</v>
      </c>
      <c r="S33" s="71">
        <f>IF(R33&gt;=10,30,SUM(F33+K33+O33))</f>
        <v>14</v>
      </c>
      <c r="T33" s="68">
        <f>((V33*3)+(W33*3)+(X33*3))/9</f>
        <v>10.610000000000001</v>
      </c>
      <c r="U33" s="72">
        <f>IF(T33&gt;=10,18,SUM(IF(V33&gt;=10,6,0),IF(W33&gt;=10,6,0),IF(X33&gt;=10,6,0)))</f>
        <v>18</v>
      </c>
      <c r="V33" s="81">
        <v>9</v>
      </c>
      <c r="W33" s="81">
        <v>9.83</v>
      </c>
      <c r="X33" s="81">
        <v>13</v>
      </c>
      <c r="Y33" s="68">
        <f>((AA33*2)+(AB33*2))/4</f>
        <v>7</v>
      </c>
      <c r="Z33" s="73">
        <f>IF(Y33&gt;=10,10,SUM(IF(AA33&gt;=10,5,0),IF(AB33&gt;=10,5,0)))</f>
        <v>5</v>
      </c>
      <c r="AA33" s="81">
        <v>2</v>
      </c>
      <c r="AB33" s="81">
        <v>12</v>
      </c>
      <c r="AC33" s="68">
        <f>((AE33*2))/2</f>
        <v>14</v>
      </c>
      <c r="AD33" s="69">
        <f>IF(AC33&gt;=10,2,0)</f>
        <v>2</v>
      </c>
      <c r="AE33" s="81">
        <v>14</v>
      </c>
      <c r="AF33" s="70">
        <f>ROUNDUP(((T33*9)+(Y33*4)+(AC33*2))/15,2)</f>
        <v>10.1</v>
      </c>
      <c r="AG33" s="74">
        <f>IF(AF33&gt;=10,30,SUM(U33+Z33+AD33))</f>
        <v>30</v>
      </c>
      <c r="AH33" s="75">
        <f>SUM(S33+AG33)</f>
        <v>44</v>
      </c>
      <c r="AI33" s="76">
        <f>(R33+AF33)/2</f>
        <v>9.725</v>
      </c>
      <c r="AJ33" s="49" t="str">
        <f aca="true" t="shared" si="55" ref="AJ33:AJ59">IF((R33=0)*(AF33=0),"Abandon",IF((R33&gt;=10)*(AF33&gt;=10),"Admis(e)","Ajourné(e)"))</f>
        <v>Ajourné(e)</v>
      </c>
      <c r="AK33" s="9"/>
      <c r="AL33" s="4" t="s">
        <v>452</v>
      </c>
      <c r="AM33" s="4" t="s">
        <v>37</v>
      </c>
      <c r="AN33" s="10">
        <v>2</v>
      </c>
      <c r="AO33" s="11">
        <v>2</v>
      </c>
      <c r="AP33" s="4">
        <v>2</v>
      </c>
      <c r="AQ33" s="4">
        <v>2</v>
      </c>
      <c r="AR33" s="4">
        <v>1</v>
      </c>
      <c r="AS33" s="4">
        <v>2</v>
      </c>
      <c r="AT33" s="4">
        <v>2</v>
      </c>
      <c r="AU33" s="4">
        <v>2</v>
      </c>
      <c r="AV33" s="4">
        <v>1</v>
      </c>
      <c r="AW33" s="4">
        <v>1</v>
      </c>
      <c r="AX33" s="4">
        <v>1</v>
      </c>
      <c r="AY33" s="10">
        <v>1</v>
      </c>
      <c r="AZ33" s="4">
        <v>2</v>
      </c>
      <c r="BA33" s="4">
        <v>2</v>
      </c>
      <c r="BB33" s="4">
        <v>2</v>
      </c>
      <c r="BC33" s="4">
        <v>1</v>
      </c>
      <c r="BD33" s="4">
        <v>2</v>
      </c>
      <c r="BE33" s="4">
        <v>2</v>
      </c>
      <c r="BF33" s="4">
        <v>1</v>
      </c>
      <c r="BG33" s="4">
        <v>1</v>
      </c>
      <c r="BH33" s="4">
        <v>1</v>
      </c>
      <c r="BI33" s="2"/>
      <c r="BJ33" s="4">
        <f>IF(G33&gt;=10,6,0)</f>
        <v>0</v>
      </c>
      <c r="BK33" s="4">
        <f>IF(H33&gt;=10,6,0)</f>
        <v>0</v>
      </c>
      <c r="BL33" s="4">
        <f>IF(I33&gt;=10,6,0)</f>
        <v>6</v>
      </c>
      <c r="BM33" s="2"/>
      <c r="BN33" s="4">
        <f>IF(L33&gt;=10,4,0)</f>
        <v>4</v>
      </c>
      <c r="BO33" s="4">
        <f>IF(M33&gt;=10,4,0)</f>
        <v>0</v>
      </c>
      <c r="BP33" s="2"/>
      <c r="BQ33" s="4">
        <f>IF(P33&gt;=10,2,0)</f>
        <v>0</v>
      </c>
      <c r="BR33" s="4">
        <f>IF(Q33&gt;=10,2,0)</f>
        <v>2</v>
      </c>
      <c r="BS33" s="2"/>
      <c r="BT33" s="4">
        <f>IF(V33&gt;=10,6,0)</f>
        <v>0</v>
      </c>
      <c r="BU33" s="4">
        <f>IF(W33&gt;=10,6,0)</f>
        <v>0</v>
      </c>
      <c r="BV33" s="4">
        <f>IF(X33&gt;=10,6,0)</f>
        <v>6</v>
      </c>
      <c r="BW33" s="2"/>
      <c r="BX33" s="4">
        <f>IF(AA33&gt;=10,5,0)</f>
        <v>0</v>
      </c>
      <c r="BY33" s="4">
        <f>IF(AB33&gt;=10,5,0)</f>
        <v>5</v>
      </c>
      <c r="BZ33" s="2"/>
      <c r="CA33" s="4">
        <f>IF(AE33&gt;=10,2,0)</f>
        <v>2</v>
      </c>
      <c r="CB33" s="4" t="s">
        <v>192</v>
      </c>
      <c r="CF33" s="2" t="s">
        <v>420</v>
      </c>
    </row>
    <row r="34" spans="1:84" s="3" customFormat="1" ht="16.5" customHeight="1">
      <c r="A34" s="29">
        <v>25</v>
      </c>
      <c r="B34" s="94" t="s">
        <v>254</v>
      </c>
      <c r="C34" s="94" t="s">
        <v>255</v>
      </c>
      <c r="D34" s="94" t="s">
        <v>256</v>
      </c>
      <c r="E34" s="68">
        <f>((G34*3)+(H34*3)+(I34*3))/9</f>
        <v>10.610000000000001</v>
      </c>
      <c r="F34" s="69">
        <f>IF(E34&gt;=10,18,SUM(IF(G34&gt;=10,6,0),IF(H34&gt;=10,6,0),IF(I34&gt;=10,6,0)))</f>
        <v>18</v>
      </c>
      <c r="G34" s="81">
        <v>11.5</v>
      </c>
      <c r="H34" s="81">
        <v>9</v>
      </c>
      <c r="I34" s="81">
        <v>11.33</v>
      </c>
      <c r="J34" s="68">
        <f>((L34*2)+(M34*3))/5</f>
        <v>10.15</v>
      </c>
      <c r="K34" s="69">
        <f>IF(J34&gt;=10,8,SUM(IF(L34&gt;=10,4,0),IF(M34&gt;=10,4,0)))</f>
        <v>8</v>
      </c>
      <c r="L34" s="81">
        <v>10</v>
      </c>
      <c r="M34" s="81">
        <v>10.25</v>
      </c>
      <c r="N34" s="68">
        <f>((P34*2)+(Q34*2))/4</f>
        <v>10.25</v>
      </c>
      <c r="O34" s="69">
        <f>IF(N34&gt;=10,4,SUM(IF(P34&gt;=10,2,0),IF(Q34&gt;=10,2,0)))</f>
        <v>4</v>
      </c>
      <c r="P34" s="81">
        <v>11.5</v>
      </c>
      <c r="Q34" s="81">
        <v>9</v>
      </c>
      <c r="R34" s="70">
        <f>ROUNDUP(((E34*9)+(J34*5)+(N34*4))/18,2)</f>
        <v>10.41</v>
      </c>
      <c r="S34" s="71">
        <f>IF(R34&gt;=10,30,SUM(F34+K34+O34))</f>
        <v>30</v>
      </c>
      <c r="T34" s="68">
        <f>((V34*3)+(W34*3)+(X34*3))/9</f>
        <v>11.943333333333335</v>
      </c>
      <c r="U34" s="72">
        <f>IF(T34&gt;=10,18,SUM(IF(V34&gt;=10,6,0),IF(W34&gt;=10,6,0),IF(X34&gt;=10,6,0)))</f>
        <v>18</v>
      </c>
      <c r="V34" s="81">
        <v>13</v>
      </c>
      <c r="W34" s="81">
        <v>10.33</v>
      </c>
      <c r="X34" s="81">
        <v>12.5</v>
      </c>
      <c r="Y34" s="68">
        <f>((AA34*2)+(AB34*2))/4</f>
        <v>9.335</v>
      </c>
      <c r="Z34" s="73">
        <f>IF(Y34&gt;=10,10,SUM(IF(AA34&gt;=10,5,0),IF(AB34&gt;=10,5,0)))</f>
        <v>5</v>
      </c>
      <c r="AA34" s="81">
        <v>10.67</v>
      </c>
      <c r="AB34" s="81">
        <v>8</v>
      </c>
      <c r="AC34" s="68">
        <f>((AE34*2))/2</f>
        <v>11</v>
      </c>
      <c r="AD34" s="69">
        <f>IF(AC34&gt;=10,2,0)</f>
        <v>2</v>
      </c>
      <c r="AE34" s="81">
        <v>11</v>
      </c>
      <c r="AF34" s="70">
        <f>ROUNDUP(((T34*9)+(Y34*4)+(AC34*2))/15,2)</f>
        <v>11.129999999999999</v>
      </c>
      <c r="AG34" s="74">
        <f>IF(AF34&gt;=10,30,SUM(U34+Z34+AD34))</f>
        <v>30</v>
      </c>
      <c r="AH34" s="75">
        <f>SUM(S34+AG34)</f>
        <v>60</v>
      </c>
      <c r="AI34" s="76">
        <f>(R34+AF34)/2</f>
        <v>10.77</v>
      </c>
      <c r="AJ34" s="49" t="str">
        <f t="shared" si="55"/>
        <v>Admis(e)</v>
      </c>
      <c r="AK34" s="9"/>
      <c r="AL34" s="4" t="s">
        <v>453</v>
      </c>
      <c r="AM34" s="4" t="s">
        <v>44</v>
      </c>
      <c r="AN34" s="10">
        <v>2</v>
      </c>
      <c r="AO34" s="11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2</v>
      </c>
      <c r="AW34" s="4">
        <v>2</v>
      </c>
      <c r="AX34" s="4">
        <v>2</v>
      </c>
      <c r="AY34" s="10">
        <v>2</v>
      </c>
      <c r="AZ34" s="4">
        <v>2</v>
      </c>
      <c r="BA34" s="4">
        <v>1</v>
      </c>
      <c r="BB34" s="4">
        <v>1</v>
      </c>
      <c r="BC34" s="4">
        <v>2</v>
      </c>
      <c r="BD34" s="4">
        <v>2</v>
      </c>
      <c r="BE34" s="4">
        <v>1</v>
      </c>
      <c r="BF34" s="4">
        <v>2</v>
      </c>
      <c r="BG34" s="4">
        <v>2</v>
      </c>
      <c r="BH34" s="4">
        <v>2</v>
      </c>
      <c r="BI34" s="2"/>
      <c r="BJ34" s="4">
        <f>IF(G34&gt;=10,6,0)</f>
        <v>6</v>
      </c>
      <c r="BK34" s="4">
        <f>IF(H34&gt;=10,6,0)</f>
        <v>0</v>
      </c>
      <c r="BL34" s="4">
        <f>IF(I34&gt;=10,6,0)</f>
        <v>6</v>
      </c>
      <c r="BM34" s="2"/>
      <c r="BN34" s="4">
        <f>IF(L34&gt;=10,4,0)</f>
        <v>4</v>
      </c>
      <c r="BO34" s="4">
        <f>IF(M34&gt;=10,4,0)</f>
        <v>4</v>
      </c>
      <c r="BP34" s="2"/>
      <c r="BQ34" s="4">
        <f>IF(P34&gt;=10,2,0)</f>
        <v>2</v>
      </c>
      <c r="BR34" s="4">
        <f>IF(Q34&gt;=10,2,0)</f>
        <v>0</v>
      </c>
      <c r="BS34" s="2"/>
      <c r="BT34" s="4">
        <f>IF(V34&gt;=10,6,0)</f>
        <v>6</v>
      </c>
      <c r="BU34" s="4">
        <f>IF(W34&gt;=10,6,0)</f>
        <v>6</v>
      </c>
      <c r="BV34" s="4">
        <f>IF(X34&gt;=10,6,0)</f>
        <v>6</v>
      </c>
      <c r="BW34" s="2"/>
      <c r="BX34" s="4">
        <f>IF(AA34&gt;=10,5,0)</f>
        <v>5</v>
      </c>
      <c r="BY34" s="4">
        <f>IF(AB34&gt;=10,5,0)</f>
        <v>0</v>
      </c>
      <c r="BZ34" s="2"/>
      <c r="CA34" s="4">
        <f>IF(AE34&gt;=10,2,0)</f>
        <v>2</v>
      </c>
      <c r="CB34" s="4" t="s">
        <v>192</v>
      </c>
      <c r="CF34" s="2" t="s">
        <v>420</v>
      </c>
    </row>
    <row r="35" spans="1:84" s="3" customFormat="1" ht="16.5" customHeight="1">
      <c r="A35" s="29">
        <v>26</v>
      </c>
      <c r="B35" s="94" t="s">
        <v>257</v>
      </c>
      <c r="C35" s="94" t="s">
        <v>258</v>
      </c>
      <c r="D35" s="94" t="s">
        <v>259</v>
      </c>
      <c r="E35" s="68">
        <f aca="true" t="shared" si="56" ref="E35:E43">((G35*3)+(H35*3)+(I35*3))/9</f>
        <v>9.723333333333333</v>
      </c>
      <c r="F35" s="69">
        <f aca="true" t="shared" si="57" ref="F35:F43">IF(E35&gt;=10,18,SUM(IF(G35&gt;=10,6,0),IF(H35&gt;=10,6,0),IF(I35&gt;=10,6,0)))</f>
        <v>12</v>
      </c>
      <c r="G35" s="81">
        <v>10.5</v>
      </c>
      <c r="H35" s="81">
        <v>8.67</v>
      </c>
      <c r="I35" s="81">
        <v>10</v>
      </c>
      <c r="J35" s="68">
        <f aca="true" t="shared" si="58" ref="J35:J43">((L35*2)+(M35*3))/5</f>
        <v>9.998000000000001</v>
      </c>
      <c r="K35" s="69">
        <f aca="true" t="shared" si="59" ref="K35:K43">IF(J35&gt;=10,8,SUM(IF(L35&gt;=10,4,0),IF(M35&gt;=10,4,0)))</f>
        <v>4</v>
      </c>
      <c r="L35" s="81">
        <v>11</v>
      </c>
      <c r="M35" s="81">
        <v>9.33</v>
      </c>
      <c r="N35" s="68">
        <f aca="true" t="shared" si="60" ref="N35:N43">((P35*2)+(Q35*2))/4</f>
        <v>11.625</v>
      </c>
      <c r="O35" s="69">
        <f aca="true" t="shared" si="61" ref="O35:O43">IF(N35&gt;=10,4,SUM(IF(P35&gt;=10,2,0),IF(Q35&gt;=10,2,0)))</f>
        <v>4</v>
      </c>
      <c r="P35" s="81">
        <v>8.25</v>
      </c>
      <c r="Q35" s="81">
        <v>15</v>
      </c>
      <c r="R35" s="70">
        <f>ROUNDUP(((E35*9)+(J35*5)+(N35*4))/18,2)</f>
        <v>10.23</v>
      </c>
      <c r="S35" s="71">
        <f>IF(R35&gt;=10,30,SUM(F35+K35+O35))</f>
        <v>30</v>
      </c>
      <c r="T35" s="68">
        <f aca="true" t="shared" si="62" ref="T35:T43">((V35*3)+(W35*3)+(X35*3))/9</f>
        <v>9.943333333333335</v>
      </c>
      <c r="U35" s="72">
        <f aca="true" t="shared" si="63" ref="U35:U43">IF(T35&gt;=10,18,SUM(IF(V35&gt;=10,6,0),IF(W35&gt;=10,6,0),IF(X35&gt;=10,6,0)))</f>
        <v>6</v>
      </c>
      <c r="V35" s="81">
        <v>9.5</v>
      </c>
      <c r="W35" s="81">
        <v>11.33</v>
      </c>
      <c r="X35" s="81">
        <v>9</v>
      </c>
      <c r="Y35" s="68">
        <f aca="true" t="shared" si="64" ref="Y35:Y43">((AA35*2)+(AB35*2))/4</f>
        <v>9</v>
      </c>
      <c r="Z35" s="73">
        <f aca="true" t="shared" si="65" ref="Z35:Z43">IF(Y35&gt;=10,10,SUM(IF(AA35&gt;=10,5,0),IF(AB35&gt;=10,5,0)))</f>
        <v>5</v>
      </c>
      <c r="AA35" s="81">
        <v>10</v>
      </c>
      <c r="AB35" s="81">
        <v>8</v>
      </c>
      <c r="AC35" s="68">
        <f aca="true" t="shared" si="66" ref="AC35:AC43">((AE35*2))/2</f>
        <v>15</v>
      </c>
      <c r="AD35" s="69">
        <f aca="true" t="shared" si="67" ref="AD35:AD43">IF(AC35&gt;=10,2,0)</f>
        <v>2</v>
      </c>
      <c r="AE35" s="81">
        <v>15</v>
      </c>
      <c r="AF35" s="70">
        <f>ROUNDUP(((T35*9)+(Y35*4)+(AC35*2))/15,2)</f>
        <v>10.37</v>
      </c>
      <c r="AG35" s="74">
        <f>IF(AF35&gt;=10,30,SUM(U35+Z35+AD35))</f>
        <v>30</v>
      </c>
      <c r="AH35" s="75">
        <f>SUM(S35+AG35)</f>
        <v>60</v>
      </c>
      <c r="AI35" s="76">
        <f>(R35+AF35)/2</f>
        <v>10.3</v>
      </c>
      <c r="AJ35" s="49" t="str">
        <f t="shared" si="55"/>
        <v>Admis(e)</v>
      </c>
      <c r="AK35" s="9"/>
      <c r="AL35" s="4" t="s">
        <v>455</v>
      </c>
      <c r="AM35" s="4" t="s">
        <v>190</v>
      </c>
      <c r="AN35" s="10">
        <v>2</v>
      </c>
      <c r="AO35" s="11">
        <v>2</v>
      </c>
      <c r="AP35" s="4">
        <v>1</v>
      </c>
      <c r="AQ35" s="4">
        <v>2</v>
      </c>
      <c r="AR35" s="4">
        <v>1</v>
      </c>
      <c r="AS35" s="4">
        <v>2</v>
      </c>
      <c r="AT35" s="4">
        <v>2</v>
      </c>
      <c r="AU35" s="4">
        <v>2</v>
      </c>
      <c r="AV35" s="4">
        <v>1</v>
      </c>
      <c r="AW35" s="4">
        <v>1</v>
      </c>
      <c r="AX35" s="4">
        <v>1</v>
      </c>
      <c r="AY35" s="10">
        <v>1</v>
      </c>
      <c r="AZ35" s="4">
        <v>2</v>
      </c>
      <c r="BA35" s="4">
        <v>2</v>
      </c>
      <c r="BB35" s="4">
        <v>1</v>
      </c>
      <c r="BC35" s="4">
        <v>2</v>
      </c>
      <c r="BD35" s="4">
        <v>2</v>
      </c>
      <c r="BE35" s="4">
        <v>1</v>
      </c>
      <c r="BF35" s="4">
        <v>2</v>
      </c>
      <c r="BG35" s="4">
        <v>1</v>
      </c>
      <c r="BH35" s="4">
        <v>1</v>
      </c>
      <c r="BI35" s="2"/>
      <c r="BJ35" s="4">
        <f aca="true" t="shared" si="68" ref="BJ35:BJ43">IF(G35&gt;=10,6,0)</f>
        <v>6</v>
      </c>
      <c r="BK35" s="4">
        <f aca="true" t="shared" si="69" ref="BK35:BK43">IF(H35&gt;=10,6,0)</f>
        <v>0</v>
      </c>
      <c r="BL35" s="4">
        <f aca="true" t="shared" si="70" ref="BL35:BL43">IF(I35&gt;=10,6,0)</f>
        <v>6</v>
      </c>
      <c r="BM35" s="2"/>
      <c r="BN35" s="4">
        <f aca="true" t="shared" si="71" ref="BN35:BN43">IF(L35&gt;=10,4,0)</f>
        <v>4</v>
      </c>
      <c r="BO35" s="4">
        <f aca="true" t="shared" si="72" ref="BO35:BO43">IF(M35&gt;=10,4,0)</f>
        <v>0</v>
      </c>
      <c r="BP35" s="2"/>
      <c r="BQ35" s="4">
        <f aca="true" t="shared" si="73" ref="BQ35:BQ43">IF(P35&gt;=10,2,0)</f>
        <v>0</v>
      </c>
      <c r="BR35" s="4">
        <f aca="true" t="shared" si="74" ref="BR35:BR43">IF(Q35&gt;=10,2,0)</f>
        <v>2</v>
      </c>
      <c r="BS35" s="2"/>
      <c r="BT35" s="4">
        <f aca="true" t="shared" si="75" ref="BT35:BT43">IF(V35&gt;=10,6,0)</f>
        <v>0</v>
      </c>
      <c r="BU35" s="4">
        <f aca="true" t="shared" si="76" ref="BU35:BU43">IF(W35&gt;=10,6,0)</f>
        <v>6</v>
      </c>
      <c r="BV35" s="4">
        <f aca="true" t="shared" si="77" ref="BV35:BV43">IF(X35&gt;=10,6,0)</f>
        <v>0</v>
      </c>
      <c r="BW35" s="2"/>
      <c r="BX35" s="4">
        <f aca="true" t="shared" si="78" ref="BX35:BX43">IF(AA35&gt;=10,5,0)</f>
        <v>5</v>
      </c>
      <c r="BY35" s="4">
        <f aca="true" t="shared" si="79" ref="BY35:BY43">IF(AB35&gt;=10,5,0)</f>
        <v>0</v>
      </c>
      <c r="BZ35" s="2"/>
      <c r="CA35" s="4">
        <f>IF(AE35&gt;=10,2,0)</f>
        <v>2</v>
      </c>
      <c r="CB35" s="4" t="s">
        <v>193</v>
      </c>
      <c r="CF35" s="2" t="s">
        <v>420</v>
      </c>
    </row>
    <row r="36" spans="1:84" ht="16.5" customHeight="1">
      <c r="A36" s="29">
        <v>27</v>
      </c>
      <c r="B36" s="94" t="s">
        <v>260</v>
      </c>
      <c r="C36" s="94" t="s">
        <v>261</v>
      </c>
      <c r="D36" s="94" t="s">
        <v>262</v>
      </c>
      <c r="E36" s="68">
        <f t="shared" si="56"/>
        <v>11.666666666666666</v>
      </c>
      <c r="F36" s="69">
        <f t="shared" si="57"/>
        <v>18</v>
      </c>
      <c r="G36" s="81">
        <v>9</v>
      </c>
      <c r="H36" s="81">
        <v>11.33</v>
      </c>
      <c r="I36" s="81">
        <v>14.67</v>
      </c>
      <c r="J36" s="68">
        <f t="shared" si="58"/>
        <v>13</v>
      </c>
      <c r="K36" s="69">
        <f t="shared" si="59"/>
        <v>8</v>
      </c>
      <c r="L36" s="81">
        <v>13</v>
      </c>
      <c r="M36" s="81">
        <v>13</v>
      </c>
      <c r="N36" s="68">
        <f t="shared" si="60"/>
        <v>9.5</v>
      </c>
      <c r="O36" s="69">
        <f t="shared" si="61"/>
        <v>2</v>
      </c>
      <c r="P36" s="81">
        <v>11.5</v>
      </c>
      <c r="Q36" s="81">
        <v>7.5</v>
      </c>
      <c r="R36" s="70">
        <f aca="true" t="shared" si="80" ref="R36:R43">ROUNDUP(((E36*9)+(J36*5)+(N36*4))/18,2)</f>
        <v>11.56</v>
      </c>
      <c r="S36" s="71">
        <f aca="true" t="shared" si="81" ref="S36:S43">IF(R36&gt;=10,30,SUM(F36+K36+O36))</f>
        <v>30</v>
      </c>
      <c r="T36" s="68">
        <f t="shared" si="62"/>
        <v>10.223333333333333</v>
      </c>
      <c r="U36" s="72">
        <f t="shared" si="63"/>
        <v>18</v>
      </c>
      <c r="V36" s="81">
        <v>8.5</v>
      </c>
      <c r="W36" s="81">
        <v>11.17</v>
      </c>
      <c r="X36" s="81">
        <v>11</v>
      </c>
      <c r="Y36" s="68">
        <f t="shared" si="64"/>
        <v>11.33</v>
      </c>
      <c r="Z36" s="73">
        <f t="shared" si="65"/>
        <v>10</v>
      </c>
      <c r="AA36" s="81">
        <v>11.33</v>
      </c>
      <c r="AB36" s="81">
        <v>11.33</v>
      </c>
      <c r="AC36" s="68">
        <f t="shared" si="66"/>
        <v>7.5</v>
      </c>
      <c r="AD36" s="69">
        <f t="shared" si="67"/>
        <v>0</v>
      </c>
      <c r="AE36" s="81">
        <v>7.5</v>
      </c>
      <c r="AF36" s="70">
        <f aca="true" t="shared" si="82" ref="AF36:AF43">ROUNDUP(((T36*9)+(Y36*4)+(AC36*2))/15,2)</f>
        <v>10.16</v>
      </c>
      <c r="AG36" s="74">
        <f aca="true" t="shared" si="83" ref="AG36:AG43">IF(AF36&gt;=10,30,SUM(U36+Z36+AD36))</f>
        <v>30</v>
      </c>
      <c r="AH36" s="75">
        <f aca="true" t="shared" si="84" ref="AH36:AH43">SUM(S36+AG36)</f>
        <v>60</v>
      </c>
      <c r="AI36" s="76">
        <f aca="true" t="shared" si="85" ref="AI36:AI43">(R36+AF36)/2</f>
        <v>10.86</v>
      </c>
      <c r="AJ36" s="49" t="str">
        <f t="shared" si="55"/>
        <v>Admis(e)</v>
      </c>
      <c r="AK36" s="9"/>
      <c r="AL36" s="4" t="s">
        <v>456</v>
      </c>
      <c r="AM36" s="4" t="s">
        <v>42</v>
      </c>
      <c r="AN36" s="10">
        <v>2</v>
      </c>
      <c r="AO36" s="11">
        <v>1</v>
      </c>
      <c r="AP36" s="4">
        <v>1</v>
      </c>
      <c r="AQ36" s="4">
        <v>1</v>
      </c>
      <c r="AR36" s="4">
        <v>1</v>
      </c>
      <c r="AS36" s="4">
        <v>2</v>
      </c>
      <c r="AT36" s="4">
        <v>2</v>
      </c>
      <c r="AU36" s="4">
        <v>2</v>
      </c>
      <c r="AV36" s="4">
        <v>2</v>
      </c>
      <c r="AW36" s="4">
        <v>2</v>
      </c>
      <c r="AX36" s="4">
        <v>2</v>
      </c>
      <c r="AY36" s="10">
        <v>2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2</v>
      </c>
      <c r="BH36" s="4">
        <v>2</v>
      </c>
      <c r="BI36" s="2"/>
      <c r="BJ36" s="4">
        <f t="shared" si="68"/>
        <v>0</v>
      </c>
      <c r="BK36" s="4">
        <f t="shared" si="69"/>
        <v>6</v>
      </c>
      <c r="BL36" s="4">
        <f t="shared" si="70"/>
        <v>6</v>
      </c>
      <c r="BM36" s="2"/>
      <c r="BN36" s="4">
        <f t="shared" si="71"/>
        <v>4</v>
      </c>
      <c r="BO36" s="4">
        <f t="shared" si="72"/>
        <v>4</v>
      </c>
      <c r="BP36" s="2"/>
      <c r="BQ36" s="4">
        <f t="shared" si="73"/>
        <v>2</v>
      </c>
      <c r="BR36" s="4">
        <f t="shared" si="74"/>
        <v>0</v>
      </c>
      <c r="BS36" s="2"/>
      <c r="BT36" s="4">
        <f t="shared" si="75"/>
        <v>0</v>
      </c>
      <c r="BU36" s="4">
        <f t="shared" si="76"/>
        <v>6</v>
      </c>
      <c r="BV36" s="4">
        <f t="shared" si="77"/>
        <v>6</v>
      </c>
      <c r="BW36" s="2"/>
      <c r="BX36" s="4">
        <f t="shared" si="78"/>
        <v>5</v>
      </c>
      <c r="BY36" s="4">
        <f t="shared" si="79"/>
        <v>5</v>
      </c>
      <c r="BZ36" s="2"/>
      <c r="CA36" s="4">
        <f aca="true" t="shared" si="86" ref="CA36:CA43">IF(AE36&gt;=10,2,0)</f>
        <v>0</v>
      </c>
      <c r="CB36" s="4" t="s">
        <v>192</v>
      </c>
      <c r="CF36" s="4" t="s">
        <v>420</v>
      </c>
    </row>
    <row r="37" spans="1:84" ht="16.5" customHeight="1">
      <c r="A37" s="29">
        <v>28</v>
      </c>
      <c r="B37" s="94" t="s">
        <v>263</v>
      </c>
      <c r="C37" s="94" t="s">
        <v>261</v>
      </c>
      <c r="D37" s="94" t="s">
        <v>49</v>
      </c>
      <c r="E37" s="68">
        <f t="shared" si="56"/>
        <v>7.776666666666667</v>
      </c>
      <c r="F37" s="69">
        <f t="shared" si="57"/>
        <v>6</v>
      </c>
      <c r="G37" s="81">
        <v>10</v>
      </c>
      <c r="H37" s="81">
        <v>6</v>
      </c>
      <c r="I37" s="81">
        <v>7.33</v>
      </c>
      <c r="J37" s="68">
        <f t="shared" si="58"/>
        <v>10.501999999999999</v>
      </c>
      <c r="K37" s="69">
        <f t="shared" si="59"/>
        <v>8</v>
      </c>
      <c r="L37" s="81">
        <v>11</v>
      </c>
      <c r="M37" s="81">
        <v>10.17</v>
      </c>
      <c r="N37" s="68">
        <f t="shared" si="60"/>
        <v>10.25</v>
      </c>
      <c r="O37" s="69">
        <f t="shared" si="61"/>
        <v>4</v>
      </c>
      <c r="P37" s="81">
        <v>13</v>
      </c>
      <c r="Q37" s="81">
        <v>7.5</v>
      </c>
      <c r="R37" s="70">
        <f t="shared" si="80"/>
        <v>9.09</v>
      </c>
      <c r="S37" s="71">
        <f t="shared" si="81"/>
        <v>18</v>
      </c>
      <c r="T37" s="68">
        <f t="shared" si="62"/>
        <v>11.556666666666665</v>
      </c>
      <c r="U37" s="72">
        <f t="shared" si="63"/>
        <v>18</v>
      </c>
      <c r="V37" s="81">
        <v>13</v>
      </c>
      <c r="W37" s="81">
        <v>13.17</v>
      </c>
      <c r="X37" s="81">
        <v>8.5</v>
      </c>
      <c r="Y37" s="68">
        <f t="shared" si="64"/>
        <v>9.5</v>
      </c>
      <c r="Z37" s="73">
        <f t="shared" si="65"/>
        <v>5</v>
      </c>
      <c r="AA37" s="81">
        <v>10.67</v>
      </c>
      <c r="AB37" s="81">
        <v>8.33</v>
      </c>
      <c r="AC37" s="68">
        <f t="shared" si="66"/>
        <v>7.5</v>
      </c>
      <c r="AD37" s="69">
        <f t="shared" si="67"/>
        <v>0</v>
      </c>
      <c r="AE37" s="81">
        <v>7.5</v>
      </c>
      <c r="AF37" s="70">
        <f t="shared" si="82"/>
        <v>10.47</v>
      </c>
      <c r="AG37" s="74">
        <f t="shared" si="83"/>
        <v>30</v>
      </c>
      <c r="AH37" s="75">
        <f t="shared" si="84"/>
        <v>48</v>
      </c>
      <c r="AI37" s="76">
        <f t="shared" si="85"/>
        <v>9.780000000000001</v>
      </c>
      <c r="AJ37" s="49" t="str">
        <f t="shared" si="55"/>
        <v>Ajourné(e)</v>
      </c>
      <c r="AK37" s="9"/>
      <c r="AL37" s="4" t="s">
        <v>457</v>
      </c>
      <c r="AM37" s="4" t="s">
        <v>458</v>
      </c>
      <c r="AN37" s="10">
        <v>2</v>
      </c>
      <c r="AO37" s="11">
        <v>2</v>
      </c>
      <c r="AP37" s="4">
        <v>1</v>
      </c>
      <c r="AQ37" s="4">
        <v>2</v>
      </c>
      <c r="AR37" s="4">
        <v>2</v>
      </c>
      <c r="AS37" s="4">
        <v>2</v>
      </c>
      <c r="AT37" s="4">
        <v>2</v>
      </c>
      <c r="AU37" s="4">
        <v>1</v>
      </c>
      <c r="AV37" s="4">
        <v>2</v>
      </c>
      <c r="AW37" s="4">
        <v>2</v>
      </c>
      <c r="AX37" s="4">
        <v>2</v>
      </c>
      <c r="AY37" s="10">
        <v>2</v>
      </c>
      <c r="AZ37" s="4">
        <v>1</v>
      </c>
      <c r="BA37" s="4">
        <v>1</v>
      </c>
      <c r="BB37" s="4">
        <v>1</v>
      </c>
      <c r="BC37" s="4">
        <v>1</v>
      </c>
      <c r="BD37" s="4">
        <v>2</v>
      </c>
      <c r="BE37" s="4">
        <v>1</v>
      </c>
      <c r="BF37" s="4">
        <v>2</v>
      </c>
      <c r="BG37" s="4">
        <v>2</v>
      </c>
      <c r="BH37" s="4">
        <v>2</v>
      </c>
      <c r="BI37" s="2"/>
      <c r="BJ37" s="4">
        <f t="shared" si="68"/>
        <v>6</v>
      </c>
      <c r="BK37" s="4">
        <f t="shared" si="69"/>
        <v>0</v>
      </c>
      <c r="BL37" s="4">
        <f t="shared" si="70"/>
        <v>0</v>
      </c>
      <c r="BM37" s="2"/>
      <c r="BN37" s="4">
        <f t="shared" si="71"/>
        <v>4</v>
      </c>
      <c r="BO37" s="4">
        <f t="shared" si="72"/>
        <v>4</v>
      </c>
      <c r="BP37" s="2"/>
      <c r="BQ37" s="4">
        <f t="shared" si="73"/>
        <v>2</v>
      </c>
      <c r="BR37" s="4">
        <f t="shared" si="74"/>
        <v>0</v>
      </c>
      <c r="BS37" s="2"/>
      <c r="BT37" s="4">
        <f t="shared" si="75"/>
        <v>6</v>
      </c>
      <c r="BU37" s="4">
        <f t="shared" si="76"/>
        <v>6</v>
      </c>
      <c r="BV37" s="4">
        <f t="shared" si="77"/>
        <v>0</v>
      </c>
      <c r="BW37" s="2"/>
      <c r="BX37" s="4">
        <f t="shared" si="78"/>
        <v>5</v>
      </c>
      <c r="BY37" s="4">
        <f t="shared" si="79"/>
        <v>0</v>
      </c>
      <c r="BZ37" s="2"/>
      <c r="CA37" s="4">
        <f t="shared" si="86"/>
        <v>0</v>
      </c>
      <c r="CB37" s="4" t="s">
        <v>192</v>
      </c>
      <c r="CF37" s="4" t="s">
        <v>420</v>
      </c>
    </row>
    <row r="38" spans="1:84" ht="16.5" customHeight="1">
      <c r="A38" s="29">
        <v>29</v>
      </c>
      <c r="B38" s="94" t="s">
        <v>264</v>
      </c>
      <c r="C38" s="94" t="s">
        <v>265</v>
      </c>
      <c r="D38" s="94" t="s">
        <v>107</v>
      </c>
      <c r="E38" s="68">
        <f t="shared" si="56"/>
        <v>9.723333333333333</v>
      </c>
      <c r="F38" s="69">
        <f t="shared" si="57"/>
        <v>12</v>
      </c>
      <c r="G38" s="81">
        <v>6.5</v>
      </c>
      <c r="H38" s="81">
        <v>10</v>
      </c>
      <c r="I38" s="81">
        <v>12.67</v>
      </c>
      <c r="J38" s="68">
        <f t="shared" si="58"/>
        <v>11.802</v>
      </c>
      <c r="K38" s="69">
        <f t="shared" si="59"/>
        <v>8</v>
      </c>
      <c r="L38" s="81">
        <v>12</v>
      </c>
      <c r="M38" s="81">
        <v>11.67</v>
      </c>
      <c r="N38" s="68">
        <f t="shared" si="60"/>
        <v>11.5</v>
      </c>
      <c r="O38" s="69">
        <f t="shared" si="61"/>
        <v>4</v>
      </c>
      <c r="P38" s="81">
        <v>12</v>
      </c>
      <c r="Q38" s="81">
        <v>11</v>
      </c>
      <c r="R38" s="70">
        <f t="shared" si="80"/>
        <v>10.7</v>
      </c>
      <c r="S38" s="71">
        <f t="shared" si="81"/>
        <v>30</v>
      </c>
      <c r="T38" s="68">
        <f t="shared" si="62"/>
        <v>11.666666666666666</v>
      </c>
      <c r="U38" s="72">
        <f t="shared" si="63"/>
        <v>18</v>
      </c>
      <c r="V38" s="81">
        <v>12</v>
      </c>
      <c r="W38" s="81">
        <v>11</v>
      </c>
      <c r="X38" s="81">
        <v>12</v>
      </c>
      <c r="Y38" s="68">
        <f t="shared" si="64"/>
        <v>9</v>
      </c>
      <c r="Z38" s="73">
        <f t="shared" si="65"/>
        <v>5</v>
      </c>
      <c r="AA38" s="81">
        <v>7.67</v>
      </c>
      <c r="AB38" s="81">
        <v>10.33</v>
      </c>
      <c r="AC38" s="68">
        <f t="shared" si="66"/>
        <v>11</v>
      </c>
      <c r="AD38" s="69">
        <f t="shared" si="67"/>
        <v>2</v>
      </c>
      <c r="AE38" s="81">
        <v>11</v>
      </c>
      <c r="AF38" s="70">
        <f t="shared" si="82"/>
        <v>10.87</v>
      </c>
      <c r="AG38" s="74">
        <f t="shared" si="83"/>
        <v>30</v>
      </c>
      <c r="AH38" s="75">
        <f t="shared" si="84"/>
        <v>60</v>
      </c>
      <c r="AI38" s="76">
        <f t="shared" si="85"/>
        <v>10.785</v>
      </c>
      <c r="AJ38" s="49" t="str">
        <f t="shared" si="55"/>
        <v>Admis(e)</v>
      </c>
      <c r="AK38" s="9"/>
      <c r="AL38" s="4" t="s">
        <v>459</v>
      </c>
      <c r="AM38" s="4" t="s">
        <v>121</v>
      </c>
      <c r="AN38" s="10">
        <v>2</v>
      </c>
      <c r="AO38" s="11">
        <v>2</v>
      </c>
      <c r="AP38" s="4">
        <v>2</v>
      </c>
      <c r="AQ38" s="4">
        <v>2</v>
      </c>
      <c r="AR38" s="4">
        <v>1</v>
      </c>
      <c r="AS38" s="4">
        <v>2</v>
      </c>
      <c r="AT38" s="4">
        <v>2</v>
      </c>
      <c r="AU38" s="4">
        <v>1</v>
      </c>
      <c r="AV38" s="4">
        <v>2</v>
      </c>
      <c r="AW38" s="4">
        <v>2</v>
      </c>
      <c r="AX38" s="4">
        <v>1</v>
      </c>
      <c r="AY38" s="10">
        <v>1</v>
      </c>
      <c r="AZ38" s="4">
        <v>1</v>
      </c>
      <c r="BA38" s="4">
        <v>1</v>
      </c>
      <c r="BB38" s="4">
        <v>1</v>
      </c>
      <c r="BC38" s="4">
        <v>1</v>
      </c>
      <c r="BD38" s="4">
        <v>2</v>
      </c>
      <c r="BE38" s="4">
        <v>2</v>
      </c>
      <c r="BF38" s="4">
        <v>1</v>
      </c>
      <c r="BG38" s="4">
        <v>1</v>
      </c>
      <c r="BH38" s="4">
        <v>1</v>
      </c>
      <c r="BI38" s="2"/>
      <c r="BJ38" s="4">
        <f t="shared" si="68"/>
        <v>0</v>
      </c>
      <c r="BK38" s="4">
        <f t="shared" si="69"/>
        <v>6</v>
      </c>
      <c r="BL38" s="4">
        <f t="shared" si="70"/>
        <v>6</v>
      </c>
      <c r="BM38" s="2"/>
      <c r="BN38" s="4">
        <f t="shared" si="71"/>
        <v>4</v>
      </c>
      <c r="BO38" s="4">
        <f t="shared" si="72"/>
        <v>4</v>
      </c>
      <c r="BP38" s="2"/>
      <c r="BQ38" s="4">
        <f t="shared" si="73"/>
        <v>2</v>
      </c>
      <c r="BR38" s="4">
        <f t="shared" si="74"/>
        <v>2</v>
      </c>
      <c r="BS38" s="2"/>
      <c r="BT38" s="4">
        <f t="shared" si="75"/>
        <v>6</v>
      </c>
      <c r="BU38" s="4">
        <f t="shared" si="76"/>
        <v>6</v>
      </c>
      <c r="BV38" s="4">
        <f t="shared" si="77"/>
        <v>6</v>
      </c>
      <c r="BW38" s="2"/>
      <c r="BX38" s="4">
        <f t="shared" si="78"/>
        <v>0</v>
      </c>
      <c r="BY38" s="4">
        <f t="shared" si="79"/>
        <v>5</v>
      </c>
      <c r="BZ38" s="2"/>
      <c r="CA38" s="4">
        <f t="shared" si="86"/>
        <v>2</v>
      </c>
      <c r="CB38" s="4" t="s">
        <v>192</v>
      </c>
      <c r="CF38" s="4" t="s">
        <v>420</v>
      </c>
    </row>
    <row r="39" spans="1:84" ht="16.5" customHeight="1">
      <c r="A39" s="29">
        <v>30</v>
      </c>
      <c r="B39" s="94" t="s">
        <v>266</v>
      </c>
      <c r="C39" s="94" t="s">
        <v>267</v>
      </c>
      <c r="D39" s="94" t="s">
        <v>251</v>
      </c>
      <c r="E39" s="68">
        <f t="shared" si="56"/>
        <v>11.333333333333334</v>
      </c>
      <c r="F39" s="69">
        <f t="shared" si="57"/>
        <v>18</v>
      </c>
      <c r="G39" s="81">
        <v>12</v>
      </c>
      <c r="H39" s="81">
        <v>8.67</v>
      </c>
      <c r="I39" s="81">
        <v>13.33</v>
      </c>
      <c r="J39" s="68">
        <f t="shared" si="58"/>
        <v>10.348</v>
      </c>
      <c r="K39" s="69">
        <f t="shared" si="59"/>
        <v>8</v>
      </c>
      <c r="L39" s="81">
        <v>10</v>
      </c>
      <c r="M39" s="81">
        <v>10.58</v>
      </c>
      <c r="N39" s="68">
        <f t="shared" si="60"/>
        <v>8.75</v>
      </c>
      <c r="O39" s="69">
        <f t="shared" si="61"/>
        <v>0</v>
      </c>
      <c r="P39" s="81">
        <v>8.5</v>
      </c>
      <c r="Q39" s="81">
        <v>9</v>
      </c>
      <c r="R39" s="70">
        <f t="shared" si="80"/>
        <v>10.49</v>
      </c>
      <c r="S39" s="71">
        <f t="shared" si="81"/>
        <v>30</v>
      </c>
      <c r="T39" s="68">
        <f t="shared" si="62"/>
        <v>10.610000000000001</v>
      </c>
      <c r="U39" s="72">
        <f t="shared" si="63"/>
        <v>18</v>
      </c>
      <c r="V39" s="81">
        <v>10.5</v>
      </c>
      <c r="W39" s="81">
        <v>9.83</v>
      </c>
      <c r="X39" s="81">
        <v>11.5</v>
      </c>
      <c r="Y39" s="68">
        <f t="shared" si="64"/>
        <v>10.665</v>
      </c>
      <c r="Z39" s="73">
        <f t="shared" si="65"/>
        <v>10</v>
      </c>
      <c r="AA39" s="81">
        <v>13</v>
      </c>
      <c r="AB39" s="81">
        <v>8.33</v>
      </c>
      <c r="AC39" s="68">
        <f t="shared" si="66"/>
        <v>9</v>
      </c>
      <c r="AD39" s="69">
        <f t="shared" si="67"/>
        <v>0</v>
      </c>
      <c r="AE39" s="81">
        <v>9</v>
      </c>
      <c r="AF39" s="70">
        <f t="shared" si="82"/>
        <v>10.41</v>
      </c>
      <c r="AG39" s="74">
        <f t="shared" si="83"/>
        <v>30</v>
      </c>
      <c r="AH39" s="75">
        <f t="shared" si="84"/>
        <v>60</v>
      </c>
      <c r="AI39" s="76">
        <f t="shared" si="85"/>
        <v>10.45</v>
      </c>
      <c r="AJ39" s="49" t="str">
        <f t="shared" si="55"/>
        <v>Admis(e)</v>
      </c>
      <c r="AK39" s="9"/>
      <c r="AL39" s="4" t="s">
        <v>460</v>
      </c>
      <c r="AM39" s="4" t="s">
        <v>37</v>
      </c>
      <c r="AN39" s="10">
        <v>1</v>
      </c>
      <c r="AO39" s="11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2</v>
      </c>
      <c r="AW39" s="4">
        <v>2</v>
      </c>
      <c r="AX39" s="4">
        <v>2</v>
      </c>
      <c r="AY39" s="10">
        <v>2</v>
      </c>
      <c r="AZ39" s="4">
        <v>2</v>
      </c>
      <c r="BA39" s="4">
        <v>2</v>
      </c>
      <c r="BB39" s="4">
        <v>2</v>
      </c>
      <c r="BC39" s="4">
        <v>2</v>
      </c>
      <c r="BD39" s="4">
        <v>1</v>
      </c>
      <c r="BE39" s="4">
        <v>1</v>
      </c>
      <c r="BF39" s="4">
        <v>1</v>
      </c>
      <c r="BG39" s="4">
        <v>2</v>
      </c>
      <c r="BH39" s="4">
        <v>2</v>
      </c>
      <c r="BI39" s="2"/>
      <c r="BJ39" s="4">
        <f t="shared" si="68"/>
        <v>6</v>
      </c>
      <c r="BK39" s="4">
        <f t="shared" si="69"/>
        <v>0</v>
      </c>
      <c r="BL39" s="4">
        <f t="shared" si="70"/>
        <v>6</v>
      </c>
      <c r="BM39" s="2"/>
      <c r="BN39" s="4">
        <f t="shared" si="71"/>
        <v>4</v>
      </c>
      <c r="BO39" s="4">
        <f t="shared" si="72"/>
        <v>4</v>
      </c>
      <c r="BP39" s="2"/>
      <c r="BQ39" s="4">
        <f t="shared" si="73"/>
        <v>0</v>
      </c>
      <c r="BR39" s="4">
        <f t="shared" si="74"/>
        <v>0</v>
      </c>
      <c r="BS39" s="2"/>
      <c r="BT39" s="4">
        <f t="shared" si="75"/>
        <v>6</v>
      </c>
      <c r="BU39" s="4">
        <f t="shared" si="76"/>
        <v>0</v>
      </c>
      <c r="BV39" s="4">
        <f t="shared" si="77"/>
        <v>6</v>
      </c>
      <c r="BW39" s="2"/>
      <c r="BX39" s="4">
        <f t="shared" si="78"/>
        <v>5</v>
      </c>
      <c r="BY39" s="4">
        <f t="shared" si="79"/>
        <v>0</v>
      </c>
      <c r="BZ39" s="2"/>
      <c r="CA39" s="4">
        <f t="shared" si="86"/>
        <v>0</v>
      </c>
      <c r="CB39" s="4" t="s">
        <v>192</v>
      </c>
      <c r="CF39" s="4" t="s">
        <v>420</v>
      </c>
    </row>
    <row r="40" spans="1:84" ht="16.5" customHeight="1">
      <c r="A40" s="29">
        <v>31</v>
      </c>
      <c r="B40" s="94" t="s">
        <v>268</v>
      </c>
      <c r="C40" s="94" t="s">
        <v>267</v>
      </c>
      <c r="D40" s="94" t="s">
        <v>269</v>
      </c>
      <c r="E40" s="68">
        <f t="shared" si="56"/>
        <v>9.776666666666667</v>
      </c>
      <c r="F40" s="69">
        <f t="shared" si="57"/>
        <v>12</v>
      </c>
      <c r="G40" s="81">
        <v>6</v>
      </c>
      <c r="H40" s="81">
        <v>10.33</v>
      </c>
      <c r="I40" s="81">
        <v>13</v>
      </c>
      <c r="J40" s="68">
        <f t="shared" si="58"/>
        <v>10.45</v>
      </c>
      <c r="K40" s="69">
        <f t="shared" si="59"/>
        <v>8</v>
      </c>
      <c r="L40" s="81">
        <v>10</v>
      </c>
      <c r="M40" s="81">
        <v>10.75</v>
      </c>
      <c r="N40" s="68">
        <f t="shared" si="60"/>
        <v>9.5</v>
      </c>
      <c r="O40" s="69">
        <f t="shared" si="61"/>
        <v>2</v>
      </c>
      <c r="P40" s="81">
        <v>13</v>
      </c>
      <c r="Q40" s="81">
        <v>6</v>
      </c>
      <c r="R40" s="70">
        <f t="shared" si="80"/>
        <v>9.91</v>
      </c>
      <c r="S40" s="71">
        <f t="shared" si="81"/>
        <v>22</v>
      </c>
      <c r="T40" s="68">
        <f t="shared" si="62"/>
        <v>12</v>
      </c>
      <c r="U40" s="72">
        <f t="shared" si="63"/>
        <v>18</v>
      </c>
      <c r="V40" s="81">
        <v>12</v>
      </c>
      <c r="W40" s="81">
        <v>12</v>
      </c>
      <c r="X40" s="81">
        <v>12</v>
      </c>
      <c r="Y40" s="68">
        <f t="shared" si="64"/>
        <v>10</v>
      </c>
      <c r="Z40" s="73">
        <f t="shared" si="65"/>
        <v>10</v>
      </c>
      <c r="AA40" s="81">
        <v>8.67</v>
      </c>
      <c r="AB40" s="81">
        <v>11.33</v>
      </c>
      <c r="AC40" s="68">
        <f t="shared" si="66"/>
        <v>6</v>
      </c>
      <c r="AD40" s="69">
        <f t="shared" si="67"/>
        <v>0</v>
      </c>
      <c r="AE40" s="81">
        <v>6</v>
      </c>
      <c r="AF40" s="70">
        <f t="shared" si="82"/>
        <v>10.67</v>
      </c>
      <c r="AG40" s="74">
        <f t="shared" si="83"/>
        <v>30</v>
      </c>
      <c r="AH40" s="75">
        <f t="shared" si="84"/>
        <v>52</v>
      </c>
      <c r="AI40" s="76">
        <f t="shared" si="85"/>
        <v>10.29</v>
      </c>
      <c r="AJ40" s="49" t="s">
        <v>549</v>
      </c>
      <c r="AK40" s="9"/>
      <c r="AL40" s="4" t="s">
        <v>461</v>
      </c>
      <c r="AM40" s="4" t="s">
        <v>37</v>
      </c>
      <c r="AN40" s="10">
        <v>2</v>
      </c>
      <c r="AO40" s="11">
        <v>2</v>
      </c>
      <c r="AP40" s="4">
        <v>2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2</v>
      </c>
      <c r="AW40" s="4">
        <v>2</v>
      </c>
      <c r="AX40" s="4">
        <v>2</v>
      </c>
      <c r="AY40" s="10">
        <v>2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2</v>
      </c>
      <c r="BH40" s="4">
        <v>2</v>
      </c>
      <c r="BI40" s="2"/>
      <c r="BJ40" s="4">
        <f t="shared" si="68"/>
        <v>0</v>
      </c>
      <c r="BK40" s="4">
        <f t="shared" si="69"/>
        <v>6</v>
      </c>
      <c r="BL40" s="4">
        <f t="shared" si="70"/>
        <v>6</v>
      </c>
      <c r="BM40" s="2"/>
      <c r="BN40" s="4">
        <f t="shared" si="71"/>
        <v>4</v>
      </c>
      <c r="BO40" s="4">
        <f t="shared" si="72"/>
        <v>4</v>
      </c>
      <c r="BP40" s="2"/>
      <c r="BQ40" s="4">
        <f t="shared" si="73"/>
        <v>2</v>
      </c>
      <c r="BR40" s="4">
        <f t="shared" si="74"/>
        <v>0</v>
      </c>
      <c r="BS40" s="2"/>
      <c r="BT40" s="4">
        <f t="shared" si="75"/>
        <v>6</v>
      </c>
      <c r="BU40" s="4">
        <f t="shared" si="76"/>
        <v>6</v>
      </c>
      <c r="BV40" s="4">
        <f t="shared" si="77"/>
        <v>6</v>
      </c>
      <c r="BW40" s="2"/>
      <c r="BX40" s="4">
        <f t="shared" si="78"/>
        <v>0</v>
      </c>
      <c r="BY40" s="4">
        <f t="shared" si="79"/>
        <v>5</v>
      </c>
      <c r="BZ40" s="2"/>
      <c r="CA40" s="4">
        <f t="shared" si="86"/>
        <v>0</v>
      </c>
      <c r="CB40" s="4" t="s">
        <v>192</v>
      </c>
      <c r="CF40" s="4" t="s">
        <v>420</v>
      </c>
    </row>
    <row r="41" spans="1:84" ht="16.5" customHeight="1">
      <c r="A41" s="29">
        <v>32</v>
      </c>
      <c r="B41" s="94" t="s">
        <v>139</v>
      </c>
      <c r="C41" s="94" t="s">
        <v>160</v>
      </c>
      <c r="D41" s="94" t="s">
        <v>161</v>
      </c>
      <c r="E41" s="68">
        <f t="shared" si="56"/>
        <v>9.666666666666666</v>
      </c>
      <c r="F41" s="69">
        <f t="shared" si="57"/>
        <v>12</v>
      </c>
      <c r="G41" s="81">
        <v>7</v>
      </c>
      <c r="H41" s="81">
        <v>12</v>
      </c>
      <c r="I41" s="81">
        <v>10</v>
      </c>
      <c r="J41" s="68">
        <f t="shared" si="58"/>
        <v>10.6</v>
      </c>
      <c r="K41" s="69">
        <f t="shared" si="59"/>
        <v>8</v>
      </c>
      <c r="L41" s="81">
        <v>10</v>
      </c>
      <c r="M41" s="81">
        <v>11</v>
      </c>
      <c r="N41" s="68">
        <f t="shared" si="60"/>
        <v>9.75</v>
      </c>
      <c r="O41" s="69">
        <f t="shared" si="61"/>
        <v>2</v>
      </c>
      <c r="P41" s="81">
        <v>10.5</v>
      </c>
      <c r="Q41" s="81">
        <v>9</v>
      </c>
      <c r="R41" s="70">
        <f t="shared" si="80"/>
        <v>9.95</v>
      </c>
      <c r="S41" s="71">
        <f t="shared" si="81"/>
        <v>22</v>
      </c>
      <c r="T41" s="68">
        <f t="shared" si="62"/>
        <v>11.996666666666668</v>
      </c>
      <c r="U41" s="72">
        <f t="shared" si="63"/>
        <v>18</v>
      </c>
      <c r="V41" s="81">
        <v>15</v>
      </c>
      <c r="W41" s="81">
        <v>10.33</v>
      </c>
      <c r="X41" s="81">
        <v>10.66</v>
      </c>
      <c r="Y41" s="68">
        <f t="shared" si="64"/>
        <v>11.25</v>
      </c>
      <c r="Z41" s="73">
        <f t="shared" si="65"/>
        <v>10</v>
      </c>
      <c r="AA41" s="81">
        <v>9.17</v>
      </c>
      <c r="AB41" s="81">
        <v>13.33</v>
      </c>
      <c r="AC41" s="68">
        <f t="shared" si="66"/>
        <v>9</v>
      </c>
      <c r="AD41" s="69">
        <f t="shared" si="67"/>
        <v>0</v>
      </c>
      <c r="AE41" s="81">
        <v>9</v>
      </c>
      <c r="AF41" s="70">
        <f t="shared" si="82"/>
        <v>11.4</v>
      </c>
      <c r="AG41" s="74">
        <f t="shared" si="83"/>
        <v>30</v>
      </c>
      <c r="AH41" s="75">
        <f t="shared" si="84"/>
        <v>52</v>
      </c>
      <c r="AI41" s="76">
        <f t="shared" si="85"/>
        <v>10.675</v>
      </c>
      <c r="AJ41" s="49" t="s">
        <v>549</v>
      </c>
      <c r="AK41" s="9"/>
      <c r="AL41" s="4" t="s">
        <v>462</v>
      </c>
      <c r="AM41" s="4" t="s">
        <v>42</v>
      </c>
      <c r="AN41" s="10">
        <v>2</v>
      </c>
      <c r="AO41" s="11">
        <v>2</v>
      </c>
      <c r="AP41" s="4">
        <v>2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2</v>
      </c>
      <c r="AW41" s="4">
        <v>1</v>
      </c>
      <c r="AX41" s="4">
        <v>2</v>
      </c>
      <c r="AY41" s="10">
        <v>2</v>
      </c>
      <c r="AZ41" s="4">
        <v>2</v>
      </c>
      <c r="BA41" s="4">
        <v>2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2</v>
      </c>
      <c r="BH41" s="4">
        <v>2</v>
      </c>
      <c r="BI41" s="2"/>
      <c r="BJ41" s="4">
        <f t="shared" si="68"/>
        <v>0</v>
      </c>
      <c r="BK41" s="4">
        <f t="shared" si="69"/>
        <v>6</v>
      </c>
      <c r="BL41" s="4">
        <f t="shared" si="70"/>
        <v>6</v>
      </c>
      <c r="BM41" s="2"/>
      <c r="BN41" s="4">
        <f t="shared" si="71"/>
        <v>4</v>
      </c>
      <c r="BO41" s="4">
        <f t="shared" si="72"/>
        <v>4</v>
      </c>
      <c r="BP41" s="2"/>
      <c r="BQ41" s="4">
        <f t="shared" si="73"/>
        <v>2</v>
      </c>
      <c r="BR41" s="4">
        <f t="shared" si="74"/>
        <v>0</v>
      </c>
      <c r="BS41" s="2"/>
      <c r="BT41" s="4">
        <f t="shared" si="75"/>
        <v>6</v>
      </c>
      <c r="BU41" s="4">
        <f t="shared" si="76"/>
        <v>6</v>
      </c>
      <c r="BV41" s="4">
        <f t="shared" si="77"/>
        <v>6</v>
      </c>
      <c r="BW41" s="2"/>
      <c r="BX41" s="4">
        <f t="shared" si="78"/>
        <v>0</v>
      </c>
      <c r="BY41" s="4">
        <f t="shared" si="79"/>
        <v>5</v>
      </c>
      <c r="BZ41" s="2"/>
      <c r="CA41" s="4">
        <f t="shared" si="86"/>
        <v>0</v>
      </c>
      <c r="CB41" s="4" t="s">
        <v>192</v>
      </c>
      <c r="CF41" s="4" t="s">
        <v>420</v>
      </c>
    </row>
    <row r="42" spans="1:84" ht="16.5" customHeight="1">
      <c r="A42" s="29">
        <v>33</v>
      </c>
      <c r="B42" s="94" t="s">
        <v>270</v>
      </c>
      <c r="C42" s="94" t="s">
        <v>271</v>
      </c>
      <c r="D42" s="94" t="s">
        <v>272</v>
      </c>
      <c r="E42" s="68">
        <f t="shared" si="56"/>
        <v>10.443333333333335</v>
      </c>
      <c r="F42" s="69">
        <f t="shared" si="57"/>
        <v>18</v>
      </c>
      <c r="G42" s="81">
        <v>8</v>
      </c>
      <c r="H42" s="81">
        <v>10.33</v>
      </c>
      <c r="I42" s="81">
        <v>13</v>
      </c>
      <c r="J42" s="68">
        <f t="shared" si="58"/>
        <v>11.098</v>
      </c>
      <c r="K42" s="69">
        <f t="shared" si="59"/>
        <v>8</v>
      </c>
      <c r="L42" s="81">
        <v>10</v>
      </c>
      <c r="M42" s="81">
        <v>11.83</v>
      </c>
      <c r="N42" s="68">
        <f t="shared" si="60"/>
        <v>11</v>
      </c>
      <c r="O42" s="69">
        <f t="shared" si="61"/>
        <v>4</v>
      </c>
      <c r="P42" s="81">
        <v>12</v>
      </c>
      <c r="Q42" s="81">
        <v>10</v>
      </c>
      <c r="R42" s="70">
        <f t="shared" si="80"/>
        <v>10.75</v>
      </c>
      <c r="S42" s="71">
        <f t="shared" si="81"/>
        <v>30</v>
      </c>
      <c r="T42" s="68">
        <f t="shared" si="62"/>
        <v>9.723333333333333</v>
      </c>
      <c r="U42" s="72">
        <f t="shared" si="63"/>
        <v>12</v>
      </c>
      <c r="V42" s="81">
        <v>10</v>
      </c>
      <c r="W42" s="81">
        <v>10.17</v>
      </c>
      <c r="X42" s="81">
        <v>9</v>
      </c>
      <c r="Y42" s="68">
        <f t="shared" si="64"/>
        <v>11.17</v>
      </c>
      <c r="Z42" s="73">
        <f t="shared" si="65"/>
        <v>10</v>
      </c>
      <c r="AA42" s="81">
        <v>11.67</v>
      </c>
      <c r="AB42" s="81">
        <v>10.67</v>
      </c>
      <c r="AC42" s="68">
        <f t="shared" si="66"/>
        <v>10</v>
      </c>
      <c r="AD42" s="69">
        <f t="shared" si="67"/>
        <v>2</v>
      </c>
      <c r="AE42" s="81">
        <v>10</v>
      </c>
      <c r="AF42" s="70">
        <f t="shared" si="82"/>
        <v>10.15</v>
      </c>
      <c r="AG42" s="74">
        <f t="shared" si="83"/>
        <v>30</v>
      </c>
      <c r="AH42" s="75">
        <f t="shared" si="84"/>
        <v>60</v>
      </c>
      <c r="AI42" s="76">
        <f t="shared" si="85"/>
        <v>10.45</v>
      </c>
      <c r="AJ42" s="49" t="str">
        <f t="shared" si="55"/>
        <v>Admis(e)</v>
      </c>
      <c r="AK42" s="9"/>
      <c r="AL42" s="4" t="s">
        <v>463</v>
      </c>
      <c r="AM42" s="4" t="s">
        <v>37</v>
      </c>
      <c r="AN42" s="10">
        <v>2</v>
      </c>
      <c r="AO42" s="11">
        <v>2</v>
      </c>
      <c r="AP42" s="4">
        <v>2</v>
      </c>
      <c r="AQ42" s="4">
        <v>2</v>
      </c>
      <c r="AR42" s="4">
        <v>1</v>
      </c>
      <c r="AS42" s="4">
        <v>1</v>
      </c>
      <c r="AT42" s="4">
        <v>1</v>
      </c>
      <c r="AU42" s="4">
        <v>1</v>
      </c>
      <c r="AV42" s="4">
        <v>2</v>
      </c>
      <c r="AW42" s="4">
        <v>2</v>
      </c>
      <c r="AX42" s="4">
        <v>1</v>
      </c>
      <c r="AY42" s="10">
        <v>1</v>
      </c>
      <c r="AZ42" s="4">
        <v>2</v>
      </c>
      <c r="BA42" s="4">
        <v>1</v>
      </c>
      <c r="BB42" s="4">
        <v>1</v>
      </c>
      <c r="BC42" s="4">
        <v>2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2"/>
      <c r="BJ42" s="4">
        <f t="shared" si="68"/>
        <v>0</v>
      </c>
      <c r="BK42" s="4">
        <f t="shared" si="69"/>
        <v>6</v>
      </c>
      <c r="BL42" s="4">
        <f t="shared" si="70"/>
        <v>6</v>
      </c>
      <c r="BM42" s="2"/>
      <c r="BN42" s="4">
        <f t="shared" si="71"/>
        <v>4</v>
      </c>
      <c r="BO42" s="4">
        <f t="shared" si="72"/>
        <v>4</v>
      </c>
      <c r="BP42" s="2"/>
      <c r="BQ42" s="4">
        <f t="shared" si="73"/>
        <v>2</v>
      </c>
      <c r="BR42" s="4">
        <f t="shared" si="74"/>
        <v>2</v>
      </c>
      <c r="BS42" s="2"/>
      <c r="BT42" s="4">
        <f t="shared" si="75"/>
        <v>6</v>
      </c>
      <c r="BU42" s="4">
        <f t="shared" si="76"/>
        <v>6</v>
      </c>
      <c r="BV42" s="4">
        <f t="shared" si="77"/>
        <v>0</v>
      </c>
      <c r="BW42" s="2"/>
      <c r="BX42" s="4">
        <f t="shared" si="78"/>
        <v>5</v>
      </c>
      <c r="BY42" s="4">
        <f t="shared" si="79"/>
        <v>5</v>
      </c>
      <c r="BZ42" s="2"/>
      <c r="CA42" s="4">
        <f t="shared" si="86"/>
        <v>2</v>
      </c>
      <c r="CB42" s="4" t="s">
        <v>192</v>
      </c>
      <c r="CF42" s="4" t="s">
        <v>420</v>
      </c>
    </row>
    <row r="43" spans="1:84" ht="16.5" customHeight="1">
      <c r="A43" s="29">
        <v>34</v>
      </c>
      <c r="B43" s="94" t="s">
        <v>140</v>
      </c>
      <c r="C43" s="94" t="s">
        <v>162</v>
      </c>
      <c r="D43" s="94" t="s">
        <v>125</v>
      </c>
      <c r="E43" s="68">
        <f t="shared" si="56"/>
        <v>10.113333333333333</v>
      </c>
      <c r="F43" s="69">
        <f t="shared" si="57"/>
        <v>18</v>
      </c>
      <c r="G43" s="81">
        <v>10</v>
      </c>
      <c r="H43" s="81">
        <v>7.67</v>
      </c>
      <c r="I43" s="81">
        <v>12.67</v>
      </c>
      <c r="J43" s="68">
        <f t="shared" si="58"/>
        <v>10.4</v>
      </c>
      <c r="K43" s="69">
        <f t="shared" si="59"/>
        <v>8</v>
      </c>
      <c r="L43" s="81">
        <v>11</v>
      </c>
      <c r="M43" s="81">
        <v>10</v>
      </c>
      <c r="N43" s="68">
        <f t="shared" si="60"/>
        <v>10.75</v>
      </c>
      <c r="O43" s="69">
        <f t="shared" si="61"/>
        <v>4</v>
      </c>
      <c r="P43" s="81">
        <v>10.5</v>
      </c>
      <c r="Q43" s="81">
        <v>11</v>
      </c>
      <c r="R43" s="70">
        <f t="shared" si="80"/>
        <v>10.34</v>
      </c>
      <c r="S43" s="71">
        <f t="shared" si="81"/>
        <v>30</v>
      </c>
      <c r="T43" s="68">
        <f t="shared" si="62"/>
        <v>10.056666666666665</v>
      </c>
      <c r="U43" s="72">
        <f t="shared" si="63"/>
        <v>18</v>
      </c>
      <c r="V43" s="81">
        <v>10.5</v>
      </c>
      <c r="W43" s="81">
        <v>8.67</v>
      </c>
      <c r="X43" s="81">
        <v>11</v>
      </c>
      <c r="Y43" s="68">
        <f t="shared" si="64"/>
        <v>10.75</v>
      </c>
      <c r="Z43" s="73">
        <f t="shared" si="65"/>
        <v>10</v>
      </c>
      <c r="AA43" s="81">
        <v>10</v>
      </c>
      <c r="AB43" s="81">
        <v>11.5</v>
      </c>
      <c r="AC43" s="68">
        <f t="shared" si="66"/>
        <v>10</v>
      </c>
      <c r="AD43" s="69">
        <f t="shared" si="67"/>
        <v>2</v>
      </c>
      <c r="AE43" s="81">
        <v>10</v>
      </c>
      <c r="AF43" s="70">
        <f t="shared" si="82"/>
        <v>10.24</v>
      </c>
      <c r="AG43" s="74">
        <f t="shared" si="83"/>
        <v>30</v>
      </c>
      <c r="AH43" s="75">
        <f t="shared" si="84"/>
        <v>60</v>
      </c>
      <c r="AI43" s="76">
        <f t="shared" si="85"/>
        <v>10.29</v>
      </c>
      <c r="AJ43" s="49" t="str">
        <f t="shared" si="55"/>
        <v>Admis(e)</v>
      </c>
      <c r="AK43" s="9"/>
      <c r="AL43" s="4" t="s">
        <v>464</v>
      </c>
      <c r="AM43" s="4" t="s">
        <v>43</v>
      </c>
      <c r="AN43" s="10">
        <v>1</v>
      </c>
      <c r="AO43" s="11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10">
        <v>1</v>
      </c>
      <c r="AZ43" s="4">
        <v>2</v>
      </c>
      <c r="BA43" s="4">
        <v>2</v>
      </c>
      <c r="BB43" s="4">
        <v>2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2"/>
      <c r="BJ43" s="4">
        <f t="shared" si="68"/>
        <v>6</v>
      </c>
      <c r="BK43" s="4">
        <f t="shared" si="69"/>
        <v>0</v>
      </c>
      <c r="BL43" s="4">
        <f t="shared" si="70"/>
        <v>6</v>
      </c>
      <c r="BM43" s="2"/>
      <c r="BN43" s="4">
        <f t="shared" si="71"/>
        <v>4</v>
      </c>
      <c r="BO43" s="4">
        <f t="shared" si="72"/>
        <v>4</v>
      </c>
      <c r="BP43" s="2"/>
      <c r="BQ43" s="4">
        <f t="shared" si="73"/>
        <v>2</v>
      </c>
      <c r="BR43" s="4">
        <f t="shared" si="74"/>
        <v>2</v>
      </c>
      <c r="BS43" s="2"/>
      <c r="BT43" s="4">
        <f t="shared" si="75"/>
        <v>6</v>
      </c>
      <c r="BU43" s="4">
        <f t="shared" si="76"/>
        <v>0</v>
      </c>
      <c r="BV43" s="4">
        <f t="shared" si="77"/>
        <v>6</v>
      </c>
      <c r="BW43" s="2"/>
      <c r="BX43" s="4">
        <f t="shared" si="78"/>
        <v>5</v>
      </c>
      <c r="BY43" s="4">
        <f t="shared" si="79"/>
        <v>5</v>
      </c>
      <c r="BZ43" s="2"/>
      <c r="CA43" s="4">
        <f t="shared" si="86"/>
        <v>2</v>
      </c>
      <c r="CB43" s="4" t="s">
        <v>192</v>
      </c>
      <c r="CF43" s="4" t="s">
        <v>420</v>
      </c>
    </row>
    <row r="44" spans="1:84" ht="16.5" customHeight="1">
      <c r="A44" s="29">
        <v>35</v>
      </c>
      <c r="B44" s="94" t="s">
        <v>273</v>
      </c>
      <c r="C44" s="94" t="s">
        <v>274</v>
      </c>
      <c r="D44" s="94" t="s">
        <v>114</v>
      </c>
      <c r="E44" s="68">
        <f aca="true" t="shared" si="87" ref="E44:E51">((G44*3)+(H44*3)+(I44*3))/9</f>
        <v>9.110000000000001</v>
      </c>
      <c r="F44" s="69">
        <f aca="true" t="shared" si="88" ref="F44:F51">IF(E44&gt;=10,18,SUM(IF(G44&gt;=10,6,0),IF(H44&gt;=10,6,0),IF(I44&gt;=10,6,0)))</f>
        <v>6</v>
      </c>
      <c r="G44" s="81">
        <v>10</v>
      </c>
      <c r="H44" s="81">
        <v>9</v>
      </c>
      <c r="I44" s="81">
        <v>8.33</v>
      </c>
      <c r="J44" s="68">
        <f aca="true" t="shared" si="89" ref="J44:J51">((L44*2)+(M44*3))/5</f>
        <v>11.798</v>
      </c>
      <c r="K44" s="69">
        <f aca="true" t="shared" si="90" ref="K44:K51">IF(J44&gt;=10,8,SUM(IF(L44&gt;=10,4,0),IF(M44&gt;=10,4,0)))</f>
        <v>8</v>
      </c>
      <c r="L44" s="81">
        <v>11</v>
      </c>
      <c r="M44" s="81">
        <v>12.33</v>
      </c>
      <c r="N44" s="68">
        <f aca="true" t="shared" si="91" ref="N44:N51">((P44*2)+(Q44*2))/4</f>
        <v>9.25</v>
      </c>
      <c r="O44" s="69">
        <f aca="true" t="shared" si="92" ref="O44:O51">IF(N44&gt;=10,4,SUM(IF(P44&gt;=10,2,0),IF(Q44&gt;=10,2,0)))</f>
        <v>2</v>
      </c>
      <c r="P44" s="81">
        <v>12.5</v>
      </c>
      <c r="Q44" s="81">
        <v>6</v>
      </c>
      <c r="R44" s="70">
        <f>ROUNDUP(((E44*9)+(J44*5)+(N44*4))/18,2)</f>
        <v>9.89</v>
      </c>
      <c r="S44" s="71">
        <f>IF(R44&gt;=10,30,SUM(F44+K44+O44))</f>
        <v>16</v>
      </c>
      <c r="T44" s="68">
        <f aca="true" t="shared" si="93" ref="T44:T51">((V44*3)+(W44*3)+(X44*3))/9</f>
        <v>11.223333333333333</v>
      </c>
      <c r="U44" s="72">
        <f aca="true" t="shared" si="94" ref="U44:U51">IF(T44&gt;=10,18,SUM(IF(V44&gt;=10,6,0),IF(W44&gt;=10,6,0),IF(X44&gt;=10,6,0)))</f>
        <v>18</v>
      </c>
      <c r="V44" s="81">
        <v>10.5</v>
      </c>
      <c r="W44" s="81">
        <v>10.67</v>
      </c>
      <c r="X44" s="81">
        <v>12.5</v>
      </c>
      <c r="Y44" s="68">
        <f aca="true" t="shared" si="95" ref="Y44:Y51">((AA44*2)+(AB44*2))/4</f>
        <v>10.665</v>
      </c>
      <c r="Z44" s="73">
        <f aca="true" t="shared" si="96" ref="Z44:Z51">IF(Y44&gt;=10,10,SUM(IF(AA44&gt;=10,5,0),IF(AB44&gt;=10,5,0)))</f>
        <v>10</v>
      </c>
      <c r="AA44" s="81">
        <v>11</v>
      </c>
      <c r="AB44" s="81">
        <v>10.33</v>
      </c>
      <c r="AC44" s="68">
        <f aca="true" t="shared" si="97" ref="AC44:AC51">((AE44*2))/2</f>
        <v>12</v>
      </c>
      <c r="AD44" s="69">
        <f aca="true" t="shared" si="98" ref="AD44:AD51">IF(AC44&gt;=10,2,0)</f>
        <v>2</v>
      </c>
      <c r="AE44" s="81">
        <v>12</v>
      </c>
      <c r="AF44" s="70">
        <f>ROUNDUP(((T44*9)+(Y44*4)+(AC44*2))/15,2)</f>
        <v>11.18</v>
      </c>
      <c r="AG44" s="74">
        <f>IF(AF44&gt;=10,30,SUM(U44+Z44+AD44))</f>
        <v>30</v>
      </c>
      <c r="AH44" s="75">
        <f>SUM(S44+AG44)</f>
        <v>46</v>
      </c>
      <c r="AI44" s="76">
        <f>(R44+AF44)/2</f>
        <v>10.535</v>
      </c>
      <c r="AJ44" s="49" t="s">
        <v>549</v>
      </c>
      <c r="AK44" s="9"/>
      <c r="AL44" s="4" t="s">
        <v>465</v>
      </c>
      <c r="AM44" s="4" t="s">
        <v>466</v>
      </c>
      <c r="AN44" s="10">
        <v>2</v>
      </c>
      <c r="AO44" s="11">
        <v>2</v>
      </c>
      <c r="AP44" s="4">
        <v>1</v>
      </c>
      <c r="AQ44" s="4">
        <v>2</v>
      </c>
      <c r="AR44" s="4">
        <v>2</v>
      </c>
      <c r="AS44" s="4">
        <v>2</v>
      </c>
      <c r="AT44" s="4">
        <v>2</v>
      </c>
      <c r="AU44" s="4">
        <v>2</v>
      </c>
      <c r="AV44" s="4">
        <v>2</v>
      </c>
      <c r="AW44" s="4">
        <v>2</v>
      </c>
      <c r="AX44" s="4">
        <v>2</v>
      </c>
      <c r="AY44" s="10">
        <v>2</v>
      </c>
      <c r="AZ44" s="4">
        <v>1</v>
      </c>
      <c r="BA44" s="4">
        <v>1</v>
      </c>
      <c r="BB44" s="4">
        <v>1</v>
      </c>
      <c r="BC44" s="4">
        <v>1</v>
      </c>
      <c r="BD44" s="4">
        <v>2</v>
      </c>
      <c r="BE44" s="4">
        <v>2</v>
      </c>
      <c r="BF44" s="4">
        <v>2</v>
      </c>
      <c r="BG44" s="4">
        <v>2</v>
      </c>
      <c r="BH44" s="4">
        <v>2</v>
      </c>
      <c r="BI44" s="2"/>
      <c r="BJ44" s="4">
        <f aca="true" t="shared" si="99" ref="BJ44:BJ51">IF(G44&gt;=10,6,0)</f>
        <v>6</v>
      </c>
      <c r="BK44" s="4">
        <f aca="true" t="shared" si="100" ref="BK44:BK51">IF(H44&gt;=10,6,0)</f>
        <v>0</v>
      </c>
      <c r="BL44" s="4">
        <f aca="true" t="shared" si="101" ref="BL44:BL51">IF(I44&gt;=10,6,0)</f>
        <v>0</v>
      </c>
      <c r="BM44" s="2"/>
      <c r="BN44" s="4">
        <f aca="true" t="shared" si="102" ref="BN44:BN51">IF(L44&gt;=10,4,0)</f>
        <v>4</v>
      </c>
      <c r="BO44" s="4">
        <f aca="true" t="shared" si="103" ref="BO44:BO51">IF(M44&gt;=10,4,0)</f>
        <v>4</v>
      </c>
      <c r="BP44" s="2"/>
      <c r="BQ44" s="4">
        <f aca="true" t="shared" si="104" ref="BQ44:BQ51">IF(P44&gt;=10,2,0)</f>
        <v>2</v>
      </c>
      <c r="BR44" s="4">
        <f aca="true" t="shared" si="105" ref="BR44:BR51">IF(Q44&gt;=10,2,0)</f>
        <v>0</v>
      </c>
      <c r="BS44" s="2"/>
      <c r="BT44" s="4">
        <f aca="true" t="shared" si="106" ref="BT44:BT51">IF(V44&gt;=10,6,0)</f>
        <v>6</v>
      </c>
      <c r="BU44" s="4">
        <f aca="true" t="shared" si="107" ref="BU44:BU51">IF(W44&gt;=10,6,0)</f>
        <v>6</v>
      </c>
      <c r="BV44" s="4">
        <f aca="true" t="shared" si="108" ref="BV44:BV51">IF(X44&gt;=10,6,0)</f>
        <v>6</v>
      </c>
      <c r="BW44" s="2"/>
      <c r="BX44" s="4">
        <f aca="true" t="shared" si="109" ref="BX44:BX51">IF(AA44&gt;=10,5,0)</f>
        <v>5</v>
      </c>
      <c r="BY44" s="4">
        <f aca="true" t="shared" si="110" ref="BY44:BY51">IF(AB44&gt;=10,5,0)</f>
        <v>5</v>
      </c>
      <c r="BZ44" s="2"/>
      <c r="CA44" s="4">
        <f>IF(AE44&gt;=10,2,0)</f>
        <v>2</v>
      </c>
      <c r="CB44" s="4" t="s">
        <v>192</v>
      </c>
      <c r="CF44" s="4" t="s">
        <v>420</v>
      </c>
    </row>
    <row r="45" spans="1:84" ht="16.5" customHeight="1">
      <c r="A45" s="29">
        <v>36</v>
      </c>
      <c r="B45" s="94" t="s">
        <v>275</v>
      </c>
      <c r="C45" s="94" t="s">
        <v>276</v>
      </c>
      <c r="D45" s="94" t="s">
        <v>277</v>
      </c>
      <c r="E45" s="68">
        <f t="shared" si="87"/>
        <v>7.556666666666666</v>
      </c>
      <c r="F45" s="69">
        <f t="shared" si="88"/>
        <v>0</v>
      </c>
      <c r="G45" s="81">
        <v>6</v>
      </c>
      <c r="H45" s="81">
        <v>8</v>
      </c>
      <c r="I45" s="81">
        <v>8.67</v>
      </c>
      <c r="J45" s="68">
        <f t="shared" si="89"/>
        <v>11.45</v>
      </c>
      <c r="K45" s="69">
        <f t="shared" si="90"/>
        <v>8</v>
      </c>
      <c r="L45" s="81">
        <v>11</v>
      </c>
      <c r="M45" s="81">
        <v>11.75</v>
      </c>
      <c r="N45" s="68">
        <f t="shared" si="91"/>
        <v>11.5</v>
      </c>
      <c r="O45" s="69">
        <f t="shared" si="92"/>
        <v>4</v>
      </c>
      <c r="P45" s="81">
        <v>15.5</v>
      </c>
      <c r="Q45" s="81">
        <v>7.5</v>
      </c>
      <c r="R45" s="70">
        <f>ROUNDUP(((E45*9)+(J45*5)+(N45*4))/18,2)</f>
        <v>9.52</v>
      </c>
      <c r="S45" s="71">
        <f>IF(R45&gt;=10,30,SUM(F45+K45+O45))</f>
        <v>12</v>
      </c>
      <c r="T45" s="68">
        <f t="shared" si="93"/>
        <v>11.333333333333334</v>
      </c>
      <c r="U45" s="72">
        <f t="shared" si="94"/>
        <v>18</v>
      </c>
      <c r="V45" s="81">
        <v>11</v>
      </c>
      <c r="W45" s="81">
        <v>12</v>
      </c>
      <c r="X45" s="81">
        <v>11</v>
      </c>
      <c r="Y45" s="68">
        <f t="shared" si="95"/>
        <v>9.5</v>
      </c>
      <c r="Z45" s="73">
        <f t="shared" si="96"/>
        <v>5</v>
      </c>
      <c r="AA45" s="81">
        <v>9</v>
      </c>
      <c r="AB45" s="81">
        <v>10</v>
      </c>
      <c r="AC45" s="68">
        <f t="shared" si="97"/>
        <v>14</v>
      </c>
      <c r="AD45" s="69">
        <f t="shared" si="98"/>
        <v>2</v>
      </c>
      <c r="AE45" s="81">
        <v>14</v>
      </c>
      <c r="AF45" s="70">
        <f>ROUNDUP(((T45*9)+(Y45*4)+(AC45*2))/15,2)</f>
        <v>11.2</v>
      </c>
      <c r="AG45" s="74">
        <f>IF(AF45&gt;=10,30,SUM(U45+Z45+AD45))</f>
        <v>30</v>
      </c>
      <c r="AH45" s="75">
        <f>SUM(S45+AG45)</f>
        <v>42</v>
      </c>
      <c r="AI45" s="76">
        <f>(R45+AF45)/2</f>
        <v>10.36</v>
      </c>
      <c r="AJ45" s="49" t="str">
        <f t="shared" si="55"/>
        <v>Ajourné(e)</v>
      </c>
      <c r="AK45" s="9"/>
      <c r="AL45" s="4" t="s">
        <v>467</v>
      </c>
      <c r="AM45" s="4" t="s">
        <v>41</v>
      </c>
      <c r="AN45" s="10">
        <v>2</v>
      </c>
      <c r="AO45" s="11">
        <v>2</v>
      </c>
      <c r="AP45" s="4">
        <v>2</v>
      </c>
      <c r="AQ45" s="4">
        <v>2</v>
      </c>
      <c r="AR45" s="4">
        <v>2</v>
      </c>
      <c r="AS45" s="4">
        <v>2</v>
      </c>
      <c r="AT45" s="4">
        <v>2</v>
      </c>
      <c r="AU45" s="4">
        <v>2</v>
      </c>
      <c r="AV45" s="4">
        <v>2</v>
      </c>
      <c r="AW45" s="4">
        <v>2</v>
      </c>
      <c r="AX45" s="4">
        <v>2</v>
      </c>
      <c r="AY45" s="10">
        <v>2</v>
      </c>
      <c r="AZ45" s="4">
        <v>2</v>
      </c>
      <c r="BA45" s="4">
        <v>2</v>
      </c>
      <c r="BB45" s="4">
        <v>1</v>
      </c>
      <c r="BC45" s="4">
        <v>1</v>
      </c>
      <c r="BD45" s="4">
        <v>2</v>
      </c>
      <c r="BE45" s="4">
        <v>2</v>
      </c>
      <c r="BF45" s="4">
        <v>1</v>
      </c>
      <c r="BG45" s="4">
        <v>2</v>
      </c>
      <c r="BH45" s="4">
        <v>2</v>
      </c>
      <c r="BI45" s="2"/>
      <c r="BJ45" s="4">
        <f t="shared" si="99"/>
        <v>0</v>
      </c>
      <c r="BK45" s="4">
        <f t="shared" si="100"/>
        <v>0</v>
      </c>
      <c r="BL45" s="4">
        <f t="shared" si="101"/>
        <v>0</v>
      </c>
      <c r="BM45" s="2"/>
      <c r="BN45" s="4">
        <f t="shared" si="102"/>
        <v>4</v>
      </c>
      <c r="BO45" s="4">
        <f t="shared" si="103"/>
        <v>4</v>
      </c>
      <c r="BP45" s="2"/>
      <c r="BQ45" s="4">
        <f t="shared" si="104"/>
        <v>2</v>
      </c>
      <c r="BR45" s="4">
        <f t="shared" si="105"/>
        <v>0</v>
      </c>
      <c r="BS45" s="2"/>
      <c r="BT45" s="4">
        <f t="shared" si="106"/>
        <v>6</v>
      </c>
      <c r="BU45" s="4">
        <f t="shared" si="107"/>
        <v>6</v>
      </c>
      <c r="BV45" s="4">
        <f t="shared" si="108"/>
        <v>6</v>
      </c>
      <c r="BW45" s="2"/>
      <c r="BX45" s="4">
        <f t="shared" si="109"/>
        <v>0</v>
      </c>
      <c r="BY45" s="4">
        <f t="shared" si="110"/>
        <v>5</v>
      </c>
      <c r="BZ45" s="2"/>
      <c r="CA45" s="4">
        <f>IF(AE45&gt;=10,2,0)</f>
        <v>2</v>
      </c>
      <c r="CB45" s="4" t="s">
        <v>192</v>
      </c>
      <c r="CF45" s="4" t="s">
        <v>420</v>
      </c>
    </row>
    <row r="46" spans="1:84" ht="16.5" customHeight="1">
      <c r="A46" s="29">
        <v>37</v>
      </c>
      <c r="B46" s="94" t="s">
        <v>278</v>
      </c>
      <c r="C46" s="94" t="s">
        <v>279</v>
      </c>
      <c r="D46" s="94" t="s">
        <v>280</v>
      </c>
      <c r="E46" s="68">
        <f t="shared" si="87"/>
        <v>10.389999999999999</v>
      </c>
      <c r="F46" s="69">
        <f t="shared" si="88"/>
        <v>18</v>
      </c>
      <c r="G46" s="81">
        <v>10.5</v>
      </c>
      <c r="H46" s="81">
        <v>10</v>
      </c>
      <c r="I46" s="81">
        <v>10.67</v>
      </c>
      <c r="J46" s="68">
        <f t="shared" si="89"/>
        <v>11.648</v>
      </c>
      <c r="K46" s="69">
        <f t="shared" si="90"/>
        <v>8</v>
      </c>
      <c r="L46" s="81">
        <v>11</v>
      </c>
      <c r="M46" s="81">
        <v>12.08</v>
      </c>
      <c r="N46" s="68">
        <f t="shared" si="91"/>
        <v>12.75</v>
      </c>
      <c r="O46" s="69">
        <f t="shared" si="92"/>
        <v>4</v>
      </c>
      <c r="P46" s="81">
        <v>14.5</v>
      </c>
      <c r="Q46" s="81">
        <v>11</v>
      </c>
      <c r="R46" s="70">
        <f aca="true" t="shared" si="111" ref="R46:R51">ROUNDUP(((E46*9)+(J46*5)+(N46*4))/18,2)</f>
        <v>11.27</v>
      </c>
      <c r="S46" s="71">
        <f aca="true" t="shared" si="112" ref="S46:S51">IF(R46&gt;=10,30,SUM(F46+K46+O46))</f>
        <v>30</v>
      </c>
      <c r="T46" s="68">
        <f t="shared" si="93"/>
        <v>12.666666666666666</v>
      </c>
      <c r="U46" s="72">
        <f t="shared" si="94"/>
        <v>18</v>
      </c>
      <c r="V46" s="81">
        <v>12</v>
      </c>
      <c r="W46" s="81">
        <v>12</v>
      </c>
      <c r="X46" s="81">
        <v>14</v>
      </c>
      <c r="Y46" s="68">
        <f t="shared" si="95"/>
        <v>9.67</v>
      </c>
      <c r="Z46" s="73">
        <f t="shared" si="96"/>
        <v>0</v>
      </c>
      <c r="AA46" s="81">
        <v>9.67</v>
      </c>
      <c r="AB46" s="81">
        <v>9.67</v>
      </c>
      <c r="AC46" s="68">
        <f t="shared" si="97"/>
        <v>8.5</v>
      </c>
      <c r="AD46" s="69">
        <f t="shared" si="98"/>
        <v>0</v>
      </c>
      <c r="AE46" s="81">
        <v>8.5</v>
      </c>
      <c r="AF46" s="70">
        <f aca="true" t="shared" si="113" ref="AF46:AF51">ROUNDUP(((T46*9)+(Y46*4)+(AC46*2))/15,2)</f>
        <v>11.32</v>
      </c>
      <c r="AG46" s="74">
        <f aca="true" t="shared" si="114" ref="AG46:AG51">IF(AF46&gt;=10,30,SUM(U46+Z46+AD46))</f>
        <v>30</v>
      </c>
      <c r="AH46" s="75">
        <f aca="true" t="shared" si="115" ref="AH46:AH51">SUM(S46+AG46)</f>
        <v>60</v>
      </c>
      <c r="AI46" s="76">
        <f aca="true" t="shared" si="116" ref="AI46:AI51">(R46+AF46)/2</f>
        <v>11.295</v>
      </c>
      <c r="AJ46" s="49" t="str">
        <f t="shared" si="55"/>
        <v>Admis(e)</v>
      </c>
      <c r="AK46" s="9"/>
      <c r="AL46" s="4" t="s">
        <v>468</v>
      </c>
      <c r="AM46" s="4" t="s">
        <v>43</v>
      </c>
      <c r="AN46" s="10">
        <v>2</v>
      </c>
      <c r="AO46" s="11">
        <v>2</v>
      </c>
      <c r="AP46" s="4">
        <v>1</v>
      </c>
      <c r="AQ46" s="4">
        <v>2</v>
      </c>
      <c r="AR46" s="4">
        <v>1</v>
      </c>
      <c r="AS46" s="4">
        <v>2</v>
      </c>
      <c r="AT46" s="4">
        <v>2</v>
      </c>
      <c r="AU46" s="4">
        <v>2</v>
      </c>
      <c r="AV46" s="4">
        <v>1</v>
      </c>
      <c r="AW46" s="4">
        <v>1</v>
      </c>
      <c r="AX46" s="4">
        <v>1</v>
      </c>
      <c r="AY46" s="10">
        <v>2</v>
      </c>
      <c r="AZ46" s="4">
        <v>1</v>
      </c>
      <c r="BA46" s="4">
        <v>1</v>
      </c>
      <c r="BB46" s="4">
        <v>1</v>
      </c>
      <c r="BC46" s="4">
        <v>1</v>
      </c>
      <c r="BD46" s="4">
        <v>2</v>
      </c>
      <c r="BE46" s="4">
        <v>2</v>
      </c>
      <c r="BF46" s="4">
        <v>2</v>
      </c>
      <c r="BG46" s="4">
        <v>2</v>
      </c>
      <c r="BH46" s="4">
        <v>2</v>
      </c>
      <c r="BI46" s="2"/>
      <c r="BJ46" s="4">
        <f t="shared" si="99"/>
        <v>6</v>
      </c>
      <c r="BK46" s="4">
        <f t="shared" si="100"/>
        <v>6</v>
      </c>
      <c r="BL46" s="4">
        <f t="shared" si="101"/>
        <v>6</v>
      </c>
      <c r="BM46" s="2"/>
      <c r="BN46" s="4">
        <f t="shared" si="102"/>
        <v>4</v>
      </c>
      <c r="BO46" s="4">
        <f t="shared" si="103"/>
        <v>4</v>
      </c>
      <c r="BP46" s="2"/>
      <c r="BQ46" s="4">
        <f t="shared" si="104"/>
        <v>2</v>
      </c>
      <c r="BR46" s="4">
        <f t="shared" si="105"/>
        <v>2</v>
      </c>
      <c r="BS46" s="2"/>
      <c r="BT46" s="4">
        <f t="shared" si="106"/>
        <v>6</v>
      </c>
      <c r="BU46" s="4">
        <f t="shared" si="107"/>
        <v>6</v>
      </c>
      <c r="BV46" s="4">
        <f t="shared" si="108"/>
        <v>6</v>
      </c>
      <c r="BW46" s="2"/>
      <c r="BX46" s="4">
        <f t="shared" si="109"/>
        <v>0</v>
      </c>
      <c r="BY46" s="4">
        <f t="shared" si="110"/>
        <v>0</v>
      </c>
      <c r="BZ46" s="2"/>
      <c r="CA46" s="4">
        <f aca="true" t="shared" si="117" ref="CA46:CA51">IF(AE46&gt;=10,2,0)</f>
        <v>0</v>
      </c>
      <c r="CB46" s="4" t="s">
        <v>192</v>
      </c>
      <c r="CF46" s="4" t="s">
        <v>420</v>
      </c>
    </row>
    <row r="47" spans="1:84" ht="16.5" customHeight="1">
      <c r="A47" s="29">
        <v>38</v>
      </c>
      <c r="B47" s="94" t="s">
        <v>281</v>
      </c>
      <c r="C47" s="94" t="s">
        <v>282</v>
      </c>
      <c r="D47" s="94" t="s">
        <v>283</v>
      </c>
      <c r="E47" s="68">
        <f t="shared" si="87"/>
        <v>11.053333333333335</v>
      </c>
      <c r="F47" s="69">
        <f t="shared" si="88"/>
        <v>18</v>
      </c>
      <c r="G47" s="81">
        <v>11.5</v>
      </c>
      <c r="H47" s="81">
        <v>9.33</v>
      </c>
      <c r="I47" s="81">
        <v>12.33</v>
      </c>
      <c r="J47" s="68">
        <f t="shared" si="89"/>
        <v>10.9</v>
      </c>
      <c r="K47" s="69">
        <f t="shared" si="90"/>
        <v>8</v>
      </c>
      <c r="L47" s="81">
        <v>11.5</v>
      </c>
      <c r="M47" s="81">
        <v>10.5</v>
      </c>
      <c r="N47" s="68">
        <f t="shared" si="91"/>
        <v>7</v>
      </c>
      <c r="O47" s="69">
        <f t="shared" si="92"/>
        <v>0</v>
      </c>
      <c r="P47" s="81">
        <v>7</v>
      </c>
      <c r="Q47" s="81">
        <v>7</v>
      </c>
      <c r="R47" s="70">
        <f t="shared" si="111"/>
        <v>10.11</v>
      </c>
      <c r="S47" s="71">
        <f t="shared" si="112"/>
        <v>30</v>
      </c>
      <c r="T47" s="68">
        <f t="shared" si="93"/>
        <v>12.610000000000001</v>
      </c>
      <c r="U47" s="72">
        <f t="shared" si="94"/>
        <v>18</v>
      </c>
      <c r="V47" s="81">
        <v>14.5</v>
      </c>
      <c r="W47" s="81">
        <v>10.83</v>
      </c>
      <c r="X47" s="81">
        <v>12.5</v>
      </c>
      <c r="Y47" s="68">
        <f t="shared" si="95"/>
        <v>8.665</v>
      </c>
      <c r="Z47" s="73">
        <f t="shared" si="96"/>
        <v>5</v>
      </c>
      <c r="AA47" s="81">
        <v>7</v>
      </c>
      <c r="AB47" s="81">
        <v>10.33</v>
      </c>
      <c r="AC47" s="68">
        <f t="shared" si="97"/>
        <v>7</v>
      </c>
      <c r="AD47" s="69">
        <f t="shared" si="98"/>
        <v>0</v>
      </c>
      <c r="AE47" s="81">
        <v>7</v>
      </c>
      <c r="AF47" s="70">
        <f t="shared" si="113"/>
        <v>10.81</v>
      </c>
      <c r="AG47" s="74">
        <f t="shared" si="114"/>
        <v>30</v>
      </c>
      <c r="AH47" s="75">
        <f t="shared" si="115"/>
        <v>60</v>
      </c>
      <c r="AI47" s="76">
        <f t="shared" si="116"/>
        <v>10.46</v>
      </c>
      <c r="AJ47" s="49" t="str">
        <f t="shared" si="55"/>
        <v>Admis(e)</v>
      </c>
      <c r="AK47" s="9"/>
      <c r="AL47" s="4" t="s">
        <v>469</v>
      </c>
      <c r="AM47" s="4" t="s">
        <v>38</v>
      </c>
      <c r="AN47" s="10">
        <v>1</v>
      </c>
      <c r="AO47" s="11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2</v>
      </c>
      <c r="AW47" s="4">
        <v>2</v>
      </c>
      <c r="AX47" s="4">
        <v>2</v>
      </c>
      <c r="AY47" s="10">
        <v>2</v>
      </c>
      <c r="AZ47" s="4">
        <v>1</v>
      </c>
      <c r="BA47" s="4">
        <v>1</v>
      </c>
      <c r="BB47" s="4">
        <v>1</v>
      </c>
      <c r="BC47" s="4">
        <v>1</v>
      </c>
      <c r="BD47" s="4">
        <v>2</v>
      </c>
      <c r="BE47" s="4">
        <v>2</v>
      </c>
      <c r="BF47" s="4">
        <v>1</v>
      </c>
      <c r="BG47" s="4">
        <v>2</v>
      </c>
      <c r="BH47" s="4">
        <v>2</v>
      </c>
      <c r="BI47" s="2"/>
      <c r="BJ47" s="4">
        <f t="shared" si="99"/>
        <v>6</v>
      </c>
      <c r="BK47" s="4">
        <f t="shared" si="100"/>
        <v>0</v>
      </c>
      <c r="BL47" s="4">
        <f t="shared" si="101"/>
        <v>6</v>
      </c>
      <c r="BM47" s="2"/>
      <c r="BN47" s="4">
        <f t="shared" si="102"/>
        <v>4</v>
      </c>
      <c r="BO47" s="4">
        <f t="shared" si="103"/>
        <v>4</v>
      </c>
      <c r="BP47" s="2"/>
      <c r="BQ47" s="4">
        <f t="shared" si="104"/>
        <v>0</v>
      </c>
      <c r="BR47" s="4">
        <f t="shared" si="105"/>
        <v>0</v>
      </c>
      <c r="BS47" s="2"/>
      <c r="BT47" s="4">
        <f t="shared" si="106"/>
        <v>6</v>
      </c>
      <c r="BU47" s="4">
        <f t="shared" si="107"/>
        <v>6</v>
      </c>
      <c r="BV47" s="4">
        <f t="shared" si="108"/>
        <v>6</v>
      </c>
      <c r="BW47" s="2"/>
      <c r="BX47" s="4">
        <f t="shared" si="109"/>
        <v>0</v>
      </c>
      <c r="BY47" s="4">
        <f t="shared" si="110"/>
        <v>5</v>
      </c>
      <c r="BZ47" s="2"/>
      <c r="CA47" s="4">
        <f t="shared" si="117"/>
        <v>0</v>
      </c>
      <c r="CB47" s="4" t="s">
        <v>192</v>
      </c>
      <c r="CF47" s="4" t="s">
        <v>420</v>
      </c>
    </row>
    <row r="48" spans="1:84" ht="16.5" customHeight="1">
      <c r="A48" s="29">
        <v>39</v>
      </c>
      <c r="B48" s="94" t="s">
        <v>284</v>
      </c>
      <c r="C48" s="94" t="s">
        <v>285</v>
      </c>
      <c r="D48" s="94" t="s">
        <v>286</v>
      </c>
      <c r="E48" s="68">
        <f t="shared" si="87"/>
        <v>9.776666666666667</v>
      </c>
      <c r="F48" s="69">
        <f t="shared" si="88"/>
        <v>12</v>
      </c>
      <c r="G48" s="81">
        <v>5</v>
      </c>
      <c r="H48" s="81">
        <v>10.33</v>
      </c>
      <c r="I48" s="81">
        <v>14</v>
      </c>
      <c r="J48" s="68">
        <f t="shared" si="89"/>
        <v>11.35</v>
      </c>
      <c r="K48" s="69">
        <f t="shared" si="90"/>
        <v>8</v>
      </c>
      <c r="L48" s="81">
        <v>10</v>
      </c>
      <c r="M48" s="81">
        <v>12.25</v>
      </c>
      <c r="N48" s="68">
        <f t="shared" si="91"/>
        <v>10</v>
      </c>
      <c r="O48" s="69">
        <f t="shared" si="92"/>
        <v>4</v>
      </c>
      <c r="P48" s="81">
        <v>10</v>
      </c>
      <c r="Q48" s="81">
        <v>10</v>
      </c>
      <c r="R48" s="70">
        <f t="shared" si="111"/>
        <v>10.27</v>
      </c>
      <c r="S48" s="71">
        <f t="shared" si="112"/>
        <v>30</v>
      </c>
      <c r="T48" s="68">
        <f t="shared" si="93"/>
        <v>11.666666666666666</v>
      </c>
      <c r="U48" s="72">
        <f t="shared" si="94"/>
        <v>18</v>
      </c>
      <c r="V48" s="81">
        <v>11</v>
      </c>
      <c r="W48" s="81">
        <v>11</v>
      </c>
      <c r="X48" s="81">
        <v>13</v>
      </c>
      <c r="Y48" s="68">
        <f t="shared" si="95"/>
        <v>8.835</v>
      </c>
      <c r="Z48" s="73">
        <f t="shared" si="96"/>
        <v>5</v>
      </c>
      <c r="AA48" s="81">
        <v>7.67</v>
      </c>
      <c r="AB48" s="81">
        <v>10</v>
      </c>
      <c r="AC48" s="68">
        <f t="shared" si="97"/>
        <v>10</v>
      </c>
      <c r="AD48" s="69">
        <f t="shared" si="98"/>
        <v>2</v>
      </c>
      <c r="AE48" s="81">
        <v>10</v>
      </c>
      <c r="AF48" s="70">
        <f t="shared" si="113"/>
        <v>10.69</v>
      </c>
      <c r="AG48" s="74">
        <f t="shared" si="114"/>
        <v>30</v>
      </c>
      <c r="AH48" s="75">
        <f t="shared" si="115"/>
        <v>60</v>
      </c>
      <c r="AI48" s="76">
        <f t="shared" si="116"/>
        <v>10.48</v>
      </c>
      <c r="AJ48" s="49" t="str">
        <f t="shared" si="55"/>
        <v>Admis(e)</v>
      </c>
      <c r="AK48" s="9"/>
      <c r="AL48" s="4" t="s">
        <v>471</v>
      </c>
      <c r="AM48" s="4" t="s">
        <v>118</v>
      </c>
      <c r="AN48" s="10">
        <v>2</v>
      </c>
      <c r="AO48" s="11">
        <v>2</v>
      </c>
      <c r="AP48" s="4">
        <v>2</v>
      </c>
      <c r="AQ48" s="4">
        <v>1</v>
      </c>
      <c r="AR48" s="4">
        <v>1</v>
      </c>
      <c r="AS48" s="4">
        <v>2</v>
      </c>
      <c r="AT48" s="4">
        <v>1</v>
      </c>
      <c r="AU48" s="4">
        <v>2</v>
      </c>
      <c r="AV48" s="4">
        <v>1</v>
      </c>
      <c r="AW48" s="4">
        <v>1</v>
      </c>
      <c r="AX48" s="4">
        <v>1</v>
      </c>
      <c r="AY48" s="10">
        <v>1</v>
      </c>
      <c r="AZ48" s="4">
        <v>1</v>
      </c>
      <c r="BA48" s="4">
        <v>1</v>
      </c>
      <c r="BB48" s="4">
        <v>1</v>
      </c>
      <c r="BC48" s="4">
        <v>1</v>
      </c>
      <c r="BD48" s="4">
        <v>2</v>
      </c>
      <c r="BE48" s="4">
        <v>2</v>
      </c>
      <c r="BF48" s="4">
        <v>1</v>
      </c>
      <c r="BG48" s="4">
        <v>1</v>
      </c>
      <c r="BH48" s="4">
        <v>1</v>
      </c>
      <c r="BI48" s="2"/>
      <c r="BJ48" s="4">
        <f t="shared" si="99"/>
        <v>0</v>
      </c>
      <c r="BK48" s="4">
        <f t="shared" si="100"/>
        <v>6</v>
      </c>
      <c r="BL48" s="4">
        <f t="shared" si="101"/>
        <v>6</v>
      </c>
      <c r="BM48" s="2"/>
      <c r="BN48" s="4">
        <f t="shared" si="102"/>
        <v>4</v>
      </c>
      <c r="BO48" s="4">
        <f t="shared" si="103"/>
        <v>4</v>
      </c>
      <c r="BP48" s="2"/>
      <c r="BQ48" s="4">
        <f t="shared" si="104"/>
        <v>2</v>
      </c>
      <c r="BR48" s="4">
        <f t="shared" si="105"/>
        <v>2</v>
      </c>
      <c r="BS48" s="2"/>
      <c r="BT48" s="4">
        <f t="shared" si="106"/>
        <v>6</v>
      </c>
      <c r="BU48" s="4">
        <f t="shared" si="107"/>
        <v>6</v>
      </c>
      <c r="BV48" s="4">
        <f t="shared" si="108"/>
        <v>6</v>
      </c>
      <c r="BW48" s="2"/>
      <c r="BX48" s="4">
        <f t="shared" si="109"/>
        <v>0</v>
      </c>
      <c r="BY48" s="4">
        <f t="shared" si="110"/>
        <v>5</v>
      </c>
      <c r="BZ48" s="2"/>
      <c r="CA48" s="4">
        <f t="shared" si="117"/>
        <v>2</v>
      </c>
      <c r="CB48" s="4" t="s">
        <v>192</v>
      </c>
      <c r="CF48" s="4" t="s">
        <v>420</v>
      </c>
    </row>
    <row r="49" spans="1:84" ht="16.5" customHeight="1">
      <c r="A49" s="29">
        <v>40</v>
      </c>
      <c r="B49" s="94" t="s">
        <v>287</v>
      </c>
      <c r="C49" s="94" t="s">
        <v>288</v>
      </c>
      <c r="D49" s="94" t="s">
        <v>289</v>
      </c>
      <c r="E49" s="68">
        <f t="shared" si="87"/>
        <v>10.223333333333333</v>
      </c>
      <c r="F49" s="69">
        <f t="shared" si="88"/>
        <v>18</v>
      </c>
      <c r="G49" s="81">
        <v>10</v>
      </c>
      <c r="H49" s="81">
        <v>10</v>
      </c>
      <c r="I49" s="81">
        <v>10.67</v>
      </c>
      <c r="J49" s="68">
        <f t="shared" si="89"/>
        <v>10.501999999999999</v>
      </c>
      <c r="K49" s="69">
        <f t="shared" si="90"/>
        <v>8</v>
      </c>
      <c r="L49" s="81">
        <v>11</v>
      </c>
      <c r="M49" s="81">
        <v>10.17</v>
      </c>
      <c r="N49" s="68">
        <f t="shared" si="91"/>
        <v>9.75</v>
      </c>
      <c r="O49" s="69">
        <f t="shared" si="92"/>
        <v>2</v>
      </c>
      <c r="P49" s="81">
        <v>11</v>
      </c>
      <c r="Q49" s="81">
        <v>8.5</v>
      </c>
      <c r="R49" s="70">
        <f t="shared" si="111"/>
        <v>10.2</v>
      </c>
      <c r="S49" s="71">
        <f t="shared" si="112"/>
        <v>30</v>
      </c>
      <c r="T49" s="68">
        <f t="shared" si="93"/>
        <v>10.693333333333335</v>
      </c>
      <c r="U49" s="72">
        <f t="shared" si="94"/>
        <v>18</v>
      </c>
      <c r="V49" s="81">
        <v>7.75</v>
      </c>
      <c r="W49" s="81">
        <v>12.33</v>
      </c>
      <c r="X49" s="81">
        <v>12</v>
      </c>
      <c r="Y49" s="68">
        <f t="shared" si="95"/>
        <v>9.5</v>
      </c>
      <c r="Z49" s="73">
        <f t="shared" si="96"/>
        <v>5</v>
      </c>
      <c r="AA49" s="81">
        <v>8.33</v>
      </c>
      <c r="AB49" s="81">
        <v>10.67</v>
      </c>
      <c r="AC49" s="68">
        <f t="shared" si="97"/>
        <v>8.5</v>
      </c>
      <c r="AD49" s="69">
        <f t="shared" si="98"/>
        <v>0</v>
      </c>
      <c r="AE49" s="81">
        <v>8.5</v>
      </c>
      <c r="AF49" s="70">
        <f t="shared" si="113"/>
        <v>10.09</v>
      </c>
      <c r="AG49" s="74">
        <f t="shared" si="114"/>
        <v>30</v>
      </c>
      <c r="AH49" s="75">
        <f t="shared" si="115"/>
        <v>60</v>
      </c>
      <c r="AI49" s="76">
        <f t="shared" si="116"/>
        <v>10.145</v>
      </c>
      <c r="AJ49" s="49" t="str">
        <f t="shared" si="55"/>
        <v>Admis(e)</v>
      </c>
      <c r="AK49" s="9"/>
      <c r="AL49" s="4" t="s">
        <v>472</v>
      </c>
      <c r="AM49" s="4" t="s">
        <v>473</v>
      </c>
      <c r="AN49" s="10">
        <v>2</v>
      </c>
      <c r="AO49" s="11">
        <v>2</v>
      </c>
      <c r="AP49" s="4">
        <v>2</v>
      </c>
      <c r="AQ49" s="4">
        <v>1</v>
      </c>
      <c r="AR49" s="4">
        <v>1</v>
      </c>
      <c r="AS49" s="4">
        <v>2</v>
      </c>
      <c r="AT49" s="4">
        <v>2</v>
      </c>
      <c r="AU49" s="4">
        <v>1</v>
      </c>
      <c r="AV49" s="4">
        <v>2</v>
      </c>
      <c r="AW49" s="4">
        <v>1</v>
      </c>
      <c r="AX49" s="4">
        <v>2</v>
      </c>
      <c r="AY49" s="10">
        <v>2</v>
      </c>
      <c r="AZ49" s="4">
        <v>1</v>
      </c>
      <c r="BA49" s="4">
        <v>1</v>
      </c>
      <c r="BB49" s="4">
        <v>1</v>
      </c>
      <c r="BC49" s="4">
        <v>1</v>
      </c>
      <c r="BD49" s="4">
        <v>2</v>
      </c>
      <c r="BE49" s="4">
        <v>2</v>
      </c>
      <c r="BF49" s="4">
        <v>1</v>
      </c>
      <c r="BG49" s="4">
        <v>2</v>
      </c>
      <c r="BH49" s="4">
        <v>2</v>
      </c>
      <c r="BI49" s="2"/>
      <c r="BJ49" s="4">
        <f t="shared" si="99"/>
        <v>6</v>
      </c>
      <c r="BK49" s="4">
        <f t="shared" si="100"/>
        <v>6</v>
      </c>
      <c r="BL49" s="4">
        <f t="shared" si="101"/>
        <v>6</v>
      </c>
      <c r="BM49" s="2"/>
      <c r="BN49" s="4">
        <f t="shared" si="102"/>
        <v>4</v>
      </c>
      <c r="BO49" s="4">
        <f t="shared" si="103"/>
        <v>4</v>
      </c>
      <c r="BP49" s="2"/>
      <c r="BQ49" s="4">
        <f t="shared" si="104"/>
        <v>2</v>
      </c>
      <c r="BR49" s="4">
        <f t="shared" si="105"/>
        <v>0</v>
      </c>
      <c r="BS49" s="2"/>
      <c r="BT49" s="4">
        <f t="shared" si="106"/>
        <v>0</v>
      </c>
      <c r="BU49" s="4">
        <f t="shared" si="107"/>
        <v>6</v>
      </c>
      <c r="BV49" s="4">
        <f t="shared" si="108"/>
        <v>6</v>
      </c>
      <c r="BW49" s="2"/>
      <c r="BX49" s="4">
        <f t="shared" si="109"/>
        <v>0</v>
      </c>
      <c r="BY49" s="4">
        <f t="shared" si="110"/>
        <v>5</v>
      </c>
      <c r="BZ49" s="2"/>
      <c r="CA49" s="4">
        <f t="shared" si="117"/>
        <v>0</v>
      </c>
      <c r="CB49" s="4" t="s">
        <v>193</v>
      </c>
      <c r="CF49" s="4" t="s">
        <v>420</v>
      </c>
    </row>
    <row r="50" spans="1:84" ht="16.5" customHeight="1">
      <c r="A50" s="29">
        <v>41</v>
      </c>
      <c r="B50" s="94" t="s">
        <v>290</v>
      </c>
      <c r="C50" s="94" t="s">
        <v>291</v>
      </c>
      <c r="D50" s="94" t="s">
        <v>292</v>
      </c>
      <c r="E50" s="68">
        <f t="shared" si="87"/>
        <v>11.333333333333334</v>
      </c>
      <c r="F50" s="69">
        <f t="shared" si="88"/>
        <v>18</v>
      </c>
      <c r="G50" s="81">
        <v>10</v>
      </c>
      <c r="H50" s="81">
        <v>12</v>
      </c>
      <c r="I50" s="81">
        <v>12</v>
      </c>
      <c r="J50" s="68">
        <f t="shared" si="89"/>
        <v>10.15</v>
      </c>
      <c r="K50" s="69">
        <f t="shared" si="90"/>
        <v>8</v>
      </c>
      <c r="L50" s="81">
        <v>10</v>
      </c>
      <c r="M50" s="81">
        <v>10.25</v>
      </c>
      <c r="N50" s="68">
        <f t="shared" si="91"/>
        <v>11.5</v>
      </c>
      <c r="O50" s="69">
        <f t="shared" si="92"/>
        <v>4</v>
      </c>
      <c r="P50" s="81">
        <v>14</v>
      </c>
      <c r="Q50" s="81">
        <v>9</v>
      </c>
      <c r="R50" s="70">
        <f t="shared" si="111"/>
        <v>11.049999999999999</v>
      </c>
      <c r="S50" s="71">
        <f t="shared" si="112"/>
        <v>30</v>
      </c>
      <c r="T50" s="68">
        <f t="shared" si="93"/>
        <v>10.556666666666665</v>
      </c>
      <c r="U50" s="72">
        <f t="shared" si="94"/>
        <v>18</v>
      </c>
      <c r="V50" s="81">
        <v>6</v>
      </c>
      <c r="W50" s="81">
        <v>11.67</v>
      </c>
      <c r="X50" s="81">
        <v>14</v>
      </c>
      <c r="Y50" s="68">
        <f t="shared" si="95"/>
        <v>10.83</v>
      </c>
      <c r="Z50" s="73">
        <f t="shared" si="96"/>
        <v>10</v>
      </c>
      <c r="AA50" s="81">
        <v>11.33</v>
      </c>
      <c r="AB50" s="81">
        <v>10.33</v>
      </c>
      <c r="AC50" s="68">
        <f t="shared" si="97"/>
        <v>9</v>
      </c>
      <c r="AD50" s="69">
        <f t="shared" si="98"/>
        <v>0</v>
      </c>
      <c r="AE50" s="81">
        <v>9</v>
      </c>
      <c r="AF50" s="70">
        <f t="shared" si="113"/>
        <v>10.43</v>
      </c>
      <c r="AG50" s="74">
        <f t="shared" si="114"/>
        <v>30</v>
      </c>
      <c r="AH50" s="75">
        <f t="shared" si="115"/>
        <v>60</v>
      </c>
      <c r="AI50" s="76">
        <f t="shared" si="116"/>
        <v>10.739999999999998</v>
      </c>
      <c r="AJ50" s="49" t="str">
        <f t="shared" si="55"/>
        <v>Admis(e)</v>
      </c>
      <c r="AK50" s="9"/>
      <c r="AL50" s="4" t="s">
        <v>474</v>
      </c>
      <c r="AM50" s="4" t="s">
        <v>46</v>
      </c>
      <c r="AN50" s="10">
        <v>2</v>
      </c>
      <c r="AO50" s="11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1</v>
      </c>
      <c r="AV50" s="4">
        <v>2</v>
      </c>
      <c r="AW50" s="4">
        <v>2</v>
      </c>
      <c r="AX50" s="4">
        <v>2</v>
      </c>
      <c r="AY50" s="10">
        <v>2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1</v>
      </c>
      <c r="BF50" s="4">
        <v>1</v>
      </c>
      <c r="BG50" s="4">
        <v>2</v>
      </c>
      <c r="BH50" s="4">
        <v>2</v>
      </c>
      <c r="BI50" s="2"/>
      <c r="BJ50" s="4">
        <f t="shared" si="99"/>
        <v>6</v>
      </c>
      <c r="BK50" s="4">
        <f t="shared" si="100"/>
        <v>6</v>
      </c>
      <c r="BL50" s="4">
        <f t="shared" si="101"/>
        <v>6</v>
      </c>
      <c r="BM50" s="2"/>
      <c r="BN50" s="4">
        <f t="shared" si="102"/>
        <v>4</v>
      </c>
      <c r="BO50" s="4">
        <f t="shared" si="103"/>
        <v>4</v>
      </c>
      <c r="BP50" s="2"/>
      <c r="BQ50" s="4">
        <f t="shared" si="104"/>
        <v>2</v>
      </c>
      <c r="BR50" s="4">
        <f t="shared" si="105"/>
        <v>0</v>
      </c>
      <c r="BS50" s="2"/>
      <c r="BT50" s="4">
        <f t="shared" si="106"/>
        <v>0</v>
      </c>
      <c r="BU50" s="4">
        <f t="shared" si="107"/>
        <v>6</v>
      </c>
      <c r="BV50" s="4">
        <f t="shared" si="108"/>
        <v>6</v>
      </c>
      <c r="BW50" s="2"/>
      <c r="BX50" s="4">
        <f t="shared" si="109"/>
        <v>5</v>
      </c>
      <c r="BY50" s="4">
        <f t="shared" si="110"/>
        <v>5</v>
      </c>
      <c r="BZ50" s="2"/>
      <c r="CA50" s="4">
        <f t="shared" si="117"/>
        <v>0</v>
      </c>
      <c r="CB50" s="4" t="s">
        <v>192</v>
      </c>
      <c r="CF50" s="4" t="s">
        <v>420</v>
      </c>
    </row>
    <row r="51" spans="1:84" ht="16.5" customHeight="1">
      <c r="A51" s="29">
        <v>42</v>
      </c>
      <c r="B51" s="94" t="s">
        <v>294</v>
      </c>
      <c r="C51" s="94" t="s">
        <v>295</v>
      </c>
      <c r="D51" s="94" t="s">
        <v>296</v>
      </c>
      <c r="E51" s="68">
        <f t="shared" si="87"/>
        <v>10.776666666666667</v>
      </c>
      <c r="F51" s="69">
        <f t="shared" si="88"/>
        <v>18</v>
      </c>
      <c r="G51" s="81">
        <v>9</v>
      </c>
      <c r="H51" s="81">
        <v>10</v>
      </c>
      <c r="I51" s="81">
        <v>13.33</v>
      </c>
      <c r="J51" s="68">
        <f t="shared" si="89"/>
        <v>11.102</v>
      </c>
      <c r="K51" s="69">
        <f t="shared" si="90"/>
        <v>8</v>
      </c>
      <c r="L51" s="81">
        <v>11</v>
      </c>
      <c r="M51" s="81">
        <v>11.17</v>
      </c>
      <c r="N51" s="68">
        <f t="shared" si="91"/>
        <v>11</v>
      </c>
      <c r="O51" s="69">
        <f t="shared" si="92"/>
        <v>4</v>
      </c>
      <c r="P51" s="81">
        <v>11</v>
      </c>
      <c r="Q51" s="81">
        <v>11</v>
      </c>
      <c r="R51" s="70">
        <f t="shared" si="111"/>
        <v>10.92</v>
      </c>
      <c r="S51" s="71">
        <f t="shared" si="112"/>
        <v>30</v>
      </c>
      <c r="T51" s="68">
        <f t="shared" si="93"/>
        <v>11.166666666666666</v>
      </c>
      <c r="U51" s="72">
        <f t="shared" si="94"/>
        <v>18</v>
      </c>
      <c r="V51" s="81">
        <v>6.5</v>
      </c>
      <c r="W51" s="81">
        <v>12.5</v>
      </c>
      <c r="X51" s="81">
        <v>14.5</v>
      </c>
      <c r="Y51" s="68">
        <f t="shared" si="95"/>
        <v>12</v>
      </c>
      <c r="Z51" s="73">
        <f t="shared" si="96"/>
        <v>10</v>
      </c>
      <c r="AA51" s="81">
        <v>10.67</v>
      </c>
      <c r="AB51" s="81">
        <v>13.33</v>
      </c>
      <c r="AC51" s="68">
        <f t="shared" si="97"/>
        <v>11</v>
      </c>
      <c r="AD51" s="69">
        <f t="shared" si="98"/>
        <v>2</v>
      </c>
      <c r="AE51" s="81">
        <v>11</v>
      </c>
      <c r="AF51" s="70">
        <f t="shared" si="113"/>
        <v>11.37</v>
      </c>
      <c r="AG51" s="74">
        <f t="shared" si="114"/>
        <v>30</v>
      </c>
      <c r="AH51" s="75">
        <f t="shared" si="115"/>
        <v>60</v>
      </c>
      <c r="AI51" s="76">
        <f t="shared" si="116"/>
        <v>11.145</v>
      </c>
      <c r="AJ51" s="49" t="str">
        <f t="shared" si="55"/>
        <v>Admis(e)</v>
      </c>
      <c r="AK51" s="9"/>
      <c r="AL51" s="4" t="s">
        <v>475</v>
      </c>
      <c r="AM51" s="4" t="s">
        <v>476</v>
      </c>
      <c r="AN51" s="10">
        <v>2</v>
      </c>
      <c r="AO51" s="11">
        <v>2</v>
      </c>
      <c r="AP51" s="4">
        <v>2</v>
      </c>
      <c r="AQ51" s="4">
        <v>1</v>
      </c>
      <c r="AR51" s="4">
        <v>1</v>
      </c>
      <c r="AS51" s="4">
        <v>2</v>
      </c>
      <c r="AT51" s="4">
        <v>2</v>
      </c>
      <c r="AU51" s="4">
        <v>2</v>
      </c>
      <c r="AV51" s="4">
        <v>2</v>
      </c>
      <c r="AW51" s="4">
        <v>2</v>
      </c>
      <c r="AX51" s="4">
        <v>1</v>
      </c>
      <c r="AY51" s="10">
        <v>1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1</v>
      </c>
      <c r="BI51" s="2"/>
      <c r="BJ51" s="4">
        <f t="shared" si="99"/>
        <v>0</v>
      </c>
      <c r="BK51" s="4">
        <f t="shared" si="100"/>
        <v>6</v>
      </c>
      <c r="BL51" s="4">
        <f t="shared" si="101"/>
        <v>6</v>
      </c>
      <c r="BM51" s="2"/>
      <c r="BN51" s="4">
        <f t="shared" si="102"/>
        <v>4</v>
      </c>
      <c r="BO51" s="4">
        <f t="shared" si="103"/>
        <v>4</v>
      </c>
      <c r="BP51" s="2"/>
      <c r="BQ51" s="4">
        <f t="shared" si="104"/>
        <v>2</v>
      </c>
      <c r="BR51" s="4">
        <f t="shared" si="105"/>
        <v>2</v>
      </c>
      <c r="BS51" s="2"/>
      <c r="BT51" s="4">
        <f t="shared" si="106"/>
        <v>0</v>
      </c>
      <c r="BU51" s="4">
        <f t="shared" si="107"/>
        <v>6</v>
      </c>
      <c r="BV51" s="4">
        <f t="shared" si="108"/>
        <v>6</v>
      </c>
      <c r="BW51" s="2"/>
      <c r="BX51" s="4">
        <f t="shared" si="109"/>
        <v>5</v>
      </c>
      <c r="BY51" s="4">
        <f t="shared" si="110"/>
        <v>5</v>
      </c>
      <c r="BZ51" s="2"/>
      <c r="CA51" s="4">
        <f t="shared" si="117"/>
        <v>2</v>
      </c>
      <c r="CB51" s="4" t="s">
        <v>192</v>
      </c>
      <c r="CF51" s="4" t="s">
        <v>420</v>
      </c>
    </row>
    <row r="52" spans="1:84" ht="16.5" customHeight="1">
      <c r="A52" s="29">
        <v>43</v>
      </c>
      <c r="B52" s="94" t="s">
        <v>297</v>
      </c>
      <c r="C52" s="94" t="s">
        <v>298</v>
      </c>
      <c r="D52" s="94" t="s">
        <v>299</v>
      </c>
      <c r="E52" s="68">
        <f>((G52*3)+(H52*3)+(I52*3))/9</f>
        <v>4.11</v>
      </c>
      <c r="F52" s="69">
        <f>IF(E52&gt;=10,18,SUM(IF(G52&gt;=10,6,0),IF(H52&gt;=10,6,0),IF(I52&gt;=10,6,0)))</f>
        <v>0</v>
      </c>
      <c r="G52" s="81">
        <v>2</v>
      </c>
      <c r="H52" s="81">
        <v>7.33</v>
      </c>
      <c r="I52" s="81">
        <v>3</v>
      </c>
      <c r="J52" s="68">
        <f>((L52*2)+(M52*3))/5</f>
        <v>6.4</v>
      </c>
      <c r="K52" s="69">
        <f>IF(J52&gt;=10,8,SUM(IF(L52&gt;=10,4,0),IF(M52&gt;=10,4,0)))</f>
        <v>4</v>
      </c>
      <c r="L52" s="81">
        <v>10</v>
      </c>
      <c r="M52" s="81">
        <v>4</v>
      </c>
      <c r="N52" s="68">
        <f>((P52*2)+(Q52*2))/4</f>
        <v>14.375</v>
      </c>
      <c r="O52" s="69">
        <f>IF(N52&gt;=10,4,SUM(IF(P52&gt;=10,2,0),IF(Q52&gt;=10,2,0)))</f>
        <v>4</v>
      </c>
      <c r="P52" s="81">
        <v>12.75</v>
      </c>
      <c r="Q52" s="81">
        <v>16</v>
      </c>
      <c r="R52" s="70">
        <f>ROUNDUP(((E52*9)+(J52*5)+(N52*4))/18,2)</f>
        <v>7.029999999999999</v>
      </c>
      <c r="S52" s="71">
        <f>IF(R52&gt;=10,30,SUM(F52+K52+O52))</f>
        <v>8</v>
      </c>
      <c r="T52" s="68">
        <f>((V52*3)+(W52*3)+(X52*3))/9</f>
        <v>6.943333333333333</v>
      </c>
      <c r="U52" s="72">
        <f>IF(T52&gt;=10,18,SUM(IF(V52&gt;=10,6,0),IF(W52&gt;=10,6,0),IF(X52&gt;=10,6,0)))</f>
        <v>6</v>
      </c>
      <c r="V52" s="81">
        <v>8.5</v>
      </c>
      <c r="W52" s="81">
        <v>11.33</v>
      </c>
      <c r="X52" s="81">
        <v>1</v>
      </c>
      <c r="Y52" s="68">
        <f>((AA52*2)+(AB52*2))/4</f>
        <v>8.665</v>
      </c>
      <c r="Z52" s="73">
        <f>IF(Y52&gt;=10,10,SUM(IF(AA52&gt;=10,5,0),IF(AB52&gt;=10,5,0)))</f>
        <v>5</v>
      </c>
      <c r="AA52" s="81">
        <v>10</v>
      </c>
      <c r="AB52" s="81">
        <v>7.33</v>
      </c>
      <c r="AC52" s="68">
        <f>((AE52*2))/2</f>
        <v>16</v>
      </c>
      <c r="AD52" s="69">
        <f>IF(AC52&gt;=10,2,0)</f>
        <v>2</v>
      </c>
      <c r="AE52" s="81">
        <v>16</v>
      </c>
      <c r="AF52" s="70">
        <f>ROUNDUP(((T52*9)+(Y52*4)+(AC52*2))/15,2)</f>
        <v>8.61</v>
      </c>
      <c r="AG52" s="74">
        <f>IF(AF52&gt;=10,30,SUM(U52+Z52+AD52))</f>
        <v>13</v>
      </c>
      <c r="AH52" s="75">
        <f>SUM(S52+AG52)</f>
        <v>21</v>
      </c>
      <c r="AI52" s="76">
        <f>(R52+AF52)/2</f>
        <v>7.819999999999999</v>
      </c>
      <c r="AJ52" s="49" t="str">
        <f t="shared" si="55"/>
        <v>Ajourné(e)</v>
      </c>
      <c r="AK52" s="9"/>
      <c r="AL52" s="4" t="s">
        <v>477</v>
      </c>
      <c r="AM52" s="4" t="s">
        <v>47</v>
      </c>
      <c r="AN52" s="10">
        <v>2</v>
      </c>
      <c r="AO52" s="11">
        <v>2</v>
      </c>
      <c r="AP52" s="4">
        <v>2</v>
      </c>
      <c r="AQ52" s="4">
        <v>2</v>
      </c>
      <c r="AR52" s="4">
        <v>2</v>
      </c>
      <c r="AS52" s="4">
        <v>2</v>
      </c>
      <c r="AT52" s="4">
        <v>2</v>
      </c>
      <c r="AU52" s="4">
        <v>2</v>
      </c>
      <c r="AV52" s="4">
        <v>1</v>
      </c>
      <c r="AW52" s="4">
        <v>1</v>
      </c>
      <c r="AX52" s="4">
        <v>1</v>
      </c>
      <c r="AY52" s="10">
        <v>1</v>
      </c>
      <c r="AZ52" s="4">
        <v>2</v>
      </c>
      <c r="BA52" s="4">
        <v>2</v>
      </c>
      <c r="BB52" s="4">
        <v>1</v>
      </c>
      <c r="BC52" s="4">
        <v>2</v>
      </c>
      <c r="BD52" s="4">
        <v>2</v>
      </c>
      <c r="BE52" s="4">
        <v>1</v>
      </c>
      <c r="BF52" s="4">
        <v>2</v>
      </c>
      <c r="BG52" s="4">
        <v>1</v>
      </c>
      <c r="BH52" s="4">
        <v>1</v>
      </c>
      <c r="BI52" s="2"/>
      <c r="BJ52" s="4">
        <f aca="true" t="shared" si="118" ref="BJ52:BL53">IF(G52&gt;=10,6,0)</f>
        <v>0</v>
      </c>
      <c r="BK52" s="4">
        <f t="shared" si="118"/>
        <v>0</v>
      </c>
      <c r="BL52" s="4">
        <f t="shared" si="118"/>
        <v>0</v>
      </c>
      <c r="BM52" s="2"/>
      <c r="BN52" s="4">
        <f>IF(L52&gt;=10,4,0)</f>
        <v>4</v>
      </c>
      <c r="BO52" s="4">
        <f>IF(M52&gt;=10,4,0)</f>
        <v>0</v>
      </c>
      <c r="BP52" s="2"/>
      <c r="BQ52" s="4">
        <f>IF(P52&gt;=10,2,0)</f>
        <v>2</v>
      </c>
      <c r="BR52" s="4">
        <f>IF(Q52&gt;=10,2,0)</f>
        <v>2</v>
      </c>
      <c r="BS52" s="2"/>
      <c r="BT52" s="4">
        <f aca="true" t="shared" si="119" ref="BT52:BV53">IF(V52&gt;=10,6,0)</f>
        <v>0</v>
      </c>
      <c r="BU52" s="4">
        <f t="shared" si="119"/>
        <v>6</v>
      </c>
      <c r="BV52" s="4">
        <f t="shared" si="119"/>
        <v>0</v>
      </c>
      <c r="BW52" s="2"/>
      <c r="BX52" s="4">
        <f>IF(AA52&gt;=10,5,0)</f>
        <v>5</v>
      </c>
      <c r="BY52" s="4">
        <f>IF(AB52&gt;=10,5,0)</f>
        <v>0</v>
      </c>
      <c r="BZ52" s="2"/>
      <c r="CA52" s="4">
        <f>IF(AE52&gt;=10,2,0)</f>
        <v>2</v>
      </c>
      <c r="CB52" s="4" t="s">
        <v>193</v>
      </c>
      <c r="CF52" s="4" t="s">
        <v>420</v>
      </c>
    </row>
    <row r="53" spans="1:84" ht="16.5" customHeight="1">
      <c r="A53" s="29">
        <v>44</v>
      </c>
      <c r="B53" s="94" t="s">
        <v>300</v>
      </c>
      <c r="C53" s="94" t="s">
        <v>301</v>
      </c>
      <c r="D53" s="94" t="s">
        <v>53</v>
      </c>
      <c r="E53" s="68">
        <f>((G53*3)+(H53*3)+(I53*3))/9</f>
        <v>10.443333333333335</v>
      </c>
      <c r="F53" s="69">
        <f>IF(E53&gt;=10,18,SUM(IF(G53&gt;=10,6,0),IF(H53&gt;=10,6,0),IF(I53&gt;=10,6,0)))</f>
        <v>18</v>
      </c>
      <c r="G53" s="81">
        <v>8</v>
      </c>
      <c r="H53" s="81">
        <v>10.33</v>
      </c>
      <c r="I53" s="81">
        <v>13</v>
      </c>
      <c r="J53" s="68">
        <f>((L53*2)+(M53*3))/5</f>
        <v>10.4</v>
      </c>
      <c r="K53" s="69">
        <f>IF(J53&gt;=10,8,SUM(IF(L53&gt;=10,4,0),IF(M53&gt;=10,4,0)))</f>
        <v>8</v>
      </c>
      <c r="L53" s="81">
        <v>11</v>
      </c>
      <c r="M53" s="81">
        <v>10</v>
      </c>
      <c r="N53" s="68">
        <f>((P53*2)+(Q53*2))/4</f>
        <v>13</v>
      </c>
      <c r="O53" s="69">
        <f>IF(N53&gt;=10,4,SUM(IF(P53&gt;=10,2,0),IF(Q53&gt;=10,2,0)))</f>
        <v>4</v>
      </c>
      <c r="P53" s="81">
        <v>14.5</v>
      </c>
      <c r="Q53" s="81">
        <v>11.5</v>
      </c>
      <c r="R53" s="70">
        <f>ROUNDUP(((E53*9)+(J53*5)+(N53*4))/18,2)</f>
        <v>11</v>
      </c>
      <c r="S53" s="71">
        <f>IF(R53&gt;=10,30,SUM(F53+K53+O53))</f>
        <v>30</v>
      </c>
      <c r="T53" s="68">
        <f>((V53*3)+(W53*3)+(X53*3))/9</f>
        <v>11.276666666666667</v>
      </c>
      <c r="U53" s="72">
        <f>IF(T53&gt;=10,18,SUM(IF(V53&gt;=10,6,0),IF(W53&gt;=10,6,0),IF(X53&gt;=10,6,0)))</f>
        <v>18</v>
      </c>
      <c r="V53" s="81">
        <v>10</v>
      </c>
      <c r="W53" s="81">
        <v>9.83</v>
      </c>
      <c r="X53" s="81">
        <v>14</v>
      </c>
      <c r="Y53" s="68">
        <f>((AA53*2)+(AB53*2))/4</f>
        <v>8.5</v>
      </c>
      <c r="Z53" s="73">
        <f>IF(Y53&gt;=10,10,SUM(IF(AA53&gt;=10,5,0),IF(AB53&gt;=10,5,0)))</f>
        <v>0</v>
      </c>
      <c r="AA53" s="81">
        <v>8.67</v>
      </c>
      <c r="AB53" s="81">
        <v>8.33</v>
      </c>
      <c r="AC53" s="68">
        <f>((AE53*2))/2</f>
        <v>11.5</v>
      </c>
      <c r="AD53" s="69">
        <f>IF(AC53&gt;=10,2,0)</f>
        <v>2</v>
      </c>
      <c r="AE53" s="81">
        <v>11.5</v>
      </c>
      <c r="AF53" s="70">
        <f>ROUNDUP(((T53*9)+(Y53*4)+(AC53*2))/15,2)</f>
        <v>10.57</v>
      </c>
      <c r="AG53" s="74">
        <f>IF(AF53&gt;=10,30,SUM(U53+Z53+AD53))</f>
        <v>30</v>
      </c>
      <c r="AH53" s="75">
        <f>SUM(S53+AG53)</f>
        <v>60</v>
      </c>
      <c r="AI53" s="76">
        <f>(R53+AF53)/2</f>
        <v>10.785</v>
      </c>
      <c r="AJ53" s="49" t="str">
        <f t="shared" si="55"/>
        <v>Admis(e)</v>
      </c>
      <c r="AK53" s="9"/>
      <c r="AL53" s="4" t="s">
        <v>478</v>
      </c>
      <c r="AM53" s="4" t="s">
        <v>43</v>
      </c>
      <c r="AN53" s="10">
        <v>2</v>
      </c>
      <c r="AO53" s="11">
        <v>1</v>
      </c>
      <c r="AP53" s="4">
        <v>1</v>
      </c>
      <c r="AQ53" s="4">
        <v>1</v>
      </c>
      <c r="AR53" s="4">
        <v>1</v>
      </c>
      <c r="AS53" s="4">
        <v>2</v>
      </c>
      <c r="AT53" s="4">
        <v>2</v>
      </c>
      <c r="AU53" s="4">
        <v>1</v>
      </c>
      <c r="AV53" s="4">
        <v>1</v>
      </c>
      <c r="AW53" s="4">
        <v>1</v>
      </c>
      <c r="AX53" s="4">
        <v>1</v>
      </c>
      <c r="AY53" s="10">
        <v>1</v>
      </c>
      <c r="AZ53" s="4">
        <v>1</v>
      </c>
      <c r="BA53" s="4">
        <v>1</v>
      </c>
      <c r="BB53" s="4">
        <v>1</v>
      </c>
      <c r="BC53" s="4">
        <v>1</v>
      </c>
      <c r="BD53" s="4">
        <v>2</v>
      </c>
      <c r="BE53" s="4">
        <v>2</v>
      </c>
      <c r="BF53" s="4">
        <v>2</v>
      </c>
      <c r="BG53" s="4">
        <v>1</v>
      </c>
      <c r="BH53" s="4">
        <v>1</v>
      </c>
      <c r="BI53" s="2"/>
      <c r="BJ53" s="4">
        <f t="shared" si="118"/>
        <v>0</v>
      </c>
      <c r="BK53" s="4">
        <f t="shared" si="118"/>
        <v>6</v>
      </c>
      <c r="BL53" s="4">
        <f t="shared" si="118"/>
        <v>6</v>
      </c>
      <c r="BM53" s="2"/>
      <c r="BN53" s="4">
        <f>IF(L53&gt;=10,4,0)</f>
        <v>4</v>
      </c>
      <c r="BO53" s="4">
        <f>IF(M53&gt;=10,4,0)</f>
        <v>4</v>
      </c>
      <c r="BP53" s="2"/>
      <c r="BQ53" s="4">
        <f>IF(P53&gt;=10,2,0)</f>
        <v>2</v>
      </c>
      <c r="BR53" s="4">
        <f>IF(Q53&gt;=10,2,0)</f>
        <v>2</v>
      </c>
      <c r="BS53" s="2"/>
      <c r="BT53" s="4">
        <f t="shared" si="119"/>
        <v>6</v>
      </c>
      <c r="BU53" s="4">
        <f t="shared" si="119"/>
        <v>0</v>
      </c>
      <c r="BV53" s="4">
        <f t="shared" si="119"/>
        <v>6</v>
      </c>
      <c r="BW53" s="2"/>
      <c r="BX53" s="4">
        <f>IF(AA53&gt;=10,5,0)</f>
        <v>0</v>
      </c>
      <c r="BY53" s="4">
        <f>IF(AB53&gt;=10,5,0)</f>
        <v>0</v>
      </c>
      <c r="BZ53" s="2"/>
      <c r="CA53" s="4">
        <f>IF(AE53&gt;=10,2,0)</f>
        <v>2</v>
      </c>
      <c r="CB53" s="4" t="s">
        <v>192</v>
      </c>
      <c r="CF53" s="4" t="s">
        <v>420</v>
      </c>
    </row>
    <row r="54" spans="1:84" ht="16.5" customHeight="1">
      <c r="A54" s="29">
        <v>45</v>
      </c>
      <c r="B54" s="94" t="s">
        <v>302</v>
      </c>
      <c r="C54" s="94" t="s">
        <v>303</v>
      </c>
      <c r="D54" s="94" t="s">
        <v>54</v>
      </c>
      <c r="E54" s="68">
        <f aca="true" t="shared" si="120" ref="E54:E67">((G54*3)+(H54*3)+(I54*3))/9</f>
        <v>9.110000000000001</v>
      </c>
      <c r="F54" s="69">
        <f aca="true" t="shared" si="121" ref="F54:F67">IF(E54&gt;=10,18,SUM(IF(G54&gt;=10,6,0),IF(H54&gt;=10,6,0),IF(I54&gt;=10,6,0)))</f>
        <v>6</v>
      </c>
      <c r="G54" s="81">
        <v>7.5</v>
      </c>
      <c r="H54" s="81">
        <v>8.83</v>
      </c>
      <c r="I54" s="81">
        <v>11</v>
      </c>
      <c r="J54" s="68">
        <f aca="true" t="shared" si="122" ref="J54:J67">((L54*2)+(M54*3))/5</f>
        <v>10.948</v>
      </c>
      <c r="K54" s="69">
        <f aca="true" t="shared" si="123" ref="K54:K67">IF(J54&gt;=10,8,SUM(IF(L54&gt;=10,4,0),IF(M54&gt;=10,4,0)))</f>
        <v>8</v>
      </c>
      <c r="L54" s="81">
        <v>10</v>
      </c>
      <c r="M54" s="81">
        <v>11.58</v>
      </c>
      <c r="N54" s="68">
        <f aca="true" t="shared" si="124" ref="N54:N67">((P54*2)+(Q54*2))/4</f>
        <v>11</v>
      </c>
      <c r="O54" s="69">
        <f aca="true" t="shared" si="125" ref="O54:O67">IF(N54&gt;=10,4,SUM(IF(P54&gt;=10,2,0),IF(Q54&gt;=10,2,0)))</f>
        <v>4</v>
      </c>
      <c r="P54" s="81">
        <v>14</v>
      </c>
      <c r="Q54" s="81">
        <v>8</v>
      </c>
      <c r="R54" s="70">
        <f aca="true" t="shared" si="126" ref="R54:R67">ROUNDUP(((E54*9)+(J54*5)+(N54*4))/18,2)</f>
        <v>10.049999999999999</v>
      </c>
      <c r="S54" s="71">
        <f aca="true" t="shared" si="127" ref="S54:S67">IF(R54&gt;=10,30,SUM(F54+K54+O54))</f>
        <v>30</v>
      </c>
      <c r="T54" s="68">
        <f aca="true" t="shared" si="128" ref="T54:T67">((V54*3)+(W54*3)+(X54*3))/9</f>
        <v>10.056666666666665</v>
      </c>
      <c r="U54" s="72">
        <f aca="true" t="shared" si="129" ref="U54:U67">IF(T54&gt;=10,18,SUM(IF(V54&gt;=10,6,0),IF(W54&gt;=10,6,0),IF(X54&gt;=10,6,0)))</f>
        <v>18</v>
      </c>
      <c r="V54" s="81">
        <v>10</v>
      </c>
      <c r="W54" s="81">
        <v>11.17</v>
      </c>
      <c r="X54" s="81">
        <v>9</v>
      </c>
      <c r="Y54" s="68">
        <f aca="true" t="shared" si="130" ref="Y54:Y67">((AA54*2)+(AB54*2))/4</f>
        <v>11.335</v>
      </c>
      <c r="Z54" s="73">
        <f aca="true" t="shared" si="131" ref="Z54:Z67">IF(Y54&gt;=10,10,SUM(IF(AA54&gt;=10,5,0),IF(AB54&gt;=10,5,0)))</f>
        <v>10</v>
      </c>
      <c r="AA54" s="81">
        <v>12</v>
      </c>
      <c r="AB54" s="81">
        <v>10.67</v>
      </c>
      <c r="AC54" s="68">
        <f aca="true" t="shared" si="132" ref="AC54:AC67">((AE54*2))/2</f>
        <v>8</v>
      </c>
      <c r="AD54" s="69">
        <f aca="true" t="shared" si="133" ref="AD54:AD67">IF(AC54&gt;=10,2,0)</f>
        <v>0</v>
      </c>
      <c r="AE54" s="81">
        <v>8</v>
      </c>
      <c r="AF54" s="70">
        <f aca="true" t="shared" si="134" ref="AF54:AF67">ROUNDUP(((T54*9)+(Y54*4)+(AC54*2))/15,2)</f>
        <v>10.129999999999999</v>
      </c>
      <c r="AG54" s="74">
        <f aca="true" t="shared" si="135" ref="AG54:AG67">IF(AF54&gt;=10,30,SUM(U54+Z54+AD54))</f>
        <v>30</v>
      </c>
      <c r="AH54" s="75">
        <f aca="true" t="shared" si="136" ref="AH54:AH67">SUM(S54+AG54)</f>
        <v>60</v>
      </c>
      <c r="AI54" s="76">
        <f aca="true" t="shared" si="137" ref="AI54:AI67">(R54+AF54)/2</f>
        <v>10.09</v>
      </c>
      <c r="AJ54" s="49" t="str">
        <f t="shared" si="55"/>
        <v>Admis(e)</v>
      </c>
      <c r="AK54" s="9"/>
      <c r="AL54" s="4" t="s">
        <v>479</v>
      </c>
      <c r="AM54" s="4" t="s">
        <v>37</v>
      </c>
      <c r="AN54" s="10">
        <v>2</v>
      </c>
      <c r="AO54" s="11">
        <v>2</v>
      </c>
      <c r="AP54" s="4">
        <v>2</v>
      </c>
      <c r="AQ54" s="4">
        <v>2</v>
      </c>
      <c r="AR54" s="4">
        <v>1</v>
      </c>
      <c r="AS54" s="4">
        <v>1</v>
      </c>
      <c r="AT54" s="4">
        <v>1</v>
      </c>
      <c r="AU54" s="4">
        <v>1</v>
      </c>
      <c r="AV54" s="4">
        <v>2</v>
      </c>
      <c r="AW54" s="4">
        <v>2</v>
      </c>
      <c r="AX54" s="4">
        <v>2</v>
      </c>
      <c r="AY54" s="10">
        <v>2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2</v>
      </c>
      <c r="BH54" s="4">
        <v>2</v>
      </c>
      <c r="BI54" s="2"/>
      <c r="BJ54" s="4">
        <f aca="true" t="shared" si="138" ref="BJ54:BJ67">IF(G54&gt;=10,6,0)</f>
        <v>0</v>
      </c>
      <c r="BK54" s="4">
        <f aca="true" t="shared" si="139" ref="BK54:BK67">IF(H54&gt;=10,6,0)</f>
        <v>0</v>
      </c>
      <c r="BL54" s="4">
        <f aca="true" t="shared" si="140" ref="BL54:BL67">IF(I54&gt;=10,6,0)</f>
        <v>6</v>
      </c>
      <c r="BM54" s="2"/>
      <c r="BN54" s="4">
        <f aca="true" t="shared" si="141" ref="BN54:BN67">IF(L54&gt;=10,4,0)</f>
        <v>4</v>
      </c>
      <c r="BO54" s="4">
        <f aca="true" t="shared" si="142" ref="BO54:BO67">IF(M54&gt;=10,4,0)</f>
        <v>4</v>
      </c>
      <c r="BP54" s="2"/>
      <c r="BQ54" s="4">
        <f aca="true" t="shared" si="143" ref="BQ54:BQ67">IF(P54&gt;=10,2,0)</f>
        <v>2</v>
      </c>
      <c r="BR54" s="4">
        <f aca="true" t="shared" si="144" ref="BR54:BR67">IF(Q54&gt;=10,2,0)</f>
        <v>0</v>
      </c>
      <c r="BS54" s="2"/>
      <c r="BT54" s="4">
        <f aca="true" t="shared" si="145" ref="BT54:BT67">IF(V54&gt;=10,6,0)</f>
        <v>6</v>
      </c>
      <c r="BU54" s="4">
        <f aca="true" t="shared" si="146" ref="BU54:BU67">IF(W54&gt;=10,6,0)</f>
        <v>6</v>
      </c>
      <c r="BV54" s="4">
        <f aca="true" t="shared" si="147" ref="BV54:BV67">IF(X54&gt;=10,6,0)</f>
        <v>0</v>
      </c>
      <c r="BW54" s="2"/>
      <c r="BX54" s="4">
        <f aca="true" t="shared" si="148" ref="BX54:BX67">IF(AA54&gt;=10,5,0)</f>
        <v>5</v>
      </c>
      <c r="BY54" s="4">
        <f aca="true" t="shared" si="149" ref="BY54:BY67">IF(AB54&gt;=10,5,0)</f>
        <v>5</v>
      </c>
      <c r="BZ54" s="2"/>
      <c r="CA54" s="4">
        <f aca="true" t="shared" si="150" ref="CA54:CA67">IF(AE54&gt;=10,2,0)</f>
        <v>0</v>
      </c>
      <c r="CB54" s="4" t="s">
        <v>192</v>
      </c>
      <c r="CF54" s="4" t="s">
        <v>420</v>
      </c>
    </row>
    <row r="55" spans="1:84" ht="16.5" customHeight="1">
      <c r="A55" s="29">
        <v>46</v>
      </c>
      <c r="B55" s="94" t="s">
        <v>305</v>
      </c>
      <c r="C55" s="94" t="s">
        <v>304</v>
      </c>
      <c r="D55" s="94" t="s">
        <v>174</v>
      </c>
      <c r="E55" s="68">
        <f t="shared" si="120"/>
        <v>10.056666666666665</v>
      </c>
      <c r="F55" s="69">
        <f t="shared" si="121"/>
        <v>18</v>
      </c>
      <c r="G55" s="81">
        <v>6.5</v>
      </c>
      <c r="H55" s="81">
        <v>10</v>
      </c>
      <c r="I55" s="81">
        <v>13.67</v>
      </c>
      <c r="J55" s="68">
        <f t="shared" si="122"/>
        <v>11.152</v>
      </c>
      <c r="K55" s="69">
        <f t="shared" si="123"/>
        <v>8</v>
      </c>
      <c r="L55" s="81">
        <v>10</v>
      </c>
      <c r="M55" s="81">
        <v>11.92</v>
      </c>
      <c r="N55" s="68">
        <f t="shared" si="124"/>
        <v>9.5</v>
      </c>
      <c r="O55" s="69">
        <f t="shared" si="125"/>
        <v>2</v>
      </c>
      <c r="P55" s="81">
        <v>12</v>
      </c>
      <c r="Q55" s="81">
        <v>7</v>
      </c>
      <c r="R55" s="70">
        <f t="shared" si="126"/>
        <v>10.24</v>
      </c>
      <c r="S55" s="71">
        <f t="shared" si="127"/>
        <v>30</v>
      </c>
      <c r="T55" s="68">
        <f t="shared" si="128"/>
        <v>11.223333333333333</v>
      </c>
      <c r="U55" s="72">
        <f t="shared" si="129"/>
        <v>18</v>
      </c>
      <c r="V55" s="81">
        <v>10</v>
      </c>
      <c r="W55" s="81">
        <v>10.17</v>
      </c>
      <c r="X55" s="81">
        <v>13.5</v>
      </c>
      <c r="Y55" s="68">
        <f t="shared" si="130"/>
        <v>9.835</v>
      </c>
      <c r="Z55" s="73">
        <f t="shared" si="131"/>
        <v>5</v>
      </c>
      <c r="AA55" s="81">
        <v>9.67</v>
      </c>
      <c r="AB55" s="81">
        <v>10</v>
      </c>
      <c r="AC55" s="68">
        <f t="shared" si="132"/>
        <v>12</v>
      </c>
      <c r="AD55" s="69">
        <f t="shared" si="133"/>
        <v>2</v>
      </c>
      <c r="AE55" s="81">
        <v>12</v>
      </c>
      <c r="AF55" s="70">
        <f t="shared" si="134"/>
        <v>10.959999999999999</v>
      </c>
      <c r="AG55" s="74">
        <f t="shared" si="135"/>
        <v>30</v>
      </c>
      <c r="AH55" s="75">
        <f t="shared" si="136"/>
        <v>60</v>
      </c>
      <c r="AI55" s="76">
        <f t="shared" si="137"/>
        <v>10.6</v>
      </c>
      <c r="AJ55" s="49" t="str">
        <f t="shared" si="55"/>
        <v>Admis(e)</v>
      </c>
      <c r="AK55" s="9"/>
      <c r="AL55" s="4" t="s">
        <v>480</v>
      </c>
      <c r="AM55" s="4" t="s">
        <v>46</v>
      </c>
      <c r="AN55" s="10">
        <v>1</v>
      </c>
      <c r="AO55" s="11">
        <v>1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1</v>
      </c>
      <c r="AV55" s="4">
        <v>2</v>
      </c>
      <c r="AW55" s="4">
        <v>1</v>
      </c>
      <c r="AX55" s="4">
        <v>2</v>
      </c>
      <c r="AY55" s="10">
        <v>2</v>
      </c>
      <c r="AZ55" s="4">
        <v>2</v>
      </c>
      <c r="BA55" s="4">
        <v>2</v>
      </c>
      <c r="BB55" s="4">
        <v>1</v>
      </c>
      <c r="BC55" s="4">
        <v>2</v>
      </c>
      <c r="BD55" s="4">
        <v>2</v>
      </c>
      <c r="BE55" s="4">
        <v>2</v>
      </c>
      <c r="BF55" s="4">
        <v>1</v>
      </c>
      <c r="BG55" s="4">
        <v>2</v>
      </c>
      <c r="BH55" s="4">
        <v>2</v>
      </c>
      <c r="BI55" s="2"/>
      <c r="BJ55" s="4">
        <f t="shared" si="138"/>
        <v>0</v>
      </c>
      <c r="BK55" s="4">
        <f t="shared" si="139"/>
        <v>6</v>
      </c>
      <c r="BL55" s="4">
        <f t="shared" si="140"/>
        <v>6</v>
      </c>
      <c r="BM55" s="2"/>
      <c r="BN55" s="4">
        <f t="shared" si="141"/>
        <v>4</v>
      </c>
      <c r="BO55" s="4">
        <f t="shared" si="142"/>
        <v>4</v>
      </c>
      <c r="BP55" s="2"/>
      <c r="BQ55" s="4">
        <f t="shared" si="143"/>
        <v>2</v>
      </c>
      <c r="BR55" s="4">
        <f t="shared" si="144"/>
        <v>0</v>
      </c>
      <c r="BS55" s="2"/>
      <c r="BT55" s="4">
        <f t="shared" si="145"/>
        <v>6</v>
      </c>
      <c r="BU55" s="4">
        <f t="shared" si="146"/>
        <v>6</v>
      </c>
      <c r="BV55" s="4">
        <f t="shared" si="147"/>
        <v>6</v>
      </c>
      <c r="BW55" s="2"/>
      <c r="BX55" s="4">
        <f t="shared" si="148"/>
        <v>0</v>
      </c>
      <c r="BY55" s="4">
        <f t="shared" si="149"/>
        <v>5</v>
      </c>
      <c r="BZ55" s="2"/>
      <c r="CA55" s="4">
        <f t="shared" si="150"/>
        <v>2</v>
      </c>
      <c r="CB55" s="4" t="s">
        <v>192</v>
      </c>
      <c r="CF55" s="4" t="s">
        <v>420</v>
      </c>
    </row>
    <row r="56" spans="1:84" ht="16.5" customHeight="1">
      <c r="A56" s="29">
        <v>47</v>
      </c>
      <c r="B56" s="94" t="s">
        <v>306</v>
      </c>
      <c r="C56" s="94" t="s">
        <v>124</v>
      </c>
      <c r="D56" s="94" t="s">
        <v>307</v>
      </c>
      <c r="E56" s="68">
        <f t="shared" si="120"/>
        <v>9.666666666666666</v>
      </c>
      <c r="F56" s="69">
        <f t="shared" si="121"/>
        <v>12</v>
      </c>
      <c r="G56" s="81">
        <v>5</v>
      </c>
      <c r="H56" s="81">
        <v>10.67</v>
      </c>
      <c r="I56" s="81">
        <v>13.33</v>
      </c>
      <c r="J56" s="68">
        <f t="shared" si="122"/>
        <v>10.748000000000001</v>
      </c>
      <c r="K56" s="69">
        <f t="shared" si="123"/>
        <v>8</v>
      </c>
      <c r="L56" s="81">
        <v>11</v>
      </c>
      <c r="M56" s="81">
        <v>10.58</v>
      </c>
      <c r="N56" s="68">
        <f t="shared" si="124"/>
        <v>11.75</v>
      </c>
      <c r="O56" s="69">
        <f t="shared" si="125"/>
        <v>4</v>
      </c>
      <c r="P56" s="81">
        <v>13.5</v>
      </c>
      <c r="Q56" s="81">
        <v>10</v>
      </c>
      <c r="R56" s="70">
        <f t="shared" si="126"/>
        <v>10.43</v>
      </c>
      <c r="S56" s="71">
        <f t="shared" si="127"/>
        <v>30</v>
      </c>
      <c r="T56" s="68">
        <f t="shared" si="128"/>
        <v>11.556666666666665</v>
      </c>
      <c r="U56" s="72">
        <f t="shared" si="129"/>
        <v>18</v>
      </c>
      <c r="V56" s="81">
        <v>13.5</v>
      </c>
      <c r="W56" s="81">
        <v>10.67</v>
      </c>
      <c r="X56" s="81">
        <v>10.5</v>
      </c>
      <c r="Y56" s="68">
        <f t="shared" si="130"/>
        <v>9.835</v>
      </c>
      <c r="Z56" s="73">
        <f t="shared" si="131"/>
        <v>5</v>
      </c>
      <c r="AA56" s="81">
        <v>9</v>
      </c>
      <c r="AB56" s="81">
        <v>10.67</v>
      </c>
      <c r="AC56" s="68">
        <f t="shared" si="132"/>
        <v>10</v>
      </c>
      <c r="AD56" s="69">
        <f t="shared" si="133"/>
        <v>2</v>
      </c>
      <c r="AE56" s="81">
        <v>10</v>
      </c>
      <c r="AF56" s="70">
        <f t="shared" si="134"/>
        <v>10.89</v>
      </c>
      <c r="AG56" s="74">
        <f t="shared" si="135"/>
        <v>30</v>
      </c>
      <c r="AH56" s="75">
        <f t="shared" si="136"/>
        <v>60</v>
      </c>
      <c r="AI56" s="76">
        <f t="shared" si="137"/>
        <v>10.66</v>
      </c>
      <c r="AJ56" s="49" t="str">
        <f t="shared" si="55"/>
        <v>Admis(e)</v>
      </c>
      <c r="AK56" s="9"/>
      <c r="AL56" s="4" t="s">
        <v>481</v>
      </c>
      <c r="AM56" s="4" t="s">
        <v>482</v>
      </c>
      <c r="AN56" s="10">
        <v>2</v>
      </c>
      <c r="AO56" s="11">
        <v>2</v>
      </c>
      <c r="AP56" s="4">
        <v>2</v>
      </c>
      <c r="AQ56" s="4">
        <v>1</v>
      </c>
      <c r="AR56" s="4">
        <v>1</v>
      </c>
      <c r="AS56" s="4">
        <v>2</v>
      </c>
      <c r="AT56" s="4">
        <v>2</v>
      </c>
      <c r="AU56" s="4">
        <v>2</v>
      </c>
      <c r="AV56" s="4">
        <v>2</v>
      </c>
      <c r="AW56" s="4">
        <v>2</v>
      </c>
      <c r="AX56" s="4">
        <v>1</v>
      </c>
      <c r="AY56" s="10">
        <v>1</v>
      </c>
      <c r="AZ56" s="4">
        <v>2</v>
      </c>
      <c r="BA56" s="4">
        <v>2</v>
      </c>
      <c r="BB56" s="4">
        <v>1</v>
      </c>
      <c r="BC56" s="4">
        <v>2</v>
      </c>
      <c r="BD56" s="4">
        <v>2</v>
      </c>
      <c r="BE56" s="4">
        <v>2</v>
      </c>
      <c r="BF56" s="4">
        <v>1</v>
      </c>
      <c r="BG56" s="4">
        <v>1</v>
      </c>
      <c r="BH56" s="4">
        <v>1</v>
      </c>
      <c r="BI56" s="2"/>
      <c r="BJ56" s="4">
        <f t="shared" si="138"/>
        <v>0</v>
      </c>
      <c r="BK56" s="4">
        <f t="shared" si="139"/>
        <v>6</v>
      </c>
      <c r="BL56" s="4">
        <f t="shared" si="140"/>
        <v>6</v>
      </c>
      <c r="BM56" s="2"/>
      <c r="BN56" s="4">
        <f t="shared" si="141"/>
        <v>4</v>
      </c>
      <c r="BO56" s="4">
        <f t="shared" si="142"/>
        <v>4</v>
      </c>
      <c r="BP56" s="2"/>
      <c r="BQ56" s="4">
        <f t="shared" si="143"/>
        <v>2</v>
      </c>
      <c r="BR56" s="4">
        <f t="shared" si="144"/>
        <v>2</v>
      </c>
      <c r="BS56" s="2"/>
      <c r="BT56" s="4">
        <f t="shared" si="145"/>
        <v>6</v>
      </c>
      <c r="BU56" s="4">
        <f t="shared" si="146"/>
        <v>6</v>
      </c>
      <c r="BV56" s="4">
        <f t="shared" si="147"/>
        <v>6</v>
      </c>
      <c r="BW56" s="2"/>
      <c r="BX56" s="4">
        <f t="shared" si="148"/>
        <v>0</v>
      </c>
      <c r="BY56" s="4">
        <f t="shared" si="149"/>
        <v>5</v>
      </c>
      <c r="BZ56" s="2"/>
      <c r="CA56" s="4">
        <f t="shared" si="150"/>
        <v>2</v>
      </c>
      <c r="CB56" s="4" t="s">
        <v>192</v>
      </c>
      <c r="CF56" s="4" t="s">
        <v>420</v>
      </c>
    </row>
    <row r="57" spans="1:84" ht="16.5" customHeight="1">
      <c r="A57" s="29">
        <v>48</v>
      </c>
      <c r="B57" s="94" t="s">
        <v>141</v>
      </c>
      <c r="C57" s="94" t="s">
        <v>124</v>
      </c>
      <c r="D57" s="94" t="s">
        <v>55</v>
      </c>
      <c r="E57" s="68">
        <f t="shared" si="120"/>
        <v>0</v>
      </c>
      <c r="F57" s="69">
        <f t="shared" si="121"/>
        <v>0</v>
      </c>
      <c r="G57" s="81">
        <v>0</v>
      </c>
      <c r="H57" s="81">
        <v>0</v>
      </c>
      <c r="I57" s="81">
        <v>0</v>
      </c>
      <c r="J57" s="68">
        <f t="shared" si="122"/>
        <v>4</v>
      </c>
      <c r="K57" s="69">
        <f t="shared" si="123"/>
        <v>4</v>
      </c>
      <c r="L57" s="81">
        <v>10</v>
      </c>
      <c r="M57" s="81">
        <v>0</v>
      </c>
      <c r="N57" s="68">
        <f t="shared" si="124"/>
        <v>5.375</v>
      </c>
      <c r="O57" s="69">
        <f t="shared" si="125"/>
        <v>2</v>
      </c>
      <c r="P57" s="81">
        <v>0</v>
      </c>
      <c r="Q57" s="81">
        <v>10.75</v>
      </c>
      <c r="R57" s="70">
        <f t="shared" si="126"/>
        <v>2.3099999999999996</v>
      </c>
      <c r="S57" s="71">
        <f t="shared" si="127"/>
        <v>6</v>
      </c>
      <c r="T57" s="68">
        <f t="shared" si="128"/>
        <v>0</v>
      </c>
      <c r="U57" s="72">
        <f t="shared" si="129"/>
        <v>0</v>
      </c>
      <c r="V57" s="81">
        <v>0</v>
      </c>
      <c r="W57" s="81">
        <v>0</v>
      </c>
      <c r="X57" s="81">
        <v>0</v>
      </c>
      <c r="Y57" s="68">
        <f t="shared" si="130"/>
        <v>0</v>
      </c>
      <c r="Z57" s="73">
        <f t="shared" si="131"/>
        <v>0</v>
      </c>
      <c r="AA57" s="81">
        <v>0</v>
      </c>
      <c r="AB57" s="81">
        <v>0</v>
      </c>
      <c r="AC57" s="68">
        <f t="shared" si="132"/>
        <v>0</v>
      </c>
      <c r="AD57" s="69">
        <f t="shared" si="133"/>
        <v>0</v>
      </c>
      <c r="AE57" s="81">
        <v>0</v>
      </c>
      <c r="AF57" s="70">
        <f t="shared" si="134"/>
        <v>0</v>
      </c>
      <c r="AG57" s="74">
        <f t="shared" si="135"/>
        <v>0</v>
      </c>
      <c r="AH57" s="75">
        <f t="shared" si="136"/>
        <v>6</v>
      </c>
      <c r="AI57" s="76">
        <f t="shared" si="137"/>
        <v>1.1549999999999998</v>
      </c>
      <c r="AJ57" s="49" t="str">
        <f t="shared" si="55"/>
        <v>Ajourné(e)</v>
      </c>
      <c r="AK57" s="9"/>
      <c r="AL57" s="4" t="s">
        <v>483</v>
      </c>
      <c r="AM57" s="4" t="s">
        <v>186</v>
      </c>
      <c r="AN57" s="10">
        <v>2</v>
      </c>
      <c r="AO57" s="11">
        <v>2</v>
      </c>
      <c r="AP57" s="4">
        <v>2</v>
      </c>
      <c r="AQ57" s="4">
        <v>2</v>
      </c>
      <c r="AR57" s="4">
        <v>2</v>
      </c>
      <c r="AS57" s="4">
        <v>2</v>
      </c>
      <c r="AT57" s="4">
        <v>1</v>
      </c>
      <c r="AU57" s="4">
        <v>2</v>
      </c>
      <c r="AV57" s="4">
        <v>2</v>
      </c>
      <c r="AW57" s="4">
        <v>2</v>
      </c>
      <c r="AX57" s="4">
        <v>1</v>
      </c>
      <c r="AY57" s="10">
        <v>2</v>
      </c>
      <c r="AZ57" s="4">
        <v>2</v>
      </c>
      <c r="BA57" s="4">
        <v>2</v>
      </c>
      <c r="BB57" s="4">
        <v>2</v>
      </c>
      <c r="BC57" s="4">
        <v>2</v>
      </c>
      <c r="BD57" s="4">
        <v>2</v>
      </c>
      <c r="BE57" s="4">
        <v>2</v>
      </c>
      <c r="BF57" s="4">
        <v>2</v>
      </c>
      <c r="BG57" s="4">
        <v>2</v>
      </c>
      <c r="BH57" s="4">
        <v>2</v>
      </c>
      <c r="BI57" s="2"/>
      <c r="BJ57" s="4">
        <f t="shared" si="138"/>
        <v>0</v>
      </c>
      <c r="BK57" s="4">
        <f t="shared" si="139"/>
        <v>0</v>
      </c>
      <c r="BL57" s="4">
        <f t="shared" si="140"/>
        <v>0</v>
      </c>
      <c r="BM57" s="2"/>
      <c r="BN57" s="4">
        <f t="shared" si="141"/>
        <v>4</v>
      </c>
      <c r="BO57" s="4">
        <f t="shared" si="142"/>
        <v>0</v>
      </c>
      <c r="BP57" s="2"/>
      <c r="BQ57" s="4">
        <f t="shared" si="143"/>
        <v>0</v>
      </c>
      <c r="BR57" s="4">
        <f t="shared" si="144"/>
        <v>2</v>
      </c>
      <c r="BS57" s="2"/>
      <c r="BT57" s="4">
        <f t="shared" si="145"/>
        <v>0</v>
      </c>
      <c r="BU57" s="4">
        <f t="shared" si="146"/>
        <v>0</v>
      </c>
      <c r="BV57" s="4">
        <f t="shared" si="147"/>
        <v>0</v>
      </c>
      <c r="BW57" s="2"/>
      <c r="BX57" s="4">
        <f t="shared" si="148"/>
        <v>0</v>
      </c>
      <c r="BY57" s="4">
        <f t="shared" si="149"/>
        <v>0</v>
      </c>
      <c r="BZ57" s="2"/>
      <c r="CA57" s="4">
        <f t="shared" si="150"/>
        <v>0</v>
      </c>
      <c r="CB57" s="4" t="s">
        <v>192</v>
      </c>
      <c r="CF57" s="4" t="s">
        <v>420</v>
      </c>
    </row>
    <row r="58" spans="1:84" ht="16.5" customHeight="1">
      <c r="A58" s="29">
        <v>49</v>
      </c>
      <c r="B58" s="94" t="s">
        <v>308</v>
      </c>
      <c r="C58" s="94" t="s">
        <v>309</v>
      </c>
      <c r="D58" s="94" t="s">
        <v>310</v>
      </c>
      <c r="E58" s="68">
        <f t="shared" si="120"/>
        <v>10.610000000000001</v>
      </c>
      <c r="F58" s="69">
        <f t="shared" si="121"/>
        <v>18</v>
      </c>
      <c r="G58" s="81">
        <v>10.5</v>
      </c>
      <c r="H58" s="81">
        <v>11</v>
      </c>
      <c r="I58" s="81">
        <v>10.33</v>
      </c>
      <c r="J58" s="68">
        <f t="shared" si="122"/>
        <v>10.501999999999999</v>
      </c>
      <c r="K58" s="69">
        <f t="shared" si="123"/>
        <v>8</v>
      </c>
      <c r="L58" s="81">
        <v>11</v>
      </c>
      <c r="M58" s="81">
        <v>10.17</v>
      </c>
      <c r="N58" s="68">
        <f t="shared" si="124"/>
        <v>13.75</v>
      </c>
      <c r="O58" s="69">
        <f t="shared" si="125"/>
        <v>4</v>
      </c>
      <c r="P58" s="81">
        <v>15.5</v>
      </c>
      <c r="Q58" s="81">
        <v>12</v>
      </c>
      <c r="R58" s="70">
        <f t="shared" si="126"/>
        <v>11.28</v>
      </c>
      <c r="S58" s="71">
        <f t="shared" si="127"/>
        <v>30</v>
      </c>
      <c r="T58" s="68">
        <f t="shared" si="128"/>
        <v>11.556666666666665</v>
      </c>
      <c r="U58" s="72">
        <f t="shared" si="129"/>
        <v>18</v>
      </c>
      <c r="V58" s="81">
        <v>8.5</v>
      </c>
      <c r="W58" s="81">
        <v>12.17</v>
      </c>
      <c r="X58" s="81">
        <v>14</v>
      </c>
      <c r="Y58" s="68">
        <f t="shared" si="130"/>
        <v>11</v>
      </c>
      <c r="Z58" s="73">
        <f t="shared" si="131"/>
        <v>10</v>
      </c>
      <c r="AA58" s="81">
        <v>10.67</v>
      </c>
      <c r="AB58" s="81">
        <v>11.33</v>
      </c>
      <c r="AC58" s="68">
        <f t="shared" si="132"/>
        <v>12</v>
      </c>
      <c r="AD58" s="69">
        <f t="shared" si="133"/>
        <v>2</v>
      </c>
      <c r="AE58" s="81">
        <v>12</v>
      </c>
      <c r="AF58" s="70">
        <f t="shared" si="134"/>
        <v>11.47</v>
      </c>
      <c r="AG58" s="74">
        <f t="shared" si="135"/>
        <v>30</v>
      </c>
      <c r="AH58" s="75">
        <f t="shared" si="136"/>
        <v>60</v>
      </c>
      <c r="AI58" s="76">
        <f t="shared" si="137"/>
        <v>11.375</v>
      </c>
      <c r="AJ58" s="49" t="str">
        <f t="shared" si="55"/>
        <v>Admis(e)</v>
      </c>
      <c r="AK58" s="9"/>
      <c r="AL58" s="4" t="s">
        <v>484</v>
      </c>
      <c r="AM58" s="4" t="s">
        <v>43</v>
      </c>
      <c r="AN58" s="10">
        <v>2</v>
      </c>
      <c r="AO58" s="11">
        <v>2</v>
      </c>
      <c r="AP58" s="4">
        <v>1</v>
      </c>
      <c r="AQ58" s="4">
        <v>2</v>
      </c>
      <c r="AR58" s="4">
        <v>2</v>
      </c>
      <c r="AS58" s="4">
        <v>2</v>
      </c>
      <c r="AT58" s="4">
        <v>2</v>
      </c>
      <c r="AU58" s="4">
        <v>1</v>
      </c>
      <c r="AV58" s="4">
        <v>1</v>
      </c>
      <c r="AW58" s="4">
        <v>1</v>
      </c>
      <c r="AX58" s="4">
        <v>1</v>
      </c>
      <c r="AY58" s="10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2"/>
      <c r="BJ58" s="4">
        <f t="shared" si="138"/>
        <v>6</v>
      </c>
      <c r="BK58" s="4">
        <f t="shared" si="139"/>
        <v>6</v>
      </c>
      <c r="BL58" s="4">
        <f t="shared" si="140"/>
        <v>6</v>
      </c>
      <c r="BM58" s="2"/>
      <c r="BN58" s="4">
        <f t="shared" si="141"/>
        <v>4</v>
      </c>
      <c r="BO58" s="4">
        <f t="shared" si="142"/>
        <v>4</v>
      </c>
      <c r="BP58" s="2"/>
      <c r="BQ58" s="4">
        <f t="shared" si="143"/>
        <v>2</v>
      </c>
      <c r="BR58" s="4">
        <f t="shared" si="144"/>
        <v>2</v>
      </c>
      <c r="BS58" s="2"/>
      <c r="BT58" s="4">
        <f t="shared" si="145"/>
        <v>0</v>
      </c>
      <c r="BU58" s="4">
        <f t="shared" si="146"/>
        <v>6</v>
      </c>
      <c r="BV58" s="4">
        <f t="shared" si="147"/>
        <v>6</v>
      </c>
      <c r="BW58" s="2"/>
      <c r="BX58" s="4">
        <f t="shared" si="148"/>
        <v>5</v>
      </c>
      <c r="BY58" s="4">
        <f t="shared" si="149"/>
        <v>5</v>
      </c>
      <c r="BZ58" s="2"/>
      <c r="CA58" s="4">
        <f t="shared" si="150"/>
        <v>2</v>
      </c>
      <c r="CB58" s="4" t="s">
        <v>192</v>
      </c>
      <c r="CF58" s="4" t="s">
        <v>420</v>
      </c>
    </row>
    <row r="59" spans="1:84" ht="16.5" customHeight="1">
      <c r="A59" s="29">
        <v>50</v>
      </c>
      <c r="B59" s="94" t="s">
        <v>311</v>
      </c>
      <c r="C59" s="94" t="s">
        <v>312</v>
      </c>
      <c r="D59" s="94" t="s">
        <v>313</v>
      </c>
      <c r="E59" s="68">
        <f t="shared" si="120"/>
        <v>8</v>
      </c>
      <c r="F59" s="69">
        <f t="shared" si="121"/>
        <v>12</v>
      </c>
      <c r="G59" s="81">
        <v>4</v>
      </c>
      <c r="H59" s="81">
        <v>10</v>
      </c>
      <c r="I59" s="81">
        <v>10</v>
      </c>
      <c r="J59" s="68">
        <f t="shared" si="122"/>
        <v>8.698</v>
      </c>
      <c r="K59" s="69">
        <f t="shared" si="123"/>
        <v>4</v>
      </c>
      <c r="L59" s="81">
        <v>10</v>
      </c>
      <c r="M59" s="81">
        <v>7.83</v>
      </c>
      <c r="N59" s="68">
        <f t="shared" si="124"/>
        <v>9.75</v>
      </c>
      <c r="O59" s="69">
        <f t="shared" si="125"/>
        <v>2</v>
      </c>
      <c r="P59" s="81">
        <v>11.5</v>
      </c>
      <c r="Q59" s="81">
        <v>8</v>
      </c>
      <c r="R59" s="70">
        <f t="shared" si="126"/>
        <v>8.59</v>
      </c>
      <c r="S59" s="71">
        <f t="shared" si="127"/>
        <v>18</v>
      </c>
      <c r="T59" s="68">
        <f t="shared" si="128"/>
        <v>12</v>
      </c>
      <c r="U59" s="72">
        <f t="shared" si="129"/>
        <v>18</v>
      </c>
      <c r="V59" s="81">
        <v>13</v>
      </c>
      <c r="W59" s="81">
        <v>11.5</v>
      </c>
      <c r="X59" s="81">
        <v>11.5</v>
      </c>
      <c r="Y59" s="68">
        <f t="shared" si="130"/>
        <v>8.165</v>
      </c>
      <c r="Z59" s="73">
        <f t="shared" si="131"/>
        <v>0</v>
      </c>
      <c r="AA59" s="81">
        <v>9.33</v>
      </c>
      <c r="AB59" s="81">
        <v>7</v>
      </c>
      <c r="AC59" s="68">
        <f t="shared" si="132"/>
        <v>12</v>
      </c>
      <c r="AD59" s="69">
        <f t="shared" si="133"/>
        <v>2</v>
      </c>
      <c r="AE59" s="81">
        <v>12</v>
      </c>
      <c r="AF59" s="70">
        <f t="shared" si="134"/>
        <v>10.98</v>
      </c>
      <c r="AG59" s="74">
        <f t="shared" si="135"/>
        <v>30</v>
      </c>
      <c r="AH59" s="75">
        <f t="shared" si="136"/>
        <v>48</v>
      </c>
      <c r="AI59" s="76">
        <f t="shared" si="137"/>
        <v>9.785</v>
      </c>
      <c r="AJ59" s="49" t="str">
        <f t="shared" si="55"/>
        <v>Ajourné(e)</v>
      </c>
      <c r="AK59" s="9"/>
      <c r="AL59" s="4" t="s">
        <v>485</v>
      </c>
      <c r="AM59" s="4" t="s">
        <v>37</v>
      </c>
      <c r="AN59" s="10">
        <v>2</v>
      </c>
      <c r="AO59" s="11">
        <v>2</v>
      </c>
      <c r="AP59" s="4">
        <v>2</v>
      </c>
      <c r="AQ59" s="4">
        <v>2</v>
      </c>
      <c r="AR59" s="4">
        <v>1</v>
      </c>
      <c r="AS59" s="4">
        <v>2</v>
      </c>
      <c r="AT59" s="4">
        <v>2</v>
      </c>
      <c r="AU59" s="4">
        <v>2</v>
      </c>
      <c r="AV59" s="4">
        <v>2</v>
      </c>
      <c r="AW59" s="4">
        <v>1</v>
      </c>
      <c r="AX59" s="4">
        <v>2</v>
      </c>
      <c r="AY59" s="10">
        <v>2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2</v>
      </c>
      <c r="BI59" s="2"/>
      <c r="BJ59" s="4">
        <f t="shared" si="138"/>
        <v>0</v>
      </c>
      <c r="BK59" s="4">
        <f t="shared" si="139"/>
        <v>6</v>
      </c>
      <c r="BL59" s="4">
        <f t="shared" si="140"/>
        <v>6</v>
      </c>
      <c r="BM59" s="2"/>
      <c r="BN59" s="4">
        <f t="shared" si="141"/>
        <v>4</v>
      </c>
      <c r="BO59" s="4">
        <f t="shared" si="142"/>
        <v>0</v>
      </c>
      <c r="BP59" s="2"/>
      <c r="BQ59" s="4">
        <f t="shared" si="143"/>
        <v>2</v>
      </c>
      <c r="BR59" s="4">
        <f t="shared" si="144"/>
        <v>0</v>
      </c>
      <c r="BS59" s="2"/>
      <c r="BT59" s="4">
        <f t="shared" si="145"/>
        <v>6</v>
      </c>
      <c r="BU59" s="4">
        <f t="shared" si="146"/>
        <v>6</v>
      </c>
      <c r="BV59" s="4">
        <f t="shared" si="147"/>
        <v>6</v>
      </c>
      <c r="BW59" s="2"/>
      <c r="BX59" s="4">
        <f t="shared" si="148"/>
        <v>0</v>
      </c>
      <c r="BY59" s="4">
        <f t="shared" si="149"/>
        <v>0</v>
      </c>
      <c r="BZ59" s="2"/>
      <c r="CA59" s="4">
        <f t="shared" si="150"/>
        <v>2</v>
      </c>
      <c r="CB59" s="4" t="s">
        <v>192</v>
      </c>
      <c r="CF59" s="4" t="s">
        <v>420</v>
      </c>
    </row>
    <row r="60" spans="1:84" ht="16.5" customHeight="1">
      <c r="A60" s="29">
        <v>51</v>
      </c>
      <c r="B60" s="94" t="s">
        <v>142</v>
      </c>
      <c r="C60" s="94" t="s">
        <v>164</v>
      </c>
      <c r="D60" s="94" t="s">
        <v>165</v>
      </c>
      <c r="E60" s="68">
        <f t="shared" si="120"/>
        <v>8</v>
      </c>
      <c r="F60" s="69">
        <f t="shared" si="121"/>
        <v>0</v>
      </c>
      <c r="G60" s="81">
        <v>5</v>
      </c>
      <c r="H60" s="81">
        <v>9.33</v>
      </c>
      <c r="I60" s="81">
        <v>9.67</v>
      </c>
      <c r="J60" s="68">
        <f t="shared" si="122"/>
        <v>9.4</v>
      </c>
      <c r="K60" s="69">
        <f t="shared" si="123"/>
        <v>4</v>
      </c>
      <c r="L60" s="81">
        <v>10</v>
      </c>
      <c r="M60" s="81">
        <v>9</v>
      </c>
      <c r="N60" s="68">
        <f t="shared" si="124"/>
        <v>12.5</v>
      </c>
      <c r="O60" s="69">
        <f t="shared" si="125"/>
        <v>4</v>
      </c>
      <c r="P60" s="81">
        <v>11</v>
      </c>
      <c r="Q60" s="90">
        <v>14</v>
      </c>
      <c r="R60" s="70">
        <f t="shared" si="126"/>
        <v>9.39</v>
      </c>
      <c r="S60" s="71">
        <f t="shared" si="127"/>
        <v>8</v>
      </c>
      <c r="T60" s="68">
        <f t="shared" si="128"/>
        <v>8.889999999999999</v>
      </c>
      <c r="U60" s="72">
        <f t="shared" si="129"/>
        <v>12</v>
      </c>
      <c r="V60" s="81">
        <v>5.5</v>
      </c>
      <c r="W60" s="81">
        <v>11.17</v>
      </c>
      <c r="X60" s="81">
        <v>10</v>
      </c>
      <c r="Y60" s="68">
        <f t="shared" si="130"/>
        <v>10.085</v>
      </c>
      <c r="Z60" s="73">
        <f t="shared" si="131"/>
        <v>10</v>
      </c>
      <c r="AA60" s="81">
        <v>10.17</v>
      </c>
      <c r="AB60" s="81">
        <v>10</v>
      </c>
      <c r="AC60" s="68">
        <f t="shared" si="132"/>
        <v>10.5</v>
      </c>
      <c r="AD60" s="69">
        <f t="shared" si="133"/>
        <v>2</v>
      </c>
      <c r="AE60" s="81">
        <v>10.5</v>
      </c>
      <c r="AF60" s="70">
        <f t="shared" si="134"/>
        <v>9.43</v>
      </c>
      <c r="AG60" s="74">
        <f t="shared" si="135"/>
        <v>24</v>
      </c>
      <c r="AH60" s="75">
        <f t="shared" si="136"/>
        <v>32</v>
      </c>
      <c r="AI60" s="76">
        <f t="shared" si="137"/>
        <v>9.41</v>
      </c>
      <c r="AJ60" s="49" t="str">
        <f aca="true" t="shared" si="151" ref="AJ60:AJ72">IF((R60=0)*(AF60=0),"Abandon",IF((R60&gt;=10)*(AF60&gt;=10),"Admis(e)","Ajourné(e)"))</f>
        <v>Ajourné(e)</v>
      </c>
      <c r="AK60" s="9"/>
      <c r="AL60" s="4" t="s">
        <v>486</v>
      </c>
      <c r="AM60" s="4" t="s">
        <v>187</v>
      </c>
      <c r="AN60" s="10">
        <v>2</v>
      </c>
      <c r="AO60" s="11">
        <v>2</v>
      </c>
      <c r="AP60" s="4">
        <v>2</v>
      </c>
      <c r="AQ60" s="4">
        <v>2</v>
      </c>
      <c r="AR60" s="4">
        <v>2</v>
      </c>
      <c r="AS60" s="4">
        <v>2</v>
      </c>
      <c r="AT60" s="4">
        <v>1</v>
      </c>
      <c r="AU60" s="4">
        <v>2</v>
      </c>
      <c r="AV60" s="4">
        <v>1</v>
      </c>
      <c r="AW60" s="4">
        <v>1</v>
      </c>
      <c r="AX60" s="4">
        <v>1</v>
      </c>
      <c r="AY60" s="10">
        <v>1</v>
      </c>
      <c r="AZ60" s="4">
        <v>2</v>
      </c>
      <c r="BA60" s="4">
        <v>2</v>
      </c>
      <c r="BB60" s="4">
        <v>2</v>
      </c>
      <c r="BC60" s="4">
        <v>1</v>
      </c>
      <c r="BD60" s="4">
        <v>1</v>
      </c>
      <c r="BE60" s="4">
        <v>1</v>
      </c>
      <c r="BF60" s="4">
        <v>1</v>
      </c>
      <c r="BG60" s="4">
        <v>1</v>
      </c>
      <c r="BH60" s="4">
        <v>1</v>
      </c>
      <c r="BI60" s="2"/>
      <c r="BJ60" s="4">
        <f t="shared" si="138"/>
        <v>0</v>
      </c>
      <c r="BK60" s="4">
        <f t="shared" si="139"/>
        <v>0</v>
      </c>
      <c r="BL60" s="4">
        <f t="shared" si="140"/>
        <v>0</v>
      </c>
      <c r="BM60" s="2"/>
      <c r="BN60" s="4">
        <f t="shared" si="141"/>
        <v>4</v>
      </c>
      <c r="BO60" s="4">
        <f t="shared" si="142"/>
        <v>0</v>
      </c>
      <c r="BP60" s="2"/>
      <c r="BQ60" s="4">
        <f t="shared" si="143"/>
        <v>2</v>
      </c>
      <c r="BR60" s="4">
        <f t="shared" si="144"/>
        <v>2</v>
      </c>
      <c r="BS60" s="2"/>
      <c r="BT60" s="4">
        <f t="shared" si="145"/>
        <v>0</v>
      </c>
      <c r="BU60" s="4">
        <f t="shared" si="146"/>
        <v>6</v>
      </c>
      <c r="BV60" s="4">
        <f t="shared" si="147"/>
        <v>6</v>
      </c>
      <c r="BW60" s="2"/>
      <c r="BX60" s="4">
        <f t="shared" si="148"/>
        <v>5</v>
      </c>
      <c r="BY60" s="4">
        <f t="shared" si="149"/>
        <v>5</v>
      </c>
      <c r="BZ60" s="2"/>
      <c r="CA60" s="4">
        <f t="shared" si="150"/>
        <v>2</v>
      </c>
      <c r="CB60" s="4" t="s">
        <v>192</v>
      </c>
      <c r="CF60" s="4" t="s">
        <v>420</v>
      </c>
    </row>
    <row r="61" spans="1:84" ht="16.5" customHeight="1">
      <c r="A61" s="29">
        <v>52</v>
      </c>
      <c r="B61" s="94" t="s">
        <v>143</v>
      </c>
      <c r="C61" s="94" t="s">
        <v>166</v>
      </c>
      <c r="D61" s="94" t="s">
        <v>56</v>
      </c>
      <c r="E61" s="68">
        <f t="shared" si="120"/>
        <v>9.28</v>
      </c>
      <c r="F61" s="69">
        <f t="shared" si="121"/>
        <v>6</v>
      </c>
      <c r="G61" s="81">
        <v>7</v>
      </c>
      <c r="H61" s="81">
        <v>9.17</v>
      </c>
      <c r="I61" s="81">
        <v>11.67</v>
      </c>
      <c r="J61" s="68">
        <f t="shared" si="122"/>
        <v>11.3</v>
      </c>
      <c r="K61" s="69">
        <f t="shared" si="123"/>
        <v>8</v>
      </c>
      <c r="L61" s="81">
        <v>11</v>
      </c>
      <c r="M61" s="81">
        <v>11.5</v>
      </c>
      <c r="N61" s="68">
        <f t="shared" si="124"/>
        <v>10.875</v>
      </c>
      <c r="O61" s="69">
        <f t="shared" si="125"/>
        <v>4</v>
      </c>
      <c r="P61" s="81">
        <v>12</v>
      </c>
      <c r="Q61" s="81">
        <v>9.75</v>
      </c>
      <c r="R61" s="70">
        <f t="shared" si="126"/>
        <v>10.2</v>
      </c>
      <c r="S61" s="71">
        <f t="shared" si="127"/>
        <v>30</v>
      </c>
      <c r="T61" s="68">
        <f t="shared" si="128"/>
        <v>11.110000000000001</v>
      </c>
      <c r="U61" s="72">
        <f t="shared" si="129"/>
        <v>18</v>
      </c>
      <c r="V61" s="81">
        <v>11.5</v>
      </c>
      <c r="W61" s="81">
        <v>10.83</v>
      </c>
      <c r="X61" s="81">
        <v>11</v>
      </c>
      <c r="Y61" s="68">
        <f t="shared" si="130"/>
        <v>9.165</v>
      </c>
      <c r="Z61" s="73">
        <f t="shared" si="131"/>
        <v>5</v>
      </c>
      <c r="AA61" s="81">
        <v>10</v>
      </c>
      <c r="AB61" s="81">
        <v>8.33</v>
      </c>
      <c r="AC61" s="68">
        <f t="shared" si="132"/>
        <v>10</v>
      </c>
      <c r="AD61" s="69">
        <f t="shared" si="133"/>
        <v>2</v>
      </c>
      <c r="AE61" s="81">
        <v>10</v>
      </c>
      <c r="AF61" s="70">
        <f t="shared" si="134"/>
        <v>10.45</v>
      </c>
      <c r="AG61" s="74">
        <f t="shared" si="135"/>
        <v>30</v>
      </c>
      <c r="AH61" s="75">
        <f t="shared" si="136"/>
        <v>60</v>
      </c>
      <c r="AI61" s="76">
        <f t="shared" si="137"/>
        <v>10.325</v>
      </c>
      <c r="AJ61" s="49" t="str">
        <f t="shared" si="151"/>
        <v>Admis(e)</v>
      </c>
      <c r="AK61" s="9"/>
      <c r="AL61" s="4" t="s">
        <v>487</v>
      </c>
      <c r="AM61" s="4" t="s">
        <v>188</v>
      </c>
      <c r="AN61" s="10">
        <v>2</v>
      </c>
      <c r="AO61" s="11">
        <v>2</v>
      </c>
      <c r="AP61" s="4">
        <v>2</v>
      </c>
      <c r="AQ61" s="4">
        <v>2</v>
      </c>
      <c r="AR61" s="4">
        <v>1</v>
      </c>
      <c r="AS61" s="4">
        <v>2</v>
      </c>
      <c r="AT61" s="4">
        <v>1</v>
      </c>
      <c r="AU61" s="4">
        <v>2</v>
      </c>
      <c r="AV61" s="4">
        <v>1</v>
      </c>
      <c r="AW61" s="4">
        <v>1</v>
      </c>
      <c r="AX61" s="4">
        <v>1</v>
      </c>
      <c r="AY61" s="10">
        <v>1</v>
      </c>
      <c r="AZ61" s="4">
        <v>2</v>
      </c>
      <c r="BA61" s="4">
        <v>2</v>
      </c>
      <c r="BB61" s="4">
        <v>2</v>
      </c>
      <c r="BC61" s="4">
        <v>1</v>
      </c>
      <c r="BD61" s="4">
        <v>2</v>
      </c>
      <c r="BE61" s="4">
        <v>1</v>
      </c>
      <c r="BF61" s="4">
        <v>2</v>
      </c>
      <c r="BG61" s="4">
        <v>1</v>
      </c>
      <c r="BH61" s="4">
        <v>1</v>
      </c>
      <c r="BI61" s="2"/>
      <c r="BJ61" s="4">
        <f t="shared" si="138"/>
        <v>0</v>
      </c>
      <c r="BK61" s="4">
        <f t="shared" si="139"/>
        <v>0</v>
      </c>
      <c r="BL61" s="4">
        <f t="shared" si="140"/>
        <v>6</v>
      </c>
      <c r="BM61" s="2"/>
      <c r="BN61" s="4">
        <f t="shared" si="141"/>
        <v>4</v>
      </c>
      <c r="BO61" s="4">
        <f t="shared" si="142"/>
        <v>4</v>
      </c>
      <c r="BP61" s="2"/>
      <c r="BQ61" s="4">
        <f t="shared" si="143"/>
        <v>2</v>
      </c>
      <c r="BR61" s="4">
        <f t="shared" si="144"/>
        <v>0</v>
      </c>
      <c r="BS61" s="2"/>
      <c r="BT61" s="4">
        <f t="shared" si="145"/>
        <v>6</v>
      </c>
      <c r="BU61" s="4">
        <f t="shared" si="146"/>
        <v>6</v>
      </c>
      <c r="BV61" s="4">
        <f t="shared" si="147"/>
        <v>6</v>
      </c>
      <c r="BW61" s="2"/>
      <c r="BX61" s="4">
        <f t="shared" si="148"/>
        <v>5</v>
      </c>
      <c r="BY61" s="4">
        <f t="shared" si="149"/>
        <v>0</v>
      </c>
      <c r="BZ61" s="2"/>
      <c r="CA61" s="4">
        <f t="shared" si="150"/>
        <v>2</v>
      </c>
      <c r="CB61" s="4" t="s">
        <v>192</v>
      </c>
      <c r="CF61" s="4" t="s">
        <v>420</v>
      </c>
    </row>
    <row r="62" spans="1:84" ht="16.5" customHeight="1">
      <c r="A62" s="29">
        <v>53</v>
      </c>
      <c r="B62" s="94" t="s">
        <v>314</v>
      </c>
      <c r="C62" s="94" t="s">
        <v>315</v>
      </c>
      <c r="D62" s="94" t="s">
        <v>316</v>
      </c>
      <c r="E62" s="68">
        <f t="shared" si="120"/>
        <v>8.553333333333335</v>
      </c>
      <c r="F62" s="69">
        <f t="shared" si="121"/>
        <v>6</v>
      </c>
      <c r="G62" s="81">
        <v>5</v>
      </c>
      <c r="H62" s="81">
        <v>9.33</v>
      </c>
      <c r="I62" s="81">
        <v>11.33</v>
      </c>
      <c r="J62" s="68">
        <f t="shared" si="122"/>
        <v>10.802</v>
      </c>
      <c r="K62" s="69">
        <f t="shared" si="123"/>
        <v>8</v>
      </c>
      <c r="L62" s="81">
        <v>11</v>
      </c>
      <c r="M62" s="81">
        <v>10.67</v>
      </c>
      <c r="N62" s="68">
        <f t="shared" si="124"/>
        <v>12.25</v>
      </c>
      <c r="O62" s="69">
        <f t="shared" si="125"/>
        <v>4</v>
      </c>
      <c r="P62" s="81">
        <v>14.5</v>
      </c>
      <c r="Q62" s="81">
        <v>10</v>
      </c>
      <c r="R62" s="70">
        <f t="shared" si="126"/>
        <v>10</v>
      </c>
      <c r="S62" s="71">
        <f t="shared" si="127"/>
        <v>30</v>
      </c>
      <c r="T62" s="68">
        <f t="shared" si="128"/>
        <v>12.5</v>
      </c>
      <c r="U62" s="72">
        <f t="shared" si="129"/>
        <v>18</v>
      </c>
      <c r="V62" s="81">
        <v>14</v>
      </c>
      <c r="W62" s="81">
        <v>10.5</v>
      </c>
      <c r="X62" s="81">
        <v>13</v>
      </c>
      <c r="Y62" s="68">
        <f t="shared" si="130"/>
        <v>9.335</v>
      </c>
      <c r="Z62" s="73">
        <f t="shared" si="131"/>
        <v>5</v>
      </c>
      <c r="AA62" s="81">
        <v>7.67</v>
      </c>
      <c r="AB62" s="81">
        <v>11</v>
      </c>
      <c r="AC62" s="68">
        <f t="shared" si="132"/>
        <v>10</v>
      </c>
      <c r="AD62" s="69">
        <f t="shared" si="133"/>
        <v>2</v>
      </c>
      <c r="AE62" s="81">
        <v>10</v>
      </c>
      <c r="AF62" s="70">
        <f t="shared" si="134"/>
        <v>11.33</v>
      </c>
      <c r="AG62" s="74">
        <f t="shared" si="135"/>
        <v>30</v>
      </c>
      <c r="AH62" s="75">
        <f t="shared" si="136"/>
        <v>60</v>
      </c>
      <c r="AI62" s="76">
        <f t="shared" si="137"/>
        <v>10.665</v>
      </c>
      <c r="AJ62" s="49" t="str">
        <f t="shared" si="151"/>
        <v>Admis(e)</v>
      </c>
      <c r="AK62" s="9"/>
      <c r="AL62" s="4" t="s">
        <v>488</v>
      </c>
      <c r="AM62" s="4" t="s">
        <v>43</v>
      </c>
      <c r="AN62" s="10">
        <v>2</v>
      </c>
      <c r="AO62" s="11">
        <v>2</v>
      </c>
      <c r="AP62" s="4">
        <v>2</v>
      </c>
      <c r="AQ62" s="4">
        <v>2</v>
      </c>
      <c r="AR62" s="4">
        <v>1</v>
      </c>
      <c r="AS62" s="4">
        <v>2</v>
      </c>
      <c r="AT62" s="4">
        <v>2</v>
      </c>
      <c r="AU62" s="4">
        <v>2</v>
      </c>
      <c r="AV62" s="4">
        <v>2</v>
      </c>
      <c r="AW62" s="4">
        <v>2</v>
      </c>
      <c r="AX62" s="4">
        <v>1</v>
      </c>
      <c r="AY62" s="10">
        <v>1</v>
      </c>
      <c r="AZ62" s="4">
        <v>2</v>
      </c>
      <c r="BA62" s="4">
        <v>2</v>
      </c>
      <c r="BB62" s="4">
        <v>1</v>
      </c>
      <c r="BC62" s="4">
        <v>1</v>
      </c>
      <c r="BD62" s="4">
        <v>2</v>
      </c>
      <c r="BE62" s="4">
        <v>2</v>
      </c>
      <c r="BF62" s="4">
        <v>1</v>
      </c>
      <c r="BG62" s="4">
        <v>1</v>
      </c>
      <c r="BH62" s="4">
        <v>1</v>
      </c>
      <c r="BI62" s="2"/>
      <c r="BJ62" s="4">
        <f t="shared" si="138"/>
        <v>0</v>
      </c>
      <c r="BK62" s="4">
        <f t="shared" si="139"/>
        <v>0</v>
      </c>
      <c r="BL62" s="4">
        <f t="shared" si="140"/>
        <v>6</v>
      </c>
      <c r="BM62" s="2"/>
      <c r="BN62" s="4">
        <f t="shared" si="141"/>
        <v>4</v>
      </c>
      <c r="BO62" s="4">
        <f t="shared" si="142"/>
        <v>4</v>
      </c>
      <c r="BP62" s="2"/>
      <c r="BQ62" s="4">
        <f t="shared" si="143"/>
        <v>2</v>
      </c>
      <c r="BR62" s="4">
        <f t="shared" si="144"/>
        <v>2</v>
      </c>
      <c r="BS62" s="2"/>
      <c r="BT62" s="4">
        <f t="shared" si="145"/>
        <v>6</v>
      </c>
      <c r="BU62" s="4">
        <f t="shared" si="146"/>
        <v>6</v>
      </c>
      <c r="BV62" s="4">
        <f t="shared" si="147"/>
        <v>6</v>
      </c>
      <c r="BW62" s="2"/>
      <c r="BX62" s="4">
        <f t="shared" si="148"/>
        <v>0</v>
      </c>
      <c r="BY62" s="4">
        <f t="shared" si="149"/>
        <v>5</v>
      </c>
      <c r="BZ62" s="2"/>
      <c r="CA62" s="4">
        <f t="shared" si="150"/>
        <v>2</v>
      </c>
      <c r="CB62" s="4" t="s">
        <v>192</v>
      </c>
      <c r="CF62" s="4" t="s">
        <v>420</v>
      </c>
    </row>
    <row r="63" spans="1:84" ht="16.5" customHeight="1">
      <c r="A63" s="29">
        <v>54</v>
      </c>
      <c r="B63" s="94" t="s">
        <v>317</v>
      </c>
      <c r="C63" s="94" t="s">
        <v>318</v>
      </c>
      <c r="D63" s="94" t="s">
        <v>319</v>
      </c>
      <c r="E63" s="68">
        <f t="shared" si="120"/>
        <v>9.943333333333335</v>
      </c>
      <c r="F63" s="69">
        <f t="shared" si="121"/>
        <v>12</v>
      </c>
      <c r="G63" s="81">
        <v>10</v>
      </c>
      <c r="H63" s="81">
        <v>8.33</v>
      </c>
      <c r="I63" s="81">
        <v>11.5</v>
      </c>
      <c r="J63" s="68">
        <f t="shared" si="122"/>
        <v>9.202</v>
      </c>
      <c r="K63" s="69">
        <f t="shared" si="123"/>
        <v>4</v>
      </c>
      <c r="L63" s="81">
        <v>10</v>
      </c>
      <c r="M63" s="81">
        <v>8.67</v>
      </c>
      <c r="N63" s="68">
        <f t="shared" si="124"/>
        <v>9.75</v>
      </c>
      <c r="O63" s="69">
        <f t="shared" si="125"/>
        <v>2</v>
      </c>
      <c r="P63" s="81">
        <v>12</v>
      </c>
      <c r="Q63" s="81">
        <v>7.5</v>
      </c>
      <c r="R63" s="70">
        <f t="shared" si="126"/>
        <v>9.7</v>
      </c>
      <c r="S63" s="71">
        <f t="shared" si="127"/>
        <v>18</v>
      </c>
      <c r="T63" s="68">
        <f t="shared" si="128"/>
        <v>9.276666666666667</v>
      </c>
      <c r="U63" s="72">
        <f t="shared" si="129"/>
        <v>6</v>
      </c>
      <c r="V63" s="81">
        <v>10</v>
      </c>
      <c r="W63" s="81">
        <v>9.33</v>
      </c>
      <c r="X63" s="81">
        <v>8.5</v>
      </c>
      <c r="Y63" s="68">
        <f t="shared" si="130"/>
        <v>12.5</v>
      </c>
      <c r="Z63" s="73">
        <f t="shared" si="131"/>
        <v>10</v>
      </c>
      <c r="AA63" s="81">
        <v>11.67</v>
      </c>
      <c r="AB63" s="81">
        <v>13.33</v>
      </c>
      <c r="AC63" s="68">
        <f t="shared" si="132"/>
        <v>7.5</v>
      </c>
      <c r="AD63" s="69">
        <f t="shared" si="133"/>
        <v>0</v>
      </c>
      <c r="AE63" s="81">
        <v>7.5</v>
      </c>
      <c r="AF63" s="70">
        <f t="shared" si="134"/>
        <v>9.9</v>
      </c>
      <c r="AG63" s="74">
        <f t="shared" si="135"/>
        <v>16</v>
      </c>
      <c r="AH63" s="75">
        <f t="shared" si="136"/>
        <v>34</v>
      </c>
      <c r="AI63" s="76">
        <f t="shared" si="137"/>
        <v>9.8</v>
      </c>
      <c r="AJ63" s="49" t="str">
        <f t="shared" si="151"/>
        <v>Ajourné(e)</v>
      </c>
      <c r="AK63" s="9"/>
      <c r="AL63" s="4" t="s">
        <v>489</v>
      </c>
      <c r="AM63" s="4" t="s">
        <v>42</v>
      </c>
      <c r="AN63" s="10">
        <v>2</v>
      </c>
      <c r="AO63" s="11">
        <v>2</v>
      </c>
      <c r="AP63" s="4">
        <v>1</v>
      </c>
      <c r="AQ63" s="4">
        <v>2</v>
      </c>
      <c r="AR63" s="4">
        <v>1</v>
      </c>
      <c r="AS63" s="4">
        <v>2</v>
      </c>
      <c r="AT63" s="4">
        <v>2</v>
      </c>
      <c r="AU63" s="4">
        <v>2</v>
      </c>
      <c r="AV63" s="4">
        <v>2</v>
      </c>
      <c r="AW63" s="4">
        <v>1</v>
      </c>
      <c r="AX63" s="4">
        <v>2</v>
      </c>
      <c r="AY63" s="10">
        <v>2</v>
      </c>
      <c r="AZ63" s="4">
        <v>2</v>
      </c>
      <c r="BA63" s="4">
        <v>2</v>
      </c>
      <c r="BB63" s="4">
        <v>2</v>
      </c>
      <c r="BC63" s="4">
        <v>2</v>
      </c>
      <c r="BD63" s="4">
        <v>2</v>
      </c>
      <c r="BE63" s="4">
        <v>1</v>
      </c>
      <c r="BF63" s="4">
        <v>2</v>
      </c>
      <c r="BG63" s="4">
        <v>2</v>
      </c>
      <c r="BH63" s="4">
        <v>2</v>
      </c>
      <c r="BI63" s="2"/>
      <c r="BJ63" s="4">
        <f t="shared" si="138"/>
        <v>6</v>
      </c>
      <c r="BK63" s="4">
        <f t="shared" si="139"/>
        <v>0</v>
      </c>
      <c r="BL63" s="4">
        <f t="shared" si="140"/>
        <v>6</v>
      </c>
      <c r="BM63" s="2"/>
      <c r="BN63" s="4">
        <f t="shared" si="141"/>
        <v>4</v>
      </c>
      <c r="BO63" s="4">
        <f t="shared" si="142"/>
        <v>0</v>
      </c>
      <c r="BP63" s="2"/>
      <c r="BQ63" s="4">
        <f t="shared" si="143"/>
        <v>2</v>
      </c>
      <c r="BR63" s="4">
        <f t="shared" si="144"/>
        <v>0</v>
      </c>
      <c r="BS63" s="2"/>
      <c r="BT63" s="4">
        <f t="shared" si="145"/>
        <v>6</v>
      </c>
      <c r="BU63" s="4">
        <f t="shared" si="146"/>
        <v>0</v>
      </c>
      <c r="BV63" s="4">
        <f t="shared" si="147"/>
        <v>0</v>
      </c>
      <c r="BW63" s="2"/>
      <c r="BX63" s="4">
        <f t="shared" si="148"/>
        <v>5</v>
      </c>
      <c r="BY63" s="4">
        <f t="shared" si="149"/>
        <v>5</v>
      </c>
      <c r="BZ63" s="2"/>
      <c r="CA63" s="4">
        <f t="shared" si="150"/>
        <v>0</v>
      </c>
      <c r="CB63" s="4" t="s">
        <v>192</v>
      </c>
      <c r="CF63" s="4" t="s">
        <v>420</v>
      </c>
    </row>
    <row r="64" spans="1:84" ht="16.5" customHeight="1">
      <c r="A64" s="29">
        <v>55</v>
      </c>
      <c r="B64" s="94" t="s">
        <v>320</v>
      </c>
      <c r="C64" s="94" t="s">
        <v>321</v>
      </c>
      <c r="D64" s="94" t="s">
        <v>104</v>
      </c>
      <c r="E64" s="68">
        <f t="shared" si="120"/>
        <v>10.666666666666666</v>
      </c>
      <c r="F64" s="69">
        <f t="shared" si="121"/>
        <v>18</v>
      </c>
      <c r="G64" s="81">
        <v>13</v>
      </c>
      <c r="H64" s="81">
        <v>8.17</v>
      </c>
      <c r="I64" s="81">
        <v>10.83</v>
      </c>
      <c r="J64" s="68">
        <f t="shared" si="122"/>
        <v>9.6</v>
      </c>
      <c r="K64" s="69">
        <f t="shared" si="123"/>
        <v>4</v>
      </c>
      <c r="L64" s="81">
        <v>12</v>
      </c>
      <c r="M64" s="81">
        <v>8</v>
      </c>
      <c r="N64" s="68">
        <f t="shared" si="124"/>
        <v>8.75</v>
      </c>
      <c r="O64" s="69">
        <f t="shared" si="125"/>
        <v>2</v>
      </c>
      <c r="P64" s="81">
        <v>10</v>
      </c>
      <c r="Q64" s="81">
        <v>7.5</v>
      </c>
      <c r="R64" s="70">
        <f t="shared" si="126"/>
        <v>9.95</v>
      </c>
      <c r="S64" s="71">
        <f t="shared" si="127"/>
        <v>24</v>
      </c>
      <c r="T64" s="68">
        <f t="shared" si="128"/>
        <v>11.056666666666665</v>
      </c>
      <c r="U64" s="72">
        <f t="shared" si="129"/>
        <v>18</v>
      </c>
      <c r="V64" s="81">
        <v>9</v>
      </c>
      <c r="W64" s="81">
        <v>10.67</v>
      </c>
      <c r="X64" s="81">
        <v>13.5</v>
      </c>
      <c r="Y64" s="68">
        <f t="shared" si="130"/>
        <v>10.335</v>
      </c>
      <c r="Z64" s="73">
        <f t="shared" si="131"/>
        <v>10</v>
      </c>
      <c r="AA64" s="81">
        <v>10.67</v>
      </c>
      <c r="AB64" s="81">
        <v>10</v>
      </c>
      <c r="AC64" s="68">
        <f t="shared" si="132"/>
        <v>7.5</v>
      </c>
      <c r="AD64" s="69">
        <f t="shared" si="133"/>
        <v>0</v>
      </c>
      <c r="AE64" s="81">
        <v>7.5</v>
      </c>
      <c r="AF64" s="70">
        <f t="shared" si="134"/>
        <v>10.39</v>
      </c>
      <c r="AG64" s="74">
        <f t="shared" si="135"/>
        <v>30</v>
      </c>
      <c r="AH64" s="75">
        <f t="shared" si="136"/>
        <v>54</v>
      </c>
      <c r="AI64" s="76">
        <f t="shared" si="137"/>
        <v>10.17</v>
      </c>
      <c r="AJ64" s="49" t="s">
        <v>549</v>
      </c>
      <c r="AK64" s="9"/>
      <c r="AL64" s="4" t="s">
        <v>490</v>
      </c>
      <c r="AM64" s="4" t="s">
        <v>37</v>
      </c>
      <c r="AN64" s="10">
        <v>2</v>
      </c>
      <c r="AO64" s="11">
        <v>2</v>
      </c>
      <c r="AP64" s="4">
        <v>1</v>
      </c>
      <c r="AQ64" s="4">
        <v>2</v>
      </c>
      <c r="AR64" s="4">
        <v>1</v>
      </c>
      <c r="AS64" s="4">
        <v>2</v>
      </c>
      <c r="AT64" s="4">
        <v>1</v>
      </c>
      <c r="AU64" s="4">
        <v>2</v>
      </c>
      <c r="AV64" s="4">
        <v>2</v>
      </c>
      <c r="AW64" s="4">
        <v>1</v>
      </c>
      <c r="AX64" s="4">
        <v>2</v>
      </c>
      <c r="AY64" s="10">
        <v>2</v>
      </c>
      <c r="AZ64" s="4">
        <v>1</v>
      </c>
      <c r="BA64" s="4">
        <v>1</v>
      </c>
      <c r="BB64" s="4">
        <v>1</v>
      </c>
      <c r="BC64" s="4">
        <v>1</v>
      </c>
      <c r="BD64" s="4">
        <v>1</v>
      </c>
      <c r="BE64" s="4">
        <v>1</v>
      </c>
      <c r="BF64" s="4">
        <v>1</v>
      </c>
      <c r="BG64" s="4">
        <v>2</v>
      </c>
      <c r="BH64" s="4">
        <v>2</v>
      </c>
      <c r="BI64" s="2"/>
      <c r="BJ64" s="4">
        <f t="shared" si="138"/>
        <v>6</v>
      </c>
      <c r="BK64" s="4">
        <f t="shared" si="139"/>
        <v>0</v>
      </c>
      <c r="BL64" s="4">
        <f t="shared" si="140"/>
        <v>6</v>
      </c>
      <c r="BM64" s="2"/>
      <c r="BN64" s="4">
        <f t="shared" si="141"/>
        <v>4</v>
      </c>
      <c r="BO64" s="4">
        <f t="shared" si="142"/>
        <v>0</v>
      </c>
      <c r="BP64" s="2"/>
      <c r="BQ64" s="4">
        <f t="shared" si="143"/>
        <v>2</v>
      </c>
      <c r="BR64" s="4">
        <f t="shared" si="144"/>
        <v>0</v>
      </c>
      <c r="BS64" s="2"/>
      <c r="BT64" s="4">
        <f t="shared" si="145"/>
        <v>0</v>
      </c>
      <c r="BU64" s="4">
        <f t="shared" si="146"/>
        <v>6</v>
      </c>
      <c r="BV64" s="4">
        <f t="shared" si="147"/>
        <v>6</v>
      </c>
      <c r="BW64" s="2"/>
      <c r="BX64" s="4">
        <f t="shared" si="148"/>
        <v>5</v>
      </c>
      <c r="BY64" s="4">
        <f t="shared" si="149"/>
        <v>5</v>
      </c>
      <c r="BZ64" s="2"/>
      <c r="CA64" s="4">
        <f t="shared" si="150"/>
        <v>0</v>
      </c>
      <c r="CB64" s="4" t="s">
        <v>192</v>
      </c>
      <c r="CF64" s="4" t="s">
        <v>420</v>
      </c>
    </row>
    <row r="65" spans="1:84" ht="16.5" customHeight="1">
      <c r="A65" s="29">
        <v>56</v>
      </c>
      <c r="B65" s="94" t="s">
        <v>322</v>
      </c>
      <c r="C65" s="94" t="s">
        <v>323</v>
      </c>
      <c r="D65" s="94" t="s">
        <v>128</v>
      </c>
      <c r="E65" s="68">
        <f t="shared" si="120"/>
        <v>9.666666666666666</v>
      </c>
      <c r="F65" s="69">
        <f t="shared" si="121"/>
        <v>12</v>
      </c>
      <c r="G65" s="81">
        <v>10</v>
      </c>
      <c r="H65" s="81">
        <v>7.33</v>
      </c>
      <c r="I65" s="81">
        <v>11.67</v>
      </c>
      <c r="J65" s="68">
        <f t="shared" si="122"/>
        <v>8.398</v>
      </c>
      <c r="K65" s="69">
        <f t="shared" si="123"/>
        <v>4</v>
      </c>
      <c r="L65" s="81">
        <v>10</v>
      </c>
      <c r="M65" s="81">
        <v>7.33</v>
      </c>
      <c r="N65" s="68">
        <f t="shared" si="124"/>
        <v>9.625</v>
      </c>
      <c r="O65" s="69">
        <f t="shared" si="125"/>
        <v>2</v>
      </c>
      <c r="P65" s="81">
        <v>10.25</v>
      </c>
      <c r="Q65" s="81">
        <v>9</v>
      </c>
      <c r="R65" s="70">
        <f t="shared" si="126"/>
        <v>9.31</v>
      </c>
      <c r="S65" s="71">
        <f t="shared" si="127"/>
        <v>18</v>
      </c>
      <c r="T65" s="68">
        <f t="shared" si="128"/>
        <v>11.776666666666667</v>
      </c>
      <c r="U65" s="72">
        <f t="shared" si="129"/>
        <v>18</v>
      </c>
      <c r="V65" s="81">
        <v>11</v>
      </c>
      <c r="W65" s="81">
        <v>8.33</v>
      </c>
      <c r="X65" s="81">
        <v>16</v>
      </c>
      <c r="Y65" s="68">
        <f t="shared" si="130"/>
        <v>11.67</v>
      </c>
      <c r="Z65" s="73">
        <f t="shared" si="131"/>
        <v>10</v>
      </c>
      <c r="AA65" s="81">
        <v>11.67</v>
      </c>
      <c r="AB65" s="81">
        <v>11.67</v>
      </c>
      <c r="AC65" s="68">
        <f t="shared" si="132"/>
        <v>9</v>
      </c>
      <c r="AD65" s="69">
        <f t="shared" si="133"/>
        <v>0</v>
      </c>
      <c r="AE65" s="81">
        <v>9</v>
      </c>
      <c r="AF65" s="70">
        <f t="shared" si="134"/>
        <v>11.379999999999999</v>
      </c>
      <c r="AG65" s="74">
        <f t="shared" si="135"/>
        <v>30</v>
      </c>
      <c r="AH65" s="75">
        <f t="shared" si="136"/>
        <v>48</v>
      </c>
      <c r="AI65" s="76">
        <f t="shared" si="137"/>
        <v>10.344999999999999</v>
      </c>
      <c r="AJ65" s="49" t="s">
        <v>549</v>
      </c>
      <c r="AK65" s="9"/>
      <c r="AL65" s="4" t="s">
        <v>491</v>
      </c>
      <c r="AM65" s="4" t="s">
        <v>183</v>
      </c>
      <c r="AN65" s="10">
        <v>2</v>
      </c>
      <c r="AO65" s="11">
        <v>2</v>
      </c>
      <c r="AP65" s="4">
        <v>1</v>
      </c>
      <c r="AQ65" s="4">
        <v>2</v>
      </c>
      <c r="AR65" s="4">
        <v>1</v>
      </c>
      <c r="AS65" s="4">
        <v>2</v>
      </c>
      <c r="AT65" s="4">
        <v>1</v>
      </c>
      <c r="AU65" s="4">
        <v>2</v>
      </c>
      <c r="AV65" s="4">
        <v>2</v>
      </c>
      <c r="AW65" s="4">
        <v>1</v>
      </c>
      <c r="AX65" s="4">
        <v>2</v>
      </c>
      <c r="AY65" s="10">
        <v>2</v>
      </c>
      <c r="AZ65" s="4">
        <v>1</v>
      </c>
      <c r="BA65" s="4">
        <v>1</v>
      </c>
      <c r="BB65" s="4">
        <v>1</v>
      </c>
      <c r="BC65" s="4">
        <v>1</v>
      </c>
      <c r="BD65" s="4">
        <v>1</v>
      </c>
      <c r="BE65" s="4">
        <v>1</v>
      </c>
      <c r="BF65" s="4">
        <v>1</v>
      </c>
      <c r="BG65" s="4">
        <v>2</v>
      </c>
      <c r="BH65" s="4">
        <v>2</v>
      </c>
      <c r="BI65" s="2"/>
      <c r="BJ65" s="4">
        <f t="shared" si="138"/>
        <v>6</v>
      </c>
      <c r="BK65" s="4">
        <f t="shared" si="139"/>
        <v>0</v>
      </c>
      <c r="BL65" s="4">
        <f t="shared" si="140"/>
        <v>6</v>
      </c>
      <c r="BM65" s="2"/>
      <c r="BN65" s="4">
        <f t="shared" si="141"/>
        <v>4</v>
      </c>
      <c r="BO65" s="4">
        <f t="shared" si="142"/>
        <v>0</v>
      </c>
      <c r="BP65" s="2"/>
      <c r="BQ65" s="4">
        <f t="shared" si="143"/>
        <v>2</v>
      </c>
      <c r="BR65" s="4">
        <f t="shared" si="144"/>
        <v>0</v>
      </c>
      <c r="BS65" s="2"/>
      <c r="BT65" s="4">
        <f t="shared" si="145"/>
        <v>6</v>
      </c>
      <c r="BU65" s="4">
        <f t="shared" si="146"/>
        <v>0</v>
      </c>
      <c r="BV65" s="4">
        <f t="shared" si="147"/>
        <v>6</v>
      </c>
      <c r="BW65" s="2"/>
      <c r="BX65" s="4">
        <f t="shared" si="148"/>
        <v>5</v>
      </c>
      <c r="BY65" s="4">
        <f t="shared" si="149"/>
        <v>5</v>
      </c>
      <c r="BZ65" s="2"/>
      <c r="CA65" s="4">
        <f t="shared" si="150"/>
        <v>0</v>
      </c>
      <c r="CB65" s="4" t="s">
        <v>192</v>
      </c>
      <c r="CF65" s="4" t="s">
        <v>420</v>
      </c>
    </row>
    <row r="66" spans="1:84" ht="16.5" customHeight="1">
      <c r="A66" s="29">
        <v>57</v>
      </c>
      <c r="B66" s="94" t="s">
        <v>324</v>
      </c>
      <c r="C66" s="94" t="s">
        <v>325</v>
      </c>
      <c r="D66" s="94" t="s">
        <v>326</v>
      </c>
      <c r="E66" s="68">
        <f t="shared" si="120"/>
        <v>10.833333333333334</v>
      </c>
      <c r="F66" s="69">
        <f t="shared" si="121"/>
        <v>18</v>
      </c>
      <c r="G66" s="81">
        <v>13</v>
      </c>
      <c r="H66" s="81">
        <v>7.33</v>
      </c>
      <c r="I66" s="81">
        <v>12.17</v>
      </c>
      <c r="J66" s="68">
        <f t="shared" si="122"/>
        <v>7.6</v>
      </c>
      <c r="K66" s="69">
        <f t="shared" si="123"/>
        <v>4</v>
      </c>
      <c r="L66" s="81">
        <v>10</v>
      </c>
      <c r="M66" s="81">
        <v>6</v>
      </c>
      <c r="N66" s="68">
        <f t="shared" si="124"/>
        <v>13.5</v>
      </c>
      <c r="O66" s="69">
        <f t="shared" si="125"/>
        <v>4</v>
      </c>
      <c r="P66" s="81">
        <v>17</v>
      </c>
      <c r="Q66" s="81">
        <v>10</v>
      </c>
      <c r="R66" s="70">
        <f t="shared" si="126"/>
        <v>10.53</v>
      </c>
      <c r="S66" s="71">
        <f t="shared" si="127"/>
        <v>30</v>
      </c>
      <c r="T66" s="68">
        <f t="shared" si="128"/>
        <v>9.556666666666665</v>
      </c>
      <c r="U66" s="72">
        <f t="shared" si="129"/>
        <v>12</v>
      </c>
      <c r="V66" s="81">
        <v>10</v>
      </c>
      <c r="W66" s="81">
        <v>10.67</v>
      </c>
      <c r="X66" s="81">
        <v>8</v>
      </c>
      <c r="Y66" s="68">
        <f t="shared" si="130"/>
        <v>9.83</v>
      </c>
      <c r="Z66" s="73">
        <f t="shared" si="131"/>
        <v>5</v>
      </c>
      <c r="AA66" s="81">
        <v>12.33</v>
      </c>
      <c r="AB66" s="81">
        <v>7.33</v>
      </c>
      <c r="AC66" s="68">
        <f t="shared" si="132"/>
        <v>10</v>
      </c>
      <c r="AD66" s="69">
        <f t="shared" si="133"/>
        <v>2</v>
      </c>
      <c r="AE66" s="81">
        <v>10</v>
      </c>
      <c r="AF66" s="70">
        <f t="shared" si="134"/>
        <v>9.69</v>
      </c>
      <c r="AG66" s="74">
        <f t="shared" si="135"/>
        <v>19</v>
      </c>
      <c r="AH66" s="75">
        <f t="shared" si="136"/>
        <v>49</v>
      </c>
      <c r="AI66" s="76">
        <f t="shared" si="137"/>
        <v>10.11</v>
      </c>
      <c r="AJ66" s="49" t="s">
        <v>549</v>
      </c>
      <c r="AK66" s="9"/>
      <c r="AL66" s="4" t="s">
        <v>492</v>
      </c>
      <c r="AM66" s="4" t="s">
        <v>43</v>
      </c>
      <c r="AN66" s="10">
        <v>2</v>
      </c>
      <c r="AO66" s="11">
        <v>2</v>
      </c>
      <c r="AP66" s="4">
        <v>2</v>
      </c>
      <c r="AQ66" s="4">
        <v>2</v>
      </c>
      <c r="AR66" s="4">
        <v>1</v>
      </c>
      <c r="AS66" s="4">
        <v>2</v>
      </c>
      <c r="AT66" s="4">
        <v>1</v>
      </c>
      <c r="AU66" s="4">
        <v>2</v>
      </c>
      <c r="AV66" s="4">
        <v>1</v>
      </c>
      <c r="AW66" s="4">
        <v>1</v>
      </c>
      <c r="AX66" s="4">
        <v>1</v>
      </c>
      <c r="AY66" s="10">
        <v>1</v>
      </c>
      <c r="AZ66" s="4">
        <v>2</v>
      </c>
      <c r="BA66" s="4">
        <v>1</v>
      </c>
      <c r="BB66" s="4">
        <v>2</v>
      </c>
      <c r="BC66" s="4">
        <v>2</v>
      </c>
      <c r="BD66" s="4">
        <v>2</v>
      </c>
      <c r="BE66" s="4">
        <v>1</v>
      </c>
      <c r="BF66" s="4">
        <v>2</v>
      </c>
      <c r="BG66" s="4">
        <v>1</v>
      </c>
      <c r="BH66" s="4">
        <v>1</v>
      </c>
      <c r="BI66" s="2"/>
      <c r="BJ66" s="4">
        <f t="shared" si="138"/>
        <v>6</v>
      </c>
      <c r="BK66" s="4">
        <f t="shared" si="139"/>
        <v>0</v>
      </c>
      <c r="BL66" s="4">
        <f t="shared" si="140"/>
        <v>6</v>
      </c>
      <c r="BM66" s="2"/>
      <c r="BN66" s="4">
        <f t="shared" si="141"/>
        <v>4</v>
      </c>
      <c r="BO66" s="4">
        <f t="shared" si="142"/>
        <v>0</v>
      </c>
      <c r="BP66" s="2"/>
      <c r="BQ66" s="4">
        <f t="shared" si="143"/>
        <v>2</v>
      </c>
      <c r="BR66" s="4">
        <f t="shared" si="144"/>
        <v>2</v>
      </c>
      <c r="BS66" s="2"/>
      <c r="BT66" s="4">
        <f t="shared" si="145"/>
        <v>6</v>
      </c>
      <c r="BU66" s="4">
        <f t="shared" si="146"/>
        <v>6</v>
      </c>
      <c r="BV66" s="4">
        <f t="shared" si="147"/>
        <v>0</v>
      </c>
      <c r="BW66" s="2"/>
      <c r="BX66" s="4">
        <f t="shared" si="148"/>
        <v>5</v>
      </c>
      <c r="BY66" s="4">
        <f t="shared" si="149"/>
        <v>0</v>
      </c>
      <c r="BZ66" s="2"/>
      <c r="CA66" s="4">
        <f t="shared" si="150"/>
        <v>2</v>
      </c>
      <c r="CB66" s="4" t="s">
        <v>192</v>
      </c>
      <c r="CF66" s="4" t="s">
        <v>420</v>
      </c>
    </row>
    <row r="67" spans="1:84" ht="16.5" customHeight="1">
      <c r="A67" s="29">
        <v>58</v>
      </c>
      <c r="B67" s="94" t="s">
        <v>327</v>
      </c>
      <c r="C67" s="94" t="s">
        <v>328</v>
      </c>
      <c r="D67" s="94" t="s">
        <v>112</v>
      </c>
      <c r="E67" s="68">
        <f t="shared" si="120"/>
        <v>11.943333333333335</v>
      </c>
      <c r="F67" s="69">
        <f t="shared" si="121"/>
        <v>18</v>
      </c>
      <c r="G67" s="81">
        <v>13</v>
      </c>
      <c r="H67" s="81">
        <v>10</v>
      </c>
      <c r="I67" s="81">
        <v>12.83</v>
      </c>
      <c r="J67" s="68">
        <f t="shared" si="122"/>
        <v>8.998000000000001</v>
      </c>
      <c r="K67" s="69">
        <f t="shared" si="123"/>
        <v>4</v>
      </c>
      <c r="L67" s="81">
        <v>10</v>
      </c>
      <c r="M67" s="81">
        <v>8.33</v>
      </c>
      <c r="N67" s="68">
        <f t="shared" si="124"/>
        <v>10</v>
      </c>
      <c r="O67" s="69">
        <f t="shared" si="125"/>
        <v>4</v>
      </c>
      <c r="P67" s="81">
        <v>10</v>
      </c>
      <c r="Q67" s="81">
        <v>10</v>
      </c>
      <c r="R67" s="70">
        <f t="shared" si="126"/>
        <v>10.7</v>
      </c>
      <c r="S67" s="71">
        <f t="shared" si="127"/>
        <v>30</v>
      </c>
      <c r="T67" s="68">
        <f t="shared" si="128"/>
        <v>9.889999999999999</v>
      </c>
      <c r="U67" s="72">
        <f t="shared" si="129"/>
        <v>6</v>
      </c>
      <c r="V67" s="81">
        <v>9</v>
      </c>
      <c r="W67" s="81">
        <v>8.67</v>
      </c>
      <c r="X67" s="81">
        <v>12</v>
      </c>
      <c r="Y67" s="68">
        <f t="shared" si="130"/>
        <v>11.33</v>
      </c>
      <c r="Z67" s="73">
        <f t="shared" si="131"/>
        <v>10</v>
      </c>
      <c r="AA67" s="81">
        <v>11.33</v>
      </c>
      <c r="AB67" s="81">
        <v>11.33</v>
      </c>
      <c r="AC67" s="68">
        <f t="shared" si="132"/>
        <v>10</v>
      </c>
      <c r="AD67" s="69">
        <f t="shared" si="133"/>
        <v>2</v>
      </c>
      <c r="AE67" s="81">
        <v>10</v>
      </c>
      <c r="AF67" s="70">
        <f t="shared" si="134"/>
        <v>10.29</v>
      </c>
      <c r="AG67" s="74">
        <f t="shared" si="135"/>
        <v>30</v>
      </c>
      <c r="AH67" s="75">
        <f t="shared" si="136"/>
        <v>60</v>
      </c>
      <c r="AI67" s="76">
        <f t="shared" si="137"/>
        <v>10.495</v>
      </c>
      <c r="AJ67" s="49" t="str">
        <f t="shared" si="151"/>
        <v>Admis(e)</v>
      </c>
      <c r="AK67" s="9"/>
      <c r="AL67" s="4" t="s">
        <v>493</v>
      </c>
      <c r="AM67" s="4" t="s">
        <v>494</v>
      </c>
      <c r="AN67" s="10">
        <v>2</v>
      </c>
      <c r="AO67" s="11">
        <v>2</v>
      </c>
      <c r="AP67" s="4">
        <v>2</v>
      </c>
      <c r="AQ67" s="4">
        <v>2</v>
      </c>
      <c r="AR67" s="4">
        <v>1</v>
      </c>
      <c r="AS67" s="4">
        <v>2</v>
      </c>
      <c r="AT67" s="4">
        <v>1</v>
      </c>
      <c r="AU67" s="4">
        <v>2</v>
      </c>
      <c r="AV67" s="4">
        <v>2</v>
      </c>
      <c r="AW67" s="4">
        <v>2</v>
      </c>
      <c r="AX67" s="4">
        <v>1</v>
      </c>
      <c r="AY67" s="10">
        <v>1</v>
      </c>
      <c r="AZ67" s="4">
        <v>2</v>
      </c>
      <c r="BA67" s="4">
        <v>2</v>
      </c>
      <c r="BB67" s="4">
        <v>2</v>
      </c>
      <c r="BC67" s="4">
        <v>2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2"/>
      <c r="BJ67" s="4">
        <f t="shared" si="138"/>
        <v>6</v>
      </c>
      <c r="BK67" s="4">
        <f t="shared" si="139"/>
        <v>6</v>
      </c>
      <c r="BL67" s="4">
        <f t="shared" si="140"/>
        <v>6</v>
      </c>
      <c r="BM67" s="2"/>
      <c r="BN67" s="4">
        <f t="shared" si="141"/>
        <v>4</v>
      </c>
      <c r="BO67" s="4">
        <f t="shared" si="142"/>
        <v>0</v>
      </c>
      <c r="BP67" s="2"/>
      <c r="BQ67" s="4">
        <f t="shared" si="143"/>
        <v>2</v>
      </c>
      <c r="BR67" s="4">
        <f t="shared" si="144"/>
        <v>2</v>
      </c>
      <c r="BS67" s="2"/>
      <c r="BT67" s="4">
        <f t="shared" si="145"/>
        <v>0</v>
      </c>
      <c r="BU67" s="4">
        <f t="shared" si="146"/>
        <v>0</v>
      </c>
      <c r="BV67" s="4">
        <f t="shared" si="147"/>
        <v>6</v>
      </c>
      <c r="BW67" s="2"/>
      <c r="BX67" s="4">
        <f t="shared" si="148"/>
        <v>5</v>
      </c>
      <c r="BY67" s="4">
        <f t="shared" si="149"/>
        <v>5</v>
      </c>
      <c r="BZ67" s="2"/>
      <c r="CA67" s="4">
        <f t="shared" si="150"/>
        <v>2</v>
      </c>
      <c r="CB67" s="4" t="s">
        <v>192</v>
      </c>
      <c r="CF67" s="4" t="s">
        <v>420</v>
      </c>
    </row>
    <row r="68" spans="1:84" ht="16.5" customHeight="1">
      <c r="A68" s="29">
        <v>59</v>
      </c>
      <c r="B68" s="94" t="s">
        <v>144</v>
      </c>
      <c r="C68" s="94" t="s">
        <v>167</v>
      </c>
      <c r="D68" s="94" t="s">
        <v>128</v>
      </c>
      <c r="E68" s="68">
        <f>((G68*3)+(H68*3)+(I68*3))/9</f>
        <v>12.113333333333332</v>
      </c>
      <c r="F68" s="69">
        <f>IF(E68&gt;=10,18,SUM(IF(G68&gt;=10,6,0),IF(H68&gt;=10,6,0),IF(I68&gt;=10,6,0)))</f>
        <v>18</v>
      </c>
      <c r="G68" s="81">
        <v>13</v>
      </c>
      <c r="H68" s="81">
        <v>10.67</v>
      </c>
      <c r="I68" s="81">
        <v>12.67</v>
      </c>
      <c r="J68" s="68">
        <f>((L68*2)+(M68*3))/5</f>
        <v>8.398</v>
      </c>
      <c r="K68" s="69">
        <f>IF(J68&gt;=10,8,SUM(IF(L68&gt;=10,4,0),IF(M68&gt;=10,4,0)))</f>
        <v>4</v>
      </c>
      <c r="L68" s="81">
        <v>11.5</v>
      </c>
      <c r="M68" s="81">
        <v>6.33</v>
      </c>
      <c r="N68" s="68">
        <f>((P68*2)+(Q68*2))/4</f>
        <v>10</v>
      </c>
      <c r="O68" s="69">
        <f>IF(N68&gt;=10,4,SUM(IF(P68&gt;=10,2,0),IF(Q68&gt;=10,2,0)))</f>
        <v>4</v>
      </c>
      <c r="P68" s="81">
        <v>10</v>
      </c>
      <c r="Q68" s="81">
        <v>10</v>
      </c>
      <c r="R68" s="70">
        <f>ROUNDUP(((E68*9)+(J68*5)+(N68*4))/18,2)</f>
        <v>10.62</v>
      </c>
      <c r="S68" s="71">
        <f>IF(R68&gt;=10,30,SUM(F68+K68+O68))</f>
        <v>30</v>
      </c>
      <c r="T68" s="68">
        <f>((V68*3)+(W68*3)+(X68*3))/9</f>
        <v>10.833333333333334</v>
      </c>
      <c r="U68" s="72">
        <f>IF(T68&gt;=10,18,SUM(IF(V68&gt;=10,6,0),IF(W68&gt;=10,6,0),IF(X68&gt;=10,6,0)))</f>
        <v>18</v>
      </c>
      <c r="V68" s="81">
        <v>12</v>
      </c>
      <c r="W68" s="81">
        <v>10.5</v>
      </c>
      <c r="X68" s="81">
        <v>10</v>
      </c>
      <c r="Y68" s="68">
        <f>((AA68*2)+(AB68*2))/4</f>
        <v>11.165</v>
      </c>
      <c r="Z68" s="73">
        <f>IF(Y68&gt;=10,10,SUM(IF(AA68&gt;=10,5,0),IF(AB68&gt;=10,5,0)))</f>
        <v>10</v>
      </c>
      <c r="AA68" s="81">
        <v>11.33</v>
      </c>
      <c r="AB68" s="81">
        <v>11</v>
      </c>
      <c r="AC68" s="68">
        <f>((AE68*2))/2</f>
        <v>10</v>
      </c>
      <c r="AD68" s="69">
        <f>IF(AC68&gt;=10,2,0)</f>
        <v>2</v>
      </c>
      <c r="AE68" s="81">
        <v>10</v>
      </c>
      <c r="AF68" s="70">
        <f>ROUNDUP(((T68*9)+(Y68*4)+(AC68*2))/15,2)</f>
        <v>10.82</v>
      </c>
      <c r="AG68" s="74">
        <f>IF(AF68&gt;=10,30,SUM(U68+Z68+AD68))</f>
        <v>30</v>
      </c>
      <c r="AH68" s="75">
        <f>SUM(S68+AG68)</f>
        <v>60</v>
      </c>
      <c r="AI68" s="76">
        <f>(R68+AF68)/2</f>
        <v>10.719999999999999</v>
      </c>
      <c r="AJ68" s="49" t="str">
        <f t="shared" si="151"/>
        <v>Admis(e)</v>
      </c>
      <c r="AK68" s="9"/>
      <c r="AL68" s="4" t="s">
        <v>495</v>
      </c>
      <c r="AM68" s="4" t="s">
        <v>120</v>
      </c>
      <c r="AN68" s="10">
        <v>1</v>
      </c>
      <c r="AO68" s="11">
        <v>1</v>
      </c>
      <c r="AP68" s="4">
        <v>1</v>
      </c>
      <c r="AQ68" s="4">
        <v>1</v>
      </c>
      <c r="AR68" s="4">
        <v>1</v>
      </c>
      <c r="AS68" s="4">
        <v>2</v>
      </c>
      <c r="AT68" s="4">
        <v>1</v>
      </c>
      <c r="AU68" s="4">
        <v>2</v>
      </c>
      <c r="AV68" s="4">
        <v>1</v>
      </c>
      <c r="AW68" s="4">
        <v>1</v>
      </c>
      <c r="AX68" s="4">
        <v>1</v>
      </c>
      <c r="AY68" s="10">
        <v>1</v>
      </c>
      <c r="AZ68" s="4">
        <v>2</v>
      </c>
      <c r="BA68" s="4">
        <v>2</v>
      </c>
      <c r="BB68" s="4">
        <v>1</v>
      </c>
      <c r="BC68" s="4">
        <v>1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2"/>
      <c r="BJ68" s="4">
        <f>IF(G68&gt;=10,6,0)</f>
        <v>6</v>
      </c>
      <c r="BK68" s="4">
        <f>IF(H68&gt;=10,6,0)</f>
        <v>6</v>
      </c>
      <c r="BL68" s="4">
        <f>IF(I68&gt;=10,6,0)</f>
        <v>6</v>
      </c>
      <c r="BM68" s="2"/>
      <c r="BN68" s="4">
        <f>IF(L68&gt;=10,4,0)</f>
        <v>4</v>
      </c>
      <c r="BO68" s="4">
        <f>IF(M68&gt;=10,4,0)</f>
        <v>0</v>
      </c>
      <c r="BP68" s="2"/>
      <c r="BQ68" s="4">
        <f>IF(P68&gt;=10,2,0)</f>
        <v>2</v>
      </c>
      <c r="BR68" s="4">
        <f>IF(Q68&gt;=10,2,0)</f>
        <v>2</v>
      </c>
      <c r="BS68" s="2"/>
      <c r="BT68" s="4">
        <f>IF(V68&gt;=10,6,0)</f>
        <v>6</v>
      </c>
      <c r="BU68" s="4">
        <f>IF(W68&gt;=10,6,0)</f>
        <v>6</v>
      </c>
      <c r="BV68" s="4">
        <f>IF(X68&gt;=10,6,0)</f>
        <v>6</v>
      </c>
      <c r="BW68" s="2"/>
      <c r="BX68" s="4">
        <f>IF(AA68&gt;=10,5,0)</f>
        <v>5</v>
      </c>
      <c r="BY68" s="4">
        <f>IF(AB68&gt;=10,5,0)</f>
        <v>5</v>
      </c>
      <c r="BZ68" s="2"/>
      <c r="CA68" s="4">
        <f>IF(AE68&gt;=10,2,0)</f>
        <v>2</v>
      </c>
      <c r="CB68" s="4" t="s">
        <v>192</v>
      </c>
      <c r="CF68" s="4" t="s">
        <v>420</v>
      </c>
    </row>
    <row r="69" spans="1:84" ht="16.5" customHeight="1">
      <c r="A69" s="29">
        <v>60</v>
      </c>
      <c r="B69" s="94" t="s">
        <v>126</v>
      </c>
      <c r="C69" s="94" t="s">
        <v>127</v>
      </c>
      <c r="D69" s="94" t="s">
        <v>111</v>
      </c>
      <c r="E69" s="68">
        <f>((G69*3)+(H69*3)+(I69*3))/9</f>
        <v>0</v>
      </c>
      <c r="F69" s="69">
        <f>IF(E69&gt;=10,18,SUM(IF(G69&gt;=10,6,0),IF(H69&gt;=10,6,0),IF(I69&gt;=10,6,0)))</f>
        <v>0</v>
      </c>
      <c r="G69" s="81">
        <v>0</v>
      </c>
      <c r="H69" s="81">
        <v>0</v>
      </c>
      <c r="I69" s="81">
        <v>0</v>
      </c>
      <c r="J69" s="68">
        <f>((L69*2)+(M69*3))/5</f>
        <v>10</v>
      </c>
      <c r="K69" s="69">
        <f>IF(J69&gt;=10,8,SUM(IF(L69&gt;=10,4,0),IF(M69&gt;=10,4,0)))</f>
        <v>8</v>
      </c>
      <c r="L69" s="81">
        <v>10</v>
      </c>
      <c r="M69" s="81">
        <v>10</v>
      </c>
      <c r="N69" s="68">
        <f>((P69*2)+(Q69*2))/4</f>
        <v>10.75</v>
      </c>
      <c r="O69" s="69">
        <f>IF(N69&gt;=10,4,SUM(IF(P69&gt;=10,2,0),IF(Q69&gt;=10,2,0)))</f>
        <v>4</v>
      </c>
      <c r="P69" s="81">
        <v>11.5</v>
      </c>
      <c r="Q69" s="81">
        <v>10</v>
      </c>
      <c r="R69" s="70">
        <f>ROUNDUP(((E69*9)+(J69*5)+(N69*4))/18,2)</f>
        <v>5.17</v>
      </c>
      <c r="S69" s="71">
        <f>IF(R69&gt;=10,30,SUM(F69+K69+O69))</f>
        <v>12</v>
      </c>
      <c r="T69" s="68">
        <f>((V69*3)+(W69*3)+(X69*3))/9</f>
        <v>9.610000000000001</v>
      </c>
      <c r="U69" s="72">
        <f>IF(T69&gt;=10,18,SUM(IF(V69&gt;=10,6,0),IF(W69&gt;=10,6,0),IF(X69&gt;=10,6,0)))</f>
        <v>12</v>
      </c>
      <c r="V69" s="81">
        <v>8.5</v>
      </c>
      <c r="W69" s="81">
        <v>10.33</v>
      </c>
      <c r="X69" s="81">
        <v>10</v>
      </c>
      <c r="Y69" s="68">
        <f>((AA69*2)+(AB69*2))/4</f>
        <v>11.08</v>
      </c>
      <c r="Z69" s="73">
        <f>IF(Y69&gt;=10,10,SUM(IF(AA69&gt;=10,5,0),IF(AB69&gt;=10,5,0)))</f>
        <v>10</v>
      </c>
      <c r="AA69" s="81">
        <v>10.83</v>
      </c>
      <c r="AB69" s="81">
        <v>11.33</v>
      </c>
      <c r="AC69" s="68">
        <f>((AE69*2))/2</f>
        <v>11.5</v>
      </c>
      <c r="AD69" s="69">
        <f>IF(AC69&gt;=10,2,0)</f>
        <v>2</v>
      </c>
      <c r="AE69" s="81">
        <v>11.5</v>
      </c>
      <c r="AF69" s="70">
        <f>ROUNDUP(((T69*9)+(Y69*4)+(AC69*2))/15,2)</f>
        <v>10.26</v>
      </c>
      <c r="AG69" s="74">
        <f>IF(AF69&gt;=10,30,SUM(U69+Z69+AD69))</f>
        <v>30</v>
      </c>
      <c r="AH69" s="75">
        <f>SUM(S69+AG69)</f>
        <v>42</v>
      </c>
      <c r="AI69" s="76">
        <f>(R69+AF69)/2</f>
        <v>7.715</v>
      </c>
      <c r="AJ69" s="49" t="str">
        <f t="shared" si="151"/>
        <v>Ajourné(e)</v>
      </c>
      <c r="AK69" s="9"/>
      <c r="AL69" s="4" t="s">
        <v>430</v>
      </c>
      <c r="AM69" s="4" t="s">
        <v>40</v>
      </c>
      <c r="AN69" s="10">
        <v>2</v>
      </c>
      <c r="AO69" s="11">
        <v>2</v>
      </c>
      <c r="AP69" s="4">
        <v>2</v>
      </c>
      <c r="AQ69" s="4">
        <v>2</v>
      </c>
      <c r="AR69" s="4">
        <v>2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10">
        <v>1</v>
      </c>
      <c r="AZ69" s="4">
        <v>2</v>
      </c>
      <c r="BA69" s="4">
        <v>2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2"/>
      <c r="BJ69" s="4">
        <f>IF(G69&gt;=10,6,0)</f>
        <v>0</v>
      </c>
      <c r="BK69" s="4">
        <f>IF(H69&gt;=10,6,0)</f>
        <v>0</v>
      </c>
      <c r="BL69" s="4">
        <f>IF(I69&gt;=10,6,0)</f>
        <v>0</v>
      </c>
      <c r="BM69" s="2"/>
      <c r="BN69" s="4">
        <f>IF(L69&gt;=10,4,0)</f>
        <v>4</v>
      </c>
      <c r="BO69" s="4">
        <f>IF(M69&gt;=10,4,0)</f>
        <v>4</v>
      </c>
      <c r="BP69" s="2"/>
      <c r="BQ69" s="4">
        <f>IF(P69&gt;=10,2,0)</f>
        <v>2</v>
      </c>
      <c r="BR69" s="4">
        <f>IF(Q69&gt;=10,2,0)</f>
        <v>2</v>
      </c>
      <c r="BS69" s="2"/>
      <c r="BT69" s="4">
        <f>IF(V69&gt;=10,6,0)</f>
        <v>0</v>
      </c>
      <c r="BU69" s="4">
        <f>IF(W69&gt;=10,6,0)</f>
        <v>6</v>
      </c>
      <c r="BV69" s="4">
        <f>IF(X69&gt;=10,6,0)</f>
        <v>6</v>
      </c>
      <c r="BW69" s="2"/>
      <c r="BX69" s="4">
        <f>IF(AA69&gt;=10,5,0)</f>
        <v>5</v>
      </c>
      <c r="BY69" s="4">
        <f>IF(AB69&gt;=10,5,0)</f>
        <v>5</v>
      </c>
      <c r="BZ69" s="2"/>
      <c r="CA69" s="4">
        <f>IF(AE69&gt;=10,2,0)</f>
        <v>2</v>
      </c>
      <c r="CB69" s="4" t="s">
        <v>192</v>
      </c>
      <c r="CF69" s="4" t="s">
        <v>420</v>
      </c>
    </row>
    <row r="70" spans="1:84" ht="16.5" customHeight="1">
      <c r="A70" s="29">
        <v>61</v>
      </c>
      <c r="B70" s="94" t="s">
        <v>329</v>
      </c>
      <c r="C70" s="94" t="s">
        <v>330</v>
      </c>
      <c r="D70" s="94" t="s">
        <v>240</v>
      </c>
      <c r="E70" s="68">
        <f>((G70*3)+(H70*3)+(I70*3))/9</f>
        <v>11.386666666666668</v>
      </c>
      <c r="F70" s="69">
        <f>IF(E70&gt;=10,18,SUM(IF(G70&gt;=10,6,0),IF(H70&gt;=10,6,0),IF(I70&gt;=10,6,0)))</f>
        <v>18</v>
      </c>
      <c r="G70" s="81">
        <v>13</v>
      </c>
      <c r="H70" s="81">
        <v>10.33</v>
      </c>
      <c r="I70" s="81">
        <v>10.83</v>
      </c>
      <c r="J70" s="68">
        <f>((L70*2)+(M70*3))/5</f>
        <v>9.402</v>
      </c>
      <c r="K70" s="69">
        <f>IF(J70&gt;=10,8,SUM(IF(L70&gt;=10,4,0),IF(M70&gt;=10,4,0)))</f>
        <v>4</v>
      </c>
      <c r="L70" s="81">
        <v>12</v>
      </c>
      <c r="M70" s="81">
        <v>7.67</v>
      </c>
      <c r="N70" s="68">
        <f>((P70*2)+(Q70*2))/4</f>
        <v>8.5</v>
      </c>
      <c r="O70" s="69">
        <f>IF(N70&gt;=10,4,SUM(IF(P70&gt;=10,2,0),IF(Q70&gt;=10,2,0)))</f>
        <v>2</v>
      </c>
      <c r="P70" s="81">
        <v>11</v>
      </c>
      <c r="Q70" s="81">
        <v>6</v>
      </c>
      <c r="R70" s="70">
        <f>ROUNDUP(((E70*9)+(J70*5)+(N70*4))/18,2)</f>
        <v>10.2</v>
      </c>
      <c r="S70" s="71">
        <f>IF(R70&gt;=10,30,SUM(F70+K70+O70))</f>
        <v>30</v>
      </c>
      <c r="T70" s="68">
        <f>((V70*3)+(W70*3)+(X70*3))/9</f>
        <v>10.276666666666667</v>
      </c>
      <c r="U70" s="72">
        <f>IF(T70&gt;=10,18,SUM(IF(V70&gt;=10,6,0),IF(W70&gt;=10,6,0),IF(X70&gt;=10,6,0)))</f>
        <v>18</v>
      </c>
      <c r="V70" s="81">
        <v>10</v>
      </c>
      <c r="W70" s="81">
        <v>10.33</v>
      </c>
      <c r="X70" s="81">
        <v>10.5</v>
      </c>
      <c r="Y70" s="68">
        <f>((AA70*2)+(AB70*2))/4</f>
        <v>12.085</v>
      </c>
      <c r="Z70" s="73">
        <f>IF(Y70&gt;=10,10,SUM(IF(AA70&gt;=10,5,0),IF(AB70&gt;=10,5,0)))</f>
        <v>10</v>
      </c>
      <c r="AA70" s="81">
        <v>12</v>
      </c>
      <c r="AB70" s="81">
        <v>12.17</v>
      </c>
      <c r="AC70" s="68">
        <f>((AE70*2))/2</f>
        <v>6</v>
      </c>
      <c r="AD70" s="69">
        <f>IF(AC70&gt;=10,2,0)</f>
        <v>0</v>
      </c>
      <c r="AE70" s="81">
        <v>6</v>
      </c>
      <c r="AF70" s="70">
        <f>ROUNDUP(((T70*9)+(Y70*4)+(AC70*2))/15,2)</f>
        <v>10.19</v>
      </c>
      <c r="AG70" s="74">
        <f>IF(AF70&gt;=10,30,SUM(U70+Z70+AD70))</f>
        <v>30</v>
      </c>
      <c r="AH70" s="75">
        <f>SUM(S70+AG70)</f>
        <v>60</v>
      </c>
      <c r="AI70" s="76">
        <f>(R70+AF70)/2</f>
        <v>10.195</v>
      </c>
      <c r="AJ70" s="49" t="str">
        <f t="shared" si="151"/>
        <v>Admis(e)</v>
      </c>
      <c r="AK70" s="9"/>
      <c r="AL70" s="4" t="s">
        <v>496</v>
      </c>
      <c r="AM70" s="4" t="s">
        <v>497</v>
      </c>
      <c r="AN70" s="10">
        <v>1</v>
      </c>
      <c r="AO70" s="11">
        <v>1</v>
      </c>
      <c r="AP70" s="4">
        <v>1</v>
      </c>
      <c r="AQ70" s="4">
        <v>1</v>
      </c>
      <c r="AR70" s="4">
        <v>1</v>
      </c>
      <c r="AS70" s="4">
        <v>2</v>
      </c>
      <c r="AT70" s="4">
        <v>1</v>
      </c>
      <c r="AU70" s="4">
        <v>2</v>
      </c>
      <c r="AV70" s="4">
        <v>2</v>
      </c>
      <c r="AW70" s="4">
        <v>1</v>
      </c>
      <c r="AX70" s="4">
        <v>2</v>
      </c>
      <c r="AY70" s="10">
        <v>2</v>
      </c>
      <c r="AZ70" s="4">
        <v>2</v>
      </c>
      <c r="BA70" s="4">
        <v>2</v>
      </c>
      <c r="BB70" s="4">
        <v>1</v>
      </c>
      <c r="BC70" s="4">
        <v>2</v>
      </c>
      <c r="BD70" s="4">
        <v>1</v>
      </c>
      <c r="BE70" s="4">
        <v>1</v>
      </c>
      <c r="BF70" s="4">
        <v>1</v>
      </c>
      <c r="BG70" s="4">
        <v>2</v>
      </c>
      <c r="BH70" s="4">
        <v>2</v>
      </c>
      <c r="BI70" s="2"/>
      <c r="BJ70" s="4">
        <f>IF(G70&gt;=10,6,0)</f>
        <v>6</v>
      </c>
      <c r="BK70" s="4">
        <f>IF(H70&gt;=10,6,0)</f>
        <v>6</v>
      </c>
      <c r="BL70" s="4">
        <f>IF(I70&gt;=10,6,0)</f>
        <v>6</v>
      </c>
      <c r="BM70" s="2"/>
      <c r="BN70" s="4">
        <f>IF(L70&gt;=10,4,0)</f>
        <v>4</v>
      </c>
      <c r="BO70" s="4">
        <f>IF(M70&gt;=10,4,0)</f>
        <v>0</v>
      </c>
      <c r="BP70" s="2"/>
      <c r="BQ70" s="4">
        <f>IF(P70&gt;=10,2,0)</f>
        <v>2</v>
      </c>
      <c r="BR70" s="4">
        <f>IF(Q70&gt;=10,2,0)</f>
        <v>0</v>
      </c>
      <c r="BS70" s="2"/>
      <c r="BT70" s="4">
        <f>IF(V70&gt;=10,6,0)</f>
        <v>6</v>
      </c>
      <c r="BU70" s="4">
        <f>IF(W70&gt;=10,6,0)</f>
        <v>6</v>
      </c>
      <c r="BV70" s="4">
        <f>IF(X70&gt;=10,6,0)</f>
        <v>6</v>
      </c>
      <c r="BW70" s="2"/>
      <c r="BX70" s="4">
        <f>IF(AA70&gt;=10,5,0)</f>
        <v>5</v>
      </c>
      <c r="BY70" s="4">
        <f>IF(AB70&gt;=10,5,0)</f>
        <v>5</v>
      </c>
      <c r="BZ70" s="2"/>
      <c r="CA70" s="4">
        <f>IF(AE70&gt;=10,2,0)</f>
        <v>0</v>
      </c>
      <c r="CB70" s="4" t="s">
        <v>192</v>
      </c>
      <c r="CF70" s="4" t="s">
        <v>420</v>
      </c>
    </row>
    <row r="71" spans="1:84" ht="16.5" customHeight="1">
      <c r="A71" s="29">
        <v>62</v>
      </c>
      <c r="B71" s="94" t="s">
        <v>331</v>
      </c>
      <c r="C71" s="94" t="s">
        <v>332</v>
      </c>
      <c r="D71" s="94" t="s">
        <v>51</v>
      </c>
      <c r="E71" s="68">
        <f>((G71*3)+(H71*3)+(I71*3))/9</f>
        <v>11.446666666666665</v>
      </c>
      <c r="F71" s="69">
        <f>IF(E71&gt;=10,18,SUM(IF(G71&gt;=10,6,0),IF(H71&gt;=10,6,0),IF(I71&gt;=10,6,0)))</f>
        <v>18</v>
      </c>
      <c r="G71" s="81">
        <v>10</v>
      </c>
      <c r="H71" s="81">
        <v>10.17</v>
      </c>
      <c r="I71" s="81">
        <v>14.17</v>
      </c>
      <c r="J71" s="68">
        <f>((L71*2)+(M71*3))/5</f>
        <v>10</v>
      </c>
      <c r="K71" s="69">
        <f>IF(J71&gt;=10,8,SUM(IF(L71&gt;=10,4,0),IF(M71&gt;=10,4,0)))</f>
        <v>8</v>
      </c>
      <c r="L71" s="81">
        <v>10</v>
      </c>
      <c r="M71" s="81">
        <v>10</v>
      </c>
      <c r="N71" s="68">
        <f>((P71*2)+(Q71*2))/4</f>
        <v>9.5</v>
      </c>
      <c r="O71" s="69">
        <f>IF(N71&gt;=10,4,SUM(IF(P71&gt;=10,2,0),IF(Q71&gt;=10,2,0)))</f>
        <v>2</v>
      </c>
      <c r="P71" s="81">
        <v>11</v>
      </c>
      <c r="Q71" s="81">
        <v>8</v>
      </c>
      <c r="R71" s="70">
        <f>ROUNDUP(((E71*9)+(J71*5)+(N71*4))/18,2)</f>
        <v>10.62</v>
      </c>
      <c r="S71" s="71">
        <f>IF(R71&gt;=10,30,SUM(F71+K71+O71))</f>
        <v>30</v>
      </c>
      <c r="T71" s="68">
        <f>((V71*3)+(W71*3)+(X71*3))/9</f>
        <v>11.443333333333335</v>
      </c>
      <c r="U71" s="72">
        <f>IF(T71&gt;=10,18,SUM(IF(V71&gt;=10,6,0),IF(W71&gt;=10,6,0),IF(X71&gt;=10,6,0)))</f>
        <v>18</v>
      </c>
      <c r="V71" s="81">
        <v>11.5</v>
      </c>
      <c r="W71" s="81">
        <v>11.33</v>
      </c>
      <c r="X71" s="81">
        <v>11.5</v>
      </c>
      <c r="Y71" s="68">
        <f>((AA71*2)+(AB71*2))/4</f>
        <v>11.25</v>
      </c>
      <c r="Z71" s="73">
        <f>IF(Y71&gt;=10,10,SUM(IF(AA71&gt;=10,5,0),IF(AB71&gt;=10,5,0)))</f>
        <v>10</v>
      </c>
      <c r="AA71" s="81">
        <v>13.33</v>
      </c>
      <c r="AB71" s="81">
        <v>9.17</v>
      </c>
      <c r="AC71" s="68">
        <f>((AE71*2))/2</f>
        <v>6</v>
      </c>
      <c r="AD71" s="69">
        <f>IF(AC71&gt;=10,2,0)</f>
        <v>0</v>
      </c>
      <c r="AE71" s="81">
        <v>6</v>
      </c>
      <c r="AF71" s="70">
        <f>ROUNDUP(((T71*9)+(Y71*4)+(AC71*2))/15,2)</f>
        <v>10.67</v>
      </c>
      <c r="AG71" s="74">
        <f>IF(AF71&gt;=10,30,SUM(U71+Z71+AD71))</f>
        <v>30</v>
      </c>
      <c r="AH71" s="75">
        <f>SUM(S71+AG71)</f>
        <v>60</v>
      </c>
      <c r="AI71" s="76">
        <f>(R71+AF71)/2</f>
        <v>10.645</v>
      </c>
      <c r="AJ71" s="49" t="str">
        <f t="shared" si="151"/>
        <v>Admis(e)</v>
      </c>
      <c r="AK71" s="9"/>
      <c r="AL71" s="4" t="s">
        <v>498</v>
      </c>
      <c r="AM71" s="4" t="s">
        <v>44</v>
      </c>
      <c r="AN71" s="10">
        <v>2</v>
      </c>
      <c r="AO71" s="11">
        <v>2</v>
      </c>
      <c r="AP71" s="4">
        <v>1</v>
      </c>
      <c r="AQ71" s="4">
        <v>2</v>
      </c>
      <c r="AR71" s="4">
        <v>2</v>
      </c>
      <c r="AS71" s="4">
        <v>2</v>
      </c>
      <c r="AT71" s="4">
        <v>1</v>
      </c>
      <c r="AU71" s="4">
        <v>2</v>
      </c>
      <c r="AV71" s="4">
        <v>2</v>
      </c>
      <c r="AW71" s="4">
        <v>1</v>
      </c>
      <c r="AX71" s="4">
        <v>2</v>
      </c>
      <c r="AY71" s="10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2</v>
      </c>
      <c r="BH71" s="4">
        <v>2</v>
      </c>
      <c r="BI71" s="2"/>
      <c r="BJ71" s="4">
        <f>IF(G71&gt;=10,6,0)</f>
        <v>6</v>
      </c>
      <c r="BK71" s="4">
        <f>IF(H71&gt;=10,6,0)</f>
        <v>6</v>
      </c>
      <c r="BL71" s="4">
        <f>IF(I71&gt;=10,6,0)</f>
        <v>6</v>
      </c>
      <c r="BM71" s="2"/>
      <c r="BN71" s="4">
        <f>IF(L71&gt;=10,4,0)</f>
        <v>4</v>
      </c>
      <c r="BO71" s="4">
        <f>IF(M71&gt;=10,4,0)</f>
        <v>4</v>
      </c>
      <c r="BP71" s="2"/>
      <c r="BQ71" s="4">
        <f>IF(P71&gt;=10,2,0)</f>
        <v>2</v>
      </c>
      <c r="BR71" s="4">
        <f>IF(Q71&gt;=10,2,0)</f>
        <v>0</v>
      </c>
      <c r="BS71" s="2"/>
      <c r="BT71" s="4">
        <f>IF(V71&gt;=10,6,0)</f>
        <v>6</v>
      </c>
      <c r="BU71" s="4">
        <f>IF(W71&gt;=10,6,0)</f>
        <v>6</v>
      </c>
      <c r="BV71" s="4">
        <f>IF(X71&gt;=10,6,0)</f>
        <v>6</v>
      </c>
      <c r="BW71" s="2"/>
      <c r="BX71" s="4">
        <f>IF(AA71&gt;=10,5,0)</f>
        <v>5</v>
      </c>
      <c r="BY71" s="4">
        <f>IF(AB71&gt;=10,5,0)</f>
        <v>0</v>
      </c>
      <c r="BZ71" s="2"/>
      <c r="CA71" s="4">
        <f>IF(AE71&gt;=10,2,0)</f>
        <v>0</v>
      </c>
      <c r="CB71" s="4" t="s">
        <v>192</v>
      </c>
      <c r="CF71" s="4" t="s">
        <v>420</v>
      </c>
    </row>
    <row r="72" spans="1:84" ht="16.5" customHeight="1">
      <c r="A72" s="29">
        <v>63</v>
      </c>
      <c r="B72" s="94" t="s">
        <v>333</v>
      </c>
      <c r="C72" s="94" t="s">
        <v>168</v>
      </c>
      <c r="D72" s="94" t="s">
        <v>163</v>
      </c>
      <c r="E72" s="68">
        <f>((G72*3)+(H72*3)+(I72*3))/9</f>
        <v>12.443333333333335</v>
      </c>
      <c r="F72" s="69">
        <f>IF(E72&gt;=10,18,SUM(IF(G72&gt;=10,6,0),IF(H72&gt;=10,6,0),IF(I72&gt;=10,6,0)))</f>
        <v>18</v>
      </c>
      <c r="G72" s="81">
        <v>15</v>
      </c>
      <c r="H72" s="81">
        <v>8.5</v>
      </c>
      <c r="I72" s="81">
        <v>13.83</v>
      </c>
      <c r="J72" s="68">
        <f>((L72*2)+(M72*3))/5</f>
        <v>10.402</v>
      </c>
      <c r="K72" s="69">
        <f>IF(J72&gt;=10,8,SUM(IF(L72&gt;=10,4,0),IF(M72&gt;=10,4,0)))</f>
        <v>8</v>
      </c>
      <c r="L72" s="81">
        <v>13</v>
      </c>
      <c r="M72" s="81">
        <v>8.67</v>
      </c>
      <c r="N72" s="68">
        <f>((P72*2)+(Q72*2))/4</f>
        <v>10</v>
      </c>
      <c r="O72" s="69">
        <f>IF(N72&gt;=10,4,SUM(IF(P72&gt;=10,2,0),IF(Q72&gt;=10,2,0)))</f>
        <v>4</v>
      </c>
      <c r="P72" s="81">
        <v>10</v>
      </c>
      <c r="Q72" s="81">
        <v>10</v>
      </c>
      <c r="R72" s="70">
        <f>ROUNDUP(((E72*9)+(J72*5)+(N72*4))/18,2)</f>
        <v>11.34</v>
      </c>
      <c r="S72" s="71">
        <f>IF(R72&gt;=10,30,SUM(F72+K72+O72))</f>
        <v>30</v>
      </c>
      <c r="T72" s="68">
        <f>((V72*3)+(W72*3)+(X72*3))/9</f>
        <v>11</v>
      </c>
      <c r="U72" s="72">
        <f>IF(T72&gt;=10,18,SUM(IF(V72&gt;=10,6,0),IF(W72&gt;=10,6,0),IF(X72&gt;=10,6,0)))</f>
        <v>18</v>
      </c>
      <c r="V72" s="81">
        <v>14</v>
      </c>
      <c r="W72" s="81">
        <v>9</v>
      </c>
      <c r="X72" s="81">
        <v>10</v>
      </c>
      <c r="Y72" s="68">
        <f>((AA72*2)+(AB72*2))/4</f>
        <v>12</v>
      </c>
      <c r="Z72" s="73">
        <f>IF(Y72&gt;=10,10,SUM(IF(AA72&gt;=10,5,0),IF(AB72&gt;=10,5,0)))</f>
        <v>10</v>
      </c>
      <c r="AA72" s="81">
        <v>11.67</v>
      </c>
      <c r="AB72" s="81">
        <v>12.33</v>
      </c>
      <c r="AC72" s="68">
        <f>((AE72*2))/2</f>
        <v>10</v>
      </c>
      <c r="AD72" s="69">
        <f>IF(AC72&gt;=10,2,0)</f>
        <v>2</v>
      </c>
      <c r="AE72" s="81">
        <v>10</v>
      </c>
      <c r="AF72" s="70">
        <f>ROUNDUP(((T72*9)+(Y72*4)+(AC72*2))/15,2)</f>
        <v>11.14</v>
      </c>
      <c r="AG72" s="87">
        <f>IF(AF72&gt;=10,30,SUM(U72+Z72+AD72))</f>
        <v>30</v>
      </c>
      <c r="AH72" s="88">
        <f>SUM(S72+AG72)</f>
        <v>60</v>
      </c>
      <c r="AI72" s="89">
        <f>(R72+AF72)/2</f>
        <v>11.24</v>
      </c>
      <c r="AJ72" s="49" t="str">
        <f t="shared" si="151"/>
        <v>Admis(e)</v>
      </c>
      <c r="AK72" s="9"/>
      <c r="AL72" s="4" t="s">
        <v>499</v>
      </c>
      <c r="AM72" s="4" t="s">
        <v>37</v>
      </c>
      <c r="AN72" s="10">
        <v>1</v>
      </c>
      <c r="AO72" s="11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10">
        <v>1</v>
      </c>
      <c r="AZ72" s="4">
        <v>2</v>
      </c>
      <c r="BA72" s="4">
        <v>2</v>
      </c>
      <c r="BB72" s="4">
        <v>2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2"/>
      <c r="BJ72" s="4">
        <f>IF(G72&gt;=10,6,0)</f>
        <v>6</v>
      </c>
      <c r="BK72" s="4">
        <f>IF(H72&gt;=10,6,0)</f>
        <v>0</v>
      </c>
      <c r="BL72" s="4">
        <f>IF(I72&gt;=10,6,0)</f>
        <v>6</v>
      </c>
      <c r="BM72" s="2"/>
      <c r="BN72" s="4">
        <f>IF(L72&gt;=10,4,0)</f>
        <v>4</v>
      </c>
      <c r="BO72" s="4">
        <f>IF(M72&gt;=10,4,0)</f>
        <v>0</v>
      </c>
      <c r="BP72" s="2"/>
      <c r="BQ72" s="4">
        <f>IF(P72&gt;=10,2,0)</f>
        <v>2</v>
      </c>
      <c r="BR72" s="4">
        <f>IF(Q72&gt;=10,2,0)</f>
        <v>2</v>
      </c>
      <c r="BS72" s="2"/>
      <c r="BT72" s="4">
        <f>IF(V72&gt;=10,6,0)</f>
        <v>6</v>
      </c>
      <c r="BU72" s="4">
        <f>IF(W72&gt;=10,6,0)</f>
        <v>0</v>
      </c>
      <c r="BV72" s="4">
        <f>IF(X72&gt;=10,6,0)</f>
        <v>6</v>
      </c>
      <c r="BW72" s="2"/>
      <c r="BX72" s="4">
        <f>IF(AA72&gt;=10,5,0)</f>
        <v>5</v>
      </c>
      <c r="BY72" s="4">
        <f>IF(AB72&gt;=10,5,0)</f>
        <v>5</v>
      </c>
      <c r="BZ72" s="2"/>
      <c r="CA72" s="4">
        <f>IF(AE72&gt;=10,2,0)</f>
        <v>2</v>
      </c>
      <c r="CB72" s="4" t="s">
        <v>192</v>
      </c>
      <c r="CF72" s="4" t="s">
        <v>420</v>
      </c>
    </row>
    <row r="73" spans="1:84" ht="16.5" customHeight="1">
      <c r="A73" s="29">
        <v>64</v>
      </c>
      <c r="B73" s="94" t="s">
        <v>335</v>
      </c>
      <c r="C73" s="94" t="s">
        <v>334</v>
      </c>
      <c r="D73" s="94" t="s">
        <v>179</v>
      </c>
      <c r="E73" s="82">
        <f aca="true" t="shared" si="152" ref="E73:E94">((G73*3)+(H73*3)+(I73*3))/9</f>
        <v>11.333333333333334</v>
      </c>
      <c r="F73" s="83">
        <f aca="true" t="shared" si="153" ref="F73:F94">IF(E73&gt;=10,18,SUM(IF(G73&gt;=10,6,0),IF(H73&gt;=10,6,0),IF(I73&gt;=10,6,0)))</f>
        <v>18</v>
      </c>
      <c r="G73" s="81">
        <v>12</v>
      </c>
      <c r="H73" s="81">
        <v>12</v>
      </c>
      <c r="I73" s="81">
        <v>10</v>
      </c>
      <c r="J73" s="68">
        <f aca="true" t="shared" si="154" ref="J73:J94">((L73*2)+(M73*3))/5</f>
        <v>8.6</v>
      </c>
      <c r="K73" s="69">
        <f aca="true" t="shared" si="155" ref="K73:K94">IF(J73&gt;=10,8,SUM(IF(L73&gt;=10,4,0),IF(M73&gt;=10,4,0)))</f>
        <v>4</v>
      </c>
      <c r="L73" s="81">
        <v>11</v>
      </c>
      <c r="M73" s="81">
        <v>7</v>
      </c>
      <c r="N73" s="68">
        <f aca="true" t="shared" si="156" ref="N73:N94">((P73*2)+(Q73*2))/4</f>
        <v>11.75</v>
      </c>
      <c r="O73" s="69">
        <f aca="true" t="shared" si="157" ref="O73:O94">IF(N73&gt;=10,4,SUM(IF(P73&gt;=10,2,0),IF(Q73&gt;=10,2,0)))</f>
        <v>4</v>
      </c>
      <c r="P73" s="81">
        <v>15.5</v>
      </c>
      <c r="Q73" s="81">
        <v>8</v>
      </c>
      <c r="R73" s="70">
        <f aca="true" t="shared" si="158" ref="R73:R94">ROUNDUP(((E73*9)+(J73*5)+(N73*4))/18,2)</f>
        <v>10.67</v>
      </c>
      <c r="S73" s="71">
        <f aca="true" t="shared" si="159" ref="S73:S94">IF(R73&gt;=10,30,SUM(F73+K73+O73))</f>
        <v>30</v>
      </c>
      <c r="T73" s="68">
        <f aca="true" t="shared" si="160" ref="T73:T94">((V73*3)+(W73*3)+(X73*3))/9</f>
        <v>11</v>
      </c>
      <c r="U73" s="72">
        <f aca="true" t="shared" si="161" ref="U73:U94">IF(T73&gt;=10,18,SUM(IF(V73&gt;=10,6,0),IF(W73&gt;=10,6,0),IF(X73&gt;=10,6,0)))</f>
        <v>18</v>
      </c>
      <c r="V73" s="81">
        <v>12</v>
      </c>
      <c r="W73" s="81">
        <v>8</v>
      </c>
      <c r="X73" s="81">
        <v>13</v>
      </c>
      <c r="Y73" s="68">
        <f aca="true" t="shared" si="162" ref="Y73:Y94">((AA73*2)+(AB73*2))/4</f>
        <v>12.5</v>
      </c>
      <c r="Z73" s="73">
        <f aca="true" t="shared" si="163" ref="Z73:Z94">IF(Y73&gt;=10,10,SUM(IF(AA73&gt;=10,5,0),IF(AB73&gt;=10,5,0)))</f>
        <v>10</v>
      </c>
      <c r="AA73" s="81">
        <v>10.67</v>
      </c>
      <c r="AB73" s="81">
        <v>14.33</v>
      </c>
      <c r="AC73" s="68">
        <f aca="true" t="shared" si="164" ref="AC73:AC94">((AE73*2))/2</f>
        <v>9</v>
      </c>
      <c r="AD73" s="69">
        <f aca="true" t="shared" si="165" ref="AD73:AD94">IF(AC73&gt;=10,2,0)</f>
        <v>0</v>
      </c>
      <c r="AE73" s="81">
        <v>9</v>
      </c>
      <c r="AF73" s="70">
        <f aca="true" t="shared" si="166" ref="AF73:AF94">ROUNDUP(((T73*9)+(Y73*4)+(AC73*2))/15,2)</f>
        <v>11.14</v>
      </c>
      <c r="AG73" s="87">
        <f aca="true" t="shared" si="167" ref="AG73:AG94">IF(AF73&gt;=10,30,SUM(U73+Z73+AD73))</f>
        <v>30</v>
      </c>
      <c r="AH73" s="88">
        <f aca="true" t="shared" si="168" ref="AH73:AH94">SUM(S73+AG73)</f>
        <v>60</v>
      </c>
      <c r="AI73" s="89">
        <f aca="true" t="shared" si="169" ref="AI73:AI94">(R73+AF73)/2</f>
        <v>10.905000000000001</v>
      </c>
      <c r="AJ73" s="49" t="str">
        <f aca="true" t="shared" si="170" ref="AJ73:AJ94">IF((R73=0)*(AF73=0),"Abandon",IF((R73&gt;=10)*(AF73&gt;=10),"Admis(e)","Ajourné(e)"))</f>
        <v>Admis(e)</v>
      </c>
      <c r="AK73" s="9"/>
      <c r="AL73" s="4" t="s">
        <v>500</v>
      </c>
      <c r="AM73" s="4" t="s">
        <v>118</v>
      </c>
      <c r="AN73" s="10">
        <v>2</v>
      </c>
      <c r="AO73" s="11">
        <v>2</v>
      </c>
      <c r="AP73" s="4">
        <v>1</v>
      </c>
      <c r="AQ73" s="4">
        <v>2</v>
      </c>
      <c r="AR73" s="4">
        <v>1</v>
      </c>
      <c r="AS73" s="4">
        <v>2</v>
      </c>
      <c r="AT73" s="4">
        <v>1</v>
      </c>
      <c r="AU73" s="4">
        <v>2</v>
      </c>
      <c r="AV73" s="4">
        <v>2</v>
      </c>
      <c r="AW73" s="4">
        <v>2</v>
      </c>
      <c r="AX73" s="4">
        <v>2</v>
      </c>
      <c r="AY73" s="10">
        <v>2</v>
      </c>
      <c r="AZ73" s="4">
        <v>2</v>
      </c>
      <c r="BA73" s="4">
        <v>2</v>
      </c>
      <c r="BB73" s="4">
        <v>2</v>
      </c>
      <c r="BC73" s="4">
        <v>1</v>
      </c>
      <c r="BD73" s="4">
        <v>1</v>
      </c>
      <c r="BE73" s="4">
        <v>1</v>
      </c>
      <c r="BF73" s="4">
        <v>1</v>
      </c>
      <c r="BG73" s="4">
        <v>2</v>
      </c>
      <c r="BH73" s="4">
        <v>2</v>
      </c>
      <c r="BI73" s="2"/>
      <c r="BJ73" s="4">
        <f aca="true" t="shared" si="171" ref="BJ73:BJ94">IF(G73&gt;=10,6,0)</f>
        <v>6</v>
      </c>
      <c r="BK73" s="4">
        <f aca="true" t="shared" si="172" ref="BK73:BK94">IF(H73&gt;=10,6,0)</f>
        <v>6</v>
      </c>
      <c r="BL73" s="4">
        <f aca="true" t="shared" si="173" ref="BL73:BL94">IF(I73&gt;=10,6,0)</f>
        <v>6</v>
      </c>
      <c r="BM73" s="2"/>
      <c r="BN73" s="4">
        <f aca="true" t="shared" si="174" ref="BN73:BN94">IF(L73&gt;=10,4,0)</f>
        <v>4</v>
      </c>
      <c r="BO73" s="4">
        <f aca="true" t="shared" si="175" ref="BO73:BO94">IF(M73&gt;=10,4,0)</f>
        <v>0</v>
      </c>
      <c r="BP73" s="2"/>
      <c r="BQ73" s="4">
        <f aca="true" t="shared" si="176" ref="BQ73:BQ94">IF(P73&gt;=10,2,0)</f>
        <v>2</v>
      </c>
      <c r="BR73" s="4">
        <f aca="true" t="shared" si="177" ref="BR73:BR94">IF(Q73&gt;=10,2,0)</f>
        <v>0</v>
      </c>
      <c r="BS73" s="2"/>
      <c r="BT73" s="4">
        <f aca="true" t="shared" si="178" ref="BT73:BT94">IF(V73&gt;=10,6,0)</f>
        <v>6</v>
      </c>
      <c r="BU73" s="4">
        <f aca="true" t="shared" si="179" ref="BU73:BU94">IF(W73&gt;=10,6,0)</f>
        <v>0</v>
      </c>
      <c r="BV73" s="4">
        <f aca="true" t="shared" si="180" ref="BV73:BV94">IF(X73&gt;=10,6,0)</f>
        <v>6</v>
      </c>
      <c r="BW73" s="2"/>
      <c r="BX73" s="4">
        <f aca="true" t="shared" si="181" ref="BX73:BX94">IF(AA73&gt;=10,5,0)</f>
        <v>5</v>
      </c>
      <c r="BY73" s="4">
        <f aca="true" t="shared" si="182" ref="BY73:BY94">IF(AB73&gt;=10,5,0)</f>
        <v>5</v>
      </c>
      <c r="BZ73" s="2"/>
      <c r="CA73" s="4">
        <f aca="true" t="shared" si="183" ref="CA73:CA94">IF(AE73&gt;=10,2,0)</f>
        <v>0</v>
      </c>
      <c r="CB73" s="4" t="s">
        <v>192</v>
      </c>
      <c r="CF73" s="4" t="s">
        <v>420</v>
      </c>
    </row>
    <row r="74" spans="1:84" ht="18.75">
      <c r="A74" s="29">
        <v>65</v>
      </c>
      <c r="B74" s="94" t="s">
        <v>336</v>
      </c>
      <c r="C74" s="94" t="s">
        <v>337</v>
      </c>
      <c r="D74" s="94" t="s">
        <v>338</v>
      </c>
      <c r="E74" s="82">
        <f t="shared" si="152"/>
        <v>9.556666666666665</v>
      </c>
      <c r="F74" s="83">
        <f t="shared" si="153"/>
        <v>12</v>
      </c>
      <c r="G74" s="81">
        <v>12</v>
      </c>
      <c r="H74" s="81">
        <v>5.5</v>
      </c>
      <c r="I74" s="81">
        <v>11.17</v>
      </c>
      <c r="J74" s="68">
        <f t="shared" si="154"/>
        <v>9.398</v>
      </c>
      <c r="K74" s="69">
        <f t="shared" si="155"/>
        <v>4</v>
      </c>
      <c r="L74" s="81">
        <v>11</v>
      </c>
      <c r="M74" s="81">
        <v>8.33</v>
      </c>
      <c r="N74" s="68">
        <f t="shared" si="156"/>
        <v>13</v>
      </c>
      <c r="O74" s="69">
        <f t="shared" si="157"/>
        <v>4</v>
      </c>
      <c r="P74" s="81">
        <v>11</v>
      </c>
      <c r="Q74" s="81">
        <v>15</v>
      </c>
      <c r="R74" s="70">
        <f t="shared" si="158"/>
        <v>10.28</v>
      </c>
      <c r="S74" s="71">
        <f t="shared" si="159"/>
        <v>30</v>
      </c>
      <c r="T74" s="68">
        <f t="shared" si="160"/>
        <v>7.889999999999999</v>
      </c>
      <c r="U74" s="72">
        <f t="shared" si="161"/>
        <v>6</v>
      </c>
      <c r="V74" s="81">
        <v>6</v>
      </c>
      <c r="W74" s="81">
        <v>10.67</v>
      </c>
      <c r="X74" s="81">
        <v>7</v>
      </c>
      <c r="Y74" s="68">
        <f t="shared" si="162"/>
        <v>12.83</v>
      </c>
      <c r="Z74" s="73">
        <f t="shared" si="163"/>
        <v>10</v>
      </c>
      <c r="AA74" s="81">
        <v>12.33</v>
      </c>
      <c r="AB74" s="81">
        <v>13.33</v>
      </c>
      <c r="AC74" s="68">
        <f t="shared" si="164"/>
        <v>15</v>
      </c>
      <c r="AD74" s="69">
        <f t="shared" si="165"/>
        <v>2</v>
      </c>
      <c r="AE74" s="81">
        <v>15</v>
      </c>
      <c r="AF74" s="70">
        <f t="shared" si="166"/>
        <v>10.16</v>
      </c>
      <c r="AG74" s="87">
        <f t="shared" si="167"/>
        <v>30</v>
      </c>
      <c r="AH74" s="88">
        <f t="shared" si="168"/>
        <v>60</v>
      </c>
      <c r="AI74" s="89">
        <f t="shared" si="169"/>
        <v>10.219999999999999</v>
      </c>
      <c r="AJ74" s="49" t="str">
        <f t="shared" si="170"/>
        <v>Admis(e)</v>
      </c>
      <c r="AK74" s="9"/>
      <c r="AL74" s="4" t="s">
        <v>501</v>
      </c>
      <c r="AM74" s="4" t="s">
        <v>44</v>
      </c>
      <c r="AN74" s="10">
        <v>2</v>
      </c>
      <c r="AO74" s="11">
        <v>2</v>
      </c>
      <c r="AP74" s="4">
        <v>1</v>
      </c>
      <c r="AQ74" s="4">
        <v>2</v>
      </c>
      <c r="AR74" s="4">
        <v>2</v>
      </c>
      <c r="AS74" s="4">
        <v>2</v>
      </c>
      <c r="AT74" s="4">
        <v>1</v>
      </c>
      <c r="AU74" s="4">
        <v>2</v>
      </c>
      <c r="AV74" s="4">
        <v>1</v>
      </c>
      <c r="AW74" s="4">
        <v>1</v>
      </c>
      <c r="AX74" s="4">
        <v>1</v>
      </c>
      <c r="AY74" s="10">
        <v>1</v>
      </c>
      <c r="AZ74" s="4">
        <v>2</v>
      </c>
      <c r="BA74" s="4">
        <v>2</v>
      </c>
      <c r="BB74" s="4">
        <v>2</v>
      </c>
      <c r="BC74" s="4">
        <v>2</v>
      </c>
      <c r="BD74" s="4">
        <v>2</v>
      </c>
      <c r="BE74" s="4">
        <v>1</v>
      </c>
      <c r="BF74" s="4">
        <v>2</v>
      </c>
      <c r="BG74" s="4">
        <v>1</v>
      </c>
      <c r="BH74" s="4">
        <v>1</v>
      </c>
      <c r="BI74" s="2"/>
      <c r="BJ74" s="4">
        <f t="shared" si="171"/>
        <v>6</v>
      </c>
      <c r="BK74" s="4">
        <f t="shared" si="172"/>
        <v>0</v>
      </c>
      <c r="BL74" s="4">
        <f t="shared" si="173"/>
        <v>6</v>
      </c>
      <c r="BM74" s="2"/>
      <c r="BN74" s="4">
        <f t="shared" si="174"/>
        <v>4</v>
      </c>
      <c r="BO74" s="4">
        <f t="shared" si="175"/>
        <v>0</v>
      </c>
      <c r="BP74" s="2"/>
      <c r="BQ74" s="4">
        <f t="shared" si="176"/>
        <v>2</v>
      </c>
      <c r="BR74" s="4">
        <f t="shared" si="177"/>
        <v>2</v>
      </c>
      <c r="BS74" s="2"/>
      <c r="BT74" s="4">
        <f t="shared" si="178"/>
        <v>0</v>
      </c>
      <c r="BU74" s="4">
        <f t="shared" si="179"/>
        <v>6</v>
      </c>
      <c r="BV74" s="4">
        <f t="shared" si="180"/>
        <v>0</v>
      </c>
      <c r="BW74" s="2"/>
      <c r="BX74" s="4">
        <f t="shared" si="181"/>
        <v>5</v>
      </c>
      <c r="BY74" s="4">
        <f t="shared" si="182"/>
        <v>5</v>
      </c>
      <c r="BZ74" s="2"/>
      <c r="CA74" s="4">
        <f t="shared" si="183"/>
        <v>2</v>
      </c>
      <c r="CB74" s="4" t="s">
        <v>192</v>
      </c>
      <c r="CF74" s="4" t="s">
        <v>420</v>
      </c>
    </row>
    <row r="75" spans="1:84" ht="18.75">
      <c r="A75" s="29">
        <v>66</v>
      </c>
      <c r="B75" s="94" t="s">
        <v>339</v>
      </c>
      <c r="C75" s="94" t="s">
        <v>340</v>
      </c>
      <c r="D75" s="94" t="s">
        <v>251</v>
      </c>
      <c r="E75" s="82">
        <f t="shared" si="152"/>
        <v>5.166666666666667</v>
      </c>
      <c r="F75" s="83">
        <f t="shared" si="153"/>
        <v>0</v>
      </c>
      <c r="G75" s="81">
        <v>8</v>
      </c>
      <c r="H75" s="81">
        <v>0.67</v>
      </c>
      <c r="I75" s="81">
        <v>6.83</v>
      </c>
      <c r="J75" s="68">
        <f t="shared" si="154"/>
        <v>9.001999999999999</v>
      </c>
      <c r="K75" s="69">
        <f t="shared" si="155"/>
        <v>4</v>
      </c>
      <c r="L75" s="81">
        <v>11</v>
      </c>
      <c r="M75" s="81">
        <v>7.67</v>
      </c>
      <c r="N75" s="68">
        <f t="shared" si="156"/>
        <v>5.375</v>
      </c>
      <c r="O75" s="69">
        <f t="shared" si="157"/>
        <v>0</v>
      </c>
      <c r="P75" s="81">
        <v>1.75</v>
      </c>
      <c r="Q75" s="81">
        <v>9</v>
      </c>
      <c r="R75" s="70">
        <f t="shared" si="158"/>
        <v>6.279999999999999</v>
      </c>
      <c r="S75" s="71">
        <f t="shared" si="159"/>
        <v>4</v>
      </c>
      <c r="T75" s="68">
        <f t="shared" si="160"/>
        <v>4.276666666666667</v>
      </c>
      <c r="U75" s="72">
        <f t="shared" si="161"/>
        <v>0</v>
      </c>
      <c r="V75" s="81">
        <v>5.5</v>
      </c>
      <c r="W75" s="81">
        <v>5.33</v>
      </c>
      <c r="X75" s="81">
        <v>2</v>
      </c>
      <c r="Y75" s="68">
        <f t="shared" si="162"/>
        <v>7.5</v>
      </c>
      <c r="Z75" s="73">
        <f t="shared" si="163"/>
        <v>5</v>
      </c>
      <c r="AA75" s="81">
        <v>10.33</v>
      </c>
      <c r="AB75" s="81">
        <v>4.67</v>
      </c>
      <c r="AC75" s="68">
        <f t="shared" si="164"/>
        <v>0</v>
      </c>
      <c r="AD75" s="69">
        <f t="shared" si="165"/>
        <v>0</v>
      </c>
      <c r="AE75" s="81">
        <v>0</v>
      </c>
      <c r="AF75" s="70">
        <f t="shared" si="166"/>
        <v>4.569999999999999</v>
      </c>
      <c r="AG75" s="87">
        <f t="shared" si="167"/>
        <v>5</v>
      </c>
      <c r="AH75" s="88">
        <f t="shared" si="168"/>
        <v>9</v>
      </c>
      <c r="AI75" s="89">
        <f t="shared" si="169"/>
        <v>5.424999999999999</v>
      </c>
      <c r="AJ75" s="49" t="str">
        <f t="shared" si="170"/>
        <v>Ajourné(e)</v>
      </c>
      <c r="AK75" s="9"/>
      <c r="AL75" s="4" t="s">
        <v>502</v>
      </c>
      <c r="AM75" s="4" t="s">
        <v>43</v>
      </c>
      <c r="AN75" s="10">
        <v>2</v>
      </c>
      <c r="AO75" s="11">
        <v>2</v>
      </c>
      <c r="AP75" s="4">
        <v>2</v>
      </c>
      <c r="AQ75" s="4">
        <v>2</v>
      </c>
      <c r="AR75" s="4">
        <v>2</v>
      </c>
      <c r="AS75" s="4">
        <v>2</v>
      </c>
      <c r="AT75" s="4">
        <v>1</v>
      </c>
      <c r="AU75" s="4">
        <v>2</v>
      </c>
      <c r="AV75" s="4">
        <v>2</v>
      </c>
      <c r="AW75" s="4">
        <v>2</v>
      </c>
      <c r="AX75" s="4">
        <v>2</v>
      </c>
      <c r="AY75" s="10">
        <v>2</v>
      </c>
      <c r="AZ75" s="4">
        <v>2</v>
      </c>
      <c r="BA75" s="4">
        <v>2</v>
      </c>
      <c r="BB75" s="4">
        <v>2</v>
      </c>
      <c r="BC75" s="4">
        <v>2</v>
      </c>
      <c r="BD75" s="4">
        <v>2</v>
      </c>
      <c r="BE75" s="4">
        <v>1</v>
      </c>
      <c r="BF75" s="4">
        <v>2</v>
      </c>
      <c r="BG75" s="4">
        <v>2</v>
      </c>
      <c r="BH75" s="4">
        <v>2</v>
      </c>
      <c r="BI75" s="2"/>
      <c r="BJ75" s="4">
        <f t="shared" si="171"/>
        <v>0</v>
      </c>
      <c r="BK75" s="4">
        <f t="shared" si="172"/>
        <v>0</v>
      </c>
      <c r="BL75" s="4">
        <f t="shared" si="173"/>
        <v>0</v>
      </c>
      <c r="BM75" s="2"/>
      <c r="BN75" s="4">
        <f t="shared" si="174"/>
        <v>4</v>
      </c>
      <c r="BO75" s="4">
        <f t="shared" si="175"/>
        <v>0</v>
      </c>
      <c r="BP75" s="2"/>
      <c r="BQ75" s="4">
        <f t="shared" si="176"/>
        <v>0</v>
      </c>
      <c r="BR75" s="4">
        <f t="shared" si="177"/>
        <v>0</v>
      </c>
      <c r="BS75" s="2"/>
      <c r="BT75" s="4">
        <f t="shared" si="178"/>
        <v>0</v>
      </c>
      <c r="BU75" s="4">
        <f t="shared" si="179"/>
        <v>0</v>
      </c>
      <c r="BV75" s="4">
        <f t="shared" si="180"/>
        <v>0</v>
      </c>
      <c r="BW75" s="2"/>
      <c r="BX75" s="4">
        <f t="shared" si="181"/>
        <v>5</v>
      </c>
      <c r="BY75" s="4">
        <f t="shared" si="182"/>
        <v>0</v>
      </c>
      <c r="BZ75" s="2"/>
      <c r="CA75" s="4">
        <f t="shared" si="183"/>
        <v>0</v>
      </c>
      <c r="CB75" s="4" t="s">
        <v>192</v>
      </c>
      <c r="CF75" s="4" t="s">
        <v>420</v>
      </c>
    </row>
    <row r="76" spans="1:84" ht="18.75">
      <c r="A76" s="29">
        <v>67</v>
      </c>
      <c r="B76" s="94" t="s">
        <v>341</v>
      </c>
      <c r="C76" s="94" t="s">
        <v>129</v>
      </c>
      <c r="D76" s="94" t="s">
        <v>107</v>
      </c>
      <c r="E76" s="82">
        <f t="shared" si="152"/>
        <v>12.443333333333335</v>
      </c>
      <c r="F76" s="83">
        <f t="shared" si="153"/>
        <v>18</v>
      </c>
      <c r="G76" s="81">
        <v>14</v>
      </c>
      <c r="H76" s="81">
        <v>11.5</v>
      </c>
      <c r="I76" s="81">
        <v>11.83</v>
      </c>
      <c r="J76" s="68">
        <f t="shared" si="154"/>
        <v>9.402</v>
      </c>
      <c r="K76" s="69">
        <f t="shared" si="155"/>
        <v>4</v>
      </c>
      <c r="L76" s="81">
        <v>12</v>
      </c>
      <c r="M76" s="81">
        <v>7.67</v>
      </c>
      <c r="N76" s="68">
        <f t="shared" si="156"/>
        <v>9</v>
      </c>
      <c r="O76" s="69">
        <f t="shared" si="157"/>
        <v>2</v>
      </c>
      <c r="P76" s="81">
        <v>11</v>
      </c>
      <c r="Q76" s="81">
        <v>7</v>
      </c>
      <c r="R76" s="70">
        <f t="shared" si="158"/>
        <v>10.84</v>
      </c>
      <c r="S76" s="71">
        <f t="shared" si="159"/>
        <v>30</v>
      </c>
      <c r="T76" s="68">
        <f t="shared" si="160"/>
        <v>11</v>
      </c>
      <c r="U76" s="72">
        <f t="shared" si="161"/>
        <v>18</v>
      </c>
      <c r="V76" s="81">
        <v>11</v>
      </c>
      <c r="W76" s="81">
        <v>10</v>
      </c>
      <c r="X76" s="81">
        <v>12</v>
      </c>
      <c r="Y76" s="68">
        <f t="shared" si="162"/>
        <v>10.75</v>
      </c>
      <c r="Z76" s="73">
        <f t="shared" si="163"/>
        <v>10</v>
      </c>
      <c r="AA76" s="81">
        <v>11</v>
      </c>
      <c r="AB76" s="81">
        <v>10.5</v>
      </c>
      <c r="AC76" s="68">
        <f t="shared" si="164"/>
        <v>8</v>
      </c>
      <c r="AD76" s="69">
        <f t="shared" si="165"/>
        <v>0</v>
      </c>
      <c r="AE76" s="81">
        <v>8</v>
      </c>
      <c r="AF76" s="70">
        <f t="shared" si="166"/>
        <v>10.54</v>
      </c>
      <c r="AG76" s="87">
        <f t="shared" si="167"/>
        <v>30</v>
      </c>
      <c r="AH76" s="88">
        <f t="shared" si="168"/>
        <v>60</v>
      </c>
      <c r="AI76" s="89">
        <f t="shared" si="169"/>
        <v>10.69</v>
      </c>
      <c r="AJ76" s="49" t="str">
        <f t="shared" si="170"/>
        <v>Admis(e)</v>
      </c>
      <c r="AK76" s="9"/>
      <c r="AL76" s="4" t="s">
        <v>433</v>
      </c>
      <c r="AM76" s="4" t="s">
        <v>37</v>
      </c>
      <c r="AN76" s="10">
        <v>2</v>
      </c>
      <c r="AO76" s="11">
        <v>1</v>
      </c>
      <c r="AP76" s="4">
        <v>1</v>
      </c>
      <c r="AQ76" s="4">
        <v>1</v>
      </c>
      <c r="AR76" s="4">
        <v>1</v>
      </c>
      <c r="AS76" s="4">
        <v>2</v>
      </c>
      <c r="AT76" s="4">
        <v>1</v>
      </c>
      <c r="AU76" s="4">
        <v>2</v>
      </c>
      <c r="AV76" s="4">
        <v>2</v>
      </c>
      <c r="AW76" s="4">
        <v>1</v>
      </c>
      <c r="AX76" s="4">
        <v>2</v>
      </c>
      <c r="AY76" s="10">
        <v>2</v>
      </c>
      <c r="AZ76" s="4">
        <v>2</v>
      </c>
      <c r="BA76" s="4">
        <v>2</v>
      </c>
      <c r="BB76" s="4">
        <v>2</v>
      </c>
      <c r="BC76" s="4">
        <v>2</v>
      </c>
      <c r="BD76" s="4">
        <v>1</v>
      </c>
      <c r="BE76" s="4">
        <v>1</v>
      </c>
      <c r="BF76" s="4">
        <v>1</v>
      </c>
      <c r="BG76" s="4">
        <v>2</v>
      </c>
      <c r="BH76" s="4">
        <v>2</v>
      </c>
      <c r="BI76" s="2"/>
      <c r="BJ76" s="4">
        <f t="shared" si="171"/>
        <v>6</v>
      </c>
      <c r="BK76" s="4">
        <f t="shared" si="172"/>
        <v>6</v>
      </c>
      <c r="BL76" s="4">
        <f t="shared" si="173"/>
        <v>6</v>
      </c>
      <c r="BM76" s="2"/>
      <c r="BN76" s="4">
        <f t="shared" si="174"/>
        <v>4</v>
      </c>
      <c r="BO76" s="4">
        <f t="shared" si="175"/>
        <v>0</v>
      </c>
      <c r="BP76" s="2"/>
      <c r="BQ76" s="4">
        <f t="shared" si="176"/>
        <v>2</v>
      </c>
      <c r="BR76" s="4">
        <f t="shared" si="177"/>
        <v>0</v>
      </c>
      <c r="BS76" s="2"/>
      <c r="BT76" s="4">
        <f t="shared" si="178"/>
        <v>6</v>
      </c>
      <c r="BU76" s="4">
        <f t="shared" si="179"/>
        <v>6</v>
      </c>
      <c r="BV76" s="4">
        <f t="shared" si="180"/>
        <v>6</v>
      </c>
      <c r="BW76" s="2"/>
      <c r="BX76" s="4">
        <f t="shared" si="181"/>
        <v>5</v>
      </c>
      <c r="BY76" s="4">
        <f t="shared" si="182"/>
        <v>5</v>
      </c>
      <c r="BZ76" s="2"/>
      <c r="CA76" s="4">
        <f t="shared" si="183"/>
        <v>0</v>
      </c>
      <c r="CB76" s="4" t="s">
        <v>192</v>
      </c>
      <c r="CF76" s="4" t="s">
        <v>420</v>
      </c>
    </row>
    <row r="77" spans="1:84" ht="18.75">
      <c r="A77" s="29">
        <v>68</v>
      </c>
      <c r="B77" s="94" t="s">
        <v>342</v>
      </c>
      <c r="C77" s="94" t="s">
        <v>343</v>
      </c>
      <c r="D77" s="94" t="s">
        <v>344</v>
      </c>
      <c r="E77" s="82">
        <f t="shared" si="152"/>
        <v>11.276666666666667</v>
      </c>
      <c r="F77" s="83">
        <f t="shared" si="153"/>
        <v>18</v>
      </c>
      <c r="G77" s="81">
        <v>12</v>
      </c>
      <c r="H77" s="81">
        <v>10.33</v>
      </c>
      <c r="I77" s="81">
        <v>11.5</v>
      </c>
      <c r="J77" s="68">
        <f t="shared" si="154"/>
        <v>10</v>
      </c>
      <c r="K77" s="69">
        <f t="shared" si="155"/>
        <v>8</v>
      </c>
      <c r="L77" s="81">
        <v>10</v>
      </c>
      <c r="M77" s="81">
        <v>10</v>
      </c>
      <c r="N77" s="68">
        <f t="shared" si="156"/>
        <v>10</v>
      </c>
      <c r="O77" s="69">
        <f t="shared" si="157"/>
        <v>4</v>
      </c>
      <c r="P77" s="81">
        <v>12</v>
      </c>
      <c r="Q77" s="81">
        <v>8</v>
      </c>
      <c r="R77" s="70">
        <f t="shared" si="158"/>
        <v>10.64</v>
      </c>
      <c r="S77" s="71">
        <f t="shared" si="159"/>
        <v>30</v>
      </c>
      <c r="T77" s="68">
        <f t="shared" si="160"/>
        <v>10.333333333333334</v>
      </c>
      <c r="U77" s="72">
        <f t="shared" si="161"/>
        <v>18</v>
      </c>
      <c r="V77" s="81">
        <v>10</v>
      </c>
      <c r="W77" s="81">
        <v>9</v>
      </c>
      <c r="X77" s="81">
        <v>12</v>
      </c>
      <c r="Y77" s="68">
        <f t="shared" si="162"/>
        <v>12.5</v>
      </c>
      <c r="Z77" s="73">
        <f t="shared" si="163"/>
        <v>10</v>
      </c>
      <c r="AA77" s="81">
        <v>14.33</v>
      </c>
      <c r="AB77" s="81">
        <v>10.67</v>
      </c>
      <c r="AC77" s="68">
        <f t="shared" si="164"/>
        <v>7.5</v>
      </c>
      <c r="AD77" s="69">
        <f t="shared" si="165"/>
        <v>0</v>
      </c>
      <c r="AE77" s="81">
        <v>7.5</v>
      </c>
      <c r="AF77" s="70">
        <f t="shared" si="166"/>
        <v>10.54</v>
      </c>
      <c r="AG77" s="87">
        <f t="shared" si="167"/>
        <v>30</v>
      </c>
      <c r="AH77" s="88">
        <f t="shared" si="168"/>
        <v>60</v>
      </c>
      <c r="AI77" s="89">
        <f t="shared" si="169"/>
        <v>10.59</v>
      </c>
      <c r="AJ77" s="49" t="str">
        <f t="shared" si="170"/>
        <v>Admis(e)</v>
      </c>
      <c r="AK77" s="9"/>
      <c r="AL77" s="4" t="s">
        <v>503</v>
      </c>
      <c r="AM77" s="4" t="s">
        <v>43</v>
      </c>
      <c r="AN77" s="10">
        <v>2</v>
      </c>
      <c r="AO77" s="11">
        <v>2</v>
      </c>
      <c r="AP77" s="4">
        <v>1</v>
      </c>
      <c r="AQ77" s="4">
        <v>2</v>
      </c>
      <c r="AR77" s="4">
        <v>1</v>
      </c>
      <c r="AS77" s="4">
        <v>2</v>
      </c>
      <c r="AT77" s="4">
        <v>1</v>
      </c>
      <c r="AU77" s="4">
        <v>2</v>
      </c>
      <c r="AV77" s="4">
        <v>2</v>
      </c>
      <c r="AW77" s="4">
        <v>1</v>
      </c>
      <c r="AX77" s="4">
        <v>2</v>
      </c>
      <c r="AY77" s="10">
        <v>2</v>
      </c>
      <c r="AZ77" s="4">
        <v>1</v>
      </c>
      <c r="BA77" s="4">
        <v>1</v>
      </c>
      <c r="BB77" s="4">
        <v>1</v>
      </c>
      <c r="BC77" s="4">
        <v>1</v>
      </c>
      <c r="BD77" s="4">
        <v>1</v>
      </c>
      <c r="BE77" s="4">
        <v>1</v>
      </c>
      <c r="BF77" s="4">
        <v>1</v>
      </c>
      <c r="BG77" s="4">
        <v>2</v>
      </c>
      <c r="BH77" s="4">
        <v>2</v>
      </c>
      <c r="BI77" s="2"/>
      <c r="BJ77" s="4">
        <f t="shared" si="171"/>
        <v>6</v>
      </c>
      <c r="BK77" s="4">
        <f t="shared" si="172"/>
        <v>6</v>
      </c>
      <c r="BL77" s="4">
        <f t="shared" si="173"/>
        <v>6</v>
      </c>
      <c r="BM77" s="2"/>
      <c r="BN77" s="4">
        <f t="shared" si="174"/>
        <v>4</v>
      </c>
      <c r="BO77" s="4">
        <f t="shared" si="175"/>
        <v>4</v>
      </c>
      <c r="BP77" s="2"/>
      <c r="BQ77" s="4">
        <f t="shared" si="176"/>
        <v>2</v>
      </c>
      <c r="BR77" s="4">
        <f t="shared" si="177"/>
        <v>0</v>
      </c>
      <c r="BS77" s="2"/>
      <c r="BT77" s="4">
        <f t="shared" si="178"/>
        <v>6</v>
      </c>
      <c r="BU77" s="4">
        <f t="shared" si="179"/>
        <v>0</v>
      </c>
      <c r="BV77" s="4">
        <f t="shared" si="180"/>
        <v>6</v>
      </c>
      <c r="BW77" s="2"/>
      <c r="BX77" s="4">
        <f t="shared" si="181"/>
        <v>5</v>
      </c>
      <c r="BY77" s="4">
        <f t="shared" si="182"/>
        <v>5</v>
      </c>
      <c r="BZ77" s="2"/>
      <c r="CA77" s="4">
        <f t="shared" si="183"/>
        <v>0</v>
      </c>
      <c r="CB77" s="4" t="s">
        <v>192</v>
      </c>
      <c r="CF77" s="4" t="s">
        <v>420</v>
      </c>
    </row>
    <row r="78" spans="1:84" ht="18.75">
      <c r="A78" s="29">
        <v>69</v>
      </c>
      <c r="B78" s="94" t="s">
        <v>345</v>
      </c>
      <c r="C78" s="94" t="s">
        <v>346</v>
      </c>
      <c r="D78" s="94" t="s">
        <v>347</v>
      </c>
      <c r="E78" s="82">
        <f t="shared" si="152"/>
        <v>10</v>
      </c>
      <c r="F78" s="83">
        <f t="shared" si="153"/>
        <v>18</v>
      </c>
      <c r="G78" s="81">
        <v>13</v>
      </c>
      <c r="H78" s="81">
        <v>6.33</v>
      </c>
      <c r="I78" s="81">
        <v>10.67</v>
      </c>
      <c r="J78" s="68">
        <f t="shared" si="154"/>
        <v>9.998000000000001</v>
      </c>
      <c r="K78" s="69">
        <f t="shared" si="155"/>
        <v>4</v>
      </c>
      <c r="L78" s="81">
        <v>14</v>
      </c>
      <c r="M78" s="81">
        <v>7.33</v>
      </c>
      <c r="N78" s="68">
        <f t="shared" si="156"/>
        <v>10.25</v>
      </c>
      <c r="O78" s="69">
        <f t="shared" si="157"/>
        <v>4</v>
      </c>
      <c r="P78" s="81">
        <v>13</v>
      </c>
      <c r="Q78" s="81">
        <v>7.5</v>
      </c>
      <c r="R78" s="70">
        <f t="shared" si="158"/>
        <v>10.06</v>
      </c>
      <c r="S78" s="71">
        <f t="shared" si="159"/>
        <v>30</v>
      </c>
      <c r="T78" s="68">
        <f t="shared" si="160"/>
        <v>10.056666666666665</v>
      </c>
      <c r="U78" s="72">
        <f t="shared" si="161"/>
        <v>18</v>
      </c>
      <c r="V78" s="81">
        <v>10.5</v>
      </c>
      <c r="W78" s="81">
        <v>9.67</v>
      </c>
      <c r="X78" s="81">
        <v>10</v>
      </c>
      <c r="Y78" s="68">
        <f t="shared" si="162"/>
        <v>10.67</v>
      </c>
      <c r="Z78" s="73">
        <f t="shared" si="163"/>
        <v>10</v>
      </c>
      <c r="AA78" s="81">
        <v>11.67</v>
      </c>
      <c r="AB78" s="81">
        <v>9.67</v>
      </c>
      <c r="AC78" s="68">
        <f t="shared" si="164"/>
        <v>9</v>
      </c>
      <c r="AD78" s="69">
        <f t="shared" si="165"/>
        <v>0</v>
      </c>
      <c r="AE78" s="81">
        <v>9</v>
      </c>
      <c r="AF78" s="70">
        <f t="shared" si="166"/>
        <v>10.08</v>
      </c>
      <c r="AG78" s="87">
        <f t="shared" si="167"/>
        <v>30</v>
      </c>
      <c r="AH78" s="88">
        <f t="shared" si="168"/>
        <v>60</v>
      </c>
      <c r="AI78" s="89">
        <f t="shared" si="169"/>
        <v>10.07</v>
      </c>
      <c r="AJ78" s="49" t="str">
        <f t="shared" si="170"/>
        <v>Admis(e)</v>
      </c>
      <c r="AK78" s="9"/>
      <c r="AL78" s="4" t="s">
        <v>505</v>
      </c>
      <c r="AM78" s="4" t="s">
        <v>38</v>
      </c>
      <c r="AN78" s="10">
        <v>1</v>
      </c>
      <c r="AO78" s="11">
        <v>1</v>
      </c>
      <c r="AP78" s="4">
        <v>1</v>
      </c>
      <c r="AQ78" s="4">
        <v>1</v>
      </c>
      <c r="AR78" s="4">
        <v>1</v>
      </c>
      <c r="AS78" s="4">
        <v>2</v>
      </c>
      <c r="AT78" s="4">
        <v>1</v>
      </c>
      <c r="AU78" s="4">
        <v>2</v>
      </c>
      <c r="AV78" s="4">
        <v>1</v>
      </c>
      <c r="AW78" s="4">
        <v>1</v>
      </c>
      <c r="AX78" s="4">
        <v>1</v>
      </c>
      <c r="AY78" s="10">
        <v>2</v>
      </c>
      <c r="AZ78" s="4">
        <v>2</v>
      </c>
      <c r="BA78" s="4">
        <v>1</v>
      </c>
      <c r="BB78" s="4">
        <v>2</v>
      </c>
      <c r="BC78" s="4">
        <v>1</v>
      </c>
      <c r="BD78" s="4">
        <v>1</v>
      </c>
      <c r="BE78" s="4">
        <v>1</v>
      </c>
      <c r="BF78" s="4">
        <v>1</v>
      </c>
      <c r="BG78" s="4">
        <v>2</v>
      </c>
      <c r="BH78" s="4">
        <v>2</v>
      </c>
      <c r="BI78" s="2"/>
      <c r="BJ78" s="4">
        <f t="shared" si="171"/>
        <v>6</v>
      </c>
      <c r="BK78" s="4">
        <f t="shared" si="172"/>
        <v>0</v>
      </c>
      <c r="BL78" s="4">
        <f t="shared" si="173"/>
        <v>6</v>
      </c>
      <c r="BM78" s="2"/>
      <c r="BN78" s="4">
        <f t="shared" si="174"/>
        <v>4</v>
      </c>
      <c r="BO78" s="4">
        <f t="shared" si="175"/>
        <v>0</v>
      </c>
      <c r="BP78" s="2"/>
      <c r="BQ78" s="4">
        <f t="shared" si="176"/>
        <v>2</v>
      </c>
      <c r="BR78" s="4">
        <f t="shared" si="177"/>
        <v>0</v>
      </c>
      <c r="BS78" s="2"/>
      <c r="BT78" s="4">
        <f t="shared" si="178"/>
        <v>6</v>
      </c>
      <c r="BU78" s="4">
        <f t="shared" si="179"/>
        <v>0</v>
      </c>
      <c r="BV78" s="4">
        <f t="shared" si="180"/>
        <v>6</v>
      </c>
      <c r="BW78" s="2"/>
      <c r="BX78" s="4">
        <f t="shared" si="181"/>
        <v>5</v>
      </c>
      <c r="BY78" s="4">
        <f t="shared" si="182"/>
        <v>0</v>
      </c>
      <c r="BZ78" s="2"/>
      <c r="CA78" s="4">
        <f t="shared" si="183"/>
        <v>0</v>
      </c>
      <c r="CB78" s="4" t="s">
        <v>192</v>
      </c>
      <c r="CF78" s="4" t="s">
        <v>420</v>
      </c>
    </row>
    <row r="79" spans="1:84" ht="18.75">
      <c r="A79" s="29">
        <v>70</v>
      </c>
      <c r="B79" s="94" t="s">
        <v>348</v>
      </c>
      <c r="C79" s="94" t="s">
        <v>349</v>
      </c>
      <c r="D79" s="94" t="s">
        <v>251</v>
      </c>
      <c r="E79" s="82">
        <f t="shared" si="152"/>
        <v>9.889999999999999</v>
      </c>
      <c r="F79" s="83">
        <f t="shared" si="153"/>
        <v>12</v>
      </c>
      <c r="G79" s="81">
        <v>10</v>
      </c>
      <c r="H79" s="81">
        <v>9.67</v>
      </c>
      <c r="I79" s="81">
        <v>10</v>
      </c>
      <c r="J79" s="68">
        <f t="shared" si="154"/>
        <v>10.2</v>
      </c>
      <c r="K79" s="69">
        <f t="shared" si="155"/>
        <v>8</v>
      </c>
      <c r="L79" s="81">
        <v>15</v>
      </c>
      <c r="M79" s="81">
        <v>7</v>
      </c>
      <c r="N79" s="68">
        <f t="shared" si="156"/>
        <v>11.75</v>
      </c>
      <c r="O79" s="69">
        <f t="shared" si="157"/>
        <v>4</v>
      </c>
      <c r="P79" s="81">
        <v>15.5</v>
      </c>
      <c r="Q79" s="81">
        <v>8</v>
      </c>
      <c r="R79" s="70">
        <f t="shared" si="158"/>
        <v>10.39</v>
      </c>
      <c r="S79" s="71">
        <f t="shared" si="159"/>
        <v>30</v>
      </c>
      <c r="T79" s="68">
        <f t="shared" si="160"/>
        <v>8.610000000000001</v>
      </c>
      <c r="U79" s="72">
        <f t="shared" si="161"/>
        <v>6</v>
      </c>
      <c r="V79" s="81">
        <v>8.5</v>
      </c>
      <c r="W79" s="81">
        <v>7.33</v>
      </c>
      <c r="X79" s="81">
        <v>10</v>
      </c>
      <c r="Y79" s="68">
        <f t="shared" si="162"/>
        <v>10.915</v>
      </c>
      <c r="Z79" s="73">
        <f t="shared" si="163"/>
        <v>10</v>
      </c>
      <c r="AA79" s="81">
        <v>10.5</v>
      </c>
      <c r="AB79" s="81">
        <v>11.33</v>
      </c>
      <c r="AC79" s="68">
        <f t="shared" si="164"/>
        <v>10</v>
      </c>
      <c r="AD79" s="69">
        <f t="shared" si="165"/>
        <v>2</v>
      </c>
      <c r="AE79" s="81">
        <v>10</v>
      </c>
      <c r="AF79" s="70">
        <f t="shared" si="166"/>
        <v>9.41</v>
      </c>
      <c r="AG79" s="87">
        <f t="shared" si="167"/>
        <v>18</v>
      </c>
      <c r="AH79" s="88">
        <f t="shared" si="168"/>
        <v>48</v>
      </c>
      <c r="AI79" s="89">
        <f t="shared" si="169"/>
        <v>9.9</v>
      </c>
      <c r="AJ79" s="49" t="str">
        <f t="shared" si="170"/>
        <v>Ajourné(e)</v>
      </c>
      <c r="AK79" s="9"/>
      <c r="AL79" s="4" t="s">
        <v>506</v>
      </c>
      <c r="AM79" s="4" t="s">
        <v>507</v>
      </c>
      <c r="AN79" s="10">
        <v>2</v>
      </c>
      <c r="AO79" s="11">
        <v>2</v>
      </c>
      <c r="AP79" s="4">
        <v>1</v>
      </c>
      <c r="AQ79" s="4">
        <v>2</v>
      </c>
      <c r="AR79" s="4">
        <v>2</v>
      </c>
      <c r="AS79" s="4">
        <v>2</v>
      </c>
      <c r="AT79" s="4">
        <v>2</v>
      </c>
      <c r="AU79" s="4">
        <v>2</v>
      </c>
      <c r="AV79" s="4">
        <v>2</v>
      </c>
      <c r="AW79" s="4">
        <v>2</v>
      </c>
      <c r="AX79" s="4">
        <v>2</v>
      </c>
      <c r="AY79" s="10">
        <v>2</v>
      </c>
      <c r="AZ79" s="4">
        <v>2</v>
      </c>
      <c r="BA79" s="4">
        <v>2</v>
      </c>
      <c r="BB79" s="4">
        <v>2</v>
      </c>
      <c r="BC79" s="4">
        <v>1</v>
      </c>
      <c r="BD79" s="4">
        <v>2</v>
      </c>
      <c r="BE79" s="4">
        <v>1</v>
      </c>
      <c r="BF79" s="4">
        <v>2</v>
      </c>
      <c r="BG79" s="4">
        <v>2</v>
      </c>
      <c r="BH79" s="4">
        <v>2</v>
      </c>
      <c r="BI79" s="2"/>
      <c r="BJ79" s="4">
        <f t="shared" si="171"/>
        <v>6</v>
      </c>
      <c r="BK79" s="4">
        <f t="shared" si="172"/>
        <v>0</v>
      </c>
      <c r="BL79" s="4">
        <f t="shared" si="173"/>
        <v>6</v>
      </c>
      <c r="BM79" s="2"/>
      <c r="BN79" s="4">
        <f t="shared" si="174"/>
        <v>4</v>
      </c>
      <c r="BO79" s="4">
        <f t="shared" si="175"/>
        <v>0</v>
      </c>
      <c r="BP79" s="2"/>
      <c r="BQ79" s="4">
        <f t="shared" si="176"/>
        <v>2</v>
      </c>
      <c r="BR79" s="4">
        <f t="shared" si="177"/>
        <v>0</v>
      </c>
      <c r="BS79" s="2"/>
      <c r="BT79" s="4">
        <f t="shared" si="178"/>
        <v>0</v>
      </c>
      <c r="BU79" s="4">
        <f t="shared" si="179"/>
        <v>0</v>
      </c>
      <c r="BV79" s="4">
        <f t="shared" si="180"/>
        <v>6</v>
      </c>
      <c r="BW79" s="2"/>
      <c r="BX79" s="4">
        <f t="shared" si="181"/>
        <v>5</v>
      </c>
      <c r="BY79" s="4">
        <f t="shared" si="182"/>
        <v>5</v>
      </c>
      <c r="BZ79" s="2"/>
      <c r="CA79" s="4">
        <f t="shared" si="183"/>
        <v>2</v>
      </c>
      <c r="CB79" s="4" t="s">
        <v>192</v>
      </c>
      <c r="CF79" s="4" t="s">
        <v>420</v>
      </c>
    </row>
    <row r="80" spans="1:84" ht="18.75">
      <c r="A80" s="29">
        <v>71</v>
      </c>
      <c r="B80" s="94" t="s">
        <v>350</v>
      </c>
      <c r="C80" s="94" t="s">
        <v>351</v>
      </c>
      <c r="D80" s="94" t="s">
        <v>344</v>
      </c>
      <c r="E80" s="82">
        <f t="shared" si="152"/>
        <v>11.053333333333335</v>
      </c>
      <c r="F80" s="83">
        <f t="shared" si="153"/>
        <v>18</v>
      </c>
      <c r="G80" s="81">
        <v>12</v>
      </c>
      <c r="H80" s="81">
        <v>10.33</v>
      </c>
      <c r="I80" s="81">
        <v>10.83</v>
      </c>
      <c r="J80" s="68">
        <f t="shared" si="154"/>
        <v>10.398</v>
      </c>
      <c r="K80" s="69">
        <f t="shared" si="155"/>
        <v>8</v>
      </c>
      <c r="L80" s="81">
        <v>12</v>
      </c>
      <c r="M80" s="81">
        <v>9.33</v>
      </c>
      <c r="N80" s="68">
        <f t="shared" si="156"/>
        <v>10</v>
      </c>
      <c r="O80" s="69">
        <f t="shared" si="157"/>
        <v>4</v>
      </c>
      <c r="P80" s="81">
        <v>10</v>
      </c>
      <c r="Q80" s="81">
        <v>10</v>
      </c>
      <c r="R80" s="70">
        <f t="shared" si="158"/>
        <v>10.64</v>
      </c>
      <c r="S80" s="71">
        <f t="shared" si="159"/>
        <v>30</v>
      </c>
      <c r="T80" s="68">
        <f t="shared" si="160"/>
        <v>9.276666666666667</v>
      </c>
      <c r="U80" s="72">
        <f t="shared" si="161"/>
        <v>6</v>
      </c>
      <c r="V80" s="81">
        <v>10.5</v>
      </c>
      <c r="W80" s="81">
        <v>9.33</v>
      </c>
      <c r="X80" s="81">
        <v>8</v>
      </c>
      <c r="Y80" s="68">
        <f t="shared" si="162"/>
        <v>11.665</v>
      </c>
      <c r="Z80" s="73">
        <f t="shared" si="163"/>
        <v>10</v>
      </c>
      <c r="AA80" s="81">
        <v>13</v>
      </c>
      <c r="AB80" s="81">
        <v>10.33</v>
      </c>
      <c r="AC80" s="68">
        <f t="shared" si="164"/>
        <v>10</v>
      </c>
      <c r="AD80" s="69">
        <f t="shared" si="165"/>
        <v>2</v>
      </c>
      <c r="AE80" s="81">
        <v>10</v>
      </c>
      <c r="AF80" s="70">
        <f t="shared" si="166"/>
        <v>10.01</v>
      </c>
      <c r="AG80" s="87">
        <f t="shared" si="167"/>
        <v>30</v>
      </c>
      <c r="AH80" s="88">
        <f t="shared" si="168"/>
        <v>60</v>
      </c>
      <c r="AI80" s="89">
        <f t="shared" si="169"/>
        <v>10.325</v>
      </c>
      <c r="AJ80" s="49" t="str">
        <f t="shared" si="170"/>
        <v>Admis(e)</v>
      </c>
      <c r="AK80" s="9"/>
      <c r="AL80" s="4" t="s">
        <v>508</v>
      </c>
      <c r="AM80" s="4" t="s">
        <v>190</v>
      </c>
      <c r="AN80" s="10">
        <v>2</v>
      </c>
      <c r="AO80" s="11">
        <v>1</v>
      </c>
      <c r="AP80" s="4">
        <v>1</v>
      </c>
      <c r="AQ80" s="4">
        <v>1</v>
      </c>
      <c r="AR80" s="4">
        <v>1</v>
      </c>
      <c r="AS80" s="4">
        <v>2</v>
      </c>
      <c r="AT80" s="4">
        <v>1</v>
      </c>
      <c r="AU80" s="4">
        <v>2</v>
      </c>
      <c r="AV80" s="4">
        <v>1</v>
      </c>
      <c r="AW80" s="4">
        <v>1</v>
      </c>
      <c r="AX80" s="4">
        <v>1</v>
      </c>
      <c r="AY80" s="10">
        <v>1</v>
      </c>
      <c r="AZ80" s="4">
        <v>2</v>
      </c>
      <c r="BA80" s="4">
        <v>1</v>
      </c>
      <c r="BB80" s="4">
        <v>2</v>
      </c>
      <c r="BC80" s="4">
        <v>2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2"/>
      <c r="BJ80" s="4">
        <f t="shared" si="171"/>
        <v>6</v>
      </c>
      <c r="BK80" s="4">
        <f t="shared" si="172"/>
        <v>6</v>
      </c>
      <c r="BL80" s="4">
        <f t="shared" si="173"/>
        <v>6</v>
      </c>
      <c r="BM80" s="2"/>
      <c r="BN80" s="4">
        <f t="shared" si="174"/>
        <v>4</v>
      </c>
      <c r="BO80" s="4">
        <f t="shared" si="175"/>
        <v>0</v>
      </c>
      <c r="BP80" s="2"/>
      <c r="BQ80" s="4">
        <f t="shared" si="176"/>
        <v>2</v>
      </c>
      <c r="BR80" s="4">
        <f t="shared" si="177"/>
        <v>2</v>
      </c>
      <c r="BS80" s="2"/>
      <c r="BT80" s="4">
        <f t="shared" si="178"/>
        <v>6</v>
      </c>
      <c r="BU80" s="4">
        <f t="shared" si="179"/>
        <v>0</v>
      </c>
      <c r="BV80" s="4">
        <f t="shared" si="180"/>
        <v>0</v>
      </c>
      <c r="BW80" s="2"/>
      <c r="BX80" s="4">
        <f t="shared" si="181"/>
        <v>5</v>
      </c>
      <c r="BY80" s="4">
        <f t="shared" si="182"/>
        <v>5</v>
      </c>
      <c r="BZ80" s="2"/>
      <c r="CA80" s="4">
        <f t="shared" si="183"/>
        <v>2</v>
      </c>
      <c r="CB80" s="4" t="s">
        <v>192</v>
      </c>
      <c r="CF80" s="4" t="s">
        <v>420</v>
      </c>
    </row>
    <row r="81" spans="1:84" ht="18.75">
      <c r="A81" s="29">
        <v>72</v>
      </c>
      <c r="B81" s="94" t="s">
        <v>352</v>
      </c>
      <c r="C81" s="94" t="s">
        <v>353</v>
      </c>
      <c r="D81" s="94" t="s">
        <v>293</v>
      </c>
      <c r="E81" s="82">
        <f t="shared" si="152"/>
        <v>10</v>
      </c>
      <c r="F81" s="83">
        <f t="shared" si="153"/>
        <v>18</v>
      </c>
      <c r="G81" s="81">
        <v>12</v>
      </c>
      <c r="H81" s="81">
        <v>7.67</v>
      </c>
      <c r="I81" s="81">
        <v>10.33</v>
      </c>
      <c r="J81" s="68">
        <f t="shared" si="154"/>
        <v>12.198</v>
      </c>
      <c r="K81" s="69">
        <f t="shared" si="155"/>
        <v>8</v>
      </c>
      <c r="L81" s="81">
        <v>15</v>
      </c>
      <c r="M81" s="81">
        <v>10.33</v>
      </c>
      <c r="N81" s="68">
        <f t="shared" si="156"/>
        <v>11.375</v>
      </c>
      <c r="O81" s="69">
        <f t="shared" si="157"/>
        <v>4</v>
      </c>
      <c r="P81" s="81">
        <v>12.75</v>
      </c>
      <c r="Q81" s="81">
        <v>10</v>
      </c>
      <c r="R81" s="70">
        <f t="shared" si="158"/>
        <v>10.92</v>
      </c>
      <c r="S81" s="71">
        <f t="shared" si="159"/>
        <v>30</v>
      </c>
      <c r="T81" s="68">
        <f t="shared" si="160"/>
        <v>10.276666666666667</v>
      </c>
      <c r="U81" s="72">
        <f t="shared" si="161"/>
        <v>18</v>
      </c>
      <c r="V81" s="81">
        <v>11.5</v>
      </c>
      <c r="W81" s="81">
        <v>11.33</v>
      </c>
      <c r="X81" s="81">
        <v>8</v>
      </c>
      <c r="Y81" s="68">
        <f t="shared" si="162"/>
        <v>10.335</v>
      </c>
      <c r="Z81" s="73">
        <f t="shared" si="163"/>
        <v>10</v>
      </c>
      <c r="AA81" s="81">
        <v>11</v>
      </c>
      <c r="AB81" s="81">
        <v>9.67</v>
      </c>
      <c r="AC81" s="68">
        <f t="shared" si="164"/>
        <v>10</v>
      </c>
      <c r="AD81" s="69">
        <f t="shared" si="165"/>
        <v>2</v>
      </c>
      <c r="AE81" s="81">
        <v>10</v>
      </c>
      <c r="AF81" s="70">
        <f t="shared" si="166"/>
        <v>10.26</v>
      </c>
      <c r="AG81" s="87">
        <f t="shared" si="167"/>
        <v>30</v>
      </c>
      <c r="AH81" s="88">
        <f t="shared" si="168"/>
        <v>60</v>
      </c>
      <c r="AI81" s="89">
        <f t="shared" si="169"/>
        <v>10.59</v>
      </c>
      <c r="AJ81" s="49" t="str">
        <f t="shared" si="170"/>
        <v>Admis(e)</v>
      </c>
      <c r="AK81" s="9"/>
      <c r="AL81" s="4" t="s">
        <v>509</v>
      </c>
      <c r="AM81" s="4" t="s">
        <v>510</v>
      </c>
      <c r="AN81" s="10">
        <v>2</v>
      </c>
      <c r="AO81" s="11">
        <v>2</v>
      </c>
      <c r="AP81" s="4">
        <v>1</v>
      </c>
      <c r="AQ81" s="4">
        <v>2</v>
      </c>
      <c r="AR81" s="4">
        <v>1</v>
      </c>
      <c r="AS81" s="4">
        <v>2</v>
      </c>
      <c r="AT81" s="4">
        <v>2</v>
      </c>
      <c r="AU81" s="4">
        <v>2</v>
      </c>
      <c r="AV81" s="4">
        <v>2</v>
      </c>
      <c r="AW81" s="4">
        <v>2</v>
      </c>
      <c r="AX81" s="4">
        <v>1</v>
      </c>
      <c r="AY81" s="10">
        <v>1</v>
      </c>
      <c r="AZ81" s="4">
        <v>2</v>
      </c>
      <c r="BA81" s="4">
        <v>2</v>
      </c>
      <c r="BB81" s="4">
        <v>1</v>
      </c>
      <c r="BC81" s="4">
        <v>2</v>
      </c>
      <c r="BD81" s="4">
        <v>2</v>
      </c>
      <c r="BE81" s="4">
        <v>1</v>
      </c>
      <c r="BF81" s="4">
        <v>2</v>
      </c>
      <c r="BG81" s="4">
        <v>1</v>
      </c>
      <c r="BH81" s="4">
        <v>1</v>
      </c>
      <c r="BI81" s="2"/>
      <c r="BJ81" s="4">
        <f t="shared" si="171"/>
        <v>6</v>
      </c>
      <c r="BK81" s="4">
        <f t="shared" si="172"/>
        <v>0</v>
      </c>
      <c r="BL81" s="4">
        <f t="shared" si="173"/>
        <v>6</v>
      </c>
      <c r="BM81" s="2"/>
      <c r="BN81" s="4">
        <f t="shared" si="174"/>
        <v>4</v>
      </c>
      <c r="BO81" s="4">
        <f t="shared" si="175"/>
        <v>4</v>
      </c>
      <c r="BP81" s="2"/>
      <c r="BQ81" s="4">
        <f t="shared" si="176"/>
        <v>2</v>
      </c>
      <c r="BR81" s="4">
        <f t="shared" si="177"/>
        <v>2</v>
      </c>
      <c r="BS81" s="2"/>
      <c r="BT81" s="4">
        <f t="shared" si="178"/>
        <v>6</v>
      </c>
      <c r="BU81" s="4">
        <f t="shared" si="179"/>
        <v>6</v>
      </c>
      <c r="BV81" s="4">
        <f t="shared" si="180"/>
        <v>0</v>
      </c>
      <c r="BW81" s="2"/>
      <c r="BX81" s="4">
        <f t="shared" si="181"/>
        <v>5</v>
      </c>
      <c r="BY81" s="4">
        <f t="shared" si="182"/>
        <v>0</v>
      </c>
      <c r="BZ81" s="2"/>
      <c r="CA81" s="4">
        <f t="shared" si="183"/>
        <v>2</v>
      </c>
      <c r="CB81" s="4" t="s">
        <v>192</v>
      </c>
      <c r="CF81" s="4" t="s">
        <v>420</v>
      </c>
    </row>
    <row r="82" spans="1:84" ht="18.75">
      <c r="A82" s="29">
        <v>73</v>
      </c>
      <c r="B82" s="94" t="s">
        <v>145</v>
      </c>
      <c r="C82" s="94" t="s">
        <v>130</v>
      </c>
      <c r="D82" s="94" t="s">
        <v>169</v>
      </c>
      <c r="E82" s="82">
        <f t="shared" si="152"/>
        <v>7.276666666666667</v>
      </c>
      <c r="F82" s="83">
        <f t="shared" si="153"/>
        <v>6</v>
      </c>
      <c r="G82" s="81">
        <v>13</v>
      </c>
      <c r="H82" s="81">
        <v>1.33</v>
      </c>
      <c r="I82" s="81">
        <v>7.5</v>
      </c>
      <c r="J82" s="68">
        <f t="shared" si="154"/>
        <v>10.7</v>
      </c>
      <c r="K82" s="69">
        <f t="shared" si="155"/>
        <v>8</v>
      </c>
      <c r="L82" s="81">
        <v>12.5</v>
      </c>
      <c r="M82" s="81">
        <v>9.5</v>
      </c>
      <c r="N82" s="68">
        <f t="shared" si="156"/>
        <v>12.25</v>
      </c>
      <c r="O82" s="69">
        <f t="shared" si="157"/>
        <v>4</v>
      </c>
      <c r="P82" s="81">
        <v>13.5</v>
      </c>
      <c r="Q82" s="81">
        <v>11</v>
      </c>
      <c r="R82" s="70">
        <f t="shared" si="158"/>
        <v>9.34</v>
      </c>
      <c r="S82" s="71">
        <f t="shared" si="159"/>
        <v>18</v>
      </c>
      <c r="T82" s="68">
        <f t="shared" si="160"/>
        <v>10</v>
      </c>
      <c r="U82" s="72">
        <f t="shared" si="161"/>
        <v>18</v>
      </c>
      <c r="V82" s="81">
        <v>12.5</v>
      </c>
      <c r="W82" s="81">
        <v>10.17</v>
      </c>
      <c r="X82" s="81">
        <v>7.33</v>
      </c>
      <c r="Y82" s="68">
        <f t="shared" si="162"/>
        <v>11</v>
      </c>
      <c r="Z82" s="73">
        <f t="shared" si="163"/>
        <v>10</v>
      </c>
      <c r="AA82" s="81">
        <v>12</v>
      </c>
      <c r="AB82" s="81">
        <v>10</v>
      </c>
      <c r="AC82" s="68">
        <f t="shared" si="164"/>
        <v>11</v>
      </c>
      <c r="AD82" s="69">
        <f t="shared" si="165"/>
        <v>2</v>
      </c>
      <c r="AE82" s="81">
        <v>11</v>
      </c>
      <c r="AF82" s="70">
        <f t="shared" si="166"/>
        <v>10.4</v>
      </c>
      <c r="AG82" s="87">
        <f t="shared" si="167"/>
        <v>30</v>
      </c>
      <c r="AH82" s="88">
        <f t="shared" si="168"/>
        <v>48</v>
      </c>
      <c r="AI82" s="89">
        <f t="shared" si="169"/>
        <v>9.870000000000001</v>
      </c>
      <c r="AJ82" s="49" t="str">
        <f t="shared" si="170"/>
        <v>Ajourné(e)</v>
      </c>
      <c r="AK82" s="9"/>
      <c r="AL82" s="4" t="s">
        <v>182</v>
      </c>
      <c r="AM82" s="4" t="s">
        <v>44</v>
      </c>
      <c r="AN82" s="10">
        <v>2</v>
      </c>
      <c r="AO82" s="11">
        <v>2</v>
      </c>
      <c r="AP82" s="4">
        <v>1</v>
      </c>
      <c r="AQ82" s="4">
        <v>2</v>
      </c>
      <c r="AR82" s="4">
        <v>2</v>
      </c>
      <c r="AS82" s="4">
        <v>1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10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2"/>
      <c r="BJ82" s="4">
        <f t="shared" si="171"/>
        <v>6</v>
      </c>
      <c r="BK82" s="4">
        <f t="shared" si="172"/>
        <v>0</v>
      </c>
      <c r="BL82" s="4">
        <f t="shared" si="173"/>
        <v>0</v>
      </c>
      <c r="BM82" s="2"/>
      <c r="BN82" s="4">
        <f t="shared" si="174"/>
        <v>4</v>
      </c>
      <c r="BO82" s="4">
        <f t="shared" si="175"/>
        <v>0</v>
      </c>
      <c r="BP82" s="2"/>
      <c r="BQ82" s="4">
        <f t="shared" si="176"/>
        <v>2</v>
      </c>
      <c r="BR82" s="4">
        <f t="shared" si="177"/>
        <v>2</v>
      </c>
      <c r="BS82" s="2"/>
      <c r="BT82" s="4">
        <f t="shared" si="178"/>
        <v>6</v>
      </c>
      <c r="BU82" s="4">
        <f t="shared" si="179"/>
        <v>6</v>
      </c>
      <c r="BV82" s="4">
        <f t="shared" si="180"/>
        <v>0</v>
      </c>
      <c r="BW82" s="2"/>
      <c r="BX82" s="4">
        <f t="shared" si="181"/>
        <v>5</v>
      </c>
      <c r="BY82" s="4">
        <f t="shared" si="182"/>
        <v>5</v>
      </c>
      <c r="BZ82" s="2"/>
      <c r="CA82" s="4">
        <f t="shared" si="183"/>
        <v>2</v>
      </c>
      <c r="CB82" s="4" t="s">
        <v>192</v>
      </c>
      <c r="CF82" s="4" t="s">
        <v>420</v>
      </c>
    </row>
    <row r="83" spans="1:84" ht="18.75">
      <c r="A83" s="29">
        <v>74</v>
      </c>
      <c r="B83" s="94" t="s">
        <v>131</v>
      </c>
      <c r="C83" s="94" t="s">
        <v>132</v>
      </c>
      <c r="D83" s="94" t="s">
        <v>107</v>
      </c>
      <c r="E83" s="82">
        <f t="shared" si="152"/>
        <v>0</v>
      </c>
      <c r="F83" s="83">
        <f t="shared" si="153"/>
        <v>0</v>
      </c>
      <c r="G83" s="81">
        <v>0</v>
      </c>
      <c r="H83" s="81">
        <v>0</v>
      </c>
      <c r="I83" s="81">
        <v>0</v>
      </c>
      <c r="J83" s="68">
        <f t="shared" si="154"/>
        <v>11.998000000000001</v>
      </c>
      <c r="K83" s="69">
        <f t="shared" si="155"/>
        <v>8</v>
      </c>
      <c r="L83" s="81">
        <v>10</v>
      </c>
      <c r="M83" s="81">
        <v>13.33</v>
      </c>
      <c r="N83" s="68">
        <f t="shared" si="156"/>
        <v>12</v>
      </c>
      <c r="O83" s="69">
        <f t="shared" si="157"/>
        <v>4</v>
      </c>
      <c r="P83" s="81">
        <v>12.5</v>
      </c>
      <c r="Q83" s="81">
        <v>11.5</v>
      </c>
      <c r="R83" s="70">
        <f t="shared" si="158"/>
        <v>6</v>
      </c>
      <c r="S83" s="71">
        <f t="shared" si="159"/>
        <v>12</v>
      </c>
      <c r="T83" s="68">
        <f t="shared" si="160"/>
        <v>10.166666666666666</v>
      </c>
      <c r="U83" s="72">
        <f t="shared" si="161"/>
        <v>18</v>
      </c>
      <c r="V83" s="81">
        <v>8.5</v>
      </c>
      <c r="W83" s="81">
        <v>10</v>
      </c>
      <c r="X83" s="81">
        <v>12</v>
      </c>
      <c r="Y83" s="68">
        <f t="shared" si="162"/>
        <v>10.25</v>
      </c>
      <c r="Z83" s="73">
        <f t="shared" si="163"/>
        <v>10</v>
      </c>
      <c r="AA83" s="81">
        <v>9.5</v>
      </c>
      <c r="AB83" s="81">
        <v>11</v>
      </c>
      <c r="AC83" s="68">
        <f t="shared" si="164"/>
        <v>11.5</v>
      </c>
      <c r="AD83" s="69">
        <f t="shared" si="165"/>
        <v>2</v>
      </c>
      <c r="AE83" s="81">
        <v>11.5</v>
      </c>
      <c r="AF83" s="70">
        <f t="shared" si="166"/>
        <v>10.37</v>
      </c>
      <c r="AG83" s="87">
        <f t="shared" si="167"/>
        <v>30</v>
      </c>
      <c r="AH83" s="88">
        <f t="shared" si="168"/>
        <v>42</v>
      </c>
      <c r="AI83" s="89">
        <f t="shared" si="169"/>
        <v>8.184999999999999</v>
      </c>
      <c r="AJ83" s="49" t="str">
        <f t="shared" si="170"/>
        <v>Ajourné(e)</v>
      </c>
      <c r="AK83" s="9"/>
      <c r="AL83" s="4" t="s">
        <v>511</v>
      </c>
      <c r="AM83" s="4" t="s">
        <v>123</v>
      </c>
      <c r="AN83" s="10">
        <v>2</v>
      </c>
      <c r="AO83" s="11">
        <v>2</v>
      </c>
      <c r="AP83" s="4">
        <v>2</v>
      </c>
      <c r="AQ83" s="4">
        <v>2</v>
      </c>
      <c r="AR83" s="4">
        <v>2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10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2"/>
      <c r="BJ83" s="4">
        <f t="shared" si="171"/>
        <v>0</v>
      </c>
      <c r="BK83" s="4">
        <f t="shared" si="172"/>
        <v>0</v>
      </c>
      <c r="BL83" s="4">
        <f t="shared" si="173"/>
        <v>0</v>
      </c>
      <c r="BM83" s="2"/>
      <c r="BN83" s="4">
        <f t="shared" si="174"/>
        <v>4</v>
      </c>
      <c r="BO83" s="4">
        <f t="shared" si="175"/>
        <v>4</v>
      </c>
      <c r="BP83" s="2"/>
      <c r="BQ83" s="4">
        <f t="shared" si="176"/>
        <v>2</v>
      </c>
      <c r="BR83" s="4">
        <f t="shared" si="177"/>
        <v>2</v>
      </c>
      <c r="BS83" s="2"/>
      <c r="BT83" s="4">
        <f t="shared" si="178"/>
        <v>0</v>
      </c>
      <c r="BU83" s="4">
        <f t="shared" si="179"/>
        <v>6</v>
      </c>
      <c r="BV83" s="4">
        <f t="shared" si="180"/>
        <v>6</v>
      </c>
      <c r="BW83" s="2"/>
      <c r="BX83" s="4">
        <f t="shared" si="181"/>
        <v>0</v>
      </c>
      <c r="BY83" s="4">
        <f t="shared" si="182"/>
        <v>5</v>
      </c>
      <c r="BZ83" s="2"/>
      <c r="CA83" s="4">
        <f t="shared" si="183"/>
        <v>2</v>
      </c>
      <c r="CB83" s="4" t="s">
        <v>192</v>
      </c>
      <c r="CF83" s="4" t="s">
        <v>420</v>
      </c>
    </row>
    <row r="84" spans="1:84" ht="18.75">
      <c r="A84" s="29">
        <v>75</v>
      </c>
      <c r="B84" s="94" t="s">
        <v>354</v>
      </c>
      <c r="C84" s="94" t="s">
        <v>132</v>
      </c>
      <c r="D84" s="94" t="s">
        <v>109</v>
      </c>
      <c r="E84" s="82">
        <f t="shared" si="152"/>
        <v>6.776666666666667</v>
      </c>
      <c r="F84" s="83">
        <f t="shared" si="153"/>
        <v>6</v>
      </c>
      <c r="G84" s="81">
        <v>12</v>
      </c>
      <c r="H84" s="81">
        <v>1.33</v>
      </c>
      <c r="I84" s="81">
        <v>7</v>
      </c>
      <c r="J84" s="68">
        <f t="shared" si="154"/>
        <v>5.802</v>
      </c>
      <c r="K84" s="69">
        <f t="shared" si="155"/>
        <v>4</v>
      </c>
      <c r="L84" s="81">
        <v>12</v>
      </c>
      <c r="M84" s="81">
        <v>1.67</v>
      </c>
      <c r="N84" s="68">
        <f t="shared" si="156"/>
        <v>4.75</v>
      </c>
      <c r="O84" s="69">
        <f t="shared" si="157"/>
        <v>0</v>
      </c>
      <c r="P84" s="81">
        <v>9.5</v>
      </c>
      <c r="Q84" s="81">
        <v>0</v>
      </c>
      <c r="R84" s="70">
        <f t="shared" si="158"/>
        <v>6.06</v>
      </c>
      <c r="S84" s="71">
        <f t="shared" si="159"/>
        <v>10</v>
      </c>
      <c r="T84" s="68">
        <f t="shared" si="160"/>
        <v>0</v>
      </c>
      <c r="U84" s="72">
        <f t="shared" si="161"/>
        <v>0</v>
      </c>
      <c r="V84" s="81">
        <v>0</v>
      </c>
      <c r="W84" s="81">
        <v>0</v>
      </c>
      <c r="X84" s="81">
        <v>0</v>
      </c>
      <c r="Y84" s="68">
        <f t="shared" si="162"/>
        <v>1.5</v>
      </c>
      <c r="Z84" s="73">
        <f t="shared" si="163"/>
        <v>0</v>
      </c>
      <c r="AA84" s="81">
        <v>0</v>
      </c>
      <c r="AB84" s="81">
        <v>3</v>
      </c>
      <c r="AC84" s="68">
        <f t="shared" si="164"/>
        <v>0</v>
      </c>
      <c r="AD84" s="69">
        <f t="shared" si="165"/>
        <v>0</v>
      </c>
      <c r="AE84" s="81">
        <v>0</v>
      </c>
      <c r="AF84" s="70">
        <f t="shared" si="166"/>
        <v>0.4</v>
      </c>
      <c r="AG84" s="87">
        <f t="shared" si="167"/>
        <v>0</v>
      </c>
      <c r="AH84" s="88">
        <f t="shared" si="168"/>
        <v>10</v>
      </c>
      <c r="AI84" s="89">
        <f t="shared" si="169"/>
        <v>3.23</v>
      </c>
      <c r="AJ84" s="49" t="str">
        <f t="shared" si="170"/>
        <v>Ajourné(e)</v>
      </c>
      <c r="AK84" s="9"/>
      <c r="AL84" s="4" t="s">
        <v>512</v>
      </c>
      <c r="AM84" s="4" t="s">
        <v>46</v>
      </c>
      <c r="AN84" s="10">
        <v>2</v>
      </c>
      <c r="AO84" s="11">
        <v>2</v>
      </c>
      <c r="AP84" s="4">
        <v>1</v>
      </c>
      <c r="AQ84" s="4">
        <v>2</v>
      </c>
      <c r="AR84" s="4">
        <v>2</v>
      </c>
      <c r="AS84" s="4">
        <v>2</v>
      </c>
      <c r="AT84" s="4">
        <v>1</v>
      </c>
      <c r="AU84" s="4">
        <v>2</v>
      </c>
      <c r="AV84" s="4">
        <v>2</v>
      </c>
      <c r="AW84" s="4">
        <v>2</v>
      </c>
      <c r="AX84" s="4">
        <v>2</v>
      </c>
      <c r="AY84" s="10">
        <v>2</v>
      </c>
      <c r="AZ84" s="4">
        <v>2</v>
      </c>
      <c r="BA84" s="4">
        <v>2</v>
      </c>
      <c r="BB84" s="4">
        <v>2</v>
      </c>
      <c r="BC84" s="4">
        <v>2</v>
      </c>
      <c r="BD84" s="4">
        <v>2</v>
      </c>
      <c r="BE84" s="4">
        <v>2</v>
      </c>
      <c r="BF84" s="4">
        <v>2</v>
      </c>
      <c r="BG84" s="4">
        <v>2</v>
      </c>
      <c r="BH84" s="4">
        <v>2</v>
      </c>
      <c r="BI84" s="2"/>
      <c r="BJ84" s="4">
        <f t="shared" si="171"/>
        <v>6</v>
      </c>
      <c r="BK84" s="4">
        <f t="shared" si="172"/>
        <v>0</v>
      </c>
      <c r="BL84" s="4">
        <f t="shared" si="173"/>
        <v>0</v>
      </c>
      <c r="BM84" s="2"/>
      <c r="BN84" s="4">
        <f t="shared" si="174"/>
        <v>4</v>
      </c>
      <c r="BO84" s="4">
        <f t="shared" si="175"/>
        <v>0</v>
      </c>
      <c r="BP84" s="2"/>
      <c r="BQ84" s="4">
        <f t="shared" si="176"/>
        <v>0</v>
      </c>
      <c r="BR84" s="4">
        <f t="shared" si="177"/>
        <v>0</v>
      </c>
      <c r="BS84" s="2"/>
      <c r="BT84" s="4">
        <f t="shared" si="178"/>
        <v>0</v>
      </c>
      <c r="BU84" s="4">
        <f t="shared" si="179"/>
        <v>0</v>
      </c>
      <c r="BV84" s="4">
        <f t="shared" si="180"/>
        <v>0</v>
      </c>
      <c r="BW84" s="2"/>
      <c r="BX84" s="4">
        <f t="shared" si="181"/>
        <v>0</v>
      </c>
      <c r="BY84" s="4">
        <f t="shared" si="182"/>
        <v>0</v>
      </c>
      <c r="BZ84" s="2"/>
      <c r="CA84" s="4">
        <f t="shared" si="183"/>
        <v>0</v>
      </c>
      <c r="CB84" s="4" t="s">
        <v>192</v>
      </c>
      <c r="CF84" s="4" t="s">
        <v>420</v>
      </c>
    </row>
    <row r="85" spans="1:84" ht="18.75">
      <c r="A85" s="29">
        <v>76</v>
      </c>
      <c r="B85" s="94" t="s">
        <v>355</v>
      </c>
      <c r="C85" s="94" t="s">
        <v>356</v>
      </c>
      <c r="D85" s="94" t="s">
        <v>207</v>
      </c>
      <c r="E85" s="82">
        <f t="shared" si="152"/>
        <v>10.833333333333334</v>
      </c>
      <c r="F85" s="83">
        <f t="shared" si="153"/>
        <v>18</v>
      </c>
      <c r="G85" s="81">
        <v>10</v>
      </c>
      <c r="H85" s="81">
        <v>10.5</v>
      </c>
      <c r="I85" s="81">
        <v>12</v>
      </c>
      <c r="J85" s="68">
        <f t="shared" si="154"/>
        <v>8.602</v>
      </c>
      <c r="K85" s="69">
        <f t="shared" si="155"/>
        <v>4</v>
      </c>
      <c r="L85" s="81">
        <v>10</v>
      </c>
      <c r="M85" s="81">
        <v>7.67</v>
      </c>
      <c r="N85" s="68">
        <f t="shared" si="156"/>
        <v>12.75</v>
      </c>
      <c r="O85" s="69">
        <f t="shared" si="157"/>
        <v>4</v>
      </c>
      <c r="P85" s="81">
        <v>13.5</v>
      </c>
      <c r="Q85" s="81">
        <v>12</v>
      </c>
      <c r="R85" s="70">
        <f t="shared" si="158"/>
        <v>10.64</v>
      </c>
      <c r="S85" s="71">
        <f t="shared" si="159"/>
        <v>30</v>
      </c>
      <c r="T85" s="68">
        <f t="shared" si="160"/>
        <v>7.666666666666667</v>
      </c>
      <c r="U85" s="72">
        <f t="shared" si="161"/>
        <v>0</v>
      </c>
      <c r="V85" s="81">
        <v>9</v>
      </c>
      <c r="W85" s="81">
        <v>8</v>
      </c>
      <c r="X85" s="81">
        <v>6</v>
      </c>
      <c r="Y85" s="68">
        <f t="shared" si="162"/>
        <v>11.25</v>
      </c>
      <c r="Z85" s="73">
        <f t="shared" si="163"/>
        <v>10</v>
      </c>
      <c r="AA85" s="81">
        <v>11</v>
      </c>
      <c r="AB85" s="81">
        <v>11.5</v>
      </c>
      <c r="AC85" s="68">
        <f t="shared" si="164"/>
        <v>17</v>
      </c>
      <c r="AD85" s="69">
        <f t="shared" si="165"/>
        <v>2</v>
      </c>
      <c r="AE85" s="81">
        <v>17</v>
      </c>
      <c r="AF85" s="70">
        <f t="shared" si="166"/>
        <v>9.87</v>
      </c>
      <c r="AG85" s="87">
        <f t="shared" si="167"/>
        <v>12</v>
      </c>
      <c r="AH85" s="88">
        <f t="shared" si="168"/>
        <v>42</v>
      </c>
      <c r="AI85" s="89">
        <f t="shared" si="169"/>
        <v>10.254999999999999</v>
      </c>
      <c r="AJ85" s="49" t="str">
        <f t="shared" si="170"/>
        <v>Ajourné(e)</v>
      </c>
      <c r="AK85" s="9"/>
      <c r="AL85" s="4" t="s">
        <v>513</v>
      </c>
      <c r="AM85" s="4" t="s">
        <v>42</v>
      </c>
      <c r="AN85" s="10">
        <v>2</v>
      </c>
      <c r="AO85" s="11">
        <v>2</v>
      </c>
      <c r="AP85" s="4">
        <v>1</v>
      </c>
      <c r="AQ85" s="4">
        <v>2</v>
      </c>
      <c r="AR85" s="4">
        <v>2</v>
      </c>
      <c r="AS85" s="4">
        <v>2</v>
      </c>
      <c r="AT85" s="4">
        <v>1</v>
      </c>
      <c r="AU85" s="4">
        <v>2</v>
      </c>
      <c r="AV85" s="4">
        <v>1</v>
      </c>
      <c r="AW85" s="4">
        <v>1</v>
      </c>
      <c r="AX85" s="4">
        <v>1</v>
      </c>
      <c r="AY85" s="10">
        <v>1</v>
      </c>
      <c r="AZ85" s="4">
        <v>2</v>
      </c>
      <c r="BA85" s="4">
        <v>2</v>
      </c>
      <c r="BB85" s="4">
        <v>2</v>
      </c>
      <c r="BC85" s="4">
        <v>2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2"/>
      <c r="BJ85" s="4">
        <f t="shared" si="171"/>
        <v>6</v>
      </c>
      <c r="BK85" s="4">
        <f t="shared" si="172"/>
        <v>6</v>
      </c>
      <c r="BL85" s="4">
        <f t="shared" si="173"/>
        <v>6</v>
      </c>
      <c r="BM85" s="2"/>
      <c r="BN85" s="4">
        <f t="shared" si="174"/>
        <v>4</v>
      </c>
      <c r="BO85" s="4">
        <f t="shared" si="175"/>
        <v>0</v>
      </c>
      <c r="BP85" s="2"/>
      <c r="BQ85" s="4">
        <f t="shared" si="176"/>
        <v>2</v>
      </c>
      <c r="BR85" s="4">
        <f t="shared" si="177"/>
        <v>2</v>
      </c>
      <c r="BS85" s="2"/>
      <c r="BT85" s="4">
        <f t="shared" si="178"/>
        <v>0</v>
      </c>
      <c r="BU85" s="4">
        <f t="shared" si="179"/>
        <v>0</v>
      </c>
      <c r="BV85" s="4">
        <f t="shared" si="180"/>
        <v>0</v>
      </c>
      <c r="BW85" s="2"/>
      <c r="BX85" s="4">
        <f t="shared" si="181"/>
        <v>5</v>
      </c>
      <c r="BY85" s="4">
        <f t="shared" si="182"/>
        <v>5</v>
      </c>
      <c r="BZ85" s="2"/>
      <c r="CA85" s="4">
        <f t="shared" si="183"/>
        <v>2</v>
      </c>
      <c r="CB85" s="4" t="s">
        <v>192</v>
      </c>
      <c r="CF85" s="4" t="s">
        <v>420</v>
      </c>
    </row>
    <row r="86" spans="1:84" ht="18.75">
      <c r="A86" s="29">
        <v>77</v>
      </c>
      <c r="B86" s="94" t="s">
        <v>357</v>
      </c>
      <c r="C86" s="94" t="s">
        <v>358</v>
      </c>
      <c r="D86" s="94" t="s">
        <v>359</v>
      </c>
      <c r="E86" s="82">
        <f t="shared" si="152"/>
        <v>10.889999999999999</v>
      </c>
      <c r="F86" s="83">
        <f t="shared" si="153"/>
        <v>18</v>
      </c>
      <c r="G86" s="81">
        <v>11</v>
      </c>
      <c r="H86" s="81">
        <v>11</v>
      </c>
      <c r="I86" s="81">
        <v>10.67</v>
      </c>
      <c r="J86" s="68">
        <f t="shared" si="154"/>
        <v>8.598</v>
      </c>
      <c r="K86" s="69">
        <f t="shared" si="155"/>
        <v>4</v>
      </c>
      <c r="L86" s="81">
        <v>12</v>
      </c>
      <c r="M86" s="81">
        <v>6.33</v>
      </c>
      <c r="N86" s="68">
        <f t="shared" si="156"/>
        <v>10.665</v>
      </c>
      <c r="O86" s="69">
        <f t="shared" si="157"/>
        <v>4</v>
      </c>
      <c r="P86" s="81">
        <v>10</v>
      </c>
      <c r="Q86" s="81">
        <v>11.33</v>
      </c>
      <c r="R86" s="70">
        <f t="shared" si="158"/>
        <v>10.209999999999999</v>
      </c>
      <c r="S86" s="71">
        <f t="shared" si="159"/>
        <v>30</v>
      </c>
      <c r="T86" s="68">
        <f t="shared" si="160"/>
        <v>8.443333333333335</v>
      </c>
      <c r="U86" s="72">
        <f t="shared" si="161"/>
        <v>6</v>
      </c>
      <c r="V86" s="81">
        <v>10</v>
      </c>
      <c r="W86" s="81">
        <v>7.33</v>
      </c>
      <c r="X86" s="81">
        <v>8</v>
      </c>
      <c r="Y86" s="68">
        <f t="shared" si="162"/>
        <v>11.33</v>
      </c>
      <c r="Z86" s="73">
        <f t="shared" si="163"/>
        <v>10</v>
      </c>
      <c r="AA86" s="81">
        <v>12.33</v>
      </c>
      <c r="AB86" s="81">
        <v>10.33</v>
      </c>
      <c r="AC86" s="68">
        <f t="shared" si="164"/>
        <v>15.5</v>
      </c>
      <c r="AD86" s="69">
        <f t="shared" si="165"/>
        <v>2</v>
      </c>
      <c r="AE86" s="81">
        <v>15.5</v>
      </c>
      <c r="AF86" s="70">
        <f t="shared" si="166"/>
        <v>10.16</v>
      </c>
      <c r="AG86" s="87">
        <f t="shared" si="167"/>
        <v>30</v>
      </c>
      <c r="AH86" s="88">
        <f t="shared" si="168"/>
        <v>60</v>
      </c>
      <c r="AI86" s="89">
        <f t="shared" si="169"/>
        <v>10.184999999999999</v>
      </c>
      <c r="AJ86" s="49" t="str">
        <f t="shared" si="170"/>
        <v>Admis(e)</v>
      </c>
      <c r="AK86" s="9"/>
      <c r="AL86" s="4" t="s">
        <v>514</v>
      </c>
      <c r="AM86" s="4" t="s">
        <v>42</v>
      </c>
      <c r="AN86" s="10">
        <v>2</v>
      </c>
      <c r="AO86" s="11">
        <v>2</v>
      </c>
      <c r="AP86" s="4">
        <v>1</v>
      </c>
      <c r="AQ86" s="4">
        <v>2</v>
      </c>
      <c r="AR86" s="4">
        <v>1</v>
      </c>
      <c r="AS86" s="4">
        <v>2</v>
      </c>
      <c r="AT86" s="4">
        <v>1</v>
      </c>
      <c r="AU86" s="4">
        <v>2</v>
      </c>
      <c r="AV86" s="4">
        <v>1</v>
      </c>
      <c r="AW86" s="4">
        <v>1</v>
      </c>
      <c r="AX86" s="4">
        <v>1</v>
      </c>
      <c r="AY86" s="10">
        <v>1</v>
      </c>
      <c r="AZ86" s="4">
        <v>2</v>
      </c>
      <c r="BA86" s="4">
        <v>2</v>
      </c>
      <c r="BB86" s="4">
        <v>2</v>
      </c>
      <c r="BC86" s="4">
        <v>2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2"/>
      <c r="BJ86" s="4">
        <f t="shared" si="171"/>
        <v>6</v>
      </c>
      <c r="BK86" s="4">
        <f t="shared" si="172"/>
        <v>6</v>
      </c>
      <c r="BL86" s="4">
        <f t="shared" si="173"/>
        <v>6</v>
      </c>
      <c r="BM86" s="2"/>
      <c r="BN86" s="4">
        <f t="shared" si="174"/>
        <v>4</v>
      </c>
      <c r="BO86" s="4">
        <f t="shared" si="175"/>
        <v>0</v>
      </c>
      <c r="BP86" s="2"/>
      <c r="BQ86" s="4">
        <f t="shared" si="176"/>
        <v>2</v>
      </c>
      <c r="BR86" s="4">
        <f t="shared" si="177"/>
        <v>2</v>
      </c>
      <c r="BS86" s="2"/>
      <c r="BT86" s="4">
        <f t="shared" si="178"/>
        <v>6</v>
      </c>
      <c r="BU86" s="4">
        <f t="shared" si="179"/>
        <v>0</v>
      </c>
      <c r="BV86" s="4">
        <f t="shared" si="180"/>
        <v>0</v>
      </c>
      <c r="BW86" s="2"/>
      <c r="BX86" s="4">
        <f t="shared" si="181"/>
        <v>5</v>
      </c>
      <c r="BY86" s="4">
        <f t="shared" si="182"/>
        <v>5</v>
      </c>
      <c r="BZ86" s="2"/>
      <c r="CA86" s="4">
        <f t="shared" si="183"/>
        <v>2</v>
      </c>
      <c r="CB86" s="4" t="s">
        <v>192</v>
      </c>
      <c r="CF86" s="4" t="s">
        <v>420</v>
      </c>
    </row>
    <row r="87" spans="1:84" ht="18.75">
      <c r="A87" s="29">
        <v>78</v>
      </c>
      <c r="B87" s="94" t="s">
        <v>360</v>
      </c>
      <c r="C87" s="94" t="s">
        <v>361</v>
      </c>
      <c r="D87" s="94" t="s">
        <v>362</v>
      </c>
      <c r="E87" s="82">
        <f t="shared" si="152"/>
        <v>10</v>
      </c>
      <c r="F87" s="83">
        <f t="shared" si="153"/>
        <v>18</v>
      </c>
      <c r="G87" s="81">
        <v>13</v>
      </c>
      <c r="H87" s="81">
        <v>6.83</v>
      </c>
      <c r="I87" s="81">
        <v>10.17</v>
      </c>
      <c r="J87" s="68">
        <f t="shared" si="154"/>
        <v>7.6</v>
      </c>
      <c r="K87" s="69">
        <f t="shared" si="155"/>
        <v>4</v>
      </c>
      <c r="L87" s="81">
        <v>10</v>
      </c>
      <c r="M87" s="81">
        <v>6</v>
      </c>
      <c r="N87" s="68">
        <f t="shared" si="156"/>
        <v>13.25</v>
      </c>
      <c r="O87" s="69">
        <f t="shared" si="157"/>
        <v>4</v>
      </c>
      <c r="P87" s="81">
        <v>11</v>
      </c>
      <c r="Q87" s="81">
        <v>15.5</v>
      </c>
      <c r="R87" s="70">
        <f t="shared" si="158"/>
        <v>10.06</v>
      </c>
      <c r="S87" s="71">
        <f t="shared" si="159"/>
        <v>30</v>
      </c>
      <c r="T87" s="68">
        <f t="shared" si="160"/>
        <v>7.889999999999999</v>
      </c>
      <c r="U87" s="72">
        <f t="shared" si="161"/>
        <v>0</v>
      </c>
      <c r="V87" s="81">
        <v>9</v>
      </c>
      <c r="W87" s="81">
        <v>7.67</v>
      </c>
      <c r="X87" s="81">
        <v>7</v>
      </c>
      <c r="Y87" s="68">
        <f t="shared" si="162"/>
        <v>11.08</v>
      </c>
      <c r="Z87" s="73">
        <f t="shared" si="163"/>
        <v>10</v>
      </c>
      <c r="AA87" s="81">
        <v>10.83</v>
      </c>
      <c r="AB87" s="81">
        <v>11.33</v>
      </c>
      <c r="AC87" s="68">
        <f t="shared" si="164"/>
        <v>14.5</v>
      </c>
      <c r="AD87" s="69">
        <f t="shared" si="165"/>
        <v>2</v>
      </c>
      <c r="AE87" s="81">
        <v>14.5</v>
      </c>
      <c r="AF87" s="70">
        <f t="shared" si="166"/>
        <v>9.629999999999999</v>
      </c>
      <c r="AG87" s="87">
        <f t="shared" si="167"/>
        <v>12</v>
      </c>
      <c r="AH87" s="88">
        <f t="shared" si="168"/>
        <v>42</v>
      </c>
      <c r="AI87" s="89">
        <f t="shared" si="169"/>
        <v>9.844999999999999</v>
      </c>
      <c r="AJ87" s="49" t="str">
        <f t="shared" si="170"/>
        <v>Ajourné(e)</v>
      </c>
      <c r="AK87" s="9"/>
      <c r="AL87" s="4" t="s">
        <v>515</v>
      </c>
      <c r="AM87" s="4" t="s">
        <v>504</v>
      </c>
      <c r="AN87" s="10">
        <v>2</v>
      </c>
      <c r="AO87" s="11">
        <v>2</v>
      </c>
      <c r="AP87" s="4">
        <v>1</v>
      </c>
      <c r="AQ87" s="4">
        <v>2</v>
      </c>
      <c r="AR87" s="4">
        <v>2</v>
      </c>
      <c r="AS87" s="4">
        <v>2</v>
      </c>
      <c r="AT87" s="4">
        <v>1</v>
      </c>
      <c r="AU87" s="4">
        <v>2</v>
      </c>
      <c r="AV87" s="4">
        <v>1</v>
      </c>
      <c r="AW87" s="4">
        <v>1</v>
      </c>
      <c r="AX87" s="4">
        <v>1</v>
      </c>
      <c r="AY87" s="10">
        <v>1</v>
      </c>
      <c r="AZ87" s="4">
        <v>2</v>
      </c>
      <c r="BA87" s="4">
        <v>2</v>
      </c>
      <c r="BB87" s="4">
        <v>2</v>
      </c>
      <c r="BC87" s="4">
        <v>2</v>
      </c>
      <c r="BD87" s="4">
        <v>2</v>
      </c>
      <c r="BE87" s="4">
        <v>2</v>
      </c>
      <c r="BF87" s="4">
        <v>2</v>
      </c>
      <c r="BG87" s="4">
        <v>1</v>
      </c>
      <c r="BH87" s="4">
        <v>1</v>
      </c>
      <c r="BI87" s="2"/>
      <c r="BJ87" s="4">
        <f t="shared" si="171"/>
        <v>6</v>
      </c>
      <c r="BK87" s="4">
        <f t="shared" si="172"/>
        <v>0</v>
      </c>
      <c r="BL87" s="4">
        <f t="shared" si="173"/>
        <v>6</v>
      </c>
      <c r="BM87" s="2"/>
      <c r="BN87" s="4">
        <f t="shared" si="174"/>
        <v>4</v>
      </c>
      <c r="BO87" s="4">
        <f t="shared" si="175"/>
        <v>0</v>
      </c>
      <c r="BP87" s="2"/>
      <c r="BQ87" s="4">
        <f t="shared" si="176"/>
        <v>2</v>
      </c>
      <c r="BR87" s="4">
        <f t="shared" si="177"/>
        <v>2</v>
      </c>
      <c r="BS87" s="2"/>
      <c r="BT87" s="4">
        <f t="shared" si="178"/>
        <v>0</v>
      </c>
      <c r="BU87" s="4">
        <f t="shared" si="179"/>
        <v>0</v>
      </c>
      <c r="BV87" s="4">
        <f t="shared" si="180"/>
        <v>0</v>
      </c>
      <c r="BW87" s="2"/>
      <c r="BX87" s="4">
        <f t="shared" si="181"/>
        <v>5</v>
      </c>
      <c r="BY87" s="4">
        <f t="shared" si="182"/>
        <v>5</v>
      </c>
      <c r="BZ87" s="2"/>
      <c r="CA87" s="4">
        <f t="shared" si="183"/>
        <v>2</v>
      </c>
      <c r="CB87" s="4" t="s">
        <v>192</v>
      </c>
      <c r="CF87" s="4" t="s">
        <v>420</v>
      </c>
    </row>
    <row r="88" spans="1:84" ht="18.75">
      <c r="A88" s="29">
        <v>79</v>
      </c>
      <c r="B88" s="94" t="s">
        <v>363</v>
      </c>
      <c r="C88" s="94" t="s">
        <v>364</v>
      </c>
      <c r="D88" s="94" t="s">
        <v>56</v>
      </c>
      <c r="E88" s="82">
        <f t="shared" si="152"/>
        <v>8</v>
      </c>
      <c r="F88" s="83">
        <f t="shared" si="153"/>
        <v>6</v>
      </c>
      <c r="G88" s="81">
        <v>13</v>
      </c>
      <c r="H88" s="81">
        <v>2.67</v>
      </c>
      <c r="I88" s="81">
        <v>8.33</v>
      </c>
      <c r="J88" s="68">
        <f t="shared" si="154"/>
        <v>6.802</v>
      </c>
      <c r="K88" s="69">
        <f t="shared" si="155"/>
        <v>4</v>
      </c>
      <c r="L88" s="81">
        <v>10</v>
      </c>
      <c r="M88" s="81">
        <v>4.67</v>
      </c>
      <c r="N88" s="68">
        <f t="shared" si="156"/>
        <v>4.79</v>
      </c>
      <c r="O88" s="69">
        <f t="shared" si="157"/>
        <v>0</v>
      </c>
      <c r="P88" s="81">
        <v>3.25</v>
      </c>
      <c r="Q88" s="81">
        <v>6.33</v>
      </c>
      <c r="R88" s="70">
        <f t="shared" si="158"/>
        <v>6.96</v>
      </c>
      <c r="S88" s="71">
        <f t="shared" si="159"/>
        <v>10</v>
      </c>
      <c r="T88" s="68">
        <f t="shared" si="160"/>
        <v>1.3333333333333333</v>
      </c>
      <c r="U88" s="72">
        <f t="shared" si="161"/>
        <v>0</v>
      </c>
      <c r="V88" s="81">
        <v>0</v>
      </c>
      <c r="W88" s="81">
        <v>4</v>
      </c>
      <c r="X88" s="81">
        <v>0</v>
      </c>
      <c r="Y88" s="68">
        <f t="shared" si="162"/>
        <v>3.5</v>
      </c>
      <c r="Z88" s="73">
        <f t="shared" si="163"/>
        <v>0</v>
      </c>
      <c r="AA88" s="81">
        <v>3.33</v>
      </c>
      <c r="AB88" s="81">
        <v>3.67</v>
      </c>
      <c r="AC88" s="68">
        <f t="shared" si="164"/>
        <v>14.5</v>
      </c>
      <c r="AD88" s="69">
        <f t="shared" si="165"/>
        <v>2</v>
      </c>
      <c r="AE88" s="81">
        <v>14.5</v>
      </c>
      <c r="AF88" s="70">
        <f t="shared" si="166"/>
        <v>3.67</v>
      </c>
      <c r="AG88" s="87">
        <f t="shared" si="167"/>
        <v>2</v>
      </c>
      <c r="AH88" s="88">
        <f t="shared" si="168"/>
        <v>12</v>
      </c>
      <c r="AI88" s="89">
        <f t="shared" si="169"/>
        <v>5.3149999999999995</v>
      </c>
      <c r="AJ88" s="49" t="str">
        <f t="shared" si="170"/>
        <v>Ajourné(e)</v>
      </c>
      <c r="AK88" s="9"/>
      <c r="AL88" s="4" t="s">
        <v>516</v>
      </c>
      <c r="AM88" s="4" t="s">
        <v>38</v>
      </c>
      <c r="AN88" s="10">
        <v>2</v>
      </c>
      <c r="AO88" s="11">
        <v>2</v>
      </c>
      <c r="AP88" s="4">
        <v>1</v>
      </c>
      <c r="AQ88" s="4">
        <v>2</v>
      </c>
      <c r="AR88" s="4">
        <v>2</v>
      </c>
      <c r="AS88" s="4">
        <v>2</v>
      </c>
      <c r="AT88" s="4">
        <v>1</v>
      </c>
      <c r="AU88" s="4">
        <v>2</v>
      </c>
      <c r="AV88" s="4">
        <v>2</v>
      </c>
      <c r="AW88" s="4">
        <v>2</v>
      </c>
      <c r="AX88" s="4">
        <v>2</v>
      </c>
      <c r="AY88" s="10">
        <v>1</v>
      </c>
      <c r="AZ88" s="4">
        <v>2</v>
      </c>
      <c r="BA88" s="4">
        <v>2</v>
      </c>
      <c r="BB88" s="4">
        <v>2</v>
      </c>
      <c r="BC88" s="4">
        <v>2</v>
      </c>
      <c r="BD88" s="4">
        <v>2</v>
      </c>
      <c r="BE88" s="4">
        <v>2</v>
      </c>
      <c r="BF88" s="4">
        <v>2</v>
      </c>
      <c r="BG88" s="4">
        <v>1</v>
      </c>
      <c r="BH88" s="4">
        <v>1</v>
      </c>
      <c r="BI88" s="2"/>
      <c r="BJ88" s="4">
        <f t="shared" si="171"/>
        <v>6</v>
      </c>
      <c r="BK88" s="4">
        <f t="shared" si="172"/>
        <v>0</v>
      </c>
      <c r="BL88" s="4">
        <f t="shared" si="173"/>
        <v>0</v>
      </c>
      <c r="BM88" s="2"/>
      <c r="BN88" s="4">
        <f t="shared" si="174"/>
        <v>4</v>
      </c>
      <c r="BO88" s="4">
        <f t="shared" si="175"/>
        <v>0</v>
      </c>
      <c r="BP88" s="2"/>
      <c r="BQ88" s="4">
        <f t="shared" si="176"/>
        <v>0</v>
      </c>
      <c r="BR88" s="4">
        <f t="shared" si="177"/>
        <v>0</v>
      </c>
      <c r="BS88" s="2"/>
      <c r="BT88" s="4">
        <f t="shared" si="178"/>
        <v>0</v>
      </c>
      <c r="BU88" s="4">
        <f t="shared" si="179"/>
        <v>0</v>
      </c>
      <c r="BV88" s="4">
        <f t="shared" si="180"/>
        <v>0</v>
      </c>
      <c r="BW88" s="2"/>
      <c r="BX88" s="4">
        <f t="shared" si="181"/>
        <v>0</v>
      </c>
      <c r="BY88" s="4">
        <f t="shared" si="182"/>
        <v>0</v>
      </c>
      <c r="BZ88" s="2"/>
      <c r="CA88" s="4">
        <f t="shared" si="183"/>
        <v>2</v>
      </c>
      <c r="CB88" s="4" t="s">
        <v>192</v>
      </c>
      <c r="CF88" s="4" t="s">
        <v>420</v>
      </c>
    </row>
    <row r="89" spans="1:84" ht="18.75">
      <c r="A89" s="29">
        <v>80</v>
      </c>
      <c r="B89" s="94" t="s">
        <v>146</v>
      </c>
      <c r="C89" s="94" t="s">
        <v>171</v>
      </c>
      <c r="D89" s="94" t="s">
        <v>54</v>
      </c>
      <c r="E89" s="82">
        <f t="shared" si="152"/>
        <v>12.053333333333335</v>
      </c>
      <c r="F89" s="83">
        <f t="shared" si="153"/>
        <v>18</v>
      </c>
      <c r="G89" s="81">
        <v>12</v>
      </c>
      <c r="H89" s="81">
        <v>11.83</v>
      </c>
      <c r="I89" s="81">
        <v>12.33</v>
      </c>
      <c r="J89" s="68">
        <f t="shared" si="154"/>
        <v>7.9</v>
      </c>
      <c r="K89" s="69">
        <f t="shared" si="155"/>
        <v>0</v>
      </c>
      <c r="L89" s="81">
        <v>7</v>
      </c>
      <c r="M89" s="81">
        <v>8.5</v>
      </c>
      <c r="N89" s="68">
        <f t="shared" si="156"/>
        <v>12.5</v>
      </c>
      <c r="O89" s="69">
        <f t="shared" si="157"/>
        <v>4</v>
      </c>
      <c r="P89" s="81">
        <v>14</v>
      </c>
      <c r="Q89" s="81">
        <v>11</v>
      </c>
      <c r="R89" s="70">
        <f t="shared" si="158"/>
        <v>11</v>
      </c>
      <c r="S89" s="71">
        <f t="shared" si="159"/>
        <v>30</v>
      </c>
      <c r="T89" s="68">
        <f t="shared" si="160"/>
        <v>9.443333333333335</v>
      </c>
      <c r="U89" s="72">
        <f t="shared" si="161"/>
        <v>12</v>
      </c>
      <c r="V89" s="81">
        <v>11</v>
      </c>
      <c r="W89" s="81">
        <v>7.33</v>
      </c>
      <c r="X89" s="81">
        <v>10</v>
      </c>
      <c r="Y89" s="68">
        <f t="shared" si="162"/>
        <v>11.915</v>
      </c>
      <c r="Z89" s="73">
        <f t="shared" si="163"/>
        <v>10</v>
      </c>
      <c r="AA89" s="81">
        <v>13.33</v>
      </c>
      <c r="AB89" s="81">
        <v>10.5</v>
      </c>
      <c r="AC89" s="68">
        <f t="shared" si="164"/>
        <v>11</v>
      </c>
      <c r="AD89" s="69">
        <f t="shared" si="165"/>
        <v>2</v>
      </c>
      <c r="AE89" s="81">
        <v>11</v>
      </c>
      <c r="AF89" s="70">
        <f t="shared" si="166"/>
        <v>10.31</v>
      </c>
      <c r="AG89" s="87">
        <f t="shared" si="167"/>
        <v>30</v>
      </c>
      <c r="AH89" s="88">
        <f t="shared" si="168"/>
        <v>60</v>
      </c>
      <c r="AI89" s="89">
        <f t="shared" si="169"/>
        <v>10.655000000000001</v>
      </c>
      <c r="AJ89" s="49" t="str">
        <f t="shared" si="170"/>
        <v>Admis(e)</v>
      </c>
      <c r="AK89" s="9"/>
      <c r="AL89" s="4" t="s">
        <v>517</v>
      </c>
      <c r="AM89" s="4" t="s">
        <v>44</v>
      </c>
      <c r="AN89" s="10">
        <v>1</v>
      </c>
      <c r="AO89" s="11">
        <v>1</v>
      </c>
      <c r="AP89" s="4">
        <v>1</v>
      </c>
      <c r="AQ89" s="4">
        <v>1</v>
      </c>
      <c r="AR89" s="4">
        <v>1</v>
      </c>
      <c r="AS89" s="4">
        <v>2</v>
      </c>
      <c r="AT89" s="4">
        <v>2</v>
      </c>
      <c r="AU89" s="4">
        <v>2</v>
      </c>
      <c r="AV89" s="4">
        <v>1</v>
      </c>
      <c r="AW89" s="4">
        <v>1</v>
      </c>
      <c r="AX89" s="4">
        <v>1</v>
      </c>
      <c r="AY89" s="10">
        <v>1</v>
      </c>
      <c r="AZ89" s="4">
        <v>2</v>
      </c>
      <c r="BA89" s="4">
        <v>2</v>
      </c>
      <c r="BB89" s="4">
        <v>2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2"/>
      <c r="BJ89" s="4">
        <f t="shared" si="171"/>
        <v>6</v>
      </c>
      <c r="BK89" s="4">
        <f t="shared" si="172"/>
        <v>6</v>
      </c>
      <c r="BL89" s="4">
        <f t="shared" si="173"/>
        <v>6</v>
      </c>
      <c r="BM89" s="2"/>
      <c r="BN89" s="4">
        <f t="shared" si="174"/>
        <v>0</v>
      </c>
      <c r="BO89" s="4">
        <f t="shared" si="175"/>
        <v>0</v>
      </c>
      <c r="BP89" s="2"/>
      <c r="BQ89" s="4">
        <f t="shared" si="176"/>
        <v>2</v>
      </c>
      <c r="BR89" s="4">
        <f t="shared" si="177"/>
        <v>2</v>
      </c>
      <c r="BS89" s="2"/>
      <c r="BT89" s="4">
        <f t="shared" si="178"/>
        <v>6</v>
      </c>
      <c r="BU89" s="4">
        <f t="shared" si="179"/>
        <v>0</v>
      </c>
      <c r="BV89" s="4">
        <f t="shared" si="180"/>
        <v>6</v>
      </c>
      <c r="BW89" s="2"/>
      <c r="BX89" s="4">
        <f t="shared" si="181"/>
        <v>5</v>
      </c>
      <c r="BY89" s="4">
        <f t="shared" si="182"/>
        <v>5</v>
      </c>
      <c r="BZ89" s="2"/>
      <c r="CA89" s="4">
        <f t="shared" si="183"/>
        <v>2</v>
      </c>
      <c r="CB89" s="4" t="s">
        <v>192</v>
      </c>
      <c r="CF89" s="4" t="s">
        <v>420</v>
      </c>
    </row>
    <row r="90" spans="1:84" ht="18.75">
      <c r="A90" s="29">
        <v>81</v>
      </c>
      <c r="B90" s="94" t="s">
        <v>147</v>
      </c>
      <c r="C90" s="94" t="s">
        <v>172</v>
      </c>
      <c r="D90" s="94" t="s">
        <v>110</v>
      </c>
      <c r="E90" s="82">
        <f t="shared" si="152"/>
        <v>10.610000000000001</v>
      </c>
      <c r="F90" s="83">
        <f t="shared" si="153"/>
        <v>18</v>
      </c>
      <c r="G90" s="81">
        <v>14</v>
      </c>
      <c r="H90" s="81">
        <v>4.5</v>
      </c>
      <c r="I90" s="81">
        <v>13.33</v>
      </c>
      <c r="J90" s="68">
        <f t="shared" si="154"/>
        <v>8.8</v>
      </c>
      <c r="K90" s="69">
        <f t="shared" si="155"/>
        <v>4</v>
      </c>
      <c r="L90" s="81">
        <v>10</v>
      </c>
      <c r="M90" s="81">
        <v>8</v>
      </c>
      <c r="N90" s="68">
        <f t="shared" si="156"/>
        <v>11</v>
      </c>
      <c r="O90" s="69">
        <f t="shared" si="157"/>
        <v>4</v>
      </c>
      <c r="P90" s="81">
        <v>11</v>
      </c>
      <c r="Q90" s="81">
        <v>11</v>
      </c>
      <c r="R90" s="70">
        <f t="shared" si="158"/>
        <v>10.2</v>
      </c>
      <c r="S90" s="71">
        <f t="shared" si="159"/>
        <v>30</v>
      </c>
      <c r="T90" s="68">
        <f t="shared" si="160"/>
        <v>9.72</v>
      </c>
      <c r="U90" s="72">
        <f t="shared" si="161"/>
        <v>6</v>
      </c>
      <c r="V90" s="81">
        <v>10</v>
      </c>
      <c r="W90" s="81">
        <v>9.33</v>
      </c>
      <c r="X90" s="81">
        <v>9.83</v>
      </c>
      <c r="Y90" s="68">
        <f t="shared" si="162"/>
        <v>11.585</v>
      </c>
      <c r="Z90" s="73">
        <f t="shared" si="163"/>
        <v>10</v>
      </c>
      <c r="AA90" s="81">
        <v>11.17</v>
      </c>
      <c r="AB90" s="81">
        <v>12</v>
      </c>
      <c r="AC90" s="68">
        <f t="shared" si="164"/>
        <v>11</v>
      </c>
      <c r="AD90" s="69">
        <f t="shared" si="165"/>
        <v>2</v>
      </c>
      <c r="AE90" s="81">
        <v>11</v>
      </c>
      <c r="AF90" s="70">
        <f t="shared" si="166"/>
        <v>10.39</v>
      </c>
      <c r="AG90" s="87">
        <f t="shared" si="167"/>
        <v>30</v>
      </c>
      <c r="AH90" s="88">
        <f t="shared" si="168"/>
        <v>60</v>
      </c>
      <c r="AI90" s="89">
        <f t="shared" si="169"/>
        <v>10.295</v>
      </c>
      <c r="AJ90" s="49" t="str">
        <f t="shared" si="170"/>
        <v>Admis(e)</v>
      </c>
      <c r="AK90" s="9"/>
      <c r="AL90" s="4" t="s">
        <v>518</v>
      </c>
      <c r="AM90" s="4" t="s">
        <v>41</v>
      </c>
      <c r="AN90" s="10">
        <v>2</v>
      </c>
      <c r="AO90" s="11">
        <v>2</v>
      </c>
      <c r="AP90" s="4">
        <v>1</v>
      </c>
      <c r="AQ90" s="4">
        <v>2</v>
      </c>
      <c r="AR90" s="4">
        <v>2</v>
      </c>
      <c r="AS90" s="4">
        <v>2</v>
      </c>
      <c r="AT90" s="4">
        <v>1</v>
      </c>
      <c r="AU90" s="4">
        <v>2</v>
      </c>
      <c r="AV90" s="4">
        <v>1</v>
      </c>
      <c r="AW90" s="4">
        <v>1</v>
      </c>
      <c r="AX90" s="4">
        <v>1</v>
      </c>
      <c r="AY90" s="10">
        <v>1</v>
      </c>
      <c r="AZ90" s="4">
        <v>2</v>
      </c>
      <c r="BA90" s="4">
        <v>1</v>
      </c>
      <c r="BB90" s="4">
        <v>2</v>
      </c>
      <c r="BC90" s="4">
        <v>2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2"/>
      <c r="BJ90" s="4">
        <f t="shared" si="171"/>
        <v>6</v>
      </c>
      <c r="BK90" s="4">
        <f t="shared" si="172"/>
        <v>0</v>
      </c>
      <c r="BL90" s="4">
        <f t="shared" si="173"/>
        <v>6</v>
      </c>
      <c r="BM90" s="2"/>
      <c r="BN90" s="4">
        <f t="shared" si="174"/>
        <v>4</v>
      </c>
      <c r="BO90" s="4">
        <f t="shared" si="175"/>
        <v>0</v>
      </c>
      <c r="BP90" s="2"/>
      <c r="BQ90" s="4">
        <f t="shared" si="176"/>
        <v>2</v>
      </c>
      <c r="BR90" s="4">
        <f t="shared" si="177"/>
        <v>2</v>
      </c>
      <c r="BS90" s="2"/>
      <c r="BT90" s="4">
        <f t="shared" si="178"/>
        <v>6</v>
      </c>
      <c r="BU90" s="4">
        <f t="shared" si="179"/>
        <v>0</v>
      </c>
      <c r="BV90" s="4">
        <f t="shared" si="180"/>
        <v>0</v>
      </c>
      <c r="BW90" s="2"/>
      <c r="BX90" s="4">
        <f t="shared" si="181"/>
        <v>5</v>
      </c>
      <c r="BY90" s="4">
        <f t="shared" si="182"/>
        <v>5</v>
      </c>
      <c r="BZ90" s="2"/>
      <c r="CA90" s="4">
        <f t="shared" si="183"/>
        <v>2</v>
      </c>
      <c r="CB90" s="4" t="s">
        <v>192</v>
      </c>
      <c r="CF90" s="4" t="s">
        <v>420</v>
      </c>
    </row>
    <row r="91" spans="1:84" ht="18.75">
      <c r="A91" s="29">
        <v>82</v>
      </c>
      <c r="B91" s="94" t="s">
        <v>365</v>
      </c>
      <c r="C91" s="94" t="s">
        <v>366</v>
      </c>
      <c r="D91" s="94" t="s">
        <v>55</v>
      </c>
      <c r="E91" s="82">
        <f t="shared" si="152"/>
        <v>10.113333333333333</v>
      </c>
      <c r="F91" s="83">
        <f t="shared" si="153"/>
        <v>18</v>
      </c>
      <c r="G91" s="81">
        <v>10</v>
      </c>
      <c r="H91" s="81">
        <v>7.67</v>
      </c>
      <c r="I91" s="81">
        <v>12.67</v>
      </c>
      <c r="J91" s="68">
        <f t="shared" si="154"/>
        <v>8.602</v>
      </c>
      <c r="K91" s="69">
        <f t="shared" si="155"/>
        <v>4</v>
      </c>
      <c r="L91" s="81">
        <v>10</v>
      </c>
      <c r="M91" s="81">
        <v>7.67</v>
      </c>
      <c r="N91" s="68">
        <f t="shared" si="156"/>
        <v>15</v>
      </c>
      <c r="O91" s="69">
        <f t="shared" si="157"/>
        <v>4</v>
      </c>
      <c r="P91" s="81">
        <v>14</v>
      </c>
      <c r="Q91" s="81">
        <v>16</v>
      </c>
      <c r="R91" s="70">
        <f t="shared" si="158"/>
        <v>10.78</v>
      </c>
      <c r="S91" s="71">
        <f t="shared" si="159"/>
        <v>30</v>
      </c>
      <c r="T91" s="68">
        <f t="shared" si="160"/>
        <v>10.333333333333334</v>
      </c>
      <c r="U91" s="72">
        <f t="shared" si="161"/>
        <v>18</v>
      </c>
      <c r="V91" s="81">
        <v>8</v>
      </c>
      <c r="W91" s="81">
        <v>10</v>
      </c>
      <c r="X91" s="81">
        <v>13</v>
      </c>
      <c r="Y91" s="68">
        <f t="shared" si="162"/>
        <v>10.665</v>
      </c>
      <c r="Z91" s="73">
        <f t="shared" si="163"/>
        <v>10</v>
      </c>
      <c r="AA91" s="81">
        <v>11.33</v>
      </c>
      <c r="AB91" s="81">
        <v>10</v>
      </c>
      <c r="AC91" s="68">
        <f t="shared" si="164"/>
        <v>17.25</v>
      </c>
      <c r="AD91" s="69">
        <f t="shared" si="165"/>
        <v>2</v>
      </c>
      <c r="AE91" s="81">
        <v>17.25</v>
      </c>
      <c r="AF91" s="70">
        <f t="shared" si="166"/>
        <v>11.35</v>
      </c>
      <c r="AG91" s="87">
        <f t="shared" si="167"/>
        <v>30</v>
      </c>
      <c r="AH91" s="88">
        <f t="shared" si="168"/>
        <v>60</v>
      </c>
      <c r="AI91" s="89">
        <f t="shared" si="169"/>
        <v>11.065</v>
      </c>
      <c r="AJ91" s="49" t="str">
        <f t="shared" si="170"/>
        <v>Admis(e)</v>
      </c>
      <c r="AK91" s="9"/>
      <c r="AL91" s="4" t="s">
        <v>519</v>
      </c>
      <c r="AM91" s="4" t="s">
        <v>38</v>
      </c>
      <c r="AN91" s="10">
        <v>2</v>
      </c>
      <c r="AO91" s="11">
        <v>2</v>
      </c>
      <c r="AP91" s="4">
        <v>1</v>
      </c>
      <c r="AQ91" s="4">
        <v>2</v>
      </c>
      <c r="AR91" s="4">
        <v>1</v>
      </c>
      <c r="AS91" s="4">
        <v>2</v>
      </c>
      <c r="AT91" s="4">
        <v>1</v>
      </c>
      <c r="AU91" s="4">
        <v>2</v>
      </c>
      <c r="AV91" s="4">
        <v>2</v>
      </c>
      <c r="AW91" s="4">
        <v>2</v>
      </c>
      <c r="AX91" s="4">
        <v>2</v>
      </c>
      <c r="AY91" s="10">
        <v>2</v>
      </c>
      <c r="AZ91" s="4">
        <v>2</v>
      </c>
      <c r="BA91" s="4">
        <v>2</v>
      </c>
      <c r="BB91" s="4">
        <v>2</v>
      </c>
      <c r="BC91" s="4">
        <v>1</v>
      </c>
      <c r="BD91" s="4">
        <v>1</v>
      </c>
      <c r="BE91" s="4">
        <v>1</v>
      </c>
      <c r="BF91" s="4">
        <v>1</v>
      </c>
      <c r="BG91" s="4">
        <v>2</v>
      </c>
      <c r="BH91" s="4">
        <v>2</v>
      </c>
      <c r="BI91" s="2"/>
      <c r="BJ91" s="4">
        <f t="shared" si="171"/>
        <v>6</v>
      </c>
      <c r="BK91" s="4">
        <f t="shared" si="172"/>
        <v>0</v>
      </c>
      <c r="BL91" s="4">
        <f t="shared" si="173"/>
        <v>6</v>
      </c>
      <c r="BM91" s="2"/>
      <c r="BN91" s="4">
        <f t="shared" si="174"/>
        <v>4</v>
      </c>
      <c r="BO91" s="4">
        <f t="shared" si="175"/>
        <v>0</v>
      </c>
      <c r="BP91" s="2"/>
      <c r="BQ91" s="4">
        <f t="shared" si="176"/>
        <v>2</v>
      </c>
      <c r="BR91" s="4">
        <f t="shared" si="177"/>
        <v>2</v>
      </c>
      <c r="BS91" s="2"/>
      <c r="BT91" s="4">
        <f t="shared" si="178"/>
        <v>0</v>
      </c>
      <c r="BU91" s="4">
        <f t="shared" si="179"/>
        <v>6</v>
      </c>
      <c r="BV91" s="4">
        <f t="shared" si="180"/>
        <v>6</v>
      </c>
      <c r="BW91" s="2"/>
      <c r="BX91" s="4">
        <f t="shared" si="181"/>
        <v>5</v>
      </c>
      <c r="BY91" s="4">
        <f t="shared" si="182"/>
        <v>5</v>
      </c>
      <c r="BZ91" s="2"/>
      <c r="CA91" s="4">
        <f t="shared" si="183"/>
        <v>2</v>
      </c>
      <c r="CB91" s="4" t="s">
        <v>192</v>
      </c>
      <c r="CF91" s="4" t="s">
        <v>420</v>
      </c>
    </row>
    <row r="92" spans="1:84" ht="18.75">
      <c r="A92" s="29">
        <v>83</v>
      </c>
      <c r="B92" s="94" t="s">
        <v>367</v>
      </c>
      <c r="C92" s="94" t="s">
        <v>368</v>
      </c>
      <c r="D92" s="94" t="s">
        <v>111</v>
      </c>
      <c r="E92" s="82">
        <f t="shared" si="152"/>
        <v>0</v>
      </c>
      <c r="F92" s="83">
        <f t="shared" si="153"/>
        <v>0</v>
      </c>
      <c r="G92" s="81">
        <v>0</v>
      </c>
      <c r="H92" s="81">
        <v>0</v>
      </c>
      <c r="I92" s="81">
        <v>0</v>
      </c>
      <c r="J92" s="68">
        <f t="shared" si="154"/>
        <v>0</v>
      </c>
      <c r="K92" s="69">
        <f t="shared" si="155"/>
        <v>0</v>
      </c>
      <c r="L92" s="81">
        <v>0</v>
      </c>
      <c r="M92" s="81">
        <v>0</v>
      </c>
      <c r="N92" s="68">
        <f t="shared" si="156"/>
        <v>4.5</v>
      </c>
      <c r="O92" s="69">
        <f t="shared" si="157"/>
        <v>0</v>
      </c>
      <c r="P92" s="81">
        <v>5.5</v>
      </c>
      <c r="Q92" s="81">
        <v>3.5</v>
      </c>
      <c r="R92" s="70">
        <f t="shared" si="158"/>
        <v>1</v>
      </c>
      <c r="S92" s="71">
        <f t="shared" si="159"/>
        <v>0</v>
      </c>
      <c r="T92" s="68">
        <f t="shared" si="160"/>
        <v>0</v>
      </c>
      <c r="U92" s="72">
        <f t="shared" si="161"/>
        <v>0</v>
      </c>
      <c r="V92" s="81">
        <v>0</v>
      </c>
      <c r="W92" s="81">
        <v>0</v>
      </c>
      <c r="X92" s="81">
        <v>0</v>
      </c>
      <c r="Y92" s="68">
        <f t="shared" si="162"/>
        <v>0</v>
      </c>
      <c r="Z92" s="73">
        <f t="shared" si="163"/>
        <v>0</v>
      </c>
      <c r="AA92" s="81">
        <v>0</v>
      </c>
      <c r="AB92" s="81">
        <v>0</v>
      </c>
      <c r="AC92" s="68">
        <f t="shared" si="164"/>
        <v>0</v>
      </c>
      <c r="AD92" s="69">
        <f t="shared" si="165"/>
        <v>0</v>
      </c>
      <c r="AE92" s="81">
        <v>0</v>
      </c>
      <c r="AF92" s="70">
        <f t="shared" si="166"/>
        <v>0</v>
      </c>
      <c r="AG92" s="87">
        <f t="shared" si="167"/>
        <v>0</v>
      </c>
      <c r="AH92" s="88">
        <f t="shared" si="168"/>
        <v>0</v>
      </c>
      <c r="AI92" s="89">
        <f t="shared" si="169"/>
        <v>0.5</v>
      </c>
      <c r="AJ92" s="49" t="str">
        <f t="shared" si="170"/>
        <v>Ajourné(e)</v>
      </c>
      <c r="AK92" s="9"/>
      <c r="AL92" s="4" t="s">
        <v>520</v>
      </c>
      <c r="AM92" s="4" t="s">
        <v>37</v>
      </c>
      <c r="AN92" s="10">
        <v>2</v>
      </c>
      <c r="AO92" s="11">
        <v>2</v>
      </c>
      <c r="AP92" s="4">
        <v>2</v>
      </c>
      <c r="AQ92" s="4">
        <v>2</v>
      </c>
      <c r="AR92" s="4">
        <v>2</v>
      </c>
      <c r="AS92" s="4">
        <v>2</v>
      </c>
      <c r="AT92" s="4">
        <v>2</v>
      </c>
      <c r="AU92" s="4">
        <v>2</v>
      </c>
      <c r="AV92" s="4">
        <v>2</v>
      </c>
      <c r="AW92" s="4">
        <v>2</v>
      </c>
      <c r="AX92" s="4">
        <v>2</v>
      </c>
      <c r="AY92" s="10">
        <v>2</v>
      </c>
      <c r="AZ92" s="4">
        <v>2</v>
      </c>
      <c r="BA92" s="4">
        <v>2</v>
      </c>
      <c r="BB92" s="4">
        <v>2</v>
      </c>
      <c r="BC92" s="4">
        <v>2</v>
      </c>
      <c r="BD92" s="4">
        <v>2</v>
      </c>
      <c r="BE92" s="4">
        <v>2</v>
      </c>
      <c r="BF92" s="4">
        <v>2</v>
      </c>
      <c r="BG92" s="4">
        <v>2</v>
      </c>
      <c r="BH92" s="4">
        <v>2</v>
      </c>
      <c r="BI92" s="2"/>
      <c r="BJ92" s="4">
        <f t="shared" si="171"/>
        <v>0</v>
      </c>
      <c r="BK92" s="4">
        <f t="shared" si="172"/>
        <v>0</v>
      </c>
      <c r="BL92" s="4">
        <f t="shared" si="173"/>
        <v>0</v>
      </c>
      <c r="BM92" s="2"/>
      <c r="BN92" s="4">
        <f t="shared" si="174"/>
        <v>0</v>
      </c>
      <c r="BO92" s="4">
        <f t="shared" si="175"/>
        <v>0</v>
      </c>
      <c r="BP92" s="2"/>
      <c r="BQ92" s="4">
        <f t="shared" si="176"/>
        <v>0</v>
      </c>
      <c r="BR92" s="4">
        <f t="shared" si="177"/>
        <v>0</v>
      </c>
      <c r="BS92" s="2"/>
      <c r="BT92" s="4">
        <f t="shared" si="178"/>
        <v>0</v>
      </c>
      <c r="BU92" s="4">
        <f t="shared" si="179"/>
        <v>0</v>
      </c>
      <c r="BV92" s="4">
        <f t="shared" si="180"/>
        <v>0</v>
      </c>
      <c r="BW92" s="2"/>
      <c r="BX92" s="4">
        <f t="shared" si="181"/>
        <v>0</v>
      </c>
      <c r="BY92" s="4">
        <f t="shared" si="182"/>
        <v>0</v>
      </c>
      <c r="BZ92" s="2"/>
      <c r="CA92" s="4">
        <f t="shared" si="183"/>
        <v>0</v>
      </c>
      <c r="CB92" s="4" t="s">
        <v>192</v>
      </c>
      <c r="CF92" s="4" t="s">
        <v>420</v>
      </c>
    </row>
    <row r="93" spans="1:84" ht="18.75">
      <c r="A93" s="29">
        <v>84</v>
      </c>
      <c r="B93" s="94" t="s">
        <v>369</v>
      </c>
      <c r="C93" s="94" t="s">
        <v>370</v>
      </c>
      <c r="D93" s="94" t="s">
        <v>108</v>
      </c>
      <c r="E93" s="82">
        <f t="shared" si="152"/>
        <v>10</v>
      </c>
      <c r="F93" s="83">
        <f t="shared" si="153"/>
        <v>18</v>
      </c>
      <c r="G93" s="81">
        <v>12</v>
      </c>
      <c r="H93" s="81">
        <v>6.17</v>
      </c>
      <c r="I93" s="81">
        <v>11.83</v>
      </c>
      <c r="J93" s="68">
        <f t="shared" si="154"/>
        <v>11</v>
      </c>
      <c r="K93" s="69">
        <f t="shared" si="155"/>
        <v>8</v>
      </c>
      <c r="L93" s="81">
        <v>14</v>
      </c>
      <c r="M93" s="81">
        <v>9</v>
      </c>
      <c r="N93" s="68">
        <f t="shared" si="156"/>
        <v>11.5</v>
      </c>
      <c r="O93" s="69">
        <f t="shared" si="157"/>
        <v>4</v>
      </c>
      <c r="P93" s="81">
        <v>10</v>
      </c>
      <c r="Q93" s="81">
        <v>13</v>
      </c>
      <c r="R93" s="70">
        <f t="shared" si="158"/>
        <v>10.62</v>
      </c>
      <c r="S93" s="71">
        <f t="shared" si="159"/>
        <v>30</v>
      </c>
      <c r="T93" s="68">
        <f t="shared" si="160"/>
        <v>9.110000000000001</v>
      </c>
      <c r="U93" s="72">
        <f t="shared" si="161"/>
        <v>6</v>
      </c>
      <c r="V93" s="81">
        <v>6</v>
      </c>
      <c r="W93" s="81">
        <v>9.33</v>
      </c>
      <c r="X93" s="81">
        <v>12</v>
      </c>
      <c r="Y93" s="68">
        <f t="shared" si="162"/>
        <v>11.17</v>
      </c>
      <c r="Z93" s="73">
        <f t="shared" si="163"/>
        <v>10</v>
      </c>
      <c r="AA93" s="81">
        <v>13.17</v>
      </c>
      <c r="AB93" s="81">
        <v>9.17</v>
      </c>
      <c r="AC93" s="68">
        <f t="shared" si="164"/>
        <v>16.5</v>
      </c>
      <c r="AD93" s="69">
        <f t="shared" si="165"/>
        <v>2</v>
      </c>
      <c r="AE93" s="81">
        <v>16.5</v>
      </c>
      <c r="AF93" s="70">
        <f t="shared" si="166"/>
        <v>10.65</v>
      </c>
      <c r="AG93" s="87">
        <f t="shared" si="167"/>
        <v>30</v>
      </c>
      <c r="AH93" s="88">
        <f t="shared" si="168"/>
        <v>60</v>
      </c>
      <c r="AI93" s="89">
        <f t="shared" si="169"/>
        <v>10.635</v>
      </c>
      <c r="AJ93" s="49" t="str">
        <f t="shared" si="170"/>
        <v>Admis(e)</v>
      </c>
      <c r="AK93" s="9"/>
      <c r="AL93" s="4" t="s">
        <v>521</v>
      </c>
      <c r="AM93" s="4" t="s">
        <v>46</v>
      </c>
      <c r="AN93" s="10">
        <v>2</v>
      </c>
      <c r="AO93" s="11">
        <v>1</v>
      </c>
      <c r="AP93" s="4">
        <v>1</v>
      </c>
      <c r="AQ93" s="4">
        <v>1</v>
      </c>
      <c r="AR93" s="4">
        <v>1</v>
      </c>
      <c r="AS93" s="4">
        <v>2</v>
      </c>
      <c r="AT93" s="4">
        <v>2</v>
      </c>
      <c r="AU93" s="4">
        <v>2</v>
      </c>
      <c r="AV93" s="4">
        <v>2</v>
      </c>
      <c r="AW93" s="4">
        <v>1</v>
      </c>
      <c r="AX93" s="4">
        <v>2</v>
      </c>
      <c r="AY93" s="10">
        <v>1</v>
      </c>
      <c r="AZ93" s="4">
        <v>2</v>
      </c>
      <c r="BA93" s="4">
        <v>2</v>
      </c>
      <c r="BB93" s="4">
        <v>2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2"/>
      <c r="BJ93" s="4">
        <f t="shared" si="171"/>
        <v>6</v>
      </c>
      <c r="BK93" s="4">
        <f t="shared" si="172"/>
        <v>0</v>
      </c>
      <c r="BL93" s="4">
        <f t="shared" si="173"/>
        <v>6</v>
      </c>
      <c r="BM93" s="2"/>
      <c r="BN93" s="4">
        <f t="shared" si="174"/>
        <v>4</v>
      </c>
      <c r="BO93" s="4">
        <f t="shared" si="175"/>
        <v>0</v>
      </c>
      <c r="BP93" s="2"/>
      <c r="BQ93" s="4">
        <f t="shared" si="176"/>
        <v>2</v>
      </c>
      <c r="BR93" s="4">
        <f t="shared" si="177"/>
        <v>2</v>
      </c>
      <c r="BS93" s="2"/>
      <c r="BT93" s="4">
        <f t="shared" si="178"/>
        <v>0</v>
      </c>
      <c r="BU93" s="4">
        <f t="shared" si="179"/>
        <v>0</v>
      </c>
      <c r="BV93" s="4">
        <f t="shared" si="180"/>
        <v>6</v>
      </c>
      <c r="BW93" s="2"/>
      <c r="BX93" s="4">
        <f t="shared" si="181"/>
        <v>5</v>
      </c>
      <c r="BY93" s="4">
        <f t="shared" si="182"/>
        <v>0</v>
      </c>
      <c r="BZ93" s="2"/>
      <c r="CA93" s="4">
        <f t="shared" si="183"/>
        <v>2</v>
      </c>
      <c r="CB93" s="4" t="s">
        <v>192</v>
      </c>
      <c r="CF93" s="4" t="s">
        <v>420</v>
      </c>
    </row>
    <row r="94" spans="1:84" ht="18.75">
      <c r="A94" s="29">
        <v>85</v>
      </c>
      <c r="B94" s="94" t="s">
        <v>148</v>
      </c>
      <c r="C94" s="94" t="s">
        <v>173</v>
      </c>
      <c r="D94" s="94" t="s">
        <v>371</v>
      </c>
      <c r="E94" s="82">
        <f t="shared" si="152"/>
        <v>11</v>
      </c>
      <c r="F94" s="83">
        <f t="shared" si="153"/>
        <v>18</v>
      </c>
      <c r="G94" s="81">
        <v>10</v>
      </c>
      <c r="H94" s="81">
        <v>10</v>
      </c>
      <c r="I94" s="81">
        <v>13</v>
      </c>
      <c r="J94" s="68">
        <f t="shared" si="154"/>
        <v>1.2</v>
      </c>
      <c r="K94" s="69">
        <f t="shared" si="155"/>
        <v>0</v>
      </c>
      <c r="L94" s="81">
        <v>0</v>
      </c>
      <c r="M94" s="81">
        <v>2</v>
      </c>
      <c r="N94" s="68">
        <f t="shared" si="156"/>
        <v>11.75</v>
      </c>
      <c r="O94" s="69">
        <f t="shared" si="157"/>
        <v>4</v>
      </c>
      <c r="P94" s="81">
        <v>10.5</v>
      </c>
      <c r="Q94" s="81">
        <v>13</v>
      </c>
      <c r="R94" s="70">
        <f t="shared" si="158"/>
        <v>8.45</v>
      </c>
      <c r="S94" s="71">
        <f t="shared" si="159"/>
        <v>22</v>
      </c>
      <c r="T94" s="68">
        <f t="shared" si="160"/>
        <v>1.11</v>
      </c>
      <c r="U94" s="72">
        <f t="shared" si="161"/>
        <v>0</v>
      </c>
      <c r="V94" s="81">
        <v>0</v>
      </c>
      <c r="W94" s="81">
        <v>3.33</v>
      </c>
      <c r="X94" s="81">
        <v>0</v>
      </c>
      <c r="Y94" s="68">
        <f t="shared" si="162"/>
        <v>6.5</v>
      </c>
      <c r="Z94" s="73">
        <f t="shared" si="163"/>
        <v>5</v>
      </c>
      <c r="AA94" s="81">
        <v>13</v>
      </c>
      <c r="AB94" s="81">
        <v>0</v>
      </c>
      <c r="AC94" s="68">
        <f t="shared" si="164"/>
        <v>13</v>
      </c>
      <c r="AD94" s="69">
        <f t="shared" si="165"/>
        <v>2</v>
      </c>
      <c r="AE94" s="81">
        <v>13</v>
      </c>
      <c r="AF94" s="70">
        <f t="shared" si="166"/>
        <v>4.14</v>
      </c>
      <c r="AG94" s="87">
        <f t="shared" si="167"/>
        <v>7</v>
      </c>
      <c r="AH94" s="88">
        <f t="shared" si="168"/>
        <v>29</v>
      </c>
      <c r="AI94" s="89">
        <f t="shared" si="169"/>
        <v>6.295</v>
      </c>
      <c r="AJ94" s="49" t="str">
        <f t="shared" si="170"/>
        <v>Ajourné(e)</v>
      </c>
      <c r="AK94" s="9"/>
      <c r="AL94" s="4" t="s">
        <v>522</v>
      </c>
      <c r="AM94" s="4" t="s">
        <v>119</v>
      </c>
      <c r="AN94" s="10">
        <v>2</v>
      </c>
      <c r="AO94" s="11">
        <v>1</v>
      </c>
      <c r="AP94" s="4">
        <v>1</v>
      </c>
      <c r="AQ94" s="4">
        <v>1</v>
      </c>
      <c r="AR94" s="4">
        <v>1</v>
      </c>
      <c r="AS94" s="4">
        <v>2</v>
      </c>
      <c r="AT94" s="4">
        <v>2</v>
      </c>
      <c r="AU94" s="4">
        <v>2</v>
      </c>
      <c r="AV94" s="4">
        <v>1</v>
      </c>
      <c r="AW94" s="4">
        <v>1</v>
      </c>
      <c r="AX94" s="4">
        <v>1</v>
      </c>
      <c r="AY94" s="10">
        <v>1</v>
      </c>
      <c r="AZ94" s="4">
        <v>2</v>
      </c>
      <c r="BA94" s="4">
        <v>2</v>
      </c>
      <c r="BB94" s="4">
        <v>2</v>
      </c>
      <c r="BC94" s="4">
        <v>2</v>
      </c>
      <c r="BD94" s="4">
        <v>2</v>
      </c>
      <c r="BE94" s="4">
        <v>1</v>
      </c>
      <c r="BF94" s="4">
        <v>2</v>
      </c>
      <c r="BG94" s="4">
        <v>1</v>
      </c>
      <c r="BH94" s="4">
        <v>1</v>
      </c>
      <c r="BI94" s="2"/>
      <c r="BJ94" s="4">
        <f t="shared" si="171"/>
        <v>6</v>
      </c>
      <c r="BK94" s="4">
        <f t="shared" si="172"/>
        <v>6</v>
      </c>
      <c r="BL94" s="4">
        <f t="shared" si="173"/>
        <v>6</v>
      </c>
      <c r="BM94" s="2"/>
      <c r="BN94" s="4">
        <f t="shared" si="174"/>
        <v>0</v>
      </c>
      <c r="BO94" s="4">
        <f t="shared" si="175"/>
        <v>0</v>
      </c>
      <c r="BP94" s="2"/>
      <c r="BQ94" s="4">
        <f t="shared" si="176"/>
        <v>2</v>
      </c>
      <c r="BR94" s="4">
        <f t="shared" si="177"/>
        <v>2</v>
      </c>
      <c r="BS94" s="2"/>
      <c r="BT94" s="4">
        <f t="shared" si="178"/>
        <v>0</v>
      </c>
      <c r="BU94" s="4">
        <f t="shared" si="179"/>
        <v>0</v>
      </c>
      <c r="BV94" s="4">
        <f t="shared" si="180"/>
        <v>0</v>
      </c>
      <c r="BW94" s="2"/>
      <c r="BX94" s="4">
        <f t="shared" si="181"/>
        <v>5</v>
      </c>
      <c r="BY94" s="4">
        <f t="shared" si="182"/>
        <v>0</v>
      </c>
      <c r="BZ94" s="2"/>
      <c r="CA94" s="4">
        <f t="shared" si="183"/>
        <v>2</v>
      </c>
      <c r="CB94" s="4" t="s">
        <v>192</v>
      </c>
      <c r="CF94" s="4" t="s">
        <v>420</v>
      </c>
    </row>
    <row r="95" spans="1:84" ht="18.75">
      <c r="A95" s="29">
        <v>86</v>
      </c>
      <c r="B95" s="94" t="s">
        <v>372</v>
      </c>
      <c r="C95" s="94" t="s">
        <v>373</v>
      </c>
      <c r="D95" s="94" t="s">
        <v>170</v>
      </c>
      <c r="E95" s="82">
        <f aca="true" t="shared" si="184" ref="E95:E117">((G95*3)+(H95*3)+(I95*3))/9</f>
        <v>5.556666666666667</v>
      </c>
      <c r="F95" s="83">
        <f aca="true" t="shared" si="185" ref="F95:F117">IF(E95&gt;=10,18,SUM(IF(G95&gt;=10,6,0),IF(H95&gt;=10,6,0),IF(I95&gt;=10,6,0)))</f>
        <v>0</v>
      </c>
      <c r="G95" s="81">
        <v>8</v>
      </c>
      <c r="H95" s="81">
        <v>1</v>
      </c>
      <c r="I95" s="81">
        <v>7.67</v>
      </c>
      <c r="J95" s="68">
        <f aca="true" t="shared" si="186" ref="J95:J117">((L95*2)+(M95*3))/5</f>
        <v>6.002</v>
      </c>
      <c r="K95" s="69">
        <f aca="true" t="shared" si="187" ref="K95:K117">IF(J95&gt;=10,8,SUM(IF(L95&gt;=10,4,0),IF(M95&gt;=10,4,0)))</f>
        <v>4</v>
      </c>
      <c r="L95" s="81">
        <v>11</v>
      </c>
      <c r="M95" s="81">
        <v>2.67</v>
      </c>
      <c r="N95" s="68">
        <f aca="true" t="shared" si="188" ref="N95:N117">((P95*2)+(Q95*2))/4</f>
        <v>1.125</v>
      </c>
      <c r="O95" s="69">
        <f aca="true" t="shared" si="189" ref="O95:O117">IF(N95&gt;=10,4,SUM(IF(P95&gt;=10,2,0),IF(Q95&gt;=10,2,0)))</f>
        <v>0</v>
      </c>
      <c r="P95" s="81">
        <v>2.25</v>
      </c>
      <c r="Q95" s="81">
        <v>0</v>
      </c>
      <c r="R95" s="70">
        <f aca="true" t="shared" si="190" ref="R95:R117">ROUNDUP(((E95*9)+(J95*5)+(N95*4))/18,2)</f>
        <v>4.7</v>
      </c>
      <c r="S95" s="71">
        <f aca="true" t="shared" si="191" ref="S95:S117">IF(R95&gt;=10,30,SUM(F95+K95+O95))</f>
        <v>4</v>
      </c>
      <c r="T95" s="68">
        <f aca="true" t="shared" si="192" ref="T95:T117">((V95*3)+(W95*3)+(X95*3))/9</f>
        <v>4.223333333333333</v>
      </c>
      <c r="U95" s="72">
        <f aca="true" t="shared" si="193" ref="U95:U117">IF(T95&gt;=10,18,SUM(IF(V95&gt;=10,6,0),IF(W95&gt;=10,6,0),IF(X95&gt;=10,6,0)))</f>
        <v>0</v>
      </c>
      <c r="V95" s="81">
        <v>5</v>
      </c>
      <c r="W95" s="81">
        <v>6.67</v>
      </c>
      <c r="X95" s="81">
        <v>1</v>
      </c>
      <c r="Y95" s="68">
        <f aca="true" t="shared" si="194" ref="Y95:Y117">((AA95*2)+(AB95*2))/4</f>
        <v>4.335</v>
      </c>
      <c r="Z95" s="73">
        <f aca="true" t="shared" si="195" ref="Z95:Z117">IF(Y95&gt;=10,10,SUM(IF(AA95&gt;=10,5,0),IF(AB95&gt;=10,5,0)))</f>
        <v>0</v>
      </c>
      <c r="AA95" s="81">
        <v>6.67</v>
      </c>
      <c r="AB95" s="81">
        <v>2</v>
      </c>
      <c r="AC95" s="68">
        <f aca="true" t="shared" si="196" ref="AC95:AC117">((AE95*2))/2</f>
        <v>0</v>
      </c>
      <c r="AD95" s="69">
        <f aca="true" t="shared" si="197" ref="AD95:AD117">IF(AC95&gt;=10,2,0)</f>
        <v>0</v>
      </c>
      <c r="AE95" s="81">
        <v>0</v>
      </c>
      <c r="AF95" s="70">
        <f aca="true" t="shared" si="198" ref="AF95:AF117">ROUNDUP(((T95*9)+(Y95*4)+(AC95*2))/15,2)</f>
        <v>3.69</v>
      </c>
      <c r="AG95" s="87">
        <f aca="true" t="shared" si="199" ref="AG95:AG117">IF(AF95&gt;=10,30,SUM(U95+Z95+AD95))</f>
        <v>0</v>
      </c>
      <c r="AH95" s="88">
        <f aca="true" t="shared" si="200" ref="AH95:AH117">SUM(S95+AG95)</f>
        <v>4</v>
      </c>
      <c r="AI95" s="89">
        <f aca="true" t="shared" si="201" ref="AI95:AI117">(R95+AF95)/2</f>
        <v>4.195</v>
      </c>
      <c r="AJ95" s="49" t="str">
        <f aca="true" t="shared" si="202" ref="AJ95:AJ117">IF((R95=0)*(AF95=0),"Abandon",IF((R95&gt;=10)*(AF95&gt;=10),"Admis(e)","Ajourné(e)"))</f>
        <v>Ajourné(e)</v>
      </c>
      <c r="AK95" s="9"/>
      <c r="AL95" s="4" t="s">
        <v>523</v>
      </c>
      <c r="AM95" s="4" t="s">
        <v>185</v>
      </c>
      <c r="AN95" s="10">
        <v>2</v>
      </c>
      <c r="AO95" s="11">
        <v>2</v>
      </c>
      <c r="AP95" s="4">
        <v>2</v>
      </c>
      <c r="AQ95" s="4">
        <v>2</v>
      </c>
      <c r="AR95" s="4">
        <v>2</v>
      </c>
      <c r="AS95" s="4">
        <v>2</v>
      </c>
      <c r="AT95" s="4">
        <v>1</v>
      </c>
      <c r="AU95" s="4">
        <v>2</v>
      </c>
      <c r="AV95" s="4">
        <v>2</v>
      </c>
      <c r="AW95" s="4">
        <v>2</v>
      </c>
      <c r="AX95" s="4">
        <v>2</v>
      </c>
      <c r="AY95" s="10">
        <v>2</v>
      </c>
      <c r="AZ95" s="4">
        <v>2</v>
      </c>
      <c r="BA95" s="4">
        <v>2</v>
      </c>
      <c r="BB95" s="4">
        <v>2</v>
      </c>
      <c r="BC95" s="4">
        <v>2</v>
      </c>
      <c r="BD95" s="4">
        <v>2</v>
      </c>
      <c r="BE95" s="4">
        <v>2</v>
      </c>
      <c r="BF95" s="4">
        <v>2</v>
      </c>
      <c r="BG95" s="4">
        <v>2</v>
      </c>
      <c r="BH95" s="4">
        <v>2</v>
      </c>
      <c r="BI95" s="2"/>
      <c r="BJ95" s="4">
        <f aca="true" t="shared" si="203" ref="BJ95:BJ117">IF(G95&gt;=10,6,0)</f>
        <v>0</v>
      </c>
      <c r="BK95" s="4">
        <f aca="true" t="shared" si="204" ref="BK95:BK117">IF(H95&gt;=10,6,0)</f>
        <v>0</v>
      </c>
      <c r="BL95" s="4">
        <f aca="true" t="shared" si="205" ref="BL95:BL117">IF(I95&gt;=10,6,0)</f>
        <v>0</v>
      </c>
      <c r="BM95" s="2"/>
      <c r="BN95" s="4">
        <f aca="true" t="shared" si="206" ref="BN95:BN117">IF(L95&gt;=10,4,0)</f>
        <v>4</v>
      </c>
      <c r="BO95" s="4">
        <f aca="true" t="shared" si="207" ref="BO95:BO117">IF(M95&gt;=10,4,0)</f>
        <v>0</v>
      </c>
      <c r="BP95" s="2"/>
      <c r="BQ95" s="4">
        <f aca="true" t="shared" si="208" ref="BQ95:BQ117">IF(P95&gt;=10,2,0)</f>
        <v>0</v>
      </c>
      <c r="BR95" s="4">
        <f aca="true" t="shared" si="209" ref="BR95:BR117">IF(Q95&gt;=10,2,0)</f>
        <v>0</v>
      </c>
      <c r="BS95" s="2"/>
      <c r="BT95" s="4">
        <f aca="true" t="shared" si="210" ref="BT95:BT117">IF(V95&gt;=10,6,0)</f>
        <v>0</v>
      </c>
      <c r="BU95" s="4">
        <f aca="true" t="shared" si="211" ref="BU95:BU117">IF(W95&gt;=10,6,0)</f>
        <v>0</v>
      </c>
      <c r="BV95" s="4">
        <f aca="true" t="shared" si="212" ref="BV95:BV117">IF(X95&gt;=10,6,0)</f>
        <v>0</v>
      </c>
      <c r="BW95" s="2"/>
      <c r="BX95" s="4">
        <f aca="true" t="shared" si="213" ref="BX95:BX117">IF(AA95&gt;=10,5,0)</f>
        <v>0</v>
      </c>
      <c r="BY95" s="4">
        <f aca="true" t="shared" si="214" ref="BY95:BY117">IF(AB95&gt;=10,5,0)</f>
        <v>0</v>
      </c>
      <c r="BZ95" s="2"/>
      <c r="CA95" s="4">
        <f aca="true" t="shared" si="215" ref="CA95:CA117">IF(AE95&gt;=10,2,0)</f>
        <v>0</v>
      </c>
      <c r="CB95" s="4" t="s">
        <v>192</v>
      </c>
      <c r="CF95" s="4" t="s">
        <v>420</v>
      </c>
    </row>
    <row r="96" spans="1:84" ht="18.75">
      <c r="A96" s="29">
        <v>87</v>
      </c>
      <c r="B96" s="94" t="s">
        <v>374</v>
      </c>
      <c r="C96" s="94" t="s">
        <v>375</v>
      </c>
      <c r="D96" s="94" t="s">
        <v>200</v>
      </c>
      <c r="E96" s="82">
        <f t="shared" si="184"/>
        <v>10.28</v>
      </c>
      <c r="F96" s="83">
        <f t="shared" si="185"/>
        <v>18</v>
      </c>
      <c r="G96" s="81">
        <v>10</v>
      </c>
      <c r="H96" s="81">
        <v>10.67</v>
      </c>
      <c r="I96" s="81">
        <v>10.17</v>
      </c>
      <c r="J96" s="68">
        <f t="shared" si="186"/>
        <v>10.202</v>
      </c>
      <c r="K96" s="69">
        <f t="shared" si="187"/>
        <v>8</v>
      </c>
      <c r="L96" s="81">
        <v>11</v>
      </c>
      <c r="M96" s="81">
        <v>9.67</v>
      </c>
      <c r="N96" s="68">
        <f t="shared" si="188"/>
        <v>13.08</v>
      </c>
      <c r="O96" s="69">
        <f t="shared" si="189"/>
        <v>4</v>
      </c>
      <c r="P96" s="81">
        <v>12.5</v>
      </c>
      <c r="Q96" s="81">
        <v>13.66</v>
      </c>
      <c r="R96" s="70">
        <f t="shared" si="190"/>
        <v>10.89</v>
      </c>
      <c r="S96" s="71">
        <f t="shared" si="191"/>
        <v>30</v>
      </c>
      <c r="T96" s="68">
        <f t="shared" si="192"/>
        <v>9</v>
      </c>
      <c r="U96" s="72">
        <f t="shared" si="193"/>
        <v>6</v>
      </c>
      <c r="V96" s="81">
        <v>6</v>
      </c>
      <c r="W96" s="81">
        <v>8</v>
      </c>
      <c r="X96" s="81">
        <v>13</v>
      </c>
      <c r="Y96" s="68">
        <f t="shared" si="194"/>
        <v>10.835</v>
      </c>
      <c r="Z96" s="73">
        <f t="shared" si="195"/>
        <v>10</v>
      </c>
      <c r="AA96" s="81">
        <v>11.67</v>
      </c>
      <c r="AB96" s="81">
        <v>10</v>
      </c>
      <c r="AC96" s="68">
        <f t="shared" si="196"/>
        <v>14</v>
      </c>
      <c r="AD96" s="69">
        <f t="shared" si="197"/>
        <v>2</v>
      </c>
      <c r="AE96" s="81">
        <v>14</v>
      </c>
      <c r="AF96" s="70">
        <f t="shared" si="198"/>
        <v>10.16</v>
      </c>
      <c r="AG96" s="87">
        <f t="shared" si="199"/>
        <v>30</v>
      </c>
      <c r="AH96" s="88">
        <f t="shared" si="200"/>
        <v>60</v>
      </c>
      <c r="AI96" s="89">
        <f t="shared" si="201"/>
        <v>10.525</v>
      </c>
      <c r="AJ96" s="49" t="str">
        <f t="shared" si="202"/>
        <v>Admis(e)</v>
      </c>
      <c r="AK96" s="9"/>
      <c r="AL96" s="4" t="s">
        <v>524</v>
      </c>
      <c r="AM96" s="4" t="s">
        <v>47</v>
      </c>
      <c r="AN96" s="10">
        <v>2</v>
      </c>
      <c r="AO96" s="11">
        <v>2</v>
      </c>
      <c r="AP96" s="4">
        <v>1</v>
      </c>
      <c r="AQ96" s="4">
        <v>2</v>
      </c>
      <c r="AR96" s="4">
        <v>2</v>
      </c>
      <c r="AS96" s="4">
        <v>2</v>
      </c>
      <c r="AT96" s="4">
        <v>1</v>
      </c>
      <c r="AU96" s="4">
        <v>2</v>
      </c>
      <c r="AV96" s="4">
        <v>2</v>
      </c>
      <c r="AW96" s="4">
        <v>2</v>
      </c>
      <c r="AX96" s="4">
        <v>1</v>
      </c>
      <c r="AY96" s="10">
        <v>1</v>
      </c>
      <c r="AZ96" s="4">
        <v>2</v>
      </c>
      <c r="BA96" s="4">
        <v>2</v>
      </c>
      <c r="BB96" s="4">
        <v>2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2"/>
      <c r="BJ96" s="4">
        <f t="shared" si="203"/>
        <v>6</v>
      </c>
      <c r="BK96" s="4">
        <f t="shared" si="204"/>
        <v>6</v>
      </c>
      <c r="BL96" s="4">
        <f t="shared" si="205"/>
        <v>6</v>
      </c>
      <c r="BM96" s="2"/>
      <c r="BN96" s="4">
        <f t="shared" si="206"/>
        <v>4</v>
      </c>
      <c r="BO96" s="4">
        <f t="shared" si="207"/>
        <v>0</v>
      </c>
      <c r="BP96" s="2"/>
      <c r="BQ96" s="4">
        <f t="shared" si="208"/>
        <v>2</v>
      </c>
      <c r="BR96" s="4">
        <f t="shared" si="209"/>
        <v>2</v>
      </c>
      <c r="BS96" s="2"/>
      <c r="BT96" s="4">
        <f t="shared" si="210"/>
        <v>0</v>
      </c>
      <c r="BU96" s="4">
        <f t="shared" si="211"/>
        <v>0</v>
      </c>
      <c r="BV96" s="4">
        <f t="shared" si="212"/>
        <v>6</v>
      </c>
      <c r="BW96" s="2"/>
      <c r="BX96" s="4">
        <f t="shared" si="213"/>
        <v>5</v>
      </c>
      <c r="BY96" s="4">
        <f t="shared" si="214"/>
        <v>5</v>
      </c>
      <c r="BZ96" s="2"/>
      <c r="CA96" s="4">
        <f t="shared" si="215"/>
        <v>2</v>
      </c>
      <c r="CB96" s="4" t="s">
        <v>192</v>
      </c>
      <c r="CF96" s="4" t="s">
        <v>420</v>
      </c>
    </row>
    <row r="97" spans="1:84" ht="18.75">
      <c r="A97" s="29">
        <v>88</v>
      </c>
      <c r="B97" s="94" t="s">
        <v>376</v>
      </c>
      <c r="C97" s="94" t="s">
        <v>175</v>
      </c>
      <c r="D97" s="94" t="s">
        <v>377</v>
      </c>
      <c r="E97" s="82">
        <f t="shared" si="184"/>
        <v>5.776666666666667</v>
      </c>
      <c r="F97" s="83">
        <f t="shared" si="185"/>
        <v>6</v>
      </c>
      <c r="G97" s="81">
        <v>12</v>
      </c>
      <c r="H97" s="81">
        <v>2</v>
      </c>
      <c r="I97" s="81">
        <v>3.33</v>
      </c>
      <c r="J97" s="68">
        <f t="shared" si="186"/>
        <v>5.8</v>
      </c>
      <c r="K97" s="69">
        <f t="shared" si="187"/>
        <v>4</v>
      </c>
      <c r="L97" s="81">
        <v>10</v>
      </c>
      <c r="M97" s="81">
        <v>3</v>
      </c>
      <c r="N97" s="68">
        <f t="shared" si="188"/>
        <v>4.165</v>
      </c>
      <c r="O97" s="69">
        <f t="shared" si="189"/>
        <v>0</v>
      </c>
      <c r="P97" s="81">
        <v>0</v>
      </c>
      <c r="Q97" s="81">
        <v>8.33</v>
      </c>
      <c r="R97" s="70">
        <f t="shared" si="190"/>
        <v>5.43</v>
      </c>
      <c r="S97" s="71">
        <f t="shared" si="191"/>
        <v>10</v>
      </c>
      <c r="T97" s="68">
        <f t="shared" si="192"/>
        <v>4.89</v>
      </c>
      <c r="U97" s="72">
        <f t="shared" si="193"/>
        <v>0</v>
      </c>
      <c r="V97" s="81">
        <v>5</v>
      </c>
      <c r="W97" s="81">
        <v>3.67</v>
      </c>
      <c r="X97" s="81">
        <v>6</v>
      </c>
      <c r="Y97" s="68">
        <f t="shared" si="194"/>
        <v>3.67</v>
      </c>
      <c r="Z97" s="73">
        <f t="shared" si="195"/>
        <v>0</v>
      </c>
      <c r="AA97" s="81">
        <v>6.67</v>
      </c>
      <c r="AB97" s="81">
        <v>0.67</v>
      </c>
      <c r="AC97" s="68">
        <f t="shared" si="196"/>
        <v>0</v>
      </c>
      <c r="AD97" s="69">
        <f t="shared" si="197"/>
        <v>0</v>
      </c>
      <c r="AE97" s="81">
        <v>0</v>
      </c>
      <c r="AF97" s="70">
        <f t="shared" si="198"/>
        <v>3.92</v>
      </c>
      <c r="AG97" s="87">
        <f t="shared" si="199"/>
        <v>0</v>
      </c>
      <c r="AH97" s="88">
        <f t="shared" si="200"/>
        <v>10</v>
      </c>
      <c r="AI97" s="89">
        <f t="shared" si="201"/>
        <v>4.675</v>
      </c>
      <c r="AJ97" s="49" t="str">
        <f t="shared" si="202"/>
        <v>Ajourné(e)</v>
      </c>
      <c r="AK97" s="9"/>
      <c r="AL97" s="4" t="s">
        <v>525</v>
      </c>
      <c r="AM97" s="4" t="s">
        <v>526</v>
      </c>
      <c r="AN97" s="10">
        <v>2</v>
      </c>
      <c r="AO97" s="11">
        <v>2</v>
      </c>
      <c r="AP97" s="4">
        <v>2</v>
      </c>
      <c r="AQ97" s="4">
        <v>2</v>
      </c>
      <c r="AR97" s="4">
        <v>2</v>
      </c>
      <c r="AS97" s="4">
        <v>2</v>
      </c>
      <c r="AT97" s="4">
        <v>1</v>
      </c>
      <c r="AU97" s="4">
        <v>2</v>
      </c>
      <c r="AV97" s="4">
        <v>2</v>
      </c>
      <c r="AW97" s="4">
        <v>2</v>
      </c>
      <c r="AX97" s="4">
        <v>2</v>
      </c>
      <c r="AY97" s="10">
        <v>2</v>
      </c>
      <c r="AZ97" s="4">
        <v>2</v>
      </c>
      <c r="BA97" s="4">
        <v>2</v>
      </c>
      <c r="BB97" s="4">
        <v>2</v>
      </c>
      <c r="BC97" s="4">
        <v>2</v>
      </c>
      <c r="BD97" s="4">
        <v>2</v>
      </c>
      <c r="BE97" s="4">
        <v>2</v>
      </c>
      <c r="BF97" s="4">
        <v>2</v>
      </c>
      <c r="BG97" s="4">
        <v>2</v>
      </c>
      <c r="BH97" s="4">
        <v>2</v>
      </c>
      <c r="BI97" s="2"/>
      <c r="BJ97" s="4">
        <f t="shared" si="203"/>
        <v>6</v>
      </c>
      <c r="BK97" s="4">
        <f t="shared" si="204"/>
        <v>0</v>
      </c>
      <c r="BL97" s="4">
        <f t="shared" si="205"/>
        <v>0</v>
      </c>
      <c r="BM97" s="2"/>
      <c r="BN97" s="4">
        <f t="shared" si="206"/>
        <v>4</v>
      </c>
      <c r="BO97" s="4">
        <f t="shared" si="207"/>
        <v>0</v>
      </c>
      <c r="BP97" s="2"/>
      <c r="BQ97" s="4">
        <f t="shared" si="208"/>
        <v>0</v>
      </c>
      <c r="BR97" s="4">
        <f t="shared" si="209"/>
        <v>0</v>
      </c>
      <c r="BS97" s="2"/>
      <c r="BT97" s="4">
        <f t="shared" si="210"/>
        <v>0</v>
      </c>
      <c r="BU97" s="4">
        <f t="shared" si="211"/>
        <v>0</v>
      </c>
      <c r="BV97" s="4">
        <f t="shared" si="212"/>
        <v>0</v>
      </c>
      <c r="BW97" s="2"/>
      <c r="BX97" s="4">
        <f t="shared" si="213"/>
        <v>0</v>
      </c>
      <c r="BY97" s="4">
        <f t="shared" si="214"/>
        <v>0</v>
      </c>
      <c r="BZ97" s="2"/>
      <c r="CA97" s="4">
        <f t="shared" si="215"/>
        <v>0</v>
      </c>
      <c r="CB97" s="4" t="s">
        <v>193</v>
      </c>
      <c r="CF97" s="4" t="s">
        <v>420</v>
      </c>
    </row>
    <row r="98" spans="1:84" ht="18.75">
      <c r="A98" s="29">
        <v>89</v>
      </c>
      <c r="B98" s="94" t="s">
        <v>149</v>
      </c>
      <c r="C98" s="94" t="s">
        <v>175</v>
      </c>
      <c r="D98" s="94" t="s">
        <v>176</v>
      </c>
      <c r="E98" s="82">
        <f t="shared" si="184"/>
        <v>9.223333333333333</v>
      </c>
      <c r="F98" s="83">
        <f t="shared" si="185"/>
        <v>12</v>
      </c>
      <c r="G98" s="81">
        <v>11</v>
      </c>
      <c r="H98" s="81">
        <v>6.67</v>
      </c>
      <c r="I98" s="81">
        <v>10</v>
      </c>
      <c r="J98" s="68">
        <f t="shared" si="186"/>
        <v>8.902</v>
      </c>
      <c r="K98" s="69">
        <f t="shared" si="187"/>
        <v>4</v>
      </c>
      <c r="L98" s="81">
        <v>10</v>
      </c>
      <c r="M98" s="81">
        <v>8.17</v>
      </c>
      <c r="N98" s="68">
        <f t="shared" si="188"/>
        <v>11.5</v>
      </c>
      <c r="O98" s="69">
        <f t="shared" si="189"/>
        <v>4</v>
      </c>
      <c r="P98" s="81">
        <v>11.5</v>
      </c>
      <c r="Q98" s="81">
        <v>11.5</v>
      </c>
      <c r="R98" s="70">
        <f t="shared" si="190"/>
        <v>9.64</v>
      </c>
      <c r="S98" s="71">
        <f t="shared" si="191"/>
        <v>20</v>
      </c>
      <c r="T98" s="68">
        <f t="shared" si="192"/>
        <v>9.443333333333335</v>
      </c>
      <c r="U98" s="72">
        <f t="shared" si="193"/>
        <v>12</v>
      </c>
      <c r="V98" s="81">
        <v>8</v>
      </c>
      <c r="W98" s="81">
        <v>10.33</v>
      </c>
      <c r="X98" s="81">
        <v>10</v>
      </c>
      <c r="Y98" s="68">
        <f t="shared" si="194"/>
        <v>10.335</v>
      </c>
      <c r="Z98" s="73">
        <f t="shared" si="195"/>
        <v>10</v>
      </c>
      <c r="AA98" s="81">
        <v>10.17</v>
      </c>
      <c r="AB98" s="81">
        <v>10.5</v>
      </c>
      <c r="AC98" s="68">
        <f t="shared" si="196"/>
        <v>11.5</v>
      </c>
      <c r="AD98" s="69">
        <f t="shared" si="197"/>
        <v>2</v>
      </c>
      <c r="AE98" s="81">
        <v>11.5</v>
      </c>
      <c r="AF98" s="70">
        <f t="shared" si="198"/>
        <v>9.959999999999999</v>
      </c>
      <c r="AG98" s="87">
        <f t="shared" si="199"/>
        <v>24</v>
      </c>
      <c r="AH98" s="88">
        <f t="shared" si="200"/>
        <v>44</v>
      </c>
      <c r="AI98" s="89">
        <f t="shared" si="201"/>
        <v>9.8</v>
      </c>
      <c r="AJ98" s="49" t="str">
        <f t="shared" si="202"/>
        <v>Ajourné(e)</v>
      </c>
      <c r="AK98" s="9"/>
      <c r="AL98" s="4" t="s">
        <v>527</v>
      </c>
      <c r="AM98" s="4" t="s">
        <v>122</v>
      </c>
      <c r="AN98" s="10">
        <v>2</v>
      </c>
      <c r="AO98" s="11">
        <v>2</v>
      </c>
      <c r="AP98" s="4">
        <v>1</v>
      </c>
      <c r="AQ98" s="4">
        <v>2</v>
      </c>
      <c r="AR98" s="4">
        <v>2</v>
      </c>
      <c r="AS98" s="4">
        <v>2</v>
      </c>
      <c r="AT98" s="4">
        <v>1</v>
      </c>
      <c r="AU98" s="4">
        <v>2</v>
      </c>
      <c r="AV98" s="4">
        <v>1</v>
      </c>
      <c r="AW98" s="4">
        <v>1</v>
      </c>
      <c r="AX98" s="4">
        <v>1</v>
      </c>
      <c r="AY98" s="10">
        <v>1</v>
      </c>
      <c r="AZ98" s="4">
        <v>2</v>
      </c>
      <c r="BA98" s="4">
        <v>2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2"/>
      <c r="BJ98" s="4">
        <f t="shared" si="203"/>
        <v>6</v>
      </c>
      <c r="BK98" s="4">
        <f t="shared" si="204"/>
        <v>0</v>
      </c>
      <c r="BL98" s="4">
        <f t="shared" si="205"/>
        <v>6</v>
      </c>
      <c r="BM98" s="2"/>
      <c r="BN98" s="4">
        <f t="shared" si="206"/>
        <v>4</v>
      </c>
      <c r="BO98" s="4">
        <f t="shared" si="207"/>
        <v>0</v>
      </c>
      <c r="BP98" s="2"/>
      <c r="BQ98" s="4">
        <f t="shared" si="208"/>
        <v>2</v>
      </c>
      <c r="BR98" s="4">
        <f t="shared" si="209"/>
        <v>2</v>
      </c>
      <c r="BS98" s="2"/>
      <c r="BT98" s="4">
        <f t="shared" si="210"/>
        <v>0</v>
      </c>
      <c r="BU98" s="4">
        <f t="shared" si="211"/>
        <v>6</v>
      </c>
      <c r="BV98" s="4">
        <f t="shared" si="212"/>
        <v>6</v>
      </c>
      <c r="BW98" s="2"/>
      <c r="BX98" s="4">
        <f t="shared" si="213"/>
        <v>5</v>
      </c>
      <c r="BY98" s="4">
        <f t="shared" si="214"/>
        <v>5</v>
      </c>
      <c r="BZ98" s="2"/>
      <c r="CA98" s="4">
        <f t="shared" si="215"/>
        <v>2</v>
      </c>
      <c r="CB98" s="4" t="s">
        <v>192</v>
      </c>
      <c r="CF98" s="4" t="s">
        <v>420</v>
      </c>
    </row>
    <row r="99" spans="1:84" ht="18.75">
      <c r="A99" s="29">
        <v>90</v>
      </c>
      <c r="B99" s="94" t="s">
        <v>378</v>
      </c>
      <c r="C99" s="94" t="s">
        <v>379</v>
      </c>
      <c r="D99" s="94" t="s">
        <v>57</v>
      </c>
      <c r="E99" s="82">
        <f t="shared" si="184"/>
        <v>10.5</v>
      </c>
      <c r="F99" s="83">
        <f t="shared" si="185"/>
        <v>18</v>
      </c>
      <c r="G99" s="81">
        <v>10</v>
      </c>
      <c r="H99" s="81">
        <v>11.5</v>
      </c>
      <c r="I99" s="81">
        <v>10</v>
      </c>
      <c r="J99" s="68">
        <f t="shared" si="186"/>
        <v>9.398</v>
      </c>
      <c r="K99" s="69">
        <f t="shared" si="187"/>
        <v>4</v>
      </c>
      <c r="L99" s="81">
        <v>11</v>
      </c>
      <c r="M99" s="81">
        <v>8.33</v>
      </c>
      <c r="N99" s="68">
        <f t="shared" si="188"/>
        <v>10</v>
      </c>
      <c r="O99" s="69">
        <f t="shared" si="189"/>
        <v>4</v>
      </c>
      <c r="P99" s="81">
        <v>9</v>
      </c>
      <c r="Q99" s="81">
        <v>11</v>
      </c>
      <c r="R99" s="70">
        <f t="shared" si="190"/>
        <v>10.09</v>
      </c>
      <c r="S99" s="71">
        <f t="shared" si="191"/>
        <v>30</v>
      </c>
      <c r="T99" s="68">
        <f t="shared" si="192"/>
        <v>10.389999999999999</v>
      </c>
      <c r="U99" s="72">
        <f t="shared" si="193"/>
        <v>18</v>
      </c>
      <c r="V99" s="81">
        <v>10</v>
      </c>
      <c r="W99" s="81">
        <v>8.67</v>
      </c>
      <c r="X99" s="81">
        <v>12.5</v>
      </c>
      <c r="Y99" s="68">
        <f t="shared" si="194"/>
        <v>13.75</v>
      </c>
      <c r="Z99" s="73">
        <f t="shared" si="195"/>
        <v>10</v>
      </c>
      <c r="AA99" s="81">
        <v>15.67</v>
      </c>
      <c r="AB99" s="81">
        <v>11.83</v>
      </c>
      <c r="AC99" s="68">
        <f t="shared" si="196"/>
        <v>19.25</v>
      </c>
      <c r="AD99" s="69">
        <f t="shared" si="197"/>
        <v>2</v>
      </c>
      <c r="AE99" s="81">
        <v>19.25</v>
      </c>
      <c r="AF99" s="70">
        <f t="shared" si="198"/>
        <v>12.47</v>
      </c>
      <c r="AG99" s="87">
        <f t="shared" si="199"/>
        <v>30</v>
      </c>
      <c r="AH99" s="88">
        <f t="shared" si="200"/>
        <v>60</v>
      </c>
      <c r="AI99" s="89">
        <f t="shared" si="201"/>
        <v>11.280000000000001</v>
      </c>
      <c r="AJ99" s="49" t="str">
        <f t="shared" si="202"/>
        <v>Admis(e)</v>
      </c>
      <c r="AK99" s="9"/>
      <c r="AL99" s="4" t="s">
        <v>454</v>
      </c>
      <c r="AM99" s="4" t="s">
        <v>528</v>
      </c>
      <c r="AN99" s="10">
        <v>2</v>
      </c>
      <c r="AO99" s="11">
        <v>2</v>
      </c>
      <c r="AP99" s="4">
        <v>1</v>
      </c>
      <c r="AQ99" s="4">
        <v>2</v>
      </c>
      <c r="AR99" s="4">
        <v>1</v>
      </c>
      <c r="AS99" s="4">
        <v>2</v>
      </c>
      <c r="AT99" s="4">
        <v>1</v>
      </c>
      <c r="AU99" s="4">
        <v>2</v>
      </c>
      <c r="AV99" s="4">
        <v>1</v>
      </c>
      <c r="AW99" s="4">
        <v>1</v>
      </c>
      <c r="AX99" s="4">
        <v>1</v>
      </c>
      <c r="AY99" s="10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2"/>
      <c r="BJ99" s="4">
        <f t="shared" si="203"/>
        <v>6</v>
      </c>
      <c r="BK99" s="4">
        <f t="shared" si="204"/>
        <v>6</v>
      </c>
      <c r="BL99" s="4">
        <f t="shared" si="205"/>
        <v>6</v>
      </c>
      <c r="BM99" s="2"/>
      <c r="BN99" s="4">
        <f t="shared" si="206"/>
        <v>4</v>
      </c>
      <c r="BO99" s="4">
        <f t="shared" si="207"/>
        <v>0</v>
      </c>
      <c r="BP99" s="2"/>
      <c r="BQ99" s="4">
        <f t="shared" si="208"/>
        <v>0</v>
      </c>
      <c r="BR99" s="4">
        <f t="shared" si="209"/>
        <v>2</v>
      </c>
      <c r="BS99" s="2"/>
      <c r="BT99" s="4">
        <f t="shared" si="210"/>
        <v>6</v>
      </c>
      <c r="BU99" s="4">
        <f t="shared" si="211"/>
        <v>0</v>
      </c>
      <c r="BV99" s="4">
        <f t="shared" si="212"/>
        <v>6</v>
      </c>
      <c r="BW99" s="2"/>
      <c r="BX99" s="4">
        <f t="shared" si="213"/>
        <v>5</v>
      </c>
      <c r="BY99" s="4">
        <f t="shared" si="214"/>
        <v>5</v>
      </c>
      <c r="BZ99" s="2"/>
      <c r="CA99" s="4">
        <f t="shared" si="215"/>
        <v>2</v>
      </c>
      <c r="CB99" s="4" t="s">
        <v>192</v>
      </c>
      <c r="CF99" s="4" t="s">
        <v>420</v>
      </c>
    </row>
    <row r="100" spans="1:84" ht="18.75">
      <c r="A100" s="29">
        <v>91</v>
      </c>
      <c r="B100" s="94" t="s">
        <v>380</v>
      </c>
      <c r="C100" s="94" t="s">
        <v>381</v>
      </c>
      <c r="D100" s="94" t="s">
        <v>382</v>
      </c>
      <c r="E100" s="82">
        <f t="shared" si="184"/>
        <v>10</v>
      </c>
      <c r="F100" s="83">
        <f t="shared" si="185"/>
        <v>18</v>
      </c>
      <c r="G100" s="81">
        <v>12</v>
      </c>
      <c r="H100" s="81">
        <v>8</v>
      </c>
      <c r="I100" s="81">
        <v>10</v>
      </c>
      <c r="J100" s="68">
        <f t="shared" si="186"/>
        <v>10.102</v>
      </c>
      <c r="K100" s="69">
        <f t="shared" si="187"/>
        <v>8</v>
      </c>
      <c r="L100" s="81">
        <v>10</v>
      </c>
      <c r="M100" s="81">
        <v>10.17</v>
      </c>
      <c r="N100" s="68">
        <f t="shared" si="188"/>
        <v>12.25</v>
      </c>
      <c r="O100" s="69">
        <f t="shared" si="189"/>
        <v>4</v>
      </c>
      <c r="P100" s="81">
        <v>14.5</v>
      </c>
      <c r="Q100" s="81">
        <v>10</v>
      </c>
      <c r="R100" s="70">
        <f t="shared" si="190"/>
        <v>10.53</v>
      </c>
      <c r="S100" s="71">
        <f t="shared" si="191"/>
        <v>30</v>
      </c>
      <c r="T100" s="68">
        <f t="shared" si="192"/>
        <v>7.223333333333333</v>
      </c>
      <c r="U100" s="72">
        <f t="shared" si="193"/>
        <v>6</v>
      </c>
      <c r="V100" s="81">
        <v>6</v>
      </c>
      <c r="W100" s="81">
        <v>10.67</v>
      </c>
      <c r="X100" s="81">
        <v>5</v>
      </c>
      <c r="Y100" s="68">
        <f t="shared" si="194"/>
        <v>9.835</v>
      </c>
      <c r="Z100" s="73">
        <f t="shared" si="195"/>
        <v>5</v>
      </c>
      <c r="AA100" s="81">
        <v>10</v>
      </c>
      <c r="AB100" s="81">
        <v>9.67</v>
      </c>
      <c r="AC100" s="68">
        <f t="shared" si="196"/>
        <v>11</v>
      </c>
      <c r="AD100" s="69">
        <f t="shared" si="197"/>
        <v>2</v>
      </c>
      <c r="AE100" s="81">
        <v>11</v>
      </c>
      <c r="AF100" s="70">
        <f t="shared" si="198"/>
        <v>8.43</v>
      </c>
      <c r="AG100" s="87">
        <f t="shared" si="199"/>
        <v>13</v>
      </c>
      <c r="AH100" s="88">
        <f t="shared" si="200"/>
        <v>43</v>
      </c>
      <c r="AI100" s="89">
        <f t="shared" si="201"/>
        <v>9.48</v>
      </c>
      <c r="AJ100" s="49" t="str">
        <f t="shared" si="202"/>
        <v>Ajourné(e)</v>
      </c>
      <c r="AK100" s="9"/>
      <c r="AL100" s="4" t="s">
        <v>529</v>
      </c>
      <c r="AM100" s="4" t="s">
        <v>43</v>
      </c>
      <c r="AN100" s="10">
        <v>2</v>
      </c>
      <c r="AO100" s="11">
        <v>2</v>
      </c>
      <c r="AP100" s="4">
        <v>1</v>
      </c>
      <c r="AQ100" s="4">
        <v>2</v>
      </c>
      <c r="AR100" s="4">
        <v>2</v>
      </c>
      <c r="AS100" s="4">
        <v>2</v>
      </c>
      <c r="AT100" s="4">
        <v>1</v>
      </c>
      <c r="AU100" s="4">
        <v>2</v>
      </c>
      <c r="AV100" s="4">
        <v>2</v>
      </c>
      <c r="AW100" s="4">
        <v>2</v>
      </c>
      <c r="AX100" s="4">
        <v>1</v>
      </c>
      <c r="AY100" s="10">
        <v>1</v>
      </c>
      <c r="AZ100" s="4">
        <v>2</v>
      </c>
      <c r="BA100" s="4">
        <v>2</v>
      </c>
      <c r="BB100" s="4">
        <v>2</v>
      </c>
      <c r="BC100" s="4">
        <v>2</v>
      </c>
      <c r="BD100" s="4">
        <v>2</v>
      </c>
      <c r="BE100" s="4">
        <v>2</v>
      </c>
      <c r="BF100" s="4">
        <v>2</v>
      </c>
      <c r="BG100" s="4">
        <v>1</v>
      </c>
      <c r="BH100" s="4">
        <v>1</v>
      </c>
      <c r="BI100" s="2"/>
      <c r="BJ100" s="4">
        <f t="shared" si="203"/>
        <v>6</v>
      </c>
      <c r="BK100" s="4">
        <f t="shared" si="204"/>
        <v>0</v>
      </c>
      <c r="BL100" s="4">
        <f t="shared" si="205"/>
        <v>6</v>
      </c>
      <c r="BM100" s="2"/>
      <c r="BN100" s="4">
        <f t="shared" si="206"/>
        <v>4</v>
      </c>
      <c r="BO100" s="4">
        <f t="shared" si="207"/>
        <v>4</v>
      </c>
      <c r="BP100" s="2"/>
      <c r="BQ100" s="4">
        <f t="shared" si="208"/>
        <v>2</v>
      </c>
      <c r="BR100" s="4">
        <f t="shared" si="209"/>
        <v>2</v>
      </c>
      <c r="BS100" s="2"/>
      <c r="BT100" s="4">
        <f t="shared" si="210"/>
        <v>0</v>
      </c>
      <c r="BU100" s="4">
        <f t="shared" si="211"/>
        <v>6</v>
      </c>
      <c r="BV100" s="4">
        <f t="shared" si="212"/>
        <v>0</v>
      </c>
      <c r="BW100" s="2"/>
      <c r="BX100" s="4">
        <f t="shared" si="213"/>
        <v>5</v>
      </c>
      <c r="BY100" s="4">
        <f t="shared" si="214"/>
        <v>0</v>
      </c>
      <c r="BZ100" s="2"/>
      <c r="CA100" s="4">
        <f t="shared" si="215"/>
        <v>2</v>
      </c>
      <c r="CB100" s="4" t="s">
        <v>192</v>
      </c>
      <c r="CF100" s="4" t="s">
        <v>420</v>
      </c>
    </row>
    <row r="101" spans="1:84" ht="18.75">
      <c r="A101" s="29">
        <v>92</v>
      </c>
      <c r="B101" s="94" t="s">
        <v>383</v>
      </c>
      <c r="C101" s="94" t="s">
        <v>384</v>
      </c>
      <c r="D101" s="94" t="s">
        <v>385</v>
      </c>
      <c r="E101" s="82">
        <f t="shared" si="184"/>
        <v>10</v>
      </c>
      <c r="F101" s="83">
        <f t="shared" si="185"/>
        <v>18</v>
      </c>
      <c r="G101" s="81">
        <v>10</v>
      </c>
      <c r="H101" s="81">
        <v>10</v>
      </c>
      <c r="I101" s="81">
        <v>10</v>
      </c>
      <c r="J101" s="68">
        <f t="shared" si="186"/>
        <v>6.4</v>
      </c>
      <c r="K101" s="69">
        <f t="shared" si="187"/>
        <v>4</v>
      </c>
      <c r="L101" s="81">
        <v>10</v>
      </c>
      <c r="M101" s="81">
        <v>4</v>
      </c>
      <c r="N101" s="68">
        <f t="shared" si="188"/>
        <v>16.33</v>
      </c>
      <c r="O101" s="69">
        <f t="shared" si="189"/>
        <v>4</v>
      </c>
      <c r="P101" s="81">
        <v>17</v>
      </c>
      <c r="Q101" s="81">
        <v>15.66</v>
      </c>
      <c r="R101" s="70">
        <f t="shared" si="190"/>
        <v>10.41</v>
      </c>
      <c r="S101" s="71">
        <f t="shared" si="191"/>
        <v>30</v>
      </c>
      <c r="T101" s="68">
        <f t="shared" si="192"/>
        <v>5.89</v>
      </c>
      <c r="U101" s="72">
        <f t="shared" si="193"/>
        <v>0</v>
      </c>
      <c r="V101" s="81">
        <v>6</v>
      </c>
      <c r="W101" s="81">
        <v>5.67</v>
      </c>
      <c r="X101" s="81">
        <v>6</v>
      </c>
      <c r="Y101" s="68">
        <f t="shared" si="194"/>
        <v>8.33</v>
      </c>
      <c r="Z101" s="73">
        <f t="shared" si="195"/>
        <v>5</v>
      </c>
      <c r="AA101" s="81">
        <v>10.33</v>
      </c>
      <c r="AB101" s="81">
        <v>6.33</v>
      </c>
      <c r="AC101" s="68">
        <f t="shared" si="196"/>
        <v>15.5</v>
      </c>
      <c r="AD101" s="69">
        <f t="shared" si="197"/>
        <v>2</v>
      </c>
      <c r="AE101" s="81">
        <v>15.5</v>
      </c>
      <c r="AF101" s="70">
        <f t="shared" si="198"/>
        <v>7.83</v>
      </c>
      <c r="AG101" s="87">
        <f t="shared" si="199"/>
        <v>7</v>
      </c>
      <c r="AH101" s="88">
        <f t="shared" si="200"/>
        <v>37</v>
      </c>
      <c r="AI101" s="89">
        <f t="shared" si="201"/>
        <v>9.120000000000001</v>
      </c>
      <c r="AJ101" s="49" t="str">
        <f t="shared" si="202"/>
        <v>Ajourné(e)</v>
      </c>
      <c r="AK101" s="9"/>
      <c r="AL101" s="4" t="s">
        <v>530</v>
      </c>
      <c r="AM101" s="4" t="s">
        <v>119</v>
      </c>
      <c r="AN101" s="10">
        <v>2</v>
      </c>
      <c r="AO101" s="11">
        <v>2</v>
      </c>
      <c r="AP101" s="4">
        <v>1</v>
      </c>
      <c r="AQ101" s="4">
        <v>2</v>
      </c>
      <c r="AR101" s="4">
        <v>2</v>
      </c>
      <c r="AS101" s="4">
        <v>2</v>
      </c>
      <c r="AT101" s="4">
        <v>1</v>
      </c>
      <c r="AU101" s="4">
        <v>2</v>
      </c>
      <c r="AV101" s="4">
        <v>1</v>
      </c>
      <c r="AW101" s="4">
        <v>1</v>
      </c>
      <c r="AX101" s="4">
        <v>1</v>
      </c>
      <c r="AY101" s="10">
        <v>1</v>
      </c>
      <c r="AZ101" s="4">
        <v>2</v>
      </c>
      <c r="BA101" s="4">
        <v>2</v>
      </c>
      <c r="BB101" s="4">
        <v>2</v>
      </c>
      <c r="BC101" s="4">
        <v>2</v>
      </c>
      <c r="BD101" s="4">
        <v>2</v>
      </c>
      <c r="BE101" s="4">
        <v>1</v>
      </c>
      <c r="BF101" s="4">
        <v>2</v>
      </c>
      <c r="BG101" s="4">
        <v>1</v>
      </c>
      <c r="BH101" s="4">
        <v>1</v>
      </c>
      <c r="BI101" s="2"/>
      <c r="BJ101" s="4">
        <f t="shared" si="203"/>
        <v>6</v>
      </c>
      <c r="BK101" s="4">
        <f t="shared" si="204"/>
        <v>6</v>
      </c>
      <c r="BL101" s="4">
        <f t="shared" si="205"/>
        <v>6</v>
      </c>
      <c r="BM101" s="2"/>
      <c r="BN101" s="4">
        <f t="shared" si="206"/>
        <v>4</v>
      </c>
      <c r="BO101" s="4">
        <f t="shared" si="207"/>
        <v>0</v>
      </c>
      <c r="BP101" s="2"/>
      <c r="BQ101" s="4">
        <f t="shared" si="208"/>
        <v>2</v>
      </c>
      <c r="BR101" s="4">
        <f t="shared" si="209"/>
        <v>2</v>
      </c>
      <c r="BS101" s="2"/>
      <c r="BT101" s="4">
        <f t="shared" si="210"/>
        <v>0</v>
      </c>
      <c r="BU101" s="4">
        <f t="shared" si="211"/>
        <v>0</v>
      </c>
      <c r="BV101" s="4">
        <f t="shared" si="212"/>
        <v>0</v>
      </c>
      <c r="BW101" s="2"/>
      <c r="BX101" s="4">
        <f t="shared" si="213"/>
        <v>5</v>
      </c>
      <c r="BY101" s="4">
        <f t="shared" si="214"/>
        <v>0</v>
      </c>
      <c r="BZ101" s="2"/>
      <c r="CA101" s="4">
        <f t="shared" si="215"/>
        <v>2</v>
      </c>
      <c r="CB101" s="4" t="s">
        <v>193</v>
      </c>
      <c r="CF101" s="4" t="s">
        <v>420</v>
      </c>
    </row>
    <row r="102" spans="1:84" ht="18.75">
      <c r="A102" s="29">
        <v>93</v>
      </c>
      <c r="B102" s="94" t="s">
        <v>386</v>
      </c>
      <c r="C102" s="94" t="s">
        <v>387</v>
      </c>
      <c r="D102" s="94" t="s">
        <v>112</v>
      </c>
      <c r="E102" s="82">
        <f t="shared" si="184"/>
        <v>11.110000000000001</v>
      </c>
      <c r="F102" s="83">
        <f t="shared" si="185"/>
        <v>18</v>
      </c>
      <c r="G102" s="81">
        <v>11</v>
      </c>
      <c r="H102" s="81">
        <v>9.33</v>
      </c>
      <c r="I102" s="81">
        <v>13</v>
      </c>
      <c r="J102" s="68">
        <f t="shared" si="186"/>
        <v>8.2</v>
      </c>
      <c r="K102" s="69">
        <f t="shared" si="187"/>
        <v>4</v>
      </c>
      <c r="L102" s="81">
        <v>10</v>
      </c>
      <c r="M102" s="81">
        <v>7</v>
      </c>
      <c r="N102" s="68">
        <f t="shared" si="188"/>
        <v>9.915</v>
      </c>
      <c r="O102" s="69">
        <f t="shared" si="189"/>
        <v>2</v>
      </c>
      <c r="P102" s="81">
        <v>11</v>
      </c>
      <c r="Q102" s="81">
        <v>8.83</v>
      </c>
      <c r="R102" s="70">
        <f t="shared" si="190"/>
        <v>10.04</v>
      </c>
      <c r="S102" s="71">
        <f t="shared" si="191"/>
        <v>30</v>
      </c>
      <c r="T102" s="68">
        <f t="shared" si="192"/>
        <v>8.610000000000001</v>
      </c>
      <c r="U102" s="72">
        <f t="shared" si="193"/>
        <v>6</v>
      </c>
      <c r="V102" s="81">
        <v>7.5</v>
      </c>
      <c r="W102" s="81">
        <v>10.33</v>
      </c>
      <c r="X102" s="81">
        <v>8</v>
      </c>
      <c r="Y102" s="68">
        <f t="shared" si="194"/>
        <v>11.08</v>
      </c>
      <c r="Z102" s="73">
        <f t="shared" si="195"/>
        <v>10</v>
      </c>
      <c r="AA102" s="81">
        <v>11.33</v>
      </c>
      <c r="AB102" s="81">
        <v>10.83</v>
      </c>
      <c r="AC102" s="68">
        <f t="shared" si="196"/>
        <v>9.25</v>
      </c>
      <c r="AD102" s="69">
        <f t="shared" si="197"/>
        <v>0</v>
      </c>
      <c r="AE102" s="81">
        <v>9.25</v>
      </c>
      <c r="AF102" s="70">
        <f t="shared" si="198"/>
        <v>9.36</v>
      </c>
      <c r="AG102" s="87">
        <f t="shared" si="199"/>
        <v>16</v>
      </c>
      <c r="AH102" s="88">
        <f t="shared" si="200"/>
        <v>46</v>
      </c>
      <c r="AI102" s="89">
        <f t="shared" si="201"/>
        <v>9.7</v>
      </c>
      <c r="AJ102" s="49" t="str">
        <f t="shared" si="202"/>
        <v>Ajourné(e)</v>
      </c>
      <c r="AK102" s="9"/>
      <c r="AL102" s="4" t="s">
        <v>531</v>
      </c>
      <c r="AM102" s="4" t="s">
        <v>532</v>
      </c>
      <c r="AN102" s="10">
        <v>2</v>
      </c>
      <c r="AO102" s="11">
        <v>1</v>
      </c>
      <c r="AP102" s="4">
        <v>1</v>
      </c>
      <c r="AQ102" s="4">
        <v>1</v>
      </c>
      <c r="AR102" s="4">
        <v>1</v>
      </c>
      <c r="AS102" s="4">
        <v>2</v>
      </c>
      <c r="AT102" s="4">
        <v>1</v>
      </c>
      <c r="AU102" s="4">
        <v>2</v>
      </c>
      <c r="AV102" s="4">
        <v>2</v>
      </c>
      <c r="AW102" s="4">
        <v>2</v>
      </c>
      <c r="AX102" s="4">
        <v>2</v>
      </c>
      <c r="AY102" s="10">
        <v>2</v>
      </c>
      <c r="AZ102" s="4">
        <v>2</v>
      </c>
      <c r="BA102" s="4">
        <v>2</v>
      </c>
      <c r="BB102" s="4">
        <v>2</v>
      </c>
      <c r="BC102" s="4">
        <v>2</v>
      </c>
      <c r="BD102" s="4">
        <v>2</v>
      </c>
      <c r="BE102" s="4">
        <v>2</v>
      </c>
      <c r="BF102" s="4">
        <v>1</v>
      </c>
      <c r="BG102" s="4">
        <v>2</v>
      </c>
      <c r="BH102" s="4">
        <v>2</v>
      </c>
      <c r="BI102" s="2"/>
      <c r="BJ102" s="4">
        <f t="shared" si="203"/>
        <v>6</v>
      </c>
      <c r="BK102" s="4">
        <f t="shared" si="204"/>
        <v>0</v>
      </c>
      <c r="BL102" s="4">
        <f t="shared" si="205"/>
        <v>6</v>
      </c>
      <c r="BM102" s="2"/>
      <c r="BN102" s="4">
        <f t="shared" si="206"/>
        <v>4</v>
      </c>
      <c r="BO102" s="4">
        <f t="shared" si="207"/>
        <v>0</v>
      </c>
      <c r="BP102" s="2"/>
      <c r="BQ102" s="4">
        <f t="shared" si="208"/>
        <v>2</v>
      </c>
      <c r="BR102" s="4">
        <f t="shared" si="209"/>
        <v>0</v>
      </c>
      <c r="BS102" s="2"/>
      <c r="BT102" s="4">
        <f t="shared" si="210"/>
        <v>0</v>
      </c>
      <c r="BU102" s="4">
        <f t="shared" si="211"/>
        <v>6</v>
      </c>
      <c r="BV102" s="4">
        <f t="shared" si="212"/>
        <v>0</v>
      </c>
      <c r="BW102" s="2"/>
      <c r="BX102" s="4">
        <f t="shared" si="213"/>
        <v>5</v>
      </c>
      <c r="BY102" s="4">
        <f t="shared" si="214"/>
        <v>5</v>
      </c>
      <c r="BZ102" s="2"/>
      <c r="CA102" s="4">
        <f t="shared" si="215"/>
        <v>0</v>
      </c>
      <c r="CB102" s="4" t="s">
        <v>192</v>
      </c>
      <c r="CF102" s="4" t="s">
        <v>420</v>
      </c>
    </row>
    <row r="103" spans="1:84" ht="18.75">
      <c r="A103" s="29">
        <v>94</v>
      </c>
      <c r="B103" s="94" t="s">
        <v>150</v>
      </c>
      <c r="C103" s="94" t="s">
        <v>177</v>
      </c>
      <c r="D103" s="94" t="s">
        <v>178</v>
      </c>
      <c r="E103" s="82">
        <f t="shared" si="184"/>
        <v>0</v>
      </c>
      <c r="F103" s="83">
        <f t="shared" si="185"/>
        <v>0</v>
      </c>
      <c r="G103" s="81">
        <v>0</v>
      </c>
      <c r="H103" s="81">
        <v>0</v>
      </c>
      <c r="I103" s="81">
        <v>0</v>
      </c>
      <c r="J103" s="68">
        <f t="shared" si="186"/>
        <v>0</v>
      </c>
      <c r="K103" s="69">
        <f t="shared" si="187"/>
        <v>0</v>
      </c>
      <c r="L103" s="81">
        <v>0</v>
      </c>
      <c r="M103" s="81">
        <v>0</v>
      </c>
      <c r="N103" s="68">
        <f t="shared" si="188"/>
        <v>5</v>
      </c>
      <c r="O103" s="69">
        <f t="shared" si="189"/>
        <v>2</v>
      </c>
      <c r="P103" s="81">
        <v>10</v>
      </c>
      <c r="Q103" s="81">
        <v>0</v>
      </c>
      <c r="R103" s="70">
        <f t="shared" si="190"/>
        <v>1.12</v>
      </c>
      <c r="S103" s="71">
        <f t="shared" si="191"/>
        <v>2</v>
      </c>
      <c r="T103" s="68">
        <f t="shared" si="192"/>
        <v>0</v>
      </c>
      <c r="U103" s="72">
        <f t="shared" si="193"/>
        <v>0</v>
      </c>
      <c r="V103" s="81">
        <v>0</v>
      </c>
      <c r="W103" s="81">
        <v>0</v>
      </c>
      <c r="X103" s="81">
        <v>0</v>
      </c>
      <c r="Y103" s="68">
        <f t="shared" si="194"/>
        <v>0</v>
      </c>
      <c r="Z103" s="73">
        <f t="shared" si="195"/>
        <v>0</v>
      </c>
      <c r="AA103" s="81">
        <v>0</v>
      </c>
      <c r="AB103" s="81">
        <v>0</v>
      </c>
      <c r="AC103" s="68">
        <f t="shared" si="196"/>
        <v>0</v>
      </c>
      <c r="AD103" s="69">
        <f t="shared" si="197"/>
        <v>0</v>
      </c>
      <c r="AE103" s="81">
        <v>0</v>
      </c>
      <c r="AF103" s="70">
        <f t="shared" si="198"/>
        <v>0</v>
      </c>
      <c r="AG103" s="87">
        <f t="shared" si="199"/>
        <v>0</v>
      </c>
      <c r="AH103" s="88">
        <f t="shared" si="200"/>
        <v>2</v>
      </c>
      <c r="AI103" s="89">
        <f t="shared" si="201"/>
        <v>0.56</v>
      </c>
      <c r="AJ103" s="49" t="str">
        <f t="shared" si="202"/>
        <v>Ajourné(e)</v>
      </c>
      <c r="AK103" s="9"/>
      <c r="AL103" s="4" t="s">
        <v>533</v>
      </c>
      <c r="AM103" s="4" t="s">
        <v>44</v>
      </c>
      <c r="AN103" s="10">
        <v>2</v>
      </c>
      <c r="AO103" s="11">
        <v>2</v>
      </c>
      <c r="AP103" s="4">
        <v>2</v>
      </c>
      <c r="AQ103" s="4">
        <v>2</v>
      </c>
      <c r="AR103" s="4">
        <v>2</v>
      </c>
      <c r="AS103" s="4">
        <v>2</v>
      </c>
      <c r="AT103" s="4">
        <v>2</v>
      </c>
      <c r="AU103" s="4">
        <v>2</v>
      </c>
      <c r="AV103" s="4">
        <v>2</v>
      </c>
      <c r="AW103" s="4">
        <v>1</v>
      </c>
      <c r="AX103" s="4">
        <v>2</v>
      </c>
      <c r="AY103" s="10">
        <v>2</v>
      </c>
      <c r="AZ103" s="4">
        <v>2</v>
      </c>
      <c r="BA103" s="4">
        <v>2</v>
      </c>
      <c r="BB103" s="4">
        <v>2</v>
      </c>
      <c r="BC103" s="4">
        <v>2</v>
      </c>
      <c r="BD103" s="4">
        <v>2</v>
      </c>
      <c r="BE103" s="4">
        <v>2</v>
      </c>
      <c r="BF103" s="4">
        <v>2</v>
      </c>
      <c r="BG103" s="4">
        <v>2</v>
      </c>
      <c r="BH103" s="4">
        <v>2</v>
      </c>
      <c r="BI103" s="2"/>
      <c r="BJ103" s="4">
        <f t="shared" si="203"/>
        <v>0</v>
      </c>
      <c r="BK103" s="4">
        <f t="shared" si="204"/>
        <v>0</v>
      </c>
      <c r="BL103" s="4">
        <f t="shared" si="205"/>
        <v>0</v>
      </c>
      <c r="BM103" s="2"/>
      <c r="BN103" s="4">
        <f t="shared" si="206"/>
        <v>0</v>
      </c>
      <c r="BO103" s="4">
        <f t="shared" si="207"/>
        <v>0</v>
      </c>
      <c r="BP103" s="2"/>
      <c r="BQ103" s="4">
        <f t="shared" si="208"/>
        <v>2</v>
      </c>
      <c r="BR103" s="4">
        <f t="shared" si="209"/>
        <v>0</v>
      </c>
      <c r="BS103" s="2"/>
      <c r="BT103" s="4">
        <f t="shared" si="210"/>
        <v>0</v>
      </c>
      <c r="BU103" s="4">
        <f t="shared" si="211"/>
        <v>0</v>
      </c>
      <c r="BV103" s="4">
        <f t="shared" si="212"/>
        <v>0</v>
      </c>
      <c r="BW103" s="2"/>
      <c r="BX103" s="4">
        <f t="shared" si="213"/>
        <v>0</v>
      </c>
      <c r="BY103" s="4">
        <f t="shared" si="214"/>
        <v>0</v>
      </c>
      <c r="BZ103" s="2"/>
      <c r="CA103" s="4">
        <f t="shared" si="215"/>
        <v>0</v>
      </c>
      <c r="CB103" s="4" t="s">
        <v>192</v>
      </c>
      <c r="CF103" s="4" t="s">
        <v>420</v>
      </c>
    </row>
    <row r="104" spans="1:84" ht="18.75">
      <c r="A104" s="29">
        <v>95</v>
      </c>
      <c r="B104" s="94" t="s">
        <v>388</v>
      </c>
      <c r="C104" s="94" t="s">
        <v>389</v>
      </c>
      <c r="D104" s="94" t="s">
        <v>390</v>
      </c>
      <c r="E104" s="82">
        <f t="shared" si="184"/>
        <v>10.556666666666665</v>
      </c>
      <c r="F104" s="83">
        <f t="shared" si="185"/>
        <v>18</v>
      </c>
      <c r="G104" s="81">
        <v>12</v>
      </c>
      <c r="H104" s="81">
        <v>9.67</v>
      </c>
      <c r="I104" s="81">
        <v>10</v>
      </c>
      <c r="J104" s="68">
        <f t="shared" si="186"/>
        <v>7.2</v>
      </c>
      <c r="K104" s="69">
        <f t="shared" si="187"/>
        <v>4</v>
      </c>
      <c r="L104" s="81">
        <v>12</v>
      </c>
      <c r="M104" s="81">
        <v>4</v>
      </c>
      <c r="N104" s="68">
        <f t="shared" si="188"/>
        <v>9.665</v>
      </c>
      <c r="O104" s="69">
        <f t="shared" si="189"/>
        <v>2</v>
      </c>
      <c r="P104" s="81">
        <v>7.5</v>
      </c>
      <c r="Q104" s="81">
        <v>11.83</v>
      </c>
      <c r="R104" s="70">
        <f t="shared" si="190"/>
        <v>9.43</v>
      </c>
      <c r="S104" s="71">
        <f t="shared" si="191"/>
        <v>24</v>
      </c>
      <c r="T104" s="68">
        <f t="shared" si="192"/>
        <v>4</v>
      </c>
      <c r="U104" s="72">
        <f t="shared" si="193"/>
        <v>0</v>
      </c>
      <c r="V104" s="81">
        <v>4</v>
      </c>
      <c r="W104" s="81">
        <v>5</v>
      </c>
      <c r="X104" s="81">
        <v>3</v>
      </c>
      <c r="Y104" s="68">
        <f t="shared" si="194"/>
        <v>7.165</v>
      </c>
      <c r="Z104" s="73">
        <f t="shared" si="195"/>
        <v>5</v>
      </c>
      <c r="AA104" s="81">
        <v>4</v>
      </c>
      <c r="AB104" s="81">
        <v>10.33</v>
      </c>
      <c r="AC104" s="68">
        <f t="shared" si="196"/>
        <v>11</v>
      </c>
      <c r="AD104" s="69">
        <f t="shared" si="197"/>
        <v>2</v>
      </c>
      <c r="AE104" s="81">
        <v>11</v>
      </c>
      <c r="AF104" s="70">
        <f t="shared" si="198"/>
        <v>5.779999999999999</v>
      </c>
      <c r="AG104" s="87">
        <f t="shared" si="199"/>
        <v>7</v>
      </c>
      <c r="AH104" s="88">
        <f t="shared" si="200"/>
        <v>31</v>
      </c>
      <c r="AI104" s="89">
        <f t="shared" si="201"/>
        <v>7.6049999999999995</v>
      </c>
      <c r="AJ104" s="49" t="str">
        <f t="shared" si="202"/>
        <v>Ajourné(e)</v>
      </c>
      <c r="AK104" s="9"/>
      <c r="AL104" s="4" t="s">
        <v>534</v>
      </c>
      <c r="AM104" s="4" t="s">
        <v>43</v>
      </c>
      <c r="AN104" s="10">
        <v>2</v>
      </c>
      <c r="AO104" s="11">
        <v>2</v>
      </c>
      <c r="AP104" s="4">
        <v>1</v>
      </c>
      <c r="AQ104" s="4">
        <v>2</v>
      </c>
      <c r="AR104" s="4">
        <v>1</v>
      </c>
      <c r="AS104" s="4">
        <v>2</v>
      </c>
      <c r="AT104" s="4">
        <v>2</v>
      </c>
      <c r="AU104" s="4">
        <v>2</v>
      </c>
      <c r="AV104" s="4">
        <v>2</v>
      </c>
      <c r="AW104" s="4">
        <v>2</v>
      </c>
      <c r="AX104" s="4">
        <v>1</v>
      </c>
      <c r="AY104" s="10">
        <v>1</v>
      </c>
      <c r="AZ104" s="4">
        <v>2</v>
      </c>
      <c r="BA104" s="4">
        <v>2</v>
      </c>
      <c r="BB104" s="4">
        <v>2</v>
      </c>
      <c r="BC104" s="4">
        <v>2</v>
      </c>
      <c r="BD104" s="4">
        <v>2</v>
      </c>
      <c r="BE104" s="4">
        <v>2</v>
      </c>
      <c r="BF104" s="4">
        <v>1</v>
      </c>
      <c r="BG104" s="4">
        <v>1</v>
      </c>
      <c r="BH104" s="4">
        <v>1</v>
      </c>
      <c r="BI104" s="2"/>
      <c r="BJ104" s="4">
        <f t="shared" si="203"/>
        <v>6</v>
      </c>
      <c r="BK104" s="4">
        <f t="shared" si="204"/>
        <v>0</v>
      </c>
      <c r="BL104" s="4">
        <f t="shared" si="205"/>
        <v>6</v>
      </c>
      <c r="BM104" s="2"/>
      <c r="BN104" s="4">
        <f t="shared" si="206"/>
        <v>4</v>
      </c>
      <c r="BO104" s="4">
        <f t="shared" si="207"/>
        <v>0</v>
      </c>
      <c r="BP104" s="2"/>
      <c r="BQ104" s="4">
        <f t="shared" si="208"/>
        <v>0</v>
      </c>
      <c r="BR104" s="4">
        <f t="shared" si="209"/>
        <v>2</v>
      </c>
      <c r="BS104" s="2"/>
      <c r="BT104" s="4">
        <f t="shared" si="210"/>
        <v>0</v>
      </c>
      <c r="BU104" s="4">
        <f t="shared" si="211"/>
        <v>0</v>
      </c>
      <c r="BV104" s="4">
        <f t="shared" si="212"/>
        <v>0</v>
      </c>
      <c r="BW104" s="2"/>
      <c r="BX104" s="4">
        <f t="shared" si="213"/>
        <v>0</v>
      </c>
      <c r="BY104" s="4">
        <f t="shared" si="214"/>
        <v>5</v>
      </c>
      <c r="BZ104" s="2"/>
      <c r="CA104" s="4">
        <f t="shared" si="215"/>
        <v>2</v>
      </c>
      <c r="CB104" s="4" t="s">
        <v>192</v>
      </c>
      <c r="CF104" s="4" t="s">
        <v>420</v>
      </c>
    </row>
    <row r="105" spans="1:84" ht="18.75">
      <c r="A105" s="29">
        <v>96</v>
      </c>
      <c r="B105" s="94" t="s">
        <v>391</v>
      </c>
      <c r="C105" s="94" t="s">
        <v>392</v>
      </c>
      <c r="D105" s="94" t="s">
        <v>393</v>
      </c>
      <c r="E105" s="82">
        <f t="shared" si="184"/>
        <v>11.553333333333335</v>
      </c>
      <c r="F105" s="83">
        <f t="shared" si="185"/>
        <v>18</v>
      </c>
      <c r="G105" s="81">
        <v>13</v>
      </c>
      <c r="H105" s="81">
        <v>10.33</v>
      </c>
      <c r="I105" s="81">
        <v>11.33</v>
      </c>
      <c r="J105" s="68">
        <f t="shared" si="186"/>
        <v>10</v>
      </c>
      <c r="K105" s="69">
        <f t="shared" si="187"/>
        <v>8</v>
      </c>
      <c r="L105" s="81">
        <v>13</v>
      </c>
      <c r="M105" s="81">
        <v>8</v>
      </c>
      <c r="N105" s="68">
        <f t="shared" si="188"/>
        <v>14.375</v>
      </c>
      <c r="O105" s="69">
        <f t="shared" si="189"/>
        <v>4</v>
      </c>
      <c r="P105" s="81">
        <v>15.5</v>
      </c>
      <c r="Q105" s="81">
        <v>13.25</v>
      </c>
      <c r="R105" s="70">
        <f t="shared" si="190"/>
        <v>11.75</v>
      </c>
      <c r="S105" s="71">
        <f t="shared" si="191"/>
        <v>30</v>
      </c>
      <c r="T105" s="68">
        <f t="shared" si="192"/>
        <v>9.889999999999999</v>
      </c>
      <c r="U105" s="72">
        <f t="shared" si="193"/>
        <v>12</v>
      </c>
      <c r="V105" s="81">
        <v>10</v>
      </c>
      <c r="W105" s="81">
        <v>9.67</v>
      </c>
      <c r="X105" s="81">
        <v>10</v>
      </c>
      <c r="Y105" s="68">
        <f t="shared" si="194"/>
        <v>13.415</v>
      </c>
      <c r="Z105" s="73">
        <f t="shared" si="195"/>
        <v>10</v>
      </c>
      <c r="AA105" s="81">
        <v>13.83</v>
      </c>
      <c r="AB105" s="81">
        <v>13</v>
      </c>
      <c r="AC105" s="68">
        <f t="shared" si="196"/>
        <v>11.75</v>
      </c>
      <c r="AD105" s="69">
        <f t="shared" si="197"/>
        <v>2</v>
      </c>
      <c r="AE105" s="81">
        <v>11.75</v>
      </c>
      <c r="AF105" s="70">
        <f t="shared" si="198"/>
        <v>11.08</v>
      </c>
      <c r="AG105" s="87">
        <f t="shared" si="199"/>
        <v>30</v>
      </c>
      <c r="AH105" s="88">
        <f t="shared" si="200"/>
        <v>60</v>
      </c>
      <c r="AI105" s="89">
        <f t="shared" si="201"/>
        <v>11.415</v>
      </c>
      <c r="AJ105" s="49" t="str">
        <f t="shared" si="202"/>
        <v>Admis(e)</v>
      </c>
      <c r="AK105" s="9"/>
      <c r="AL105" s="4" t="s">
        <v>535</v>
      </c>
      <c r="AM105" s="4" t="s">
        <v>185</v>
      </c>
      <c r="AN105" s="10">
        <v>2</v>
      </c>
      <c r="AO105" s="11">
        <v>1</v>
      </c>
      <c r="AP105" s="4">
        <v>1</v>
      </c>
      <c r="AQ105" s="4">
        <v>1</v>
      </c>
      <c r="AR105" s="4">
        <v>1</v>
      </c>
      <c r="AS105" s="4">
        <v>2</v>
      </c>
      <c r="AT105" s="4">
        <v>1</v>
      </c>
      <c r="AU105" s="4">
        <v>2</v>
      </c>
      <c r="AV105" s="4">
        <v>2</v>
      </c>
      <c r="AW105" s="4">
        <v>2</v>
      </c>
      <c r="AX105" s="4">
        <v>2</v>
      </c>
      <c r="AY105" s="10">
        <v>2</v>
      </c>
      <c r="AZ105" s="4">
        <v>2</v>
      </c>
      <c r="BA105" s="4">
        <v>1</v>
      </c>
      <c r="BB105" s="4">
        <v>2</v>
      </c>
      <c r="BC105" s="4">
        <v>1</v>
      </c>
      <c r="BD105" s="4">
        <v>2</v>
      </c>
      <c r="BE105" s="4">
        <v>2</v>
      </c>
      <c r="BF105" s="4">
        <v>2</v>
      </c>
      <c r="BG105" s="4">
        <v>2</v>
      </c>
      <c r="BH105" s="4">
        <v>2</v>
      </c>
      <c r="BI105" s="2"/>
      <c r="BJ105" s="4">
        <f t="shared" si="203"/>
        <v>6</v>
      </c>
      <c r="BK105" s="4">
        <f t="shared" si="204"/>
        <v>6</v>
      </c>
      <c r="BL105" s="4">
        <f t="shared" si="205"/>
        <v>6</v>
      </c>
      <c r="BM105" s="2"/>
      <c r="BN105" s="4">
        <f t="shared" si="206"/>
        <v>4</v>
      </c>
      <c r="BO105" s="4">
        <f t="shared" si="207"/>
        <v>0</v>
      </c>
      <c r="BP105" s="2"/>
      <c r="BQ105" s="4">
        <f t="shared" si="208"/>
        <v>2</v>
      </c>
      <c r="BR105" s="4">
        <f t="shared" si="209"/>
        <v>2</v>
      </c>
      <c r="BS105" s="2"/>
      <c r="BT105" s="4">
        <f t="shared" si="210"/>
        <v>6</v>
      </c>
      <c r="BU105" s="4">
        <f t="shared" si="211"/>
        <v>0</v>
      </c>
      <c r="BV105" s="4">
        <f t="shared" si="212"/>
        <v>6</v>
      </c>
      <c r="BW105" s="2"/>
      <c r="BX105" s="4">
        <f t="shared" si="213"/>
        <v>5</v>
      </c>
      <c r="BY105" s="4">
        <f t="shared" si="214"/>
        <v>5</v>
      </c>
      <c r="BZ105" s="2"/>
      <c r="CA105" s="4">
        <f t="shared" si="215"/>
        <v>2</v>
      </c>
      <c r="CB105" s="4" t="s">
        <v>192</v>
      </c>
      <c r="CF105" s="4" t="s">
        <v>420</v>
      </c>
    </row>
    <row r="106" spans="1:84" ht="18.75">
      <c r="A106" s="29">
        <v>97</v>
      </c>
      <c r="B106" s="94" t="s">
        <v>151</v>
      </c>
      <c r="C106" s="94" t="s">
        <v>180</v>
      </c>
      <c r="D106" s="94" t="s">
        <v>113</v>
      </c>
      <c r="E106" s="82">
        <f t="shared" si="184"/>
        <v>6.666666666666667</v>
      </c>
      <c r="F106" s="83">
        <f t="shared" si="185"/>
        <v>12</v>
      </c>
      <c r="G106" s="81">
        <v>10</v>
      </c>
      <c r="H106" s="81">
        <v>0</v>
      </c>
      <c r="I106" s="81">
        <v>10</v>
      </c>
      <c r="J106" s="68">
        <f t="shared" si="186"/>
        <v>6.6</v>
      </c>
      <c r="K106" s="69">
        <f t="shared" si="187"/>
        <v>4</v>
      </c>
      <c r="L106" s="81">
        <v>0</v>
      </c>
      <c r="M106" s="81">
        <v>11</v>
      </c>
      <c r="N106" s="68">
        <f t="shared" si="188"/>
        <v>10</v>
      </c>
      <c r="O106" s="69">
        <f t="shared" si="189"/>
        <v>4</v>
      </c>
      <c r="P106" s="81">
        <v>10</v>
      </c>
      <c r="Q106" s="81">
        <v>10</v>
      </c>
      <c r="R106" s="70">
        <f t="shared" si="190"/>
        <v>7.39</v>
      </c>
      <c r="S106" s="71">
        <f t="shared" si="191"/>
        <v>20</v>
      </c>
      <c r="T106" s="68">
        <f t="shared" si="192"/>
        <v>6.996666666666666</v>
      </c>
      <c r="U106" s="72">
        <f t="shared" si="193"/>
        <v>12</v>
      </c>
      <c r="V106" s="81">
        <v>0</v>
      </c>
      <c r="W106" s="81">
        <v>10.83</v>
      </c>
      <c r="X106" s="81">
        <v>10.16</v>
      </c>
      <c r="Y106" s="68">
        <f t="shared" si="194"/>
        <v>10.915</v>
      </c>
      <c r="Z106" s="73">
        <f t="shared" si="195"/>
        <v>10</v>
      </c>
      <c r="AA106" s="81">
        <v>10.83</v>
      </c>
      <c r="AB106" s="81">
        <v>11</v>
      </c>
      <c r="AC106" s="68">
        <f t="shared" si="196"/>
        <v>10</v>
      </c>
      <c r="AD106" s="69">
        <f t="shared" si="197"/>
        <v>2</v>
      </c>
      <c r="AE106" s="81">
        <v>10</v>
      </c>
      <c r="AF106" s="70">
        <f t="shared" si="198"/>
        <v>8.45</v>
      </c>
      <c r="AG106" s="87">
        <f t="shared" si="199"/>
        <v>24</v>
      </c>
      <c r="AH106" s="88">
        <f t="shared" si="200"/>
        <v>44</v>
      </c>
      <c r="AI106" s="89">
        <f t="shared" si="201"/>
        <v>7.92</v>
      </c>
      <c r="AJ106" s="49" t="str">
        <f t="shared" si="202"/>
        <v>Ajourné(e)</v>
      </c>
      <c r="AK106" s="9"/>
      <c r="AL106" s="4" t="s">
        <v>536</v>
      </c>
      <c r="AM106" s="4" t="s">
        <v>48</v>
      </c>
      <c r="AN106" s="10">
        <v>2</v>
      </c>
      <c r="AO106" s="11">
        <v>2</v>
      </c>
      <c r="AP106" s="4">
        <v>1</v>
      </c>
      <c r="AQ106" s="4">
        <v>2</v>
      </c>
      <c r="AR106" s="4">
        <v>1</v>
      </c>
      <c r="AS106" s="4">
        <v>2</v>
      </c>
      <c r="AT106" s="4">
        <v>2</v>
      </c>
      <c r="AU106" s="4">
        <v>1</v>
      </c>
      <c r="AV106" s="4">
        <v>1</v>
      </c>
      <c r="AW106" s="4">
        <v>1</v>
      </c>
      <c r="AX106" s="4">
        <v>1</v>
      </c>
      <c r="AY106" s="10">
        <v>1</v>
      </c>
      <c r="AZ106" s="4">
        <v>2</v>
      </c>
      <c r="BA106" s="4">
        <v>2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2"/>
      <c r="BJ106" s="4">
        <f t="shared" si="203"/>
        <v>6</v>
      </c>
      <c r="BK106" s="4">
        <f t="shared" si="204"/>
        <v>0</v>
      </c>
      <c r="BL106" s="4">
        <f t="shared" si="205"/>
        <v>6</v>
      </c>
      <c r="BM106" s="2"/>
      <c r="BN106" s="4">
        <f t="shared" si="206"/>
        <v>0</v>
      </c>
      <c r="BO106" s="4">
        <f t="shared" si="207"/>
        <v>4</v>
      </c>
      <c r="BP106" s="2"/>
      <c r="BQ106" s="4">
        <f t="shared" si="208"/>
        <v>2</v>
      </c>
      <c r="BR106" s="4">
        <f t="shared" si="209"/>
        <v>2</v>
      </c>
      <c r="BS106" s="2"/>
      <c r="BT106" s="4">
        <f t="shared" si="210"/>
        <v>0</v>
      </c>
      <c r="BU106" s="4">
        <f t="shared" si="211"/>
        <v>6</v>
      </c>
      <c r="BV106" s="4">
        <f t="shared" si="212"/>
        <v>6</v>
      </c>
      <c r="BW106" s="2"/>
      <c r="BX106" s="4">
        <f t="shared" si="213"/>
        <v>5</v>
      </c>
      <c r="BY106" s="4">
        <f t="shared" si="214"/>
        <v>5</v>
      </c>
      <c r="BZ106" s="2"/>
      <c r="CA106" s="4">
        <f t="shared" si="215"/>
        <v>2</v>
      </c>
      <c r="CB106" s="4" t="s">
        <v>192</v>
      </c>
      <c r="CF106" s="4" t="s">
        <v>420</v>
      </c>
    </row>
    <row r="107" spans="1:84" ht="18.75">
      <c r="A107" s="29">
        <v>98</v>
      </c>
      <c r="B107" s="94" t="s">
        <v>394</v>
      </c>
      <c r="C107" s="94" t="s">
        <v>395</v>
      </c>
      <c r="D107" s="94" t="s">
        <v>104</v>
      </c>
      <c r="E107" s="82">
        <f t="shared" si="184"/>
        <v>10.886666666666667</v>
      </c>
      <c r="F107" s="83">
        <f t="shared" si="185"/>
        <v>18</v>
      </c>
      <c r="G107" s="81">
        <v>12</v>
      </c>
      <c r="H107" s="81">
        <v>8.83</v>
      </c>
      <c r="I107" s="81">
        <v>11.83</v>
      </c>
      <c r="J107" s="68">
        <f t="shared" si="186"/>
        <v>10.6</v>
      </c>
      <c r="K107" s="69">
        <f t="shared" si="187"/>
        <v>8</v>
      </c>
      <c r="L107" s="81">
        <v>13</v>
      </c>
      <c r="M107" s="81">
        <v>9</v>
      </c>
      <c r="N107" s="68">
        <f t="shared" si="188"/>
        <v>10.25</v>
      </c>
      <c r="O107" s="69">
        <f t="shared" si="189"/>
        <v>4</v>
      </c>
      <c r="P107" s="81">
        <v>11.5</v>
      </c>
      <c r="Q107" s="81">
        <v>9</v>
      </c>
      <c r="R107" s="70">
        <f t="shared" si="190"/>
        <v>10.67</v>
      </c>
      <c r="S107" s="71">
        <f t="shared" si="191"/>
        <v>30</v>
      </c>
      <c r="T107" s="68">
        <f t="shared" si="192"/>
        <v>8.276666666666667</v>
      </c>
      <c r="U107" s="72">
        <f t="shared" si="193"/>
        <v>0</v>
      </c>
      <c r="V107" s="81">
        <v>7.5</v>
      </c>
      <c r="W107" s="81">
        <v>9.33</v>
      </c>
      <c r="X107" s="81">
        <v>8</v>
      </c>
      <c r="Y107" s="68">
        <f t="shared" si="194"/>
        <v>12</v>
      </c>
      <c r="Z107" s="73">
        <f t="shared" si="195"/>
        <v>10</v>
      </c>
      <c r="AA107" s="81">
        <v>13.33</v>
      </c>
      <c r="AB107" s="81">
        <v>10.67</v>
      </c>
      <c r="AC107" s="68">
        <f t="shared" si="196"/>
        <v>9.75</v>
      </c>
      <c r="AD107" s="69">
        <f t="shared" si="197"/>
        <v>0</v>
      </c>
      <c r="AE107" s="81">
        <v>9.75</v>
      </c>
      <c r="AF107" s="70">
        <f t="shared" si="198"/>
        <v>9.47</v>
      </c>
      <c r="AG107" s="87">
        <f t="shared" si="199"/>
        <v>10</v>
      </c>
      <c r="AH107" s="88">
        <f t="shared" si="200"/>
        <v>40</v>
      </c>
      <c r="AI107" s="89">
        <f t="shared" si="201"/>
        <v>10.07</v>
      </c>
      <c r="AJ107" s="49" t="str">
        <f t="shared" si="202"/>
        <v>Ajourné(e)</v>
      </c>
      <c r="AK107" s="9"/>
      <c r="AL107" s="4" t="s">
        <v>457</v>
      </c>
      <c r="AM107" s="4" t="s">
        <v>537</v>
      </c>
      <c r="AN107" s="10">
        <v>2</v>
      </c>
      <c r="AO107" s="11">
        <v>1</v>
      </c>
      <c r="AP107" s="4">
        <v>1</v>
      </c>
      <c r="AQ107" s="4">
        <v>1</v>
      </c>
      <c r="AR107" s="4">
        <v>1</v>
      </c>
      <c r="AS107" s="4">
        <v>2</v>
      </c>
      <c r="AT107" s="4">
        <v>1</v>
      </c>
      <c r="AU107" s="4">
        <v>2</v>
      </c>
      <c r="AV107" s="4">
        <v>1</v>
      </c>
      <c r="AW107" s="4">
        <v>1</v>
      </c>
      <c r="AX107" s="4">
        <v>1</v>
      </c>
      <c r="AY107" s="10">
        <v>2</v>
      </c>
      <c r="AZ107" s="4">
        <v>2</v>
      </c>
      <c r="BA107" s="4">
        <v>2</v>
      </c>
      <c r="BB107" s="4">
        <v>2</v>
      </c>
      <c r="BC107" s="4">
        <v>2</v>
      </c>
      <c r="BD107" s="4">
        <v>1</v>
      </c>
      <c r="BE107" s="4">
        <v>1</v>
      </c>
      <c r="BF107" s="4">
        <v>1</v>
      </c>
      <c r="BG107" s="4">
        <v>2</v>
      </c>
      <c r="BH107" s="4">
        <v>2</v>
      </c>
      <c r="BI107" s="2"/>
      <c r="BJ107" s="4">
        <f t="shared" si="203"/>
        <v>6</v>
      </c>
      <c r="BK107" s="4">
        <f t="shared" si="204"/>
        <v>0</v>
      </c>
      <c r="BL107" s="4">
        <f t="shared" si="205"/>
        <v>6</v>
      </c>
      <c r="BM107" s="2"/>
      <c r="BN107" s="4">
        <f t="shared" si="206"/>
        <v>4</v>
      </c>
      <c r="BO107" s="4">
        <f t="shared" si="207"/>
        <v>0</v>
      </c>
      <c r="BP107" s="2"/>
      <c r="BQ107" s="4">
        <f t="shared" si="208"/>
        <v>2</v>
      </c>
      <c r="BR107" s="4">
        <f t="shared" si="209"/>
        <v>0</v>
      </c>
      <c r="BS107" s="2"/>
      <c r="BT107" s="4">
        <f t="shared" si="210"/>
        <v>0</v>
      </c>
      <c r="BU107" s="4">
        <f t="shared" si="211"/>
        <v>0</v>
      </c>
      <c r="BV107" s="4">
        <f t="shared" si="212"/>
        <v>0</v>
      </c>
      <c r="BW107" s="2"/>
      <c r="BX107" s="4">
        <f t="shared" si="213"/>
        <v>5</v>
      </c>
      <c r="BY107" s="4">
        <f t="shared" si="214"/>
        <v>5</v>
      </c>
      <c r="BZ107" s="2"/>
      <c r="CA107" s="4">
        <f t="shared" si="215"/>
        <v>0</v>
      </c>
      <c r="CB107" s="4" t="s">
        <v>192</v>
      </c>
      <c r="CF107" s="4" t="s">
        <v>420</v>
      </c>
    </row>
    <row r="108" spans="1:84" ht="18.75">
      <c r="A108" s="29">
        <v>99</v>
      </c>
      <c r="B108" s="94" t="s">
        <v>396</v>
      </c>
      <c r="C108" s="94" t="s">
        <v>397</v>
      </c>
      <c r="D108" s="94" t="s">
        <v>398</v>
      </c>
      <c r="E108" s="82">
        <f t="shared" si="184"/>
        <v>10.946666666666665</v>
      </c>
      <c r="F108" s="83">
        <f t="shared" si="185"/>
        <v>18</v>
      </c>
      <c r="G108" s="81">
        <v>12</v>
      </c>
      <c r="H108" s="81">
        <v>10.17</v>
      </c>
      <c r="I108" s="81">
        <v>10.67</v>
      </c>
      <c r="J108" s="68">
        <f t="shared" si="186"/>
        <v>9.602</v>
      </c>
      <c r="K108" s="69">
        <f t="shared" si="187"/>
        <v>4</v>
      </c>
      <c r="L108" s="81">
        <v>11</v>
      </c>
      <c r="M108" s="81">
        <v>8.67</v>
      </c>
      <c r="N108" s="68">
        <f t="shared" si="188"/>
        <v>9.125</v>
      </c>
      <c r="O108" s="69">
        <f t="shared" si="189"/>
        <v>2</v>
      </c>
      <c r="P108" s="81">
        <v>11.5</v>
      </c>
      <c r="Q108" s="81">
        <v>6.75</v>
      </c>
      <c r="R108" s="70">
        <f t="shared" si="190"/>
        <v>10.17</v>
      </c>
      <c r="S108" s="71">
        <f t="shared" si="191"/>
        <v>30</v>
      </c>
      <c r="T108" s="68">
        <f t="shared" si="192"/>
        <v>10.223333333333333</v>
      </c>
      <c r="U108" s="72">
        <f t="shared" si="193"/>
        <v>18</v>
      </c>
      <c r="V108" s="81">
        <v>10</v>
      </c>
      <c r="W108" s="81">
        <v>10.67</v>
      </c>
      <c r="X108" s="81">
        <v>10</v>
      </c>
      <c r="Y108" s="68">
        <f t="shared" si="194"/>
        <v>11.25</v>
      </c>
      <c r="Z108" s="73">
        <f t="shared" si="195"/>
        <v>10</v>
      </c>
      <c r="AA108" s="81">
        <v>13</v>
      </c>
      <c r="AB108" s="81">
        <v>9.5</v>
      </c>
      <c r="AC108" s="68">
        <f t="shared" si="196"/>
        <v>14</v>
      </c>
      <c r="AD108" s="69">
        <f t="shared" si="197"/>
        <v>2</v>
      </c>
      <c r="AE108" s="81">
        <v>14</v>
      </c>
      <c r="AF108" s="70">
        <f t="shared" si="198"/>
        <v>11.01</v>
      </c>
      <c r="AG108" s="87">
        <f t="shared" si="199"/>
        <v>30</v>
      </c>
      <c r="AH108" s="88">
        <f t="shared" si="200"/>
        <v>60</v>
      </c>
      <c r="AI108" s="89">
        <f t="shared" si="201"/>
        <v>10.59</v>
      </c>
      <c r="AJ108" s="49" t="str">
        <f t="shared" si="202"/>
        <v>Admis(e)</v>
      </c>
      <c r="AK108" s="9"/>
      <c r="AL108" s="4" t="s">
        <v>538</v>
      </c>
      <c r="AM108" s="4" t="s">
        <v>121</v>
      </c>
      <c r="AN108" s="10">
        <v>2</v>
      </c>
      <c r="AO108" s="11">
        <v>1</v>
      </c>
      <c r="AP108" s="4">
        <v>1</v>
      </c>
      <c r="AQ108" s="4">
        <v>1</v>
      </c>
      <c r="AR108" s="4">
        <v>1</v>
      </c>
      <c r="AS108" s="4">
        <v>2</v>
      </c>
      <c r="AT108" s="4">
        <v>1</v>
      </c>
      <c r="AU108" s="4">
        <v>2</v>
      </c>
      <c r="AV108" s="4">
        <v>2</v>
      </c>
      <c r="AW108" s="4">
        <v>2</v>
      </c>
      <c r="AX108" s="4">
        <v>2</v>
      </c>
      <c r="AY108" s="10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2"/>
      <c r="BJ108" s="4">
        <f t="shared" si="203"/>
        <v>6</v>
      </c>
      <c r="BK108" s="4">
        <f t="shared" si="204"/>
        <v>6</v>
      </c>
      <c r="BL108" s="4">
        <f t="shared" si="205"/>
        <v>6</v>
      </c>
      <c r="BM108" s="2"/>
      <c r="BN108" s="4">
        <f t="shared" si="206"/>
        <v>4</v>
      </c>
      <c r="BO108" s="4">
        <f t="shared" si="207"/>
        <v>0</v>
      </c>
      <c r="BP108" s="2"/>
      <c r="BQ108" s="4">
        <f t="shared" si="208"/>
        <v>2</v>
      </c>
      <c r="BR108" s="4">
        <f t="shared" si="209"/>
        <v>0</v>
      </c>
      <c r="BS108" s="2"/>
      <c r="BT108" s="4">
        <f t="shared" si="210"/>
        <v>6</v>
      </c>
      <c r="BU108" s="4">
        <f t="shared" si="211"/>
        <v>6</v>
      </c>
      <c r="BV108" s="4">
        <f t="shared" si="212"/>
        <v>6</v>
      </c>
      <c r="BW108" s="2"/>
      <c r="BX108" s="4">
        <f t="shared" si="213"/>
        <v>5</v>
      </c>
      <c r="BY108" s="4">
        <f t="shared" si="214"/>
        <v>0</v>
      </c>
      <c r="BZ108" s="2"/>
      <c r="CA108" s="4">
        <f t="shared" si="215"/>
        <v>2</v>
      </c>
      <c r="CB108" s="4" t="s">
        <v>192</v>
      </c>
      <c r="CF108" s="4" t="s">
        <v>420</v>
      </c>
    </row>
    <row r="109" spans="1:84" ht="18.75">
      <c r="A109" s="29">
        <v>100</v>
      </c>
      <c r="B109" s="94" t="s">
        <v>399</v>
      </c>
      <c r="C109" s="94" t="s">
        <v>400</v>
      </c>
      <c r="D109" s="94" t="s">
        <v>401</v>
      </c>
      <c r="E109" s="82">
        <f t="shared" si="184"/>
        <v>10.72</v>
      </c>
      <c r="F109" s="83">
        <f t="shared" si="185"/>
        <v>18</v>
      </c>
      <c r="G109" s="81">
        <v>10</v>
      </c>
      <c r="H109" s="81">
        <v>8.83</v>
      </c>
      <c r="I109" s="81">
        <v>13.33</v>
      </c>
      <c r="J109" s="68">
        <f t="shared" si="186"/>
        <v>8.798</v>
      </c>
      <c r="K109" s="69">
        <f t="shared" si="187"/>
        <v>4</v>
      </c>
      <c r="L109" s="81">
        <v>11</v>
      </c>
      <c r="M109" s="81">
        <v>7.33</v>
      </c>
      <c r="N109" s="68">
        <f t="shared" si="188"/>
        <v>11.5</v>
      </c>
      <c r="O109" s="69">
        <f t="shared" si="189"/>
        <v>4</v>
      </c>
      <c r="P109" s="81">
        <v>10</v>
      </c>
      <c r="Q109" s="81">
        <v>13</v>
      </c>
      <c r="R109" s="70">
        <f t="shared" si="190"/>
        <v>10.36</v>
      </c>
      <c r="S109" s="71">
        <f t="shared" si="191"/>
        <v>30</v>
      </c>
      <c r="T109" s="68">
        <f t="shared" si="192"/>
        <v>7.833333333333333</v>
      </c>
      <c r="U109" s="72">
        <f t="shared" si="193"/>
        <v>6</v>
      </c>
      <c r="V109" s="81">
        <v>5.5</v>
      </c>
      <c r="W109" s="81">
        <v>8</v>
      </c>
      <c r="X109" s="81">
        <v>10</v>
      </c>
      <c r="Y109" s="68">
        <f t="shared" si="194"/>
        <v>10</v>
      </c>
      <c r="Z109" s="73">
        <f t="shared" si="195"/>
        <v>10</v>
      </c>
      <c r="AA109" s="81">
        <v>11.33</v>
      </c>
      <c r="AB109" s="81">
        <v>8.67</v>
      </c>
      <c r="AC109" s="68">
        <f t="shared" si="196"/>
        <v>14.25</v>
      </c>
      <c r="AD109" s="69">
        <f t="shared" si="197"/>
        <v>2</v>
      </c>
      <c r="AE109" s="81">
        <v>14.25</v>
      </c>
      <c r="AF109" s="70">
        <f t="shared" si="198"/>
        <v>9.27</v>
      </c>
      <c r="AG109" s="87">
        <f t="shared" si="199"/>
        <v>18</v>
      </c>
      <c r="AH109" s="88">
        <f t="shared" si="200"/>
        <v>48</v>
      </c>
      <c r="AI109" s="89">
        <f t="shared" si="201"/>
        <v>9.815</v>
      </c>
      <c r="AJ109" s="49" t="str">
        <f t="shared" si="202"/>
        <v>Ajourné(e)</v>
      </c>
      <c r="AK109" s="9"/>
      <c r="AL109" s="4" t="s">
        <v>539</v>
      </c>
      <c r="AM109" s="4" t="s">
        <v>37</v>
      </c>
      <c r="AN109" s="10">
        <v>1</v>
      </c>
      <c r="AO109" s="11">
        <v>1</v>
      </c>
      <c r="AP109" s="4">
        <v>1</v>
      </c>
      <c r="AQ109" s="4">
        <v>1</v>
      </c>
      <c r="AR109" s="4">
        <v>1</v>
      </c>
      <c r="AS109" s="4">
        <v>2</v>
      </c>
      <c r="AT109" s="4">
        <v>1</v>
      </c>
      <c r="AU109" s="4">
        <v>2</v>
      </c>
      <c r="AV109" s="4">
        <v>1</v>
      </c>
      <c r="AW109" s="4">
        <v>1</v>
      </c>
      <c r="AX109" s="4">
        <v>1</v>
      </c>
      <c r="AY109" s="10">
        <v>1</v>
      </c>
      <c r="AZ109" s="4">
        <v>2</v>
      </c>
      <c r="BA109" s="4">
        <v>2</v>
      </c>
      <c r="BB109" s="4">
        <v>2</v>
      </c>
      <c r="BC109" s="4">
        <v>2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2"/>
      <c r="BJ109" s="4">
        <f t="shared" si="203"/>
        <v>6</v>
      </c>
      <c r="BK109" s="4">
        <f t="shared" si="204"/>
        <v>0</v>
      </c>
      <c r="BL109" s="4">
        <f t="shared" si="205"/>
        <v>6</v>
      </c>
      <c r="BM109" s="2"/>
      <c r="BN109" s="4">
        <f t="shared" si="206"/>
        <v>4</v>
      </c>
      <c r="BO109" s="4">
        <f t="shared" si="207"/>
        <v>0</v>
      </c>
      <c r="BP109" s="2"/>
      <c r="BQ109" s="4">
        <f t="shared" si="208"/>
        <v>2</v>
      </c>
      <c r="BR109" s="4">
        <f t="shared" si="209"/>
        <v>2</v>
      </c>
      <c r="BS109" s="2"/>
      <c r="BT109" s="4">
        <f t="shared" si="210"/>
        <v>0</v>
      </c>
      <c r="BU109" s="4">
        <f t="shared" si="211"/>
        <v>0</v>
      </c>
      <c r="BV109" s="4">
        <f t="shared" si="212"/>
        <v>6</v>
      </c>
      <c r="BW109" s="2"/>
      <c r="BX109" s="4">
        <f t="shared" si="213"/>
        <v>5</v>
      </c>
      <c r="BY109" s="4">
        <f t="shared" si="214"/>
        <v>0</v>
      </c>
      <c r="BZ109" s="2"/>
      <c r="CA109" s="4">
        <f t="shared" si="215"/>
        <v>2</v>
      </c>
      <c r="CB109" s="4" t="s">
        <v>192</v>
      </c>
      <c r="CF109" s="4" t="s">
        <v>420</v>
      </c>
    </row>
    <row r="110" spans="1:84" ht="18.75">
      <c r="A110" s="29">
        <v>101</v>
      </c>
      <c r="B110" s="94" t="s">
        <v>402</v>
      </c>
      <c r="C110" s="94" t="s">
        <v>133</v>
      </c>
      <c r="D110" s="94" t="s">
        <v>403</v>
      </c>
      <c r="E110" s="82">
        <f t="shared" si="184"/>
        <v>11.22</v>
      </c>
      <c r="F110" s="83">
        <f t="shared" si="185"/>
        <v>18</v>
      </c>
      <c r="G110" s="81">
        <v>11</v>
      </c>
      <c r="H110" s="81">
        <v>9.83</v>
      </c>
      <c r="I110" s="81">
        <v>12.83</v>
      </c>
      <c r="J110" s="68">
        <f t="shared" si="186"/>
        <v>8.998000000000001</v>
      </c>
      <c r="K110" s="69">
        <f t="shared" si="187"/>
        <v>4</v>
      </c>
      <c r="L110" s="81">
        <v>10</v>
      </c>
      <c r="M110" s="81">
        <v>8.33</v>
      </c>
      <c r="N110" s="68">
        <f t="shared" si="188"/>
        <v>10.5</v>
      </c>
      <c r="O110" s="69">
        <f t="shared" si="189"/>
        <v>4</v>
      </c>
      <c r="P110" s="81">
        <v>10</v>
      </c>
      <c r="Q110" s="81">
        <v>11</v>
      </c>
      <c r="R110" s="70">
        <f t="shared" si="190"/>
        <v>10.45</v>
      </c>
      <c r="S110" s="71">
        <f t="shared" si="191"/>
        <v>30</v>
      </c>
      <c r="T110" s="68">
        <f t="shared" si="192"/>
        <v>9.276666666666667</v>
      </c>
      <c r="U110" s="72">
        <f t="shared" si="193"/>
        <v>12</v>
      </c>
      <c r="V110" s="81">
        <v>7.5</v>
      </c>
      <c r="W110" s="81">
        <v>10.33</v>
      </c>
      <c r="X110" s="81">
        <v>10</v>
      </c>
      <c r="Y110" s="68">
        <f t="shared" si="194"/>
        <v>9.75</v>
      </c>
      <c r="Z110" s="73">
        <f t="shared" si="195"/>
        <v>5</v>
      </c>
      <c r="AA110" s="81">
        <v>11</v>
      </c>
      <c r="AB110" s="81">
        <v>8.5</v>
      </c>
      <c r="AC110" s="68">
        <f t="shared" si="196"/>
        <v>12.5</v>
      </c>
      <c r="AD110" s="69">
        <f t="shared" si="197"/>
        <v>2</v>
      </c>
      <c r="AE110" s="81">
        <v>12.5</v>
      </c>
      <c r="AF110" s="70">
        <f t="shared" si="198"/>
        <v>9.84</v>
      </c>
      <c r="AG110" s="87">
        <f t="shared" si="199"/>
        <v>19</v>
      </c>
      <c r="AH110" s="88">
        <f t="shared" si="200"/>
        <v>49</v>
      </c>
      <c r="AI110" s="89">
        <f t="shared" si="201"/>
        <v>10.145</v>
      </c>
      <c r="AJ110" s="49" t="s">
        <v>549</v>
      </c>
      <c r="AK110" s="9"/>
      <c r="AL110" s="4" t="s">
        <v>540</v>
      </c>
      <c r="AM110" s="4" t="s">
        <v>38</v>
      </c>
      <c r="AN110" s="10">
        <v>2</v>
      </c>
      <c r="AO110" s="11">
        <v>2</v>
      </c>
      <c r="AP110" s="4">
        <v>1</v>
      </c>
      <c r="AQ110" s="4">
        <v>2</v>
      </c>
      <c r="AR110" s="4">
        <v>2</v>
      </c>
      <c r="AS110" s="4">
        <v>2</v>
      </c>
      <c r="AT110" s="4">
        <v>1</v>
      </c>
      <c r="AU110" s="4">
        <v>2</v>
      </c>
      <c r="AV110" s="4">
        <v>1</v>
      </c>
      <c r="AW110" s="4">
        <v>1</v>
      </c>
      <c r="AX110" s="4">
        <v>1</v>
      </c>
      <c r="AY110" s="10">
        <v>1</v>
      </c>
      <c r="AZ110" s="4">
        <v>2</v>
      </c>
      <c r="BA110" s="4">
        <v>2</v>
      </c>
      <c r="BB110" s="4">
        <v>2</v>
      </c>
      <c r="BC110" s="4">
        <v>1</v>
      </c>
      <c r="BD110" s="4">
        <v>2</v>
      </c>
      <c r="BE110" s="4">
        <v>1</v>
      </c>
      <c r="BF110" s="4">
        <v>2</v>
      </c>
      <c r="BG110" s="4">
        <v>1</v>
      </c>
      <c r="BH110" s="4">
        <v>1</v>
      </c>
      <c r="BI110" s="2"/>
      <c r="BJ110" s="4">
        <f t="shared" si="203"/>
        <v>6</v>
      </c>
      <c r="BK110" s="4">
        <f t="shared" si="204"/>
        <v>0</v>
      </c>
      <c r="BL110" s="4">
        <f t="shared" si="205"/>
        <v>6</v>
      </c>
      <c r="BM110" s="2"/>
      <c r="BN110" s="4">
        <f t="shared" si="206"/>
        <v>4</v>
      </c>
      <c r="BO110" s="4">
        <f t="shared" si="207"/>
        <v>0</v>
      </c>
      <c r="BP110" s="2"/>
      <c r="BQ110" s="4">
        <f t="shared" si="208"/>
        <v>2</v>
      </c>
      <c r="BR110" s="4">
        <f t="shared" si="209"/>
        <v>2</v>
      </c>
      <c r="BS110" s="2"/>
      <c r="BT110" s="4">
        <f t="shared" si="210"/>
        <v>0</v>
      </c>
      <c r="BU110" s="4">
        <f t="shared" si="211"/>
        <v>6</v>
      </c>
      <c r="BV110" s="4">
        <f t="shared" si="212"/>
        <v>6</v>
      </c>
      <c r="BW110" s="2"/>
      <c r="BX110" s="4">
        <f t="shared" si="213"/>
        <v>5</v>
      </c>
      <c r="BY110" s="4">
        <f t="shared" si="214"/>
        <v>0</v>
      </c>
      <c r="BZ110" s="2"/>
      <c r="CA110" s="4">
        <f t="shared" si="215"/>
        <v>2</v>
      </c>
      <c r="CB110" s="4" t="s">
        <v>192</v>
      </c>
      <c r="CF110" s="4" t="s">
        <v>420</v>
      </c>
    </row>
    <row r="111" spans="1:84" ht="18.75">
      <c r="A111" s="29">
        <v>102</v>
      </c>
      <c r="B111" s="94" t="s">
        <v>404</v>
      </c>
      <c r="C111" s="94" t="s">
        <v>405</v>
      </c>
      <c r="D111" s="94" t="s">
        <v>115</v>
      </c>
      <c r="E111" s="82">
        <f t="shared" si="184"/>
        <v>11.443333333333335</v>
      </c>
      <c r="F111" s="83">
        <f t="shared" si="185"/>
        <v>18</v>
      </c>
      <c r="G111" s="81">
        <v>14</v>
      </c>
      <c r="H111" s="81">
        <v>10.33</v>
      </c>
      <c r="I111" s="81">
        <v>10</v>
      </c>
      <c r="J111" s="68">
        <f t="shared" si="186"/>
        <v>11.198</v>
      </c>
      <c r="K111" s="69">
        <f t="shared" si="187"/>
        <v>8</v>
      </c>
      <c r="L111" s="81">
        <v>14</v>
      </c>
      <c r="M111" s="81">
        <v>9.33</v>
      </c>
      <c r="N111" s="68">
        <f t="shared" si="188"/>
        <v>9.75</v>
      </c>
      <c r="O111" s="69">
        <f t="shared" si="189"/>
        <v>2</v>
      </c>
      <c r="P111" s="81">
        <v>12</v>
      </c>
      <c r="Q111" s="81">
        <v>7.5</v>
      </c>
      <c r="R111" s="70">
        <f t="shared" si="190"/>
        <v>11</v>
      </c>
      <c r="S111" s="71">
        <f t="shared" si="191"/>
        <v>30</v>
      </c>
      <c r="T111" s="68">
        <f t="shared" si="192"/>
        <v>10.276666666666667</v>
      </c>
      <c r="U111" s="72">
        <f t="shared" si="193"/>
        <v>18</v>
      </c>
      <c r="V111" s="81">
        <v>6.5</v>
      </c>
      <c r="W111" s="81">
        <v>9.33</v>
      </c>
      <c r="X111" s="81">
        <v>15</v>
      </c>
      <c r="Y111" s="68">
        <f t="shared" si="194"/>
        <v>9.58</v>
      </c>
      <c r="Z111" s="73">
        <f t="shared" si="195"/>
        <v>5</v>
      </c>
      <c r="AA111" s="81">
        <v>8.33</v>
      </c>
      <c r="AB111" s="81">
        <v>10.83</v>
      </c>
      <c r="AC111" s="68">
        <f t="shared" si="196"/>
        <v>14</v>
      </c>
      <c r="AD111" s="69">
        <f t="shared" si="197"/>
        <v>2</v>
      </c>
      <c r="AE111" s="81">
        <v>14</v>
      </c>
      <c r="AF111" s="70">
        <f t="shared" si="198"/>
        <v>10.59</v>
      </c>
      <c r="AG111" s="87">
        <f t="shared" si="199"/>
        <v>30</v>
      </c>
      <c r="AH111" s="88">
        <f t="shared" si="200"/>
        <v>60</v>
      </c>
      <c r="AI111" s="89">
        <f t="shared" si="201"/>
        <v>10.795</v>
      </c>
      <c r="AJ111" s="49" t="str">
        <f t="shared" si="202"/>
        <v>Admis(e)</v>
      </c>
      <c r="AK111" s="9"/>
      <c r="AL111" s="4" t="s">
        <v>541</v>
      </c>
      <c r="AM111" s="4" t="s">
        <v>48</v>
      </c>
      <c r="AN111" s="10">
        <v>2</v>
      </c>
      <c r="AO111" s="11">
        <v>2</v>
      </c>
      <c r="AP111" s="4">
        <v>2</v>
      </c>
      <c r="AQ111" s="4">
        <v>2</v>
      </c>
      <c r="AR111" s="4">
        <v>1</v>
      </c>
      <c r="AS111" s="4">
        <v>2</v>
      </c>
      <c r="AT111" s="4">
        <v>2</v>
      </c>
      <c r="AU111" s="4">
        <v>2</v>
      </c>
      <c r="AV111" s="4">
        <v>2</v>
      </c>
      <c r="AW111" s="4">
        <v>2</v>
      </c>
      <c r="AX111" s="4">
        <v>2</v>
      </c>
      <c r="AY111" s="10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2</v>
      </c>
      <c r="BE111" s="4">
        <v>2</v>
      </c>
      <c r="BF111" s="4">
        <v>1</v>
      </c>
      <c r="BG111" s="4">
        <v>1</v>
      </c>
      <c r="BH111" s="4">
        <v>1</v>
      </c>
      <c r="BI111" s="2"/>
      <c r="BJ111" s="4">
        <f t="shared" si="203"/>
        <v>6</v>
      </c>
      <c r="BK111" s="4">
        <f t="shared" si="204"/>
        <v>6</v>
      </c>
      <c r="BL111" s="4">
        <f t="shared" si="205"/>
        <v>6</v>
      </c>
      <c r="BM111" s="2"/>
      <c r="BN111" s="4">
        <f t="shared" si="206"/>
        <v>4</v>
      </c>
      <c r="BO111" s="4">
        <f t="shared" si="207"/>
        <v>0</v>
      </c>
      <c r="BP111" s="2"/>
      <c r="BQ111" s="4">
        <f t="shared" si="208"/>
        <v>2</v>
      </c>
      <c r="BR111" s="4">
        <f t="shared" si="209"/>
        <v>0</v>
      </c>
      <c r="BS111" s="2"/>
      <c r="BT111" s="4">
        <f t="shared" si="210"/>
        <v>0</v>
      </c>
      <c r="BU111" s="4">
        <f t="shared" si="211"/>
        <v>0</v>
      </c>
      <c r="BV111" s="4">
        <f t="shared" si="212"/>
        <v>6</v>
      </c>
      <c r="BW111" s="2"/>
      <c r="BX111" s="4">
        <f t="shared" si="213"/>
        <v>0</v>
      </c>
      <c r="BY111" s="4">
        <f t="shared" si="214"/>
        <v>5</v>
      </c>
      <c r="BZ111" s="2"/>
      <c r="CA111" s="4">
        <f t="shared" si="215"/>
        <v>2</v>
      </c>
      <c r="CB111" s="4" t="s">
        <v>192</v>
      </c>
      <c r="CF111" s="4" t="s">
        <v>420</v>
      </c>
    </row>
    <row r="112" spans="1:84" ht="18.75">
      <c r="A112" s="29">
        <v>103</v>
      </c>
      <c r="B112" s="94" t="s">
        <v>406</v>
      </c>
      <c r="C112" s="94" t="s">
        <v>407</v>
      </c>
      <c r="D112" s="94" t="s">
        <v>408</v>
      </c>
      <c r="E112" s="82">
        <f t="shared" si="184"/>
        <v>10.776666666666667</v>
      </c>
      <c r="F112" s="83">
        <f t="shared" si="185"/>
        <v>18</v>
      </c>
      <c r="G112" s="81">
        <v>13</v>
      </c>
      <c r="H112" s="81">
        <v>9.33</v>
      </c>
      <c r="I112" s="81">
        <v>10</v>
      </c>
      <c r="J112" s="68">
        <f t="shared" si="186"/>
        <v>10.602</v>
      </c>
      <c r="K112" s="69">
        <f t="shared" si="187"/>
        <v>8</v>
      </c>
      <c r="L112" s="81">
        <v>12</v>
      </c>
      <c r="M112" s="81">
        <v>9.67</v>
      </c>
      <c r="N112" s="68">
        <f t="shared" si="188"/>
        <v>10</v>
      </c>
      <c r="O112" s="69">
        <f t="shared" si="189"/>
        <v>4</v>
      </c>
      <c r="P112" s="81">
        <v>10</v>
      </c>
      <c r="Q112" s="81">
        <v>10</v>
      </c>
      <c r="R112" s="70">
        <f t="shared" si="190"/>
        <v>10.56</v>
      </c>
      <c r="S112" s="71">
        <f t="shared" si="191"/>
        <v>30</v>
      </c>
      <c r="T112" s="68">
        <f t="shared" si="192"/>
        <v>8.776666666666667</v>
      </c>
      <c r="U112" s="72">
        <f t="shared" si="193"/>
        <v>12</v>
      </c>
      <c r="V112" s="81">
        <v>5</v>
      </c>
      <c r="W112" s="81">
        <v>11.33</v>
      </c>
      <c r="X112" s="81">
        <v>10</v>
      </c>
      <c r="Y112" s="68">
        <f t="shared" si="194"/>
        <v>11.165</v>
      </c>
      <c r="Z112" s="73">
        <f t="shared" si="195"/>
        <v>10</v>
      </c>
      <c r="AA112" s="81">
        <v>12.33</v>
      </c>
      <c r="AB112" s="81">
        <v>10</v>
      </c>
      <c r="AC112" s="68">
        <f t="shared" si="196"/>
        <v>16.5</v>
      </c>
      <c r="AD112" s="69">
        <f t="shared" si="197"/>
        <v>2</v>
      </c>
      <c r="AE112" s="81">
        <v>16.5</v>
      </c>
      <c r="AF112" s="70">
        <f t="shared" si="198"/>
        <v>10.45</v>
      </c>
      <c r="AG112" s="87">
        <f t="shared" si="199"/>
        <v>30</v>
      </c>
      <c r="AH112" s="88">
        <f t="shared" si="200"/>
        <v>60</v>
      </c>
      <c r="AI112" s="89">
        <f t="shared" si="201"/>
        <v>10.504999999999999</v>
      </c>
      <c r="AJ112" s="49" t="str">
        <f t="shared" si="202"/>
        <v>Admis(e)</v>
      </c>
      <c r="AK112" s="9"/>
      <c r="AL112" s="4" t="s">
        <v>542</v>
      </c>
      <c r="AM112" s="4" t="s">
        <v>41</v>
      </c>
      <c r="AN112" s="10">
        <v>2</v>
      </c>
      <c r="AO112" s="11">
        <v>2</v>
      </c>
      <c r="AP112" s="4">
        <v>1</v>
      </c>
      <c r="AQ112" s="4">
        <v>2</v>
      </c>
      <c r="AR112" s="4">
        <v>1</v>
      </c>
      <c r="AS112" s="4">
        <v>2</v>
      </c>
      <c r="AT112" s="4">
        <v>1</v>
      </c>
      <c r="AU112" s="4">
        <v>2</v>
      </c>
      <c r="AV112" s="4">
        <v>1</v>
      </c>
      <c r="AW112" s="4">
        <v>1</v>
      </c>
      <c r="AX112" s="4">
        <v>1</v>
      </c>
      <c r="AY112" s="10">
        <v>1</v>
      </c>
      <c r="AZ112" s="4">
        <v>2</v>
      </c>
      <c r="BA112" s="4">
        <v>2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1</v>
      </c>
      <c r="BI112" s="2"/>
      <c r="BJ112" s="4">
        <f t="shared" si="203"/>
        <v>6</v>
      </c>
      <c r="BK112" s="4">
        <f t="shared" si="204"/>
        <v>0</v>
      </c>
      <c r="BL112" s="4">
        <f t="shared" si="205"/>
        <v>6</v>
      </c>
      <c r="BM112" s="2"/>
      <c r="BN112" s="4">
        <f t="shared" si="206"/>
        <v>4</v>
      </c>
      <c r="BO112" s="4">
        <f t="shared" si="207"/>
        <v>0</v>
      </c>
      <c r="BP112" s="2"/>
      <c r="BQ112" s="4">
        <f t="shared" si="208"/>
        <v>2</v>
      </c>
      <c r="BR112" s="4">
        <f t="shared" si="209"/>
        <v>2</v>
      </c>
      <c r="BS112" s="2"/>
      <c r="BT112" s="4">
        <f t="shared" si="210"/>
        <v>0</v>
      </c>
      <c r="BU112" s="4">
        <f t="shared" si="211"/>
        <v>6</v>
      </c>
      <c r="BV112" s="4">
        <f t="shared" si="212"/>
        <v>6</v>
      </c>
      <c r="BW112" s="2"/>
      <c r="BX112" s="4">
        <f t="shared" si="213"/>
        <v>5</v>
      </c>
      <c r="BY112" s="4">
        <f t="shared" si="214"/>
        <v>5</v>
      </c>
      <c r="BZ112" s="2"/>
      <c r="CA112" s="4">
        <f t="shared" si="215"/>
        <v>2</v>
      </c>
      <c r="CB112" s="4" t="s">
        <v>192</v>
      </c>
      <c r="CF112" s="4" t="s">
        <v>420</v>
      </c>
    </row>
    <row r="113" spans="1:84" ht="18.75">
      <c r="A113" s="29">
        <v>104</v>
      </c>
      <c r="B113" s="94" t="s">
        <v>409</v>
      </c>
      <c r="C113" s="94" t="s">
        <v>410</v>
      </c>
      <c r="D113" s="94" t="s">
        <v>310</v>
      </c>
      <c r="E113" s="82">
        <f t="shared" si="184"/>
        <v>10.78</v>
      </c>
      <c r="F113" s="83">
        <f t="shared" si="185"/>
        <v>18</v>
      </c>
      <c r="G113" s="81">
        <v>10</v>
      </c>
      <c r="H113" s="81">
        <v>8.67</v>
      </c>
      <c r="I113" s="81">
        <v>13.67</v>
      </c>
      <c r="J113" s="68">
        <f t="shared" si="186"/>
        <v>9.398</v>
      </c>
      <c r="K113" s="69">
        <f t="shared" si="187"/>
        <v>4</v>
      </c>
      <c r="L113" s="81">
        <v>11</v>
      </c>
      <c r="M113" s="81">
        <v>8.33</v>
      </c>
      <c r="N113" s="68">
        <f t="shared" si="188"/>
        <v>10</v>
      </c>
      <c r="O113" s="69">
        <f t="shared" si="189"/>
        <v>4</v>
      </c>
      <c r="P113" s="81">
        <v>10</v>
      </c>
      <c r="Q113" s="81">
        <v>10</v>
      </c>
      <c r="R113" s="70">
        <f t="shared" si="190"/>
        <v>10.23</v>
      </c>
      <c r="S113" s="71">
        <f t="shared" si="191"/>
        <v>30</v>
      </c>
      <c r="T113" s="68">
        <f t="shared" si="192"/>
        <v>9.276666666666667</v>
      </c>
      <c r="U113" s="72">
        <f t="shared" si="193"/>
        <v>6</v>
      </c>
      <c r="V113" s="81">
        <v>10.5</v>
      </c>
      <c r="W113" s="81">
        <v>9.33</v>
      </c>
      <c r="X113" s="81">
        <v>8</v>
      </c>
      <c r="Y113" s="68">
        <f t="shared" si="194"/>
        <v>10</v>
      </c>
      <c r="Z113" s="73">
        <f t="shared" si="195"/>
        <v>10</v>
      </c>
      <c r="AA113" s="81">
        <v>10</v>
      </c>
      <c r="AB113" s="81">
        <v>10</v>
      </c>
      <c r="AC113" s="68">
        <f t="shared" si="196"/>
        <v>17.25</v>
      </c>
      <c r="AD113" s="69">
        <f t="shared" si="197"/>
        <v>2</v>
      </c>
      <c r="AE113" s="81">
        <v>17.25</v>
      </c>
      <c r="AF113" s="70">
        <f t="shared" si="198"/>
        <v>10.54</v>
      </c>
      <c r="AG113" s="87">
        <f t="shared" si="199"/>
        <v>30</v>
      </c>
      <c r="AH113" s="88">
        <f t="shared" si="200"/>
        <v>60</v>
      </c>
      <c r="AI113" s="89">
        <f t="shared" si="201"/>
        <v>10.385</v>
      </c>
      <c r="AJ113" s="49" t="str">
        <f t="shared" si="202"/>
        <v>Admis(e)</v>
      </c>
      <c r="AK113" s="9"/>
      <c r="AL113" s="4" t="s">
        <v>543</v>
      </c>
      <c r="AM113" s="4" t="s">
        <v>44</v>
      </c>
      <c r="AN113" s="10">
        <v>2</v>
      </c>
      <c r="AO113" s="11">
        <v>1</v>
      </c>
      <c r="AP113" s="4">
        <v>1</v>
      </c>
      <c r="AQ113" s="4">
        <v>1</v>
      </c>
      <c r="AR113" s="4">
        <v>1</v>
      </c>
      <c r="AS113" s="4">
        <v>2</v>
      </c>
      <c r="AT113" s="4">
        <v>1</v>
      </c>
      <c r="AU113" s="4">
        <v>2</v>
      </c>
      <c r="AV113" s="4">
        <v>2</v>
      </c>
      <c r="AW113" s="4">
        <v>2</v>
      </c>
      <c r="AX113" s="4">
        <v>2</v>
      </c>
      <c r="AY113" s="10">
        <v>1</v>
      </c>
      <c r="AZ113" s="4">
        <v>2</v>
      </c>
      <c r="BA113" s="4">
        <v>2</v>
      </c>
      <c r="BB113" s="4">
        <v>2</v>
      </c>
      <c r="BC113" s="4">
        <v>2</v>
      </c>
      <c r="BD113" s="4">
        <v>2</v>
      </c>
      <c r="BE113" s="4">
        <v>1</v>
      </c>
      <c r="BF113" s="4">
        <v>2</v>
      </c>
      <c r="BG113" s="4">
        <v>1</v>
      </c>
      <c r="BH113" s="4">
        <v>1</v>
      </c>
      <c r="BI113" s="2"/>
      <c r="BJ113" s="4">
        <f t="shared" si="203"/>
        <v>6</v>
      </c>
      <c r="BK113" s="4">
        <f t="shared" si="204"/>
        <v>0</v>
      </c>
      <c r="BL113" s="4">
        <f t="shared" si="205"/>
        <v>6</v>
      </c>
      <c r="BM113" s="2"/>
      <c r="BN113" s="4">
        <f t="shared" si="206"/>
        <v>4</v>
      </c>
      <c r="BO113" s="4">
        <f t="shared" si="207"/>
        <v>0</v>
      </c>
      <c r="BP113" s="2"/>
      <c r="BQ113" s="4">
        <f t="shared" si="208"/>
        <v>2</v>
      </c>
      <c r="BR113" s="4">
        <f t="shared" si="209"/>
        <v>2</v>
      </c>
      <c r="BS113" s="2"/>
      <c r="BT113" s="4">
        <f t="shared" si="210"/>
        <v>6</v>
      </c>
      <c r="BU113" s="4">
        <f t="shared" si="211"/>
        <v>0</v>
      </c>
      <c r="BV113" s="4">
        <f t="shared" si="212"/>
        <v>0</v>
      </c>
      <c r="BW113" s="2"/>
      <c r="BX113" s="4">
        <f t="shared" si="213"/>
        <v>5</v>
      </c>
      <c r="BY113" s="4">
        <f t="shared" si="214"/>
        <v>5</v>
      </c>
      <c r="BZ113" s="2"/>
      <c r="CA113" s="4">
        <f t="shared" si="215"/>
        <v>2</v>
      </c>
      <c r="CB113" s="4" t="s">
        <v>192</v>
      </c>
      <c r="CF113" s="4" t="s">
        <v>420</v>
      </c>
    </row>
    <row r="114" spans="1:84" ht="18.75">
      <c r="A114" s="29">
        <v>105</v>
      </c>
      <c r="B114" s="94" t="s">
        <v>411</v>
      </c>
      <c r="C114" s="94" t="s">
        <v>412</v>
      </c>
      <c r="D114" s="94" t="s">
        <v>163</v>
      </c>
      <c r="E114" s="82">
        <f t="shared" si="184"/>
        <v>10.723333333333333</v>
      </c>
      <c r="F114" s="83">
        <f t="shared" si="185"/>
        <v>18</v>
      </c>
      <c r="G114" s="81">
        <v>12</v>
      </c>
      <c r="H114" s="81">
        <v>10.17</v>
      </c>
      <c r="I114" s="81">
        <v>10</v>
      </c>
      <c r="J114" s="68">
        <f t="shared" si="186"/>
        <v>11.8</v>
      </c>
      <c r="K114" s="69">
        <f t="shared" si="187"/>
        <v>8</v>
      </c>
      <c r="L114" s="81">
        <v>13</v>
      </c>
      <c r="M114" s="81">
        <v>11</v>
      </c>
      <c r="N114" s="68">
        <f t="shared" si="188"/>
        <v>8.25</v>
      </c>
      <c r="O114" s="69">
        <f t="shared" si="189"/>
        <v>2</v>
      </c>
      <c r="P114" s="81">
        <v>6.5</v>
      </c>
      <c r="Q114" s="81">
        <v>10</v>
      </c>
      <c r="R114" s="70">
        <f t="shared" si="190"/>
        <v>10.48</v>
      </c>
      <c r="S114" s="71">
        <f t="shared" si="191"/>
        <v>30</v>
      </c>
      <c r="T114" s="68">
        <f t="shared" si="192"/>
        <v>10.889999999999999</v>
      </c>
      <c r="U114" s="72">
        <f t="shared" si="193"/>
        <v>18</v>
      </c>
      <c r="V114" s="81">
        <v>10.5</v>
      </c>
      <c r="W114" s="81">
        <v>9.67</v>
      </c>
      <c r="X114" s="81">
        <v>12.5</v>
      </c>
      <c r="Y114" s="68">
        <f t="shared" si="194"/>
        <v>11.335</v>
      </c>
      <c r="Z114" s="73">
        <f t="shared" si="195"/>
        <v>10</v>
      </c>
      <c r="AA114" s="81">
        <v>12.67</v>
      </c>
      <c r="AB114" s="81">
        <v>10</v>
      </c>
      <c r="AC114" s="68">
        <f t="shared" si="196"/>
        <v>11</v>
      </c>
      <c r="AD114" s="69">
        <f t="shared" si="197"/>
        <v>2</v>
      </c>
      <c r="AE114" s="81">
        <v>11</v>
      </c>
      <c r="AF114" s="70">
        <f t="shared" si="198"/>
        <v>11.03</v>
      </c>
      <c r="AG114" s="87">
        <f t="shared" si="199"/>
        <v>30</v>
      </c>
      <c r="AH114" s="88">
        <f t="shared" si="200"/>
        <v>60</v>
      </c>
      <c r="AI114" s="89">
        <f t="shared" si="201"/>
        <v>10.754999999999999</v>
      </c>
      <c r="AJ114" s="49" t="str">
        <f t="shared" si="202"/>
        <v>Admis(e)</v>
      </c>
      <c r="AK114" s="9"/>
      <c r="AL114" s="4" t="s">
        <v>544</v>
      </c>
      <c r="AM114" s="4" t="s">
        <v>37</v>
      </c>
      <c r="AN114" s="10">
        <v>2</v>
      </c>
      <c r="AO114" s="11">
        <v>1</v>
      </c>
      <c r="AP114" s="4">
        <v>1</v>
      </c>
      <c r="AQ114" s="4">
        <v>1</v>
      </c>
      <c r="AR114" s="4">
        <v>1</v>
      </c>
      <c r="AS114" s="4">
        <v>2</v>
      </c>
      <c r="AT114" s="4">
        <v>1</v>
      </c>
      <c r="AU114" s="4">
        <v>2</v>
      </c>
      <c r="AV114" s="4">
        <v>2</v>
      </c>
      <c r="AW114" s="4">
        <v>2</v>
      </c>
      <c r="AX114" s="4">
        <v>2</v>
      </c>
      <c r="AY114" s="10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2"/>
      <c r="BJ114" s="4">
        <f t="shared" si="203"/>
        <v>6</v>
      </c>
      <c r="BK114" s="4">
        <f t="shared" si="204"/>
        <v>6</v>
      </c>
      <c r="BL114" s="4">
        <f t="shared" si="205"/>
        <v>6</v>
      </c>
      <c r="BM114" s="2"/>
      <c r="BN114" s="4">
        <f t="shared" si="206"/>
        <v>4</v>
      </c>
      <c r="BO114" s="4">
        <f t="shared" si="207"/>
        <v>4</v>
      </c>
      <c r="BP114" s="2"/>
      <c r="BQ114" s="4">
        <f t="shared" si="208"/>
        <v>0</v>
      </c>
      <c r="BR114" s="4">
        <f t="shared" si="209"/>
        <v>2</v>
      </c>
      <c r="BS114" s="2"/>
      <c r="BT114" s="4">
        <f t="shared" si="210"/>
        <v>6</v>
      </c>
      <c r="BU114" s="4">
        <f t="shared" si="211"/>
        <v>0</v>
      </c>
      <c r="BV114" s="4">
        <f t="shared" si="212"/>
        <v>6</v>
      </c>
      <c r="BW114" s="2"/>
      <c r="BX114" s="4">
        <f t="shared" si="213"/>
        <v>5</v>
      </c>
      <c r="BY114" s="4">
        <f t="shared" si="214"/>
        <v>5</v>
      </c>
      <c r="BZ114" s="2"/>
      <c r="CA114" s="4">
        <f t="shared" si="215"/>
        <v>2</v>
      </c>
      <c r="CB114" s="4" t="s">
        <v>192</v>
      </c>
      <c r="CF114" s="4" t="s">
        <v>420</v>
      </c>
    </row>
    <row r="115" spans="1:84" ht="18.75">
      <c r="A115" s="29">
        <v>106</v>
      </c>
      <c r="B115" s="94" t="s">
        <v>413</v>
      </c>
      <c r="C115" s="94" t="s">
        <v>414</v>
      </c>
      <c r="D115" s="94" t="s">
        <v>415</v>
      </c>
      <c r="E115" s="82">
        <f t="shared" si="184"/>
        <v>10.556666666666665</v>
      </c>
      <c r="F115" s="83">
        <f t="shared" si="185"/>
        <v>18</v>
      </c>
      <c r="G115" s="81">
        <v>12</v>
      </c>
      <c r="H115" s="81">
        <v>8.67</v>
      </c>
      <c r="I115" s="81">
        <v>11</v>
      </c>
      <c r="J115" s="68">
        <f t="shared" si="186"/>
        <v>10.001999999999999</v>
      </c>
      <c r="K115" s="69">
        <f t="shared" si="187"/>
        <v>8</v>
      </c>
      <c r="L115" s="81">
        <v>12</v>
      </c>
      <c r="M115" s="81">
        <v>8.67</v>
      </c>
      <c r="N115" s="68">
        <f t="shared" si="188"/>
        <v>9.375</v>
      </c>
      <c r="O115" s="69">
        <f t="shared" si="189"/>
        <v>2</v>
      </c>
      <c r="P115" s="81">
        <v>13</v>
      </c>
      <c r="Q115" s="81">
        <v>5.75</v>
      </c>
      <c r="R115" s="70">
        <f t="shared" si="190"/>
        <v>10.14</v>
      </c>
      <c r="S115" s="71">
        <f t="shared" si="191"/>
        <v>30</v>
      </c>
      <c r="T115" s="68">
        <f t="shared" si="192"/>
        <v>11.666666666666666</v>
      </c>
      <c r="U115" s="72">
        <f t="shared" si="193"/>
        <v>18</v>
      </c>
      <c r="V115" s="81">
        <v>10</v>
      </c>
      <c r="W115" s="81">
        <v>12</v>
      </c>
      <c r="X115" s="81">
        <v>13</v>
      </c>
      <c r="Y115" s="68">
        <f t="shared" si="194"/>
        <v>12.915</v>
      </c>
      <c r="Z115" s="73">
        <f t="shared" si="195"/>
        <v>10</v>
      </c>
      <c r="AA115" s="81">
        <v>13.33</v>
      </c>
      <c r="AB115" s="81">
        <v>12.5</v>
      </c>
      <c r="AC115" s="68">
        <f t="shared" si="196"/>
        <v>15</v>
      </c>
      <c r="AD115" s="69">
        <f t="shared" si="197"/>
        <v>2</v>
      </c>
      <c r="AE115" s="81">
        <v>15</v>
      </c>
      <c r="AF115" s="70">
        <f t="shared" si="198"/>
        <v>12.45</v>
      </c>
      <c r="AG115" s="87">
        <f t="shared" si="199"/>
        <v>30</v>
      </c>
      <c r="AH115" s="88">
        <f t="shared" si="200"/>
        <v>60</v>
      </c>
      <c r="AI115" s="89">
        <f t="shared" si="201"/>
        <v>11.295</v>
      </c>
      <c r="AJ115" s="49" t="str">
        <f t="shared" si="202"/>
        <v>Admis(e)</v>
      </c>
      <c r="AK115" s="9"/>
      <c r="AL115" s="4" t="s">
        <v>545</v>
      </c>
      <c r="AM115" s="4" t="s">
        <v>546</v>
      </c>
      <c r="AN115" s="10">
        <v>2</v>
      </c>
      <c r="AO115" s="11">
        <v>1</v>
      </c>
      <c r="AP115" s="4">
        <v>1</v>
      </c>
      <c r="AQ115" s="4">
        <v>1</v>
      </c>
      <c r="AR115" s="4">
        <v>1</v>
      </c>
      <c r="AS115" s="4">
        <v>2</v>
      </c>
      <c r="AT115" s="4">
        <v>1</v>
      </c>
      <c r="AU115" s="4">
        <v>2</v>
      </c>
      <c r="AV115" s="4">
        <v>2</v>
      </c>
      <c r="AW115" s="4">
        <v>1</v>
      </c>
      <c r="AX115" s="4">
        <v>2</v>
      </c>
      <c r="AY115" s="10">
        <v>1</v>
      </c>
      <c r="AZ115" s="4">
        <v>1</v>
      </c>
      <c r="BA115" s="4">
        <v>1</v>
      </c>
      <c r="BB115" s="4">
        <v>1</v>
      </c>
      <c r="BC115" s="4">
        <v>1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2"/>
      <c r="BJ115" s="4">
        <f t="shared" si="203"/>
        <v>6</v>
      </c>
      <c r="BK115" s="4">
        <f t="shared" si="204"/>
        <v>0</v>
      </c>
      <c r="BL115" s="4">
        <f t="shared" si="205"/>
        <v>6</v>
      </c>
      <c r="BM115" s="2"/>
      <c r="BN115" s="4">
        <f t="shared" si="206"/>
        <v>4</v>
      </c>
      <c r="BO115" s="4">
        <f t="shared" si="207"/>
        <v>0</v>
      </c>
      <c r="BP115" s="2"/>
      <c r="BQ115" s="4">
        <f t="shared" si="208"/>
        <v>2</v>
      </c>
      <c r="BR115" s="4">
        <f t="shared" si="209"/>
        <v>0</v>
      </c>
      <c r="BS115" s="2"/>
      <c r="BT115" s="4">
        <f t="shared" si="210"/>
        <v>6</v>
      </c>
      <c r="BU115" s="4">
        <f t="shared" si="211"/>
        <v>6</v>
      </c>
      <c r="BV115" s="4">
        <f t="shared" si="212"/>
        <v>6</v>
      </c>
      <c r="BW115" s="2"/>
      <c r="BX115" s="4">
        <f t="shared" si="213"/>
        <v>5</v>
      </c>
      <c r="BY115" s="4">
        <f t="shared" si="214"/>
        <v>5</v>
      </c>
      <c r="BZ115" s="2"/>
      <c r="CA115" s="4">
        <f t="shared" si="215"/>
        <v>2</v>
      </c>
      <c r="CB115" s="4" t="s">
        <v>192</v>
      </c>
      <c r="CF115" s="4" t="s">
        <v>420</v>
      </c>
    </row>
    <row r="116" spans="1:84" ht="18.75">
      <c r="A116" s="29">
        <v>107</v>
      </c>
      <c r="B116" s="94" t="s">
        <v>416</v>
      </c>
      <c r="C116" s="94" t="s">
        <v>181</v>
      </c>
      <c r="D116" s="94" t="s">
        <v>417</v>
      </c>
      <c r="E116" s="82">
        <f t="shared" si="184"/>
        <v>11.556666666666665</v>
      </c>
      <c r="F116" s="83">
        <f t="shared" si="185"/>
        <v>18</v>
      </c>
      <c r="G116" s="81">
        <v>11</v>
      </c>
      <c r="H116" s="81">
        <v>12.17</v>
      </c>
      <c r="I116" s="81">
        <v>11.5</v>
      </c>
      <c r="J116" s="68">
        <f t="shared" si="186"/>
        <v>9.398</v>
      </c>
      <c r="K116" s="69">
        <f t="shared" si="187"/>
        <v>4</v>
      </c>
      <c r="L116" s="81">
        <v>11</v>
      </c>
      <c r="M116" s="81">
        <v>8.33</v>
      </c>
      <c r="N116" s="68">
        <f t="shared" si="188"/>
        <v>10.75</v>
      </c>
      <c r="O116" s="69">
        <f t="shared" si="189"/>
        <v>4</v>
      </c>
      <c r="P116" s="81">
        <v>11.5</v>
      </c>
      <c r="Q116" s="81">
        <v>10</v>
      </c>
      <c r="R116" s="70">
        <f t="shared" si="190"/>
        <v>10.78</v>
      </c>
      <c r="S116" s="71">
        <f t="shared" si="191"/>
        <v>30</v>
      </c>
      <c r="T116" s="68">
        <f t="shared" si="192"/>
        <v>12.556666666666665</v>
      </c>
      <c r="U116" s="72">
        <f t="shared" si="193"/>
        <v>18</v>
      </c>
      <c r="V116" s="81">
        <v>10</v>
      </c>
      <c r="W116" s="81">
        <v>11.67</v>
      </c>
      <c r="X116" s="81">
        <v>16</v>
      </c>
      <c r="Y116" s="68">
        <f t="shared" si="194"/>
        <v>10.335</v>
      </c>
      <c r="Z116" s="73">
        <f t="shared" si="195"/>
        <v>10</v>
      </c>
      <c r="AA116" s="81">
        <v>10</v>
      </c>
      <c r="AB116" s="81">
        <v>10.67</v>
      </c>
      <c r="AC116" s="68">
        <f t="shared" si="196"/>
        <v>17</v>
      </c>
      <c r="AD116" s="69">
        <f t="shared" si="197"/>
        <v>2</v>
      </c>
      <c r="AE116" s="81">
        <v>17</v>
      </c>
      <c r="AF116" s="70">
        <f t="shared" si="198"/>
        <v>12.56</v>
      </c>
      <c r="AG116" s="87">
        <f t="shared" si="199"/>
        <v>30</v>
      </c>
      <c r="AH116" s="88">
        <f t="shared" si="200"/>
        <v>60</v>
      </c>
      <c r="AI116" s="89">
        <f t="shared" si="201"/>
        <v>11.67</v>
      </c>
      <c r="AJ116" s="49" t="str">
        <f t="shared" si="202"/>
        <v>Admis(e)</v>
      </c>
      <c r="AK116" s="9"/>
      <c r="AL116" s="4" t="s">
        <v>506</v>
      </c>
      <c r="AM116" s="4" t="s">
        <v>547</v>
      </c>
      <c r="AN116" s="10">
        <v>2</v>
      </c>
      <c r="AO116" s="11">
        <v>1</v>
      </c>
      <c r="AP116" s="4">
        <v>1</v>
      </c>
      <c r="AQ116" s="4">
        <v>1</v>
      </c>
      <c r="AR116" s="4">
        <v>1</v>
      </c>
      <c r="AS116" s="4">
        <v>2</v>
      </c>
      <c r="AT116" s="4">
        <v>1</v>
      </c>
      <c r="AU116" s="4">
        <v>2</v>
      </c>
      <c r="AV116" s="4">
        <v>2</v>
      </c>
      <c r="AW116" s="4">
        <v>2</v>
      </c>
      <c r="AX116" s="4">
        <v>2</v>
      </c>
      <c r="AY116" s="10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2"/>
      <c r="BJ116" s="4">
        <f t="shared" si="203"/>
        <v>6</v>
      </c>
      <c r="BK116" s="4">
        <f t="shared" si="204"/>
        <v>6</v>
      </c>
      <c r="BL116" s="4">
        <f t="shared" si="205"/>
        <v>6</v>
      </c>
      <c r="BM116" s="2"/>
      <c r="BN116" s="4">
        <f t="shared" si="206"/>
        <v>4</v>
      </c>
      <c r="BO116" s="4">
        <f t="shared" si="207"/>
        <v>0</v>
      </c>
      <c r="BP116" s="2"/>
      <c r="BQ116" s="4">
        <f t="shared" si="208"/>
        <v>2</v>
      </c>
      <c r="BR116" s="4">
        <f t="shared" si="209"/>
        <v>2</v>
      </c>
      <c r="BS116" s="2"/>
      <c r="BT116" s="4">
        <f t="shared" si="210"/>
        <v>6</v>
      </c>
      <c r="BU116" s="4">
        <f t="shared" si="211"/>
        <v>6</v>
      </c>
      <c r="BV116" s="4">
        <f t="shared" si="212"/>
        <v>6</v>
      </c>
      <c r="BW116" s="2"/>
      <c r="BX116" s="4">
        <f t="shared" si="213"/>
        <v>5</v>
      </c>
      <c r="BY116" s="4">
        <f t="shared" si="214"/>
        <v>5</v>
      </c>
      <c r="BZ116" s="2"/>
      <c r="CA116" s="4">
        <f t="shared" si="215"/>
        <v>2</v>
      </c>
      <c r="CB116" s="4" t="s">
        <v>192</v>
      </c>
      <c r="CF116" s="4" t="s">
        <v>420</v>
      </c>
    </row>
    <row r="117" spans="1:84" ht="18.75">
      <c r="A117" s="29">
        <v>108</v>
      </c>
      <c r="B117" s="94" t="s">
        <v>418</v>
      </c>
      <c r="C117" s="94" t="s">
        <v>419</v>
      </c>
      <c r="D117" s="94" t="s">
        <v>224</v>
      </c>
      <c r="E117" s="68">
        <f t="shared" si="184"/>
        <v>10.556666666666665</v>
      </c>
      <c r="F117" s="83">
        <f t="shared" si="185"/>
        <v>18</v>
      </c>
      <c r="G117" s="81">
        <v>11</v>
      </c>
      <c r="H117" s="81">
        <v>9.17</v>
      </c>
      <c r="I117" s="81">
        <v>11.5</v>
      </c>
      <c r="J117" s="68">
        <f t="shared" si="186"/>
        <v>8.8</v>
      </c>
      <c r="K117" s="69">
        <f t="shared" si="187"/>
        <v>4</v>
      </c>
      <c r="L117" s="81">
        <v>10</v>
      </c>
      <c r="M117" s="81">
        <v>8</v>
      </c>
      <c r="N117" s="68">
        <f t="shared" si="188"/>
        <v>11.75</v>
      </c>
      <c r="O117" s="69">
        <f t="shared" si="189"/>
        <v>4</v>
      </c>
      <c r="P117" s="81">
        <v>12.5</v>
      </c>
      <c r="Q117" s="81">
        <v>11</v>
      </c>
      <c r="R117" s="70">
        <f t="shared" si="190"/>
        <v>10.34</v>
      </c>
      <c r="S117" s="71">
        <f t="shared" si="191"/>
        <v>30</v>
      </c>
      <c r="T117" s="68">
        <f t="shared" si="192"/>
        <v>10</v>
      </c>
      <c r="U117" s="72">
        <f t="shared" si="193"/>
        <v>18</v>
      </c>
      <c r="V117" s="81">
        <v>7</v>
      </c>
      <c r="W117" s="81">
        <v>13</v>
      </c>
      <c r="X117" s="81">
        <v>10</v>
      </c>
      <c r="Y117" s="68">
        <f t="shared" si="194"/>
        <v>10</v>
      </c>
      <c r="Z117" s="73">
        <f t="shared" si="195"/>
        <v>10</v>
      </c>
      <c r="AA117" s="81">
        <v>11.33</v>
      </c>
      <c r="AB117" s="81">
        <v>8.67</v>
      </c>
      <c r="AC117" s="68">
        <f t="shared" si="196"/>
        <v>18</v>
      </c>
      <c r="AD117" s="69">
        <f t="shared" si="197"/>
        <v>2</v>
      </c>
      <c r="AE117" s="81">
        <v>18</v>
      </c>
      <c r="AF117" s="70">
        <f t="shared" si="198"/>
        <v>11.07</v>
      </c>
      <c r="AG117" s="87">
        <f t="shared" si="199"/>
        <v>30</v>
      </c>
      <c r="AH117" s="88">
        <f t="shared" si="200"/>
        <v>60</v>
      </c>
      <c r="AI117" s="89">
        <f t="shared" si="201"/>
        <v>10.705</v>
      </c>
      <c r="AJ117" s="49" t="str">
        <f t="shared" si="202"/>
        <v>Admis(e)</v>
      </c>
      <c r="AK117" s="9"/>
      <c r="AL117" s="4" t="s">
        <v>548</v>
      </c>
      <c r="AM117" s="4" t="s">
        <v>470</v>
      </c>
      <c r="AN117" s="10">
        <v>2</v>
      </c>
      <c r="AO117" s="11">
        <v>2</v>
      </c>
      <c r="AP117" s="4">
        <v>1</v>
      </c>
      <c r="AQ117" s="4">
        <v>2</v>
      </c>
      <c r="AR117" s="4">
        <v>1</v>
      </c>
      <c r="AS117" s="4">
        <v>2</v>
      </c>
      <c r="AT117" s="4">
        <v>1</v>
      </c>
      <c r="AU117" s="4">
        <v>2</v>
      </c>
      <c r="AV117" s="4">
        <v>2</v>
      </c>
      <c r="AW117" s="4">
        <v>2</v>
      </c>
      <c r="AX117" s="4">
        <v>1</v>
      </c>
      <c r="AY117" s="10">
        <v>1</v>
      </c>
      <c r="AZ117" s="4">
        <v>2</v>
      </c>
      <c r="BA117" s="4">
        <v>2</v>
      </c>
      <c r="BB117" s="4">
        <v>2</v>
      </c>
      <c r="BC117" s="4">
        <v>2</v>
      </c>
      <c r="BD117" s="4">
        <v>2</v>
      </c>
      <c r="BE117" s="4">
        <v>1</v>
      </c>
      <c r="BF117" s="4">
        <v>2</v>
      </c>
      <c r="BG117" s="4">
        <v>1</v>
      </c>
      <c r="BH117" s="4">
        <v>1</v>
      </c>
      <c r="BI117" s="2"/>
      <c r="BJ117" s="4">
        <f t="shared" si="203"/>
        <v>6</v>
      </c>
      <c r="BK117" s="4">
        <f t="shared" si="204"/>
        <v>0</v>
      </c>
      <c r="BL117" s="4">
        <f t="shared" si="205"/>
        <v>6</v>
      </c>
      <c r="BM117" s="2"/>
      <c r="BN117" s="4">
        <f t="shared" si="206"/>
        <v>4</v>
      </c>
      <c r="BO117" s="4">
        <f t="shared" si="207"/>
        <v>0</v>
      </c>
      <c r="BP117" s="2"/>
      <c r="BQ117" s="4">
        <f t="shared" si="208"/>
        <v>2</v>
      </c>
      <c r="BR117" s="4">
        <f t="shared" si="209"/>
        <v>2</v>
      </c>
      <c r="BS117" s="2"/>
      <c r="BT117" s="4">
        <f t="shared" si="210"/>
        <v>0</v>
      </c>
      <c r="BU117" s="4">
        <f t="shared" si="211"/>
        <v>6</v>
      </c>
      <c r="BV117" s="4">
        <f t="shared" si="212"/>
        <v>6</v>
      </c>
      <c r="BW117" s="2"/>
      <c r="BX117" s="4">
        <f t="shared" si="213"/>
        <v>5</v>
      </c>
      <c r="BY117" s="4">
        <f t="shared" si="214"/>
        <v>0</v>
      </c>
      <c r="BZ117" s="2"/>
      <c r="CA117" s="4">
        <f t="shared" si="215"/>
        <v>2</v>
      </c>
      <c r="CB117" s="4" t="s">
        <v>192</v>
      </c>
      <c r="CF117" s="4" t="s">
        <v>420</v>
      </c>
    </row>
    <row r="118" spans="5:48" s="98" customFormat="1" ht="12.75"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5"/>
      <c r="Y118" s="84"/>
      <c r="Z118" s="84"/>
      <c r="AA118" s="84"/>
      <c r="AB118" s="84"/>
      <c r="AC118" s="84"/>
      <c r="AD118" s="84"/>
      <c r="AE118" s="84"/>
      <c r="AF118" s="85"/>
      <c r="AG118" s="85"/>
      <c r="AH118" s="85"/>
      <c r="AI118" s="85"/>
      <c r="AJ118" s="84"/>
      <c r="AK118" s="86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</row>
    <row r="119" spans="24:37" s="98" customFormat="1" ht="12.75">
      <c r="X119" s="99"/>
      <c r="AF119" s="99"/>
      <c r="AG119" s="99"/>
      <c r="AH119" s="99"/>
      <c r="AI119" s="99"/>
      <c r="AK119" s="100"/>
    </row>
    <row r="120" spans="24:37" s="98" customFormat="1" ht="12.75">
      <c r="X120" s="99"/>
      <c r="AF120" s="99"/>
      <c r="AG120" s="99"/>
      <c r="AH120" s="99"/>
      <c r="AI120" s="99"/>
      <c r="AK120" s="100"/>
    </row>
    <row r="121" spans="24:37" s="98" customFormat="1" ht="12.75">
      <c r="X121" s="99"/>
      <c r="AF121" s="99"/>
      <c r="AG121" s="99"/>
      <c r="AH121" s="99"/>
      <c r="AI121" s="99"/>
      <c r="AK121" s="100"/>
    </row>
    <row r="122" spans="24:37" s="98" customFormat="1" ht="12.75">
      <c r="X122" s="99"/>
      <c r="AF122" s="99"/>
      <c r="AG122" s="99"/>
      <c r="AH122" s="99"/>
      <c r="AI122" s="99"/>
      <c r="AK122" s="100"/>
    </row>
    <row r="123" spans="24:37" s="98" customFormat="1" ht="12.75">
      <c r="X123" s="99"/>
      <c r="AF123" s="99"/>
      <c r="AG123" s="99"/>
      <c r="AH123" s="99"/>
      <c r="AI123" s="99"/>
      <c r="AK123" s="100"/>
    </row>
    <row r="124" spans="24:37" s="98" customFormat="1" ht="12.75">
      <c r="X124" s="99"/>
      <c r="AF124" s="99"/>
      <c r="AG124" s="99"/>
      <c r="AH124" s="99"/>
      <c r="AI124" s="99"/>
      <c r="AK124" s="100"/>
    </row>
    <row r="125" spans="24:37" s="98" customFormat="1" ht="12.75">
      <c r="X125" s="99"/>
      <c r="AF125" s="99"/>
      <c r="AG125" s="99"/>
      <c r="AH125" s="99"/>
      <c r="AI125" s="99"/>
      <c r="AK125" s="100"/>
    </row>
    <row r="126" spans="24:37" s="98" customFormat="1" ht="12.75">
      <c r="X126" s="99"/>
      <c r="AF126" s="99"/>
      <c r="AG126" s="99"/>
      <c r="AH126" s="99"/>
      <c r="AI126" s="99"/>
      <c r="AK126" s="100"/>
    </row>
    <row r="127" spans="24:37" s="98" customFormat="1" ht="12.75">
      <c r="X127" s="99"/>
      <c r="AF127" s="99"/>
      <c r="AG127" s="99"/>
      <c r="AH127" s="99"/>
      <c r="AI127" s="99"/>
      <c r="AK127" s="100"/>
    </row>
    <row r="128" spans="24:37" s="98" customFormat="1" ht="12.75">
      <c r="X128" s="99"/>
      <c r="AF128" s="99"/>
      <c r="AG128" s="99"/>
      <c r="AH128" s="99"/>
      <c r="AI128" s="99"/>
      <c r="AK128" s="100"/>
    </row>
    <row r="129" spans="24:37" s="98" customFormat="1" ht="12.75">
      <c r="X129" s="99"/>
      <c r="AF129" s="99"/>
      <c r="AG129" s="99"/>
      <c r="AH129" s="99"/>
      <c r="AI129" s="99"/>
      <c r="AK129" s="100"/>
    </row>
    <row r="130" spans="24:37" s="98" customFormat="1" ht="12.75">
      <c r="X130" s="99"/>
      <c r="AF130" s="99"/>
      <c r="AG130" s="99"/>
      <c r="AH130" s="99"/>
      <c r="AI130" s="99"/>
      <c r="AK130" s="100"/>
    </row>
    <row r="131" spans="24:37" s="98" customFormat="1" ht="12.75">
      <c r="X131" s="99"/>
      <c r="AF131" s="99"/>
      <c r="AG131" s="99"/>
      <c r="AH131" s="99"/>
      <c r="AI131" s="99"/>
      <c r="AK131" s="100"/>
    </row>
    <row r="132" spans="24:37" s="98" customFormat="1" ht="12.75">
      <c r="X132" s="99"/>
      <c r="AF132" s="99"/>
      <c r="AG132" s="99"/>
      <c r="AH132" s="99"/>
      <c r="AI132" s="99"/>
      <c r="AK132" s="100"/>
    </row>
    <row r="133" spans="24:37" s="98" customFormat="1" ht="12.75">
      <c r="X133" s="99"/>
      <c r="AF133" s="99"/>
      <c r="AG133" s="99"/>
      <c r="AH133" s="99"/>
      <c r="AI133" s="99"/>
      <c r="AK133" s="100"/>
    </row>
    <row r="134" spans="24:37" s="98" customFormat="1" ht="12.75">
      <c r="X134" s="99"/>
      <c r="AF134" s="99"/>
      <c r="AG134" s="99"/>
      <c r="AH134" s="99"/>
      <c r="AI134" s="99"/>
      <c r="AK134" s="100"/>
    </row>
    <row r="135" spans="24:37" s="98" customFormat="1" ht="12.75">
      <c r="X135" s="99"/>
      <c r="AF135" s="99"/>
      <c r="AG135" s="99"/>
      <c r="AH135" s="99"/>
      <c r="AI135" s="99"/>
      <c r="AK135" s="100"/>
    </row>
    <row r="136" spans="24:37" s="98" customFormat="1" ht="12.75">
      <c r="X136" s="99"/>
      <c r="AF136" s="99"/>
      <c r="AG136" s="99"/>
      <c r="AH136" s="99"/>
      <c r="AI136" s="99"/>
      <c r="AK136" s="100"/>
    </row>
    <row r="137" spans="24:37" s="98" customFormat="1" ht="12.75">
      <c r="X137" s="99"/>
      <c r="AF137" s="99"/>
      <c r="AG137" s="99"/>
      <c r="AH137" s="99"/>
      <c r="AI137" s="99"/>
      <c r="AK137" s="100"/>
    </row>
    <row r="138" spans="24:37" s="98" customFormat="1" ht="12.75">
      <c r="X138" s="99"/>
      <c r="AF138" s="99"/>
      <c r="AG138" s="99"/>
      <c r="AH138" s="99"/>
      <c r="AI138" s="99"/>
      <c r="AK138" s="100"/>
    </row>
    <row r="139" spans="24:37" s="98" customFormat="1" ht="12.75">
      <c r="X139" s="99"/>
      <c r="AF139" s="99"/>
      <c r="AG139" s="99"/>
      <c r="AH139" s="99"/>
      <c r="AI139" s="99"/>
      <c r="AK139" s="100"/>
    </row>
    <row r="140" spans="24:37" s="98" customFormat="1" ht="12.75">
      <c r="X140" s="99"/>
      <c r="AF140" s="99"/>
      <c r="AG140" s="99"/>
      <c r="AH140" s="99"/>
      <c r="AI140" s="99"/>
      <c r="AK140" s="100"/>
    </row>
    <row r="141" spans="24:37" s="98" customFormat="1" ht="12.75">
      <c r="X141" s="99"/>
      <c r="AF141" s="99"/>
      <c r="AG141" s="99"/>
      <c r="AH141" s="99"/>
      <c r="AI141" s="99"/>
      <c r="AK141" s="100"/>
    </row>
    <row r="142" spans="24:37" s="98" customFormat="1" ht="12.75">
      <c r="X142" s="99"/>
      <c r="AF142" s="99"/>
      <c r="AG142" s="99"/>
      <c r="AH142" s="99"/>
      <c r="AI142" s="99"/>
      <c r="AK142" s="100"/>
    </row>
    <row r="143" spans="24:37" s="98" customFormat="1" ht="12.75">
      <c r="X143" s="99"/>
      <c r="AF143" s="99"/>
      <c r="AG143" s="99"/>
      <c r="AH143" s="99"/>
      <c r="AI143" s="99"/>
      <c r="AK143" s="100"/>
    </row>
    <row r="144" spans="24:37" s="98" customFormat="1" ht="12.75">
      <c r="X144" s="99"/>
      <c r="AF144" s="99"/>
      <c r="AG144" s="99"/>
      <c r="AH144" s="99"/>
      <c r="AI144" s="99"/>
      <c r="AK144" s="100"/>
    </row>
    <row r="145" spans="24:37" s="98" customFormat="1" ht="12.75">
      <c r="X145" s="99"/>
      <c r="AF145" s="99"/>
      <c r="AG145" s="99"/>
      <c r="AH145" s="99"/>
      <c r="AI145" s="99"/>
      <c r="AK145" s="100"/>
    </row>
    <row r="146" spans="24:37" s="98" customFormat="1" ht="12.75">
      <c r="X146" s="99"/>
      <c r="AF146" s="99"/>
      <c r="AG146" s="99"/>
      <c r="AH146" s="99"/>
      <c r="AI146" s="99"/>
      <c r="AK146" s="100"/>
    </row>
    <row r="147" spans="24:37" s="98" customFormat="1" ht="12.75">
      <c r="X147" s="99"/>
      <c r="AF147" s="99"/>
      <c r="AG147" s="99"/>
      <c r="AH147" s="99"/>
      <c r="AI147" s="99"/>
      <c r="AK147" s="100"/>
    </row>
    <row r="148" spans="24:37" s="98" customFormat="1" ht="12.75">
      <c r="X148" s="99"/>
      <c r="AF148" s="99"/>
      <c r="AG148" s="99"/>
      <c r="AH148" s="99"/>
      <c r="AI148" s="99"/>
      <c r="AK148" s="100"/>
    </row>
    <row r="149" spans="24:37" s="98" customFormat="1" ht="12.75">
      <c r="X149" s="99"/>
      <c r="AF149" s="99"/>
      <c r="AG149" s="99"/>
      <c r="AH149" s="99"/>
      <c r="AI149" s="99"/>
      <c r="AK149" s="100"/>
    </row>
    <row r="150" spans="24:37" s="98" customFormat="1" ht="12.75">
      <c r="X150" s="99"/>
      <c r="AF150" s="99"/>
      <c r="AG150" s="99"/>
      <c r="AH150" s="99"/>
      <c r="AI150" s="99"/>
      <c r="AK150" s="100"/>
    </row>
    <row r="151" spans="24:37" s="98" customFormat="1" ht="12.75">
      <c r="X151" s="99"/>
      <c r="AF151" s="99"/>
      <c r="AG151" s="99"/>
      <c r="AH151" s="99"/>
      <c r="AI151" s="99"/>
      <c r="AK151" s="100"/>
    </row>
    <row r="152" spans="24:37" s="98" customFormat="1" ht="12.75">
      <c r="X152" s="99"/>
      <c r="AF152" s="99"/>
      <c r="AG152" s="99"/>
      <c r="AH152" s="99"/>
      <c r="AI152" s="99"/>
      <c r="AK152" s="100"/>
    </row>
    <row r="153" spans="24:37" s="98" customFormat="1" ht="12.75">
      <c r="X153" s="99"/>
      <c r="AF153" s="99"/>
      <c r="AG153" s="99"/>
      <c r="AH153" s="99"/>
      <c r="AI153" s="99"/>
      <c r="AK153" s="100"/>
    </row>
    <row r="154" spans="24:37" s="98" customFormat="1" ht="12.75">
      <c r="X154" s="99"/>
      <c r="AF154" s="99"/>
      <c r="AG154" s="99"/>
      <c r="AH154" s="99"/>
      <c r="AI154" s="99"/>
      <c r="AK154" s="100"/>
    </row>
    <row r="155" spans="24:37" s="98" customFormat="1" ht="12.75">
      <c r="X155" s="99"/>
      <c r="AF155" s="99"/>
      <c r="AG155" s="99"/>
      <c r="AH155" s="99"/>
      <c r="AI155" s="99"/>
      <c r="AK155" s="100"/>
    </row>
    <row r="156" spans="24:37" s="98" customFormat="1" ht="12.75">
      <c r="X156" s="99"/>
      <c r="AF156" s="99"/>
      <c r="AG156" s="99"/>
      <c r="AH156" s="99"/>
      <c r="AI156" s="99"/>
      <c r="AK156" s="100"/>
    </row>
    <row r="157" spans="24:37" s="98" customFormat="1" ht="12.75">
      <c r="X157" s="99"/>
      <c r="AF157" s="99"/>
      <c r="AG157" s="99"/>
      <c r="AH157" s="99"/>
      <c r="AI157" s="99"/>
      <c r="AK157" s="100"/>
    </row>
    <row r="158" spans="24:37" s="98" customFormat="1" ht="12.75">
      <c r="X158" s="99"/>
      <c r="AF158" s="99"/>
      <c r="AG158" s="99"/>
      <c r="AH158" s="99"/>
      <c r="AI158" s="99"/>
      <c r="AK158" s="100"/>
    </row>
    <row r="159" spans="24:37" s="98" customFormat="1" ht="12.75">
      <c r="X159" s="99"/>
      <c r="AF159" s="99"/>
      <c r="AG159" s="99"/>
      <c r="AH159" s="99"/>
      <c r="AI159" s="99"/>
      <c r="AK159" s="100"/>
    </row>
    <row r="160" spans="24:37" s="98" customFormat="1" ht="12.75">
      <c r="X160" s="99"/>
      <c r="AF160" s="99"/>
      <c r="AG160" s="99"/>
      <c r="AH160" s="99"/>
      <c r="AI160" s="99"/>
      <c r="AK160" s="100"/>
    </row>
    <row r="161" spans="24:37" s="98" customFormat="1" ht="12.75">
      <c r="X161" s="99"/>
      <c r="AF161" s="99"/>
      <c r="AG161" s="99"/>
      <c r="AH161" s="99"/>
      <c r="AI161" s="99"/>
      <c r="AK161" s="100"/>
    </row>
    <row r="162" spans="24:37" s="98" customFormat="1" ht="12.75">
      <c r="X162" s="99"/>
      <c r="AF162" s="99"/>
      <c r="AG162" s="99"/>
      <c r="AH162" s="99"/>
      <c r="AI162" s="99"/>
      <c r="AK162" s="100"/>
    </row>
    <row r="163" spans="24:37" s="98" customFormat="1" ht="12.75">
      <c r="X163" s="99"/>
      <c r="AF163" s="99"/>
      <c r="AG163" s="99"/>
      <c r="AH163" s="99"/>
      <c r="AI163" s="99"/>
      <c r="AK163" s="100"/>
    </row>
    <row r="164" spans="24:37" s="98" customFormat="1" ht="12.75">
      <c r="X164" s="99"/>
      <c r="AF164" s="99"/>
      <c r="AG164" s="99"/>
      <c r="AH164" s="99"/>
      <c r="AI164" s="99"/>
      <c r="AK164" s="100"/>
    </row>
    <row r="165" spans="24:37" s="98" customFormat="1" ht="12.75">
      <c r="X165" s="99"/>
      <c r="AF165" s="99"/>
      <c r="AG165" s="99"/>
      <c r="AH165" s="99"/>
      <c r="AI165" s="99"/>
      <c r="AK165" s="100"/>
    </row>
    <row r="166" spans="24:37" s="98" customFormat="1" ht="12.75">
      <c r="X166" s="99"/>
      <c r="AF166" s="99"/>
      <c r="AG166" s="99"/>
      <c r="AH166" s="99"/>
      <c r="AI166" s="99"/>
      <c r="AK166" s="100"/>
    </row>
    <row r="167" spans="24:37" s="98" customFormat="1" ht="12.75">
      <c r="X167" s="99"/>
      <c r="AF167" s="99"/>
      <c r="AG167" s="99"/>
      <c r="AH167" s="99"/>
      <c r="AI167" s="99"/>
      <c r="AK167" s="100"/>
    </row>
    <row r="168" spans="24:37" s="98" customFormat="1" ht="12.75">
      <c r="X168" s="99"/>
      <c r="AF168" s="99"/>
      <c r="AG168" s="99"/>
      <c r="AH168" s="99"/>
      <c r="AI168" s="99"/>
      <c r="AK168" s="100"/>
    </row>
    <row r="169" spans="24:37" s="98" customFormat="1" ht="12.75">
      <c r="X169" s="99"/>
      <c r="AF169" s="99"/>
      <c r="AG169" s="99"/>
      <c r="AH169" s="99"/>
      <c r="AI169" s="99"/>
      <c r="AK169" s="100"/>
    </row>
    <row r="170" spans="24:37" s="98" customFormat="1" ht="12.75">
      <c r="X170" s="99"/>
      <c r="AF170" s="99"/>
      <c r="AG170" s="99"/>
      <c r="AH170" s="99"/>
      <c r="AI170" s="99"/>
      <c r="AK170" s="100"/>
    </row>
    <row r="171" spans="24:37" s="98" customFormat="1" ht="12.75">
      <c r="X171" s="99"/>
      <c r="AF171" s="99"/>
      <c r="AG171" s="99"/>
      <c r="AH171" s="99"/>
      <c r="AI171" s="99"/>
      <c r="AK171" s="100"/>
    </row>
    <row r="172" spans="24:37" s="98" customFormat="1" ht="12.75">
      <c r="X172" s="99"/>
      <c r="AF172" s="99"/>
      <c r="AG172" s="99"/>
      <c r="AH172" s="99"/>
      <c r="AI172" s="99"/>
      <c r="AK172" s="100"/>
    </row>
    <row r="173" spans="24:37" s="98" customFormat="1" ht="12.75">
      <c r="X173" s="99"/>
      <c r="AF173" s="99"/>
      <c r="AG173" s="99"/>
      <c r="AH173" s="99"/>
      <c r="AI173" s="99"/>
      <c r="AK173" s="100"/>
    </row>
    <row r="174" spans="24:37" s="98" customFormat="1" ht="12.75">
      <c r="X174" s="99"/>
      <c r="AF174" s="99"/>
      <c r="AG174" s="99"/>
      <c r="AH174" s="99"/>
      <c r="AI174" s="99"/>
      <c r="AK174" s="100"/>
    </row>
    <row r="175" spans="24:37" s="98" customFormat="1" ht="12.75">
      <c r="X175" s="99"/>
      <c r="AF175" s="99"/>
      <c r="AG175" s="99"/>
      <c r="AH175" s="99"/>
      <c r="AI175" s="99"/>
      <c r="AK175" s="100"/>
    </row>
    <row r="176" spans="24:37" s="98" customFormat="1" ht="12.75">
      <c r="X176" s="99"/>
      <c r="AF176" s="99"/>
      <c r="AG176" s="99"/>
      <c r="AH176" s="99"/>
      <c r="AI176" s="99"/>
      <c r="AK176" s="100"/>
    </row>
    <row r="177" spans="24:37" s="98" customFormat="1" ht="12.75">
      <c r="X177" s="99"/>
      <c r="AF177" s="99"/>
      <c r="AG177" s="99"/>
      <c r="AH177" s="99"/>
      <c r="AI177" s="99"/>
      <c r="AK177" s="100"/>
    </row>
    <row r="178" spans="24:37" s="98" customFormat="1" ht="12.75">
      <c r="X178" s="99"/>
      <c r="AF178" s="99"/>
      <c r="AG178" s="99"/>
      <c r="AH178" s="99"/>
      <c r="AI178" s="99"/>
      <c r="AK178" s="100"/>
    </row>
    <row r="179" spans="24:37" s="98" customFormat="1" ht="12.75">
      <c r="X179" s="99"/>
      <c r="AF179" s="99"/>
      <c r="AG179" s="99"/>
      <c r="AH179" s="99"/>
      <c r="AI179" s="99"/>
      <c r="AK179" s="100"/>
    </row>
    <row r="180" spans="24:37" s="98" customFormat="1" ht="12.75">
      <c r="X180" s="99"/>
      <c r="AF180" s="99"/>
      <c r="AG180" s="99"/>
      <c r="AH180" s="99"/>
      <c r="AI180" s="99"/>
      <c r="AK180" s="100"/>
    </row>
    <row r="181" spans="24:37" s="98" customFormat="1" ht="12.75">
      <c r="X181" s="99"/>
      <c r="AF181" s="99"/>
      <c r="AG181" s="99"/>
      <c r="AH181" s="99"/>
      <c r="AI181" s="99"/>
      <c r="AK181" s="100"/>
    </row>
    <row r="182" spans="24:37" s="98" customFormat="1" ht="12.75">
      <c r="X182" s="99"/>
      <c r="AF182" s="99"/>
      <c r="AG182" s="99"/>
      <c r="AH182" s="99"/>
      <c r="AI182" s="99"/>
      <c r="AK182" s="100"/>
    </row>
    <row r="183" spans="24:37" s="98" customFormat="1" ht="12.75">
      <c r="X183" s="99"/>
      <c r="AF183" s="99"/>
      <c r="AG183" s="99"/>
      <c r="AH183" s="99"/>
      <c r="AI183" s="99"/>
      <c r="AK183" s="100"/>
    </row>
    <row r="184" spans="24:37" s="98" customFormat="1" ht="12.75">
      <c r="X184" s="99"/>
      <c r="AF184" s="99"/>
      <c r="AG184" s="99"/>
      <c r="AH184" s="99"/>
      <c r="AI184" s="99"/>
      <c r="AK184" s="100"/>
    </row>
    <row r="185" spans="24:37" s="98" customFormat="1" ht="12.75">
      <c r="X185" s="99"/>
      <c r="AF185" s="99"/>
      <c r="AG185" s="99"/>
      <c r="AH185" s="99"/>
      <c r="AI185" s="99"/>
      <c r="AK185" s="100"/>
    </row>
    <row r="186" spans="24:37" s="98" customFormat="1" ht="12.75">
      <c r="X186" s="99"/>
      <c r="AF186" s="99"/>
      <c r="AG186" s="99"/>
      <c r="AH186" s="99"/>
      <c r="AI186" s="99"/>
      <c r="AK186" s="100"/>
    </row>
    <row r="187" spans="24:37" s="98" customFormat="1" ht="12.75">
      <c r="X187" s="99"/>
      <c r="AF187" s="99"/>
      <c r="AG187" s="99"/>
      <c r="AH187" s="99"/>
      <c r="AI187" s="99"/>
      <c r="AK187" s="100"/>
    </row>
    <row r="188" spans="24:37" s="98" customFormat="1" ht="12.75">
      <c r="X188" s="99"/>
      <c r="AF188" s="99"/>
      <c r="AG188" s="99"/>
      <c r="AH188" s="99"/>
      <c r="AI188" s="99"/>
      <c r="AK188" s="100"/>
    </row>
    <row r="189" spans="24:37" s="98" customFormat="1" ht="12.75">
      <c r="X189" s="99"/>
      <c r="AF189" s="99"/>
      <c r="AG189" s="99"/>
      <c r="AH189" s="99"/>
      <c r="AI189" s="99"/>
      <c r="AK189" s="100"/>
    </row>
    <row r="190" spans="24:37" s="98" customFormat="1" ht="12.75">
      <c r="X190" s="99"/>
      <c r="AF190" s="99"/>
      <c r="AG190" s="99"/>
      <c r="AH190" s="99"/>
      <c r="AI190" s="99"/>
      <c r="AK190" s="100"/>
    </row>
    <row r="191" spans="24:37" s="98" customFormat="1" ht="12.75">
      <c r="X191" s="99"/>
      <c r="AF191" s="99"/>
      <c r="AG191" s="99"/>
      <c r="AH191" s="99"/>
      <c r="AI191" s="99"/>
      <c r="AK191" s="100"/>
    </row>
    <row r="192" spans="24:37" s="98" customFormat="1" ht="12.75">
      <c r="X192" s="99"/>
      <c r="AF192" s="99"/>
      <c r="AG192" s="99"/>
      <c r="AH192" s="99"/>
      <c r="AI192" s="99"/>
      <c r="AK192" s="100"/>
    </row>
    <row r="193" spans="24:37" s="98" customFormat="1" ht="12.75">
      <c r="X193" s="99"/>
      <c r="AF193" s="99"/>
      <c r="AG193" s="99"/>
      <c r="AH193" s="99"/>
      <c r="AI193" s="99"/>
      <c r="AK193" s="100"/>
    </row>
    <row r="194" spans="24:37" s="98" customFormat="1" ht="12.75">
      <c r="X194" s="99"/>
      <c r="AF194" s="99"/>
      <c r="AG194" s="99"/>
      <c r="AH194" s="99"/>
      <c r="AI194" s="99"/>
      <c r="AK194" s="100"/>
    </row>
    <row r="195" spans="24:37" s="98" customFormat="1" ht="12.75">
      <c r="X195" s="99"/>
      <c r="AF195" s="99"/>
      <c r="AG195" s="99"/>
      <c r="AH195" s="99"/>
      <c r="AI195" s="99"/>
      <c r="AK195" s="100"/>
    </row>
    <row r="196" spans="24:37" s="98" customFormat="1" ht="12.75">
      <c r="X196" s="99"/>
      <c r="AF196" s="99"/>
      <c r="AG196" s="99"/>
      <c r="AH196" s="99"/>
      <c r="AI196" s="99"/>
      <c r="AK196" s="100"/>
    </row>
    <row r="197" spans="24:37" s="98" customFormat="1" ht="12.75">
      <c r="X197" s="99"/>
      <c r="AF197" s="99"/>
      <c r="AG197" s="99"/>
      <c r="AH197" s="99"/>
      <c r="AI197" s="99"/>
      <c r="AK197" s="100"/>
    </row>
    <row r="198" spans="24:37" s="98" customFormat="1" ht="12.75">
      <c r="X198" s="99"/>
      <c r="AF198" s="99"/>
      <c r="AG198" s="99"/>
      <c r="AH198" s="99"/>
      <c r="AI198" s="99"/>
      <c r="AK198" s="100"/>
    </row>
    <row r="199" spans="24:37" s="98" customFormat="1" ht="12.75">
      <c r="X199" s="99"/>
      <c r="AF199" s="99"/>
      <c r="AG199" s="99"/>
      <c r="AH199" s="99"/>
      <c r="AI199" s="99"/>
      <c r="AK199" s="100"/>
    </row>
    <row r="200" spans="24:37" s="98" customFormat="1" ht="12.75">
      <c r="X200" s="99"/>
      <c r="AF200" s="99"/>
      <c r="AG200" s="99"/>
      <c r="AH200" s="99"/>
      <c r="AI200" s="99"/>
      <c r="AK200" s="100"/>
    </row>
    <row r="201" spans="24:37" s="98" customFormat="1" ht="12.75">
      <c r="X201" s="99"/>
      <c r="AF201" s="99"/>
      <c r="AG201" s="99"/>
      <c r="AH201" s="99"/>
      <c r="AI201" s="99"/>
      <c r="AK201" s="100"/>
    </row>
    <row r="202" spans="24:37" s="98" customFormat="1" ht="12.75">
      <c r="X202" s="99"/>
      <c r="AF202" s="99"/>
      <c r="AG202" s="99"/>
      <c r="AH202" s="99"/>
      <c r="AI202" s="99"/>
      <c r="AK202" s="100"/>
    </row>
    <row r="203" spans="24:37" s="98" customFormat="1" ht="12.75">
      <c r="X203" s="99"/>
      <c r="AF203" s="99"/>
      <c r="AG203" s="99"/>
      <c r="AH203" s="99"/>
      <c r="AI203" s="99"/>
      <c r="AK203" s="100"/>
    </row>
    <row r="204" spans="24:37" s="98" customFormat="1" ht="12.75">
      <c r="X204" s="99"/>
      <c r="AF204" s="99"/>
      <c r="AG204" s="99"/>
      <c r="AH204" s="99"/>
      <c r="AI204" s="99"/>
      <c r="AK204" s="100"/>
    </row>
    <row r="205" spans="24:37" s="98" customFormat="1" ht="12.75">
      <c r="X205" s="99"/>
      <c r="AF205" s="99"/>
      <c r="AG205" s="99"/>
      <c r="AH205" s="99"/>
      <c r="AI205" s="99"/>
      <c r="AK205" s="100"/>
    </row>
    <row r="206" spans="24:37" s="98" customFormat="1" ht="12.75">
      <c r="X206" s="99"/>
      <c r="AF206" s="99"/>
      <c r="AG206" s="99"/>
      <c r="AH206" s="99"/>
      <c r="AI206" s="99"/>
      <c r="AK206" s="100"/>
    </row>
    <row r="207" spans="24:37" s="98" customFormat="1" ht="12.75">
      <c r="X207" s="99"/>
      <c r="AF207" s="99"/>
      <c r="AG207" s="99"/>
      <c r="AH207" s="99"/>
      <c r="AI207" s="99"/>
      <c r="AK207" s="100"/>
    </row>
    <row r="208" spans="24:37" s="98" customFormat="1" ht="12.75">
      <c r="X208" s="99"/>
      <c r="AF208" s="99"/>
      <c r="AG208" s="99"/>
      <c r="AH208" s="99"/>
      <c r="AI208" s="99"/>
      <c r="AK208" s="100"/>
    </row>
    <row r="209" spans="24:37" s="98" customFormat="1" ht="12.75">
      <c r="X209" s="99"/>
      <c r="AF209" s="99"/>
      <c r="AG209" s="99"/>
      <c r="AH209" s="99"/>
      <c r="AI209" s="99"/>
      <c r="AK209" s="100"/>
    </row>
    <row r="210" spans="24:37" s="98" customFormat="1" ht="12.75">
      <c r="X210" s="99"/>
      <c r="AF210" s="99"/>
      <c r="AG210" s="99"/>
      <c r="AH210" s="99"/>
      <c r="AI210" s="99"/>
      <c r="AK210" s="100"/>
    </row>
    <row r="211" spans="24:37" s="98" customFormat="1" ht="12.75">
      <c r="X211" s="99"/>
      <c r="AF211" s="99"/>
      <c r="AG211" s="99"/>
      <c r="AH211" s="99"/>
      <c r="AI211" s="99"/>
      <c r="AK211" s="100"/>
    </row>
    <row r="212" spans="24:37" s="98" customFormat="1" ht="12.75">
      <c r="X212" s="99"/>
      <c r="AF212" s="99"/>
      <c r="AG212" s="99"/>
      <c r="AH212" s="99"/>
      <c r="AI212" s="99"/>
      <c r="AK212" s="100"/>
    </row>
    <row r="213" spans="24:37" s="98" customFormat="1" ht="12.75">
      <c r="X213" s="99"/>
      <c r="AF213" s="99"/>
      <c r="AG213" s="99"/>
      <c r="AH213" s="99"/>
      <c r="AI213" s="99"/>
      <c r="AK213" s="100"/>
    </row>
    <row r="214" spans="24:37" s="98" customFormat="1" ht="12.75">
      <c r="X214" s="99"/>
      <c r="AF214" s="99"/>
      <c r="AG214" s="99"/>
      <c r="AH214" s="99"/>
      <c r="AI214" s="99"/>
      <c r="AK214" s="100"/>
    </row>
    <row r="215" spans="24:37" s="98" customFormat="1" ht="12.75">
      <c r="X215" s="99"/>
      <c r="AF215" s="99"/>
      <c r="AG215" s="99"/>
      <c r="AH215" s="99"/>
      <c r="AI215" s="99"/>
      <c r="AK215" s="100"/>
    </row>
    <row r="216" spans="24:37" s="98" customFormat="1" ht="12.75">
      <c r="X216" s="99"/>
      <c r="AF216" s="99"/>
      <c r="AG216" s="99"/>
      <c r="AH216" s="99"/>
      <c r="AI216" s="99"/>
      <c r="AK216" s="100"/>
    </row>
    <row r="217" spans="24:37" s="98" customFormat="1" ht="12.75">
      <c r="X217" s="99"/>
      <c r="AF217" s="99"/>
      <c r="AG217" s="99"/>
      <c r="AH217" s="99"/>
      <c r="AI217" s="99"/>
      <c r="AK217" s="100"/>
    </row>
    <row r="218" spans="24:37" s="98" customFormat="1" ht="12.75">
      <c r="X218" s="99"/>
      <c r="AF218" s="99"/>
      <c r="AG218" s="99"/>
      <c r="AH218" s="99"/>
      <c r="AI218" s="99"/>
      <c r="AK218" s="100"/>
    </row>
    <row r="219" spans="24:37" s="98" customFormat="1" ht="12.75">
      <c r="X219" s="99"/>
      <c r="AF219" s="99"/>
      <c r="AG219" s="99"/>
      <c r="AH219" s="99"/>
      <c r="AI219" s="99"/>
      <c r="AK219" s="100"/>
    </row>
    <row r="220" spans="24:37" s="98" customFormat="1" ht="12.75">
      <c r="X220" s="99"/>
      <c r="AF220" s="99"/>
      <c r="AG220" s="99"/>
      <c r="AH220" s="99"/>
      <c r="AI220" s="99"/>
      <c r="AK220" s="100"/>
    </row>
    <row r="221" spans="24:37" s="98" customFormat="1" ht="12.75">
      <c r="X221" s="99"/>
      <c r="AF221" s="99"/>
      <c r="AG221" s="99"/>
      <c r="AH221" s="99"/>
      <c r="AI221" s="99"/>
      <c r="AK221" s="100"/>
    </row>
    <row r="222" spans="24:37" s="98" customFormat="1" ht="12.75">
      <c r="X222" s="99"/>
      <c r="AF222" s="99"/>
      <c r="AG222" s="99"/>
      <c r="AH222" s="99"/>
      <c r="AI222" s="99"/>
      <c r="AK222" s="100"/>
    </row>
    <row r="223" spans="24:37" s="98" customFormat="1" ht="12.75">
      <c r="X223" s="99"/>
      <c r="AF223" s="99"/>
      <c r="AG223" s="99"/>
      <c r="AH223" s="99"/>
      <c r="AI223" s="99"/>
      <c r="AK223" s="100"/>
    </row>
    <row r="224" spans="24:37" s="98" customFormat="1" ht="12.75">
      <c r="X224" s="99"/>
      <c r="AF224" s="99"/>
      <c r="AG224" s="99"/>
      <c r="AH224" s="99"/>
      <c r="AI224" s="99"/>
      <c r="AK224" s="100"/>
    </row>
    <row r="225" spans="24:37" s="98" customFormat="1" ht="12.75">
      <c r="X225" s="99"/>
      <c r="AF225" s="99"/>
      <c r="AG225" s="99"/>
      <c r="AH225" s="99"/>
      <c r="AI225" s="99"/>
      <c r="AK225" s="100"/>
    </row>
    <row r="226" spans="24:37" s="98" customFormat="1" ht="12.75">
      <c r="X226" s="99"/>
      <c r="AF226" s="99"/>
      <c r="AG226" s="99"/>
      <c r="AH226" s="99"/>
      <c r="AI226" s="99"/>
      <c r="AK226" s="100"/>
    </row>
    <row r="227" spans="24:37" s="98" customFormat="1" ht="12.75">
      <c r="X227" s="99"/>
      <c r="AF227" s="99"/>
      <c r="AG227" s="99"/>
      <c r="AH227" s="99"/>
      <c r="AI227" s="99"/>
      <c r="AK227" s="100"/>
    </row>
    <row r="228" spans="24:37" s="98" customFormat="1" ht="12.75">
      <c r="X228" s="99"/>
      <c r="AF228" s="99"/>
      <c r="AG228" s="99"/>
      <c r="AH228" s="99"/>
      <c r="AI228" s="99"/>
      <c r="AK228" s="100"/>
    </row>
    <row r="229" spans="24:37" s="98" customFormat="1" ht="12.75">
      <c r="X229" s="99"/>
      <c r="AF229" s="99"/>
      <c r="AG229" s="99"/>
      <c r="AH229" s="99"/>
      <c r="AI229" s="99"/>
      <c r="AK229" s="100"/>
    </row>
    <row r="230" spans="24:37" s="98" customFormat="1" ht="12.75">
      <c r="X230" s="99"/>
      <c r="AF230" s="99"/>
      <c r="AG230" s="99"/>
      <c r="AH230" s="99"/>
      <c r="AI230" s="99"/>
      <c r="AK230" s="100"/>
    </row>
    <row r="231" spans="24:37" s="98" customFormat="1" ht="12.75">
      <c r="X231" s="99"/>
      <c r="AF231" s="99"/>
      <c r="AG231" s="99"/>
      <c r="AH231" s="99"/>
      <c r="AI231" s="99"/>
      <c r="AK231" s="100"/>
    </row>
    <row r="232" spans="24:37" s="98" customFormat="1" ht="12.75">
      <c r="X232" s="99"/>
      <c r="AF232" s="99"/>
      <c r="AG232" s="99"/>
      <c r="AH232" s="99"/>
      <c r="AI232" s="99"/>
      <c r="AK232" s="100"/>
    </row>
    <row r="233" spans="24:37" s="98" customFormat="1" ht="12.75">
      <c r="X233" s="99"/>
      <c r="AF233" s="99"/>
      <c r="AG233" s="99"/>
      <c r="AH233" s="99"/>
      <c r="AI233" s="99"/>
      <c r="AK233" s="100"/>
    </row>
    <row r="234" spans="24:37" s="98" customFormat="1" ht="12.75">
      <c r="X234" s="99"/>
      <c r="AF234" s="99"/>
      <c r="AG234" s="99"/>
      <c r="AH234" s="99"/>
      <c r="AI234" s="99"/>
      <c r="AK234" s="100"/>
    </row>
    <row r="235" spans="24:37" s="98" customFormat="1" ht="12.75">
      <c r="X235" s="99"/>
      <c r="AF235" s="99"/>
      <c r="AG235" s="99"/>
      <c r="AH235" s="99"/>
      <c r="AI235" s="99"/>
      <c r="AK235" s="100"/>
    </row>
    <row r="236" spans="24:37" s="98" customFormat="1" ht="12.75">
      <c r="X236" s="99"/>
      <c r="AF236" s="99"/>
      <c r="AG236" s="99"/>
      <c r="AH236" s="99"/>
      <c r="AI236" s="99"/>
      <c r="AK236" s="100"/>
    </row>
    <row r="237" spans="24:37" s="98" customFormat="1" ht="12.75">
      <c r="X237" s="99"/>
      <c r="AF237" s="99"/>
      <c r="AG237" s="99"/>
      <c r="AH237" s="99"/>
      <c r="AI237" s="99"/>
      <c r="AK237" s="100"/>
    </row>
    <row r="238" spans="24:37" s="98" customFormat="1" ht="12.75">
      <c r="X238" s="99"/>
      <c r="AF238" s="99"/>
      <c r="AG238" s="99"/>
      <c r="AH238" s="99"/>
      <c r="AI238" s="99"/>
      <c r="AK238" s="100"/>
    </row>
    <row r="239" spans="24:37" s="98" customFormat="1" ht="12.75">
      <c r="X239" s="99"/>
      <c r="AF239" s="99"/>
      <c r="AG239" s="99"/>
      <c r="AH239" s="99"/>
      <c r="AI239" s="99"/>
      <c r="AK239" s="100"/>
    </row>
    <row r="240" spans="24:37" s="98" customFormat="1" ht="12.75">
      <c r="X240" s="99"/>
      <c r="AF240" s="99"/>
      <c r="AG240" s="99"/>
      <c r="AH240" s="99"/>
      <c r="AI240" s="99"/>
      <c r="AK240" s="100"/>
    </row>
    <row r="241" spans="24:37" s="98" customFormat="1" ht="12.75">
      <c r="X241" s="99"/>
      <c r="AF241" s="99"/>
      <c r="AG241" s="99"/>
      <c r="AH241" s="99"/>
      <c r="AI241" s="99"/>
      <c r="AK241" s="100"/>
    </row>
    <row r="242" spans="24:37" s="98" customFormat="1" ht="12.75">
      <c r="X242" s="99"/>
      <c r="AF242" s="99"/>
      <c r="AG242" s="99"/>
      <c r="AH242" s="99"/>
      <c r="AI242" s="99"/>
      <c r="AK242" s="100"/>
    </row>
    <row r="243" spans="24:37" s="98" customFormat="1" ht="12.75">
      <c r="X243" s="99"/>
      <c r="AF243" s="99"/>
      <c r="AG243" s="99"/>
      <c r="AH243" s="99"/>
      <c r="AI243" s="99"/>
      <c r="AK243" s="100"/>
    </row>
    <row r="244" spans="24:37" s="98" customFormat="1" ht="12.75">
      <c r="X244" s="99"/>
      <c r="AF244" s="99"/>
      <c r="AG244" s="99"/>
      <c r="AH244" s="99"/>
      <c r="AI244" s="99"/>
      <c r="AK244" s="100"/>
    </row>
    <row r="245" spans="24:37" s="98" customFormat="1" ht="12.75">
      <c r="X245" s="99"/>
      <c r="AF245" s="99"/>
      <c r="AG245" s="99"/>
      <c r="AH245" s="99"/>
      <c r="AI245" s="99"/>
      <c r="AK245" s="100"/>
    </row>
    <row r="246" spans="24:37" s="98" customFormat="1" ht="12.75">
      <c r="X246" s="99"/>
      <c r="AF246" s="99"/>
      <c r="AG246" s="99"/>
      <c r="AH246" s="99"/>
      <c r="AI246" s="99"/>
      <c r="AK246" s="100"/>
    </row>
    <row r="247" spans="24:37" s="98" customFormat="1" ht="12.75">
      <c r="X247" s="99"/>
      <c r="AF247" s="99"/>
      <c r="AG247" s="99"/>
      <c r="AH247" s="99"/>
      <c r="AI247" s="99"/>
      <c r="AK247" s="100"/>
    </row>
    <row r="248" spans="24:37" s="98" customFormat="1" ht="12.75">
      <c r="X248" s="99"/>
      <c r="AF248" s="99"/>
      <c r="AG248" s="99"/>
      <c r="AH248" s="99"/>
      <c r="AI248" s="99"/>
      <c r="AK248" s="100"/>
    </row>
    <row r="249" spans="24:37" s="98" customFormat="1" ht="12.75">
      <c r="X249" s="99"/>
      <c r="AF249" s="99"/>
      <c r="AG249" s="99"/>
      <c r="AH249" s="99"/>
      <c r="AI249" s="99"/>
      <c r="AK249" s="100"/>
    </row>
    <row r="250" spans="24:37" s="98" customFormat="1" ht="12.75">
      <c r="X250" s="99"/>
      <c r="AF250" s="99"/>
      <c r="AG250" s="99"/>
      <c r="AH250" s="99"/>
      <c r="AI250" s="99"/>
      <c r="AK250" s="100"/>
    </row>
    <row r="251" spans="24:37" s="98" customFormat="1" ht="12.75">
      <c r="X251" s="99"/>
      <c r="AF251" s="99"/>
      <c r="AG251" s="99"/>
      <c r="AH251" s="99"/>
      <c r="AI251" s="99"/>
      <c r="AK251" s="100"/>
    </row>
    <row r="252" spans="24:37" s="98" customFormat="1" ht="12.75">
      <c r="X252" s="99"/>
      <c r="AF252" s="99"/>
      <c r="AG252" s="99"/>
      <c r="AH252" s="99"/>
      <c r="AI252" s="99"/>
      <c r="AK252" s="100"/>
    </row>
    <row r="253" spans="24:37" s="98" customFormat="1" ht="12.75">
      <c r="X253" s="99"/>
      <c r="AF253" s="99"/>
      <c r="AG253" s="99"/>
      <c r="AH253" s="99"/>
      <c r="AI253" s="99"/>
      <c r="AK253" s="100"/>
    </row>
    <row r="254" spans="24:37" s="98" customFormat="1" ht="12.75">
      <c r="X254" s="99"/>
      <c r="AF254" s="99"/>
      <c r="AG254" s="99"/>
      <c r="AH254" s="99"/>
      <c r="AI254" s="99"/>
      <c r="AK254" s="100"/>
    </row>
    <row r="255" spans="24:37" s="98" customFormat="1" ht="12.75">
      <c r="X255" s="99"/>
      <c r="AF255" s="99"/>
      <c r="AG255" s="99"/>
      <c r="AH255" s="99"/>
      <c r="AI255" s="99"/>
      <c r="AK255" s="100"/>
    </row>
    <row r="256" spans="24:37" s="98" customFormat="1" ht="12.75">
      <c r="X256" s="99"/>
      <c r="AF256" s="99"/>
      <c r="AG256" s="99"/>
      <c r="AH256" s="99"/>
      <c r="AI256" s="99"/>
      <c r="AK256" s="100"/>
    </row>
    <row r="257" spans="24:37" s="98" customFormat="1" ht="12.75">
      <c r="X257" s="99"/>
      <c r="AF257" s="99"/>
      <c r="AG257" s="99"/>
      <c r="AH257" s="99"/>
      <c r="AI257" s="99"/>
      <c r="AK257" s="100"/>
    </row>
    <row r="258" spans="24:37" s="98" customFormat="1" ht="12.75">
      <c r="X258" s="99"/>
      <c r="AF258" s="99"/>
      <c r="AG258" s="99"/>
      <c r="AH258" s="99"/>
      <c r="AI258" s="99"/>
      <c r="AK258" s="100"/>
    </row>
    <row r="259" spans="24:37" s="98" customFormat="1" ht="12.75">
      <c r="X259" s="99"/>
      <c r="AF259" s="99"/>
      <c r="AG259" s="99"/>
      <c r="AH259" s="99"/>
      <c r="AI259" s="99"/>
      <c r="AK259" s="100"/>
    </row>
    <row r="260" spans="24:37" s="98" customFormat="1" ht="12.75">
      <c r="X260" s="99"/>
      <c r="AF260" s="99"/>
      <c r="AG260" s="99"/>
      <c r="AH260" s="99"/>
      <c r="AI260" s="99"/>
      <c r="AK260" s="100"/>
    </row>
    <row r="261" spans="24:37" s="98" customFormat="1" ht="12.75">
      <c r="X261" s="99"/>
      <c r="AF261" s="99"/>
      <c r="AG261" s="99"/>
      <c r="AH261" s="99"/>
      <c r="AI261" s="99"/>
      <c r="AK261" s="100"/>
    </row>
    <row r="262" spans="24:37" s="98" customFormat="1" ht="12.75">
      <c r="X262" s="99"/>
      <c r="AF262" s="99"/>
      <c r="AG262" s="99"/>
      <c r="AH262" s="99"/>
      <c r="AI262" s="99"/>
      <c r="AK262" s="100"/>
    </row>
    <row r="263" spans="24:37" s="98" customFormat="1" ht="12.75">
      <c r="X263" s="99"/>
      <c r="AF263" s="99"/>
      <c r="AG263" s="99"/>
      <c r="AH263" s="99"/>
      <c r="AI263" s="99"/>
      <c r="AK263" s="100"/>
    </row>
    <row r="264" spans="24:37" s="98" customFormat="1" ht="12.75">
      <c r="X264" s="99"/>
      <c r="AF264" s="99"/>
      <c r="AG264" s="99"/>
      <c r="AH264" s="99"/>
      <c r="AI264" s="99"/>
      <c r="AK264" s="100"/>
    </row>
    <row r="265" spans="24:37" s="98" customFormat="1" ht="12.75">
      <c r="X265" s="99"/>
      <c r="AF265" s="99"/>
      <c r="AG265" s="99"/>
      <c r="AH265" s="99"/>
      <c r="AI265" s="99"/>
      <c r="AK265" s="100"/>
    </row>
    <row r="266" spans="24:37" s="98" customFormat="1" ht="12.75">
      <c r="X266" s="99"/>
      <c r="AF266" s="99"/>
      <c r="AG266" s="99"/>
      <c r="AH266" s="99"/>
      <c r="AI266" s="99"/>
      <c r="AK266" s="100"/>
    </row>
    <row r="267" spans="24:37" s="98" customFormat="1" ht="12.75">
      <c r="X267" s="99"/>
      <c r="AF267" s="99"/>
      <c r="AG267" s="99"/>
      <c r="AH267" s="99"/>
      <c r="AI267" s="99"/>
      <c r="AK267" s="100"/>
    </row>
    <row r="268" spans="24:37" s="98" customFormat="1" ht="12.75">
      <c r="X268" s="99"/>
      <c r="AF268" s="99"/>
      <c r="AG268" s="99"/>
      <c r="AH268" s="99"/>
      <c r="AI268" s="99"/>
      <c r="AK268" s="100"/>
    </row>
    <row r="269" spans="24:37" s="98" customFormat="1" ht="12.75">
      <c r="X269" s="99"/>
      <c r="AF269" s="99"/>
      <c r="AG269" s="99"/>
      <c r="AH269" s="99"/>
      <c r="AI269" s="99"/>
      <c r="AK269" s="100"/>
    </row>
    <row r="270" spans="24:37" s="98" customFormat="1" ht="12.75">
      <c r="X270" s="99"/>
      <c r="AF270" s="99"/>
      <c r="AG270" s="99"/>
      <c r="AH270" s="99"/>
      <c r="AI270" s="99"/>
      <c r="AK270" s="100"/>
    </row>
    <row r="271" spans="24:37" s="98" customFormat="1" ht="12.75">
      <c r="X271" s="99"/>
      <c r="AF271" s="99"/>
      <c r="AG271" s="99"/>
      <c r="AH271" s="99"/>
      <c r="AI271" s="99"/>
      <c r="AK271" s="100"/>
    </row>
    <row r="272" spans="24:37" s="98" customFormat="1" ht="12.75">
      <c r="X272" s="99"/>
      <c r="AF272" s="99"/>
      <c r="AG272" s="99"/>
      <c r="AH272" s="99"/>
      <c r="AI272" s="99"/>
      <c r="AK272" s="100"/>
    </row>
    <row r="273" spans="24:37" s="98" customFormat="1" ht="12.75">
      <c r="X273" s="99"/>
      <c r="AF273" s="99"/>
      <c r="AG273" s="99"/>
      <c r="AH273" s="99"/>
      <c r="AI273" s="99"/>
      <c r="AK273" s="100"/>
    </row>
    <row r="274" spans="24:37" s="98" customFormat="1" ht="12.75">
      <c r="X274" s="99"/>
      <c r="AF274" s="99"/>
      <c r="AG274" s="99"/>
      <c r="AH274" s="99"/>
      <c r="AI274" s="99"/>
      <c r="AK274" s="100"/>
    </row>
    <row r="275" spans="24:37" s="98" customFormat="1" ht="12.75">
      <c r="X275" s="99"/>
      <c r="AF275" s="99"/>
      <c r="AG275" s="99"/>
      <c r="AH275" s="99"/>
      <c r="AI275" s="99"/>
      <c r="AK275" s="100"/>
    </row>
    <row r="276" spans="24:37" s="98" customFormat="1" ht="12.75">
      <c r="X276" s="99"/>
      <c r="AF276" s="99"/>
      <c r="AG276" s="99"/>
      <c r="AH276" s="99"/>
      <c r="AI276" s="99"/>
      <c r="AK276" s="100"/>
    </row>
    <row r="277" spans="24:37" s="98" customFormat="1" ht="12.75">
      <c r="X277" s="99"/>
      <c r="AF277" s="99"/>
      <c r="AG277" s="99"/>
      <c r="AH277" s="99"/>
      <c r="AI277" s="99"/>
      <c r="AK277" s="100"/>
    </row>
    <row r="278" spans="24:37" s="98" customFormat="1" ht="12.75">
      <c r="X278" s="99"/>
      <c r="AF278" s="99"/>
      <c r="AG278" s="99"/>
      <c r="AH278" s="99"/>
      <c r="AI278" s="99"/>
      <c r="AK278" s="100"/>
    </row>
    <row r="279" spans="24:37" s="98" customFormat="1" ht="12.75">
      <c r="X279" s="99"/>
      <c r="AF279" s="99"/>
      <c r="AG279" s="99"/>
      <c r="AH279" s="99"/>
      <c r="AI279" s="99"/>
      <c r="AK279" s="100"/>
    </row>
    <row r="280" spans="24:37" s="98" customFormat="1" ht="12.75">
      <c r="X280" s="99"/>
      <c r="AF280" s="99"/>
      <c r="AG280" s="99"/>
      <c r="AH280" s="99"/>
      <c r="AI280" s="99"/>
      <c r="AK280" s="100"/>
    </row>
    <row r="281" spans="24:37" s="98" customFormat="1" ht="12.75">
      <c r="X281" s="99"/>
      <c r="AF281" s="99"/>
      <c r="AG281" s="99"/>
      <c r="AH281" s="99"/>
      <c r="AI281" s="99"/>
      <c r="AK281" s="100"/>
    </row>
    <row r="282" spans="24:37" s="98" customFormat="1" ht="12.75">
      <c r="X282" s="99"/>
      <c r="AF282" s="99"/>
      <c r="AG282" s="99"/>
      <c r="AH282" s="99"/>
      <c r="AI282" s="99"/>
      <c r="AK282" s="100"/>
    </row>
    <row r="283" spans="24:37" s="98" customFormat="1" ht="12.75">
      <c r="X283" s="99"/>
      <c r="AF283" s="99"/>
      <c r="AG283" s="99"/>
      <c r="AH283" s="99"/>
      <c r="AI283" s="99"/>
      <c r="AK283" s="100"/>
    </row>
    <row r="284" spans="24:37" s="98" customFormat="1" ht="12.75">
      <c r="X284" s="99"/>
      <c r="AF284" s="99"/>
      <c r="AG284" s="99"/>
      <c r="AH284" s="99"/>
      <c r="AI284" s="99"/>
      <c r="AK284" s="100"/>
    </row>
    <row r="285" spans="24:37" s="98" customFormat="1" ht="12.75">
      <c r="X285" s="99"/>
      <c r="AF285" s="99"/>
      <c r="AG285" s="99"/>
      <c r="AH285" s="99"/>
      <c r="AI285" s="99"/>
      <c r="AK285" s="100"/>
    </row>
    <row r="286" spans="24:37" s="98" customFormat="1" ht="12.75">
      <c r="X286" s="99"/>
      <c r="AF286" s="99"/>
      <c r="AG286" s="99"/>
      <c r="AH286" s="99"/>
      <c r="AI286" s="99"/>
      <c r="AK286" s="100"/>
    </row>
    <row r="287" spans="24:37" s="98" customFormat="1" ht="12.75">
      <c r="X287" s="99"/>
      <c r="AF287" s="99"/>
      <c r="AG287" s="99"/>
      <c r="AH287" s="99"/>
      <c r="AI287" s="99"/>
      <c r="AK287" s="100"/>
    </row>
    <row r="288" spans="24:37" s="98" customFormat="1" ht="12.75">
      <c r="X288" s="99"/>
      <c r="AF288" s="99"/>
      <c r="AG288" s="99"/>
      <c r="AH288" s="99"/>
      <c r="AI288" s="99"/>
      <c r="AK288" s="100"/>
    </row>
    <row r="289" spans="24:37" s="98" customFormat="1" ht="12.75">
      <c r="X289" s="99"/>
      <c r="AF289" s="99"/>
      <c r="AG289" s="99"/>
      <c r="AH289" s="99"/>
      <c r="AI289" s="99"/>
      <c r="AK289" s="100"/>
    </row>
    <row r="290" spans="24:37" s="98" customFormat="1" ht="12.75">
      <c r="X290" s="99"/>
      <c r="AF290" s="99"/>
      <c r="AG290" s="99"/>
      <c r="AH290" s="99"/>
      <c r="AI290" s="99"/>
      <c r="AK290" s="100"/>
    </row>
    <row r="291" spans="24:37" s="98" customFormat="1" ht="12.75">
      <c r="X291" s="99"/>
      <c r="AF291" s="99"/>
      <c r="AG291" s="99"/>
      <c r="AH291" s="99"/>
      <c r="AI291" s="99"/>
      <c r="AK291" s="100"/>
    </row>
    <row r="292" spans="24:37" s="98" customFormat="1" ht="12.75">
      <c r="X292" s="99"/>
      <c r="AF292" s="99"/>
      <c r="AG292" s="99"/>
      <c r="AH292" s="99"/>
      <c r="AI292" s="99"/>
      <c r="AK292" s="100"/>
    </row>
  </sheetData>
  <sheetProtection/>
  <mergeCells count="1">
    <mergeCell ref="B8:D8"/>
  </mergeCells>
  <printOptions/>
  <pageMargins left="0.1968503937007874" right="0.31496062992125984" top="0.1968503937007874" bottom="0.4330708661417323" header="0.31496062992125984" footer="0.4330708661417323"/>
  <pageSetup fitToHeight="0" fitToWidth="0" horizontalDpi="600" verticalDpi="600" orientation="landscape" paperSize="9" scale="61" r:id="rId1"/>
  <headerFooter alignWithMargins="0">
    <oddFooter>&amp;C&amp;P</oddFooter>
  </headerFooter>
  <rowBreaks count="3" manualBreakCount="3">
    <brk id="43" max="255" man="1"/>
    <brk id="92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béj06</cp:lastModifiedBy>
  <cp:lastPrinted>2013-10-02T12:28:59Z</cp:lastPrinted>
  <dcterms:modified xsi:type="dcterms:W3CDTF">2013-10-02T12:31:18Z</dcterms:modified>
  <cp:category/>
  <cp:version/>
  <cp:contentType/>
  <cp:contentStatus/>
</cp:coreProperties>
</file>