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22068" windowHeight="10008"/>
  </bookViews>
  <sheets>
    <sheet name="PV" sheetId="1" r:id="rId1"/>
    <sheet name="Module" sheetId="2" r:id="rId2"/>
    <sheet name="Feuil3" sheetId="3" r:id="rId3"/>
  </sheets>
  <definedNames>
    <definedName name="_xlnm._FilterDatabase" localSheetId="0" hidden="1">PV!$A$8:$DO$42</definedName>
  </definedNames>
  <calcPr calcId="124519"/>
</workbook>
</file>

<file path=xl/calcChain.xml><?xml version="1.0" encoding="utf-8"?>
<calcChain xmlns="http://schemas.openxmlformats.org/spreadsheetml/2006/main">
  <c r="X34" i="1"/>
  <c r="Y34" s="1"/>
  <c r="AE34"/>
  <c r="AF34" s="1"/>
  <c r="AJ34"/>
  <c r="AK34" s="1"/>
  <c r="X35"/>
  <c r="Y35" s="1"/>
  <c r="AE35"/>
  <c r="AF35" s="1"/>
  <c r="AJ35"/>
  <c r="AK35" s="1"/>
  <c r="X36"/>
  <c r="Y36" s="1"/>
  <c r="AE36"/>
  <c r="AF36" s="1"/>
  <c r="AJ36"/>
  <c r="AK36" s="1"/>
  <c r="X37"/>
  <c r="Y37" s="1"/>
  <c r="AE37"/>
  <c r="AF37" s="1"/>
  <c r="AJ37"/>
  <c r="AK37" s="1"/>
  <c r="X38"/>
  <c r="Y38" s="1"/>
  <c r="AE38"/>
  <c r="AF38" s="1"/>
  <c r="AJ38"/>
  <c r="AK38" s="1"/>
  <c r="X39"/>
  <c r="Y39" s="1"/>
  <c r="AE39"/>
  <c r="AF39" s="1"/>
  <c r="AJ39"/>
  <c r="AK39" s="1"/>
  <c r="X40"/>
  <c r="Y40" s="1"/>
  <c r="AE40"/>
  <c r="AF40" s="1"/>
  <c r="AJ40"/>
  <c r="AK40" s="1"/>
  <c r="X41"/>
  <c r="Y41" s="1"/>
  <c r="AE41"/>
  <c r="AF41" s="1"/>
  <c r="AJ41"/>
  <c r="AK41" s="1"/>
  <c r="X42"/>
  <c r="Y42" s="1"/>
  <c r="AE42"/>
  <c r="AF42" s="1"/>
  <c r="AJ42"/>
  <c r="AK42" s="1"/>
  <c r="X25"/>
  <c r="Y25" s="1"/>
  <c r="AE25"/>
  <c r="AF25" s="1"/>
  <c r="AJ25"/>
  <c r="AK25" s="1"/>
  <c r="X26"/>
  <c r="Y26" s="1"/>
  <c r="AE26"/>
  <c r="AF26" s="1"/>
  <c r="AJ26"/>
  <c r="AK26" s="1"/>
  <c r="X27"/>
  <c r="Y27" s="1"/>
  <c r="AE27"/>
  <c r="AF27" s="1"/>
  <c r="AJ27"/>
  <c r="AK27" s="1"/>
  <c r="X28"/>
  <c r="Y28" s="1"/>
  <c r="AE28"/>
  <c r="AF28" s="1"/>
  <c r="AJ28"/>
  <c r="AK28" s="1"/>
  <c r="X29"/>
  <c r="Y29" s="1"/>
  <c r="AE29"/>
  <c r="AF29" s="1"/>
  <c r="AJ29"/>
  <c r="AK29" s="1"/>
  <c r="X30"/>
  <c r="Y30" s="1"/>
  <c r="AE30"/>
  <c r="AF30" s="1"/>
  <c r="AJ30"/>
  <c r="AK30" s="1"/>
  <c r="X31"/>
  <c r="Y31" s="1"/>
  <c r="AE31"/>
  <c r="AF31" s="1"/>
  <c r="AJ31"/>
  <c r="AK31" s="1"/>
  <c r="X32"/>
  <c r="Y32" s="1"/>
  <c r="AE32"/>
  <c r="AF32" s="1"/>
  <c r="AJ32"/>
  <c r="AK32" s="1"/>
  <c r="X33"/>
  <c r="Y33" s="1"/>
  <c r="AE33"/>
  <c r="AF33" s="1"/>
  <c r="AJ33"/>
  <c r="AK33" s="1"/>
  <c r="X11"/>
  <c r="Y11" s="1"/>
  <c r="AE11"/>
  <c r="AF11" s="1"/>
  <c r="AJ11"/>
  <c r="AK11" s="1"/>
  <c r="X12"/>
  <c r="Y12" s="1"/>
  <c r="AE12"/>
  <c r="AF12" s="1"/>
  <c r="AJ12"/>
  <c r="AK12" s="1"/>
  <c r="X13"/>
  <c r="Y13" s="1"/>
  <c r="AE13"/>
  <c r="AF13" s="1"/>
  <c r="AJ13"/>
  <c r="AK13" s="1"/>
  <c r="X14"/>
  <c r="Y14" s="1"/>
  <c r="AE14"/>
  <c r="AF14" s="1"/>
  <c r="AJ14"/>
  <c r="AK14" s="1"/>
  <c r="X15"/>
  <c r="Y15" s="1"/>
  <c r="AE15"/>
  <c r="AF15" s="1"/>
  <c r="AJ15"/>
  <c r="AK15" s="1"/>
  <c r="X16"/>
  <c r="Y16" s="1"/>
  <c r="AE16"/>
  <c r="AF16" s="1"/>
  <c r="AJ16"/>
  <c r="AK16" s="1"/>
  <c r="X17"/>
  <c r="Y17" s="1"/>
  <c r="AE17"/>
  <c r="AF17" s="1"/>
  <c r="AJ17"/>
  <c r="AK17" s="1"/>
  <c r="X18"/>
  <c r="Y18" s="1"/>
  <c r="AE18"/>
  <c r="AF18" s="1"/>
  <c r="AJ18"/>
  <c r="AK18" s="1"/>
  <c r="X19"/>
  <c r="Y19" s="1"/>
  <c r="AE19"/>
  <c r="AF19" s="1"/>
  <c r="AJ19"/>
  <c r="AK19" s="1"/>
  <c r="X20"/>
  <c r="Y20" s="1"/>
  <c r="AE20"/>
  <c r="AF20" s="1"/>
  <c r="AJ20"/>
  <c r="AK20" s="1"/>
  <c r="X21"/>
  <c r="Y21" s="1"/>
  <c r="AE21"/>
  <c r="AF21" s="1"/>
  <c r="AJ21"/>
  <c r="AK21" s="1"/>
  <c r="X22"/>
  <c r="Y22" s="1"/>
  <c r="AE22"/>
  <c r="AF22" s="1"/>
  <c r="AJ22"/>
  <c r="AK22" s="1"/>
  <c r="X23"/>
  <c r="Y23" s="1"/>
  <c r="AE23"/>
  <c r="AF23" s="1"/>
  <c r="AJ23"/>
  <c r="AK23" s="1"/>
  <c r="X24"/>
  <c r="Y24" s="1"/>
  <c r="AE24"/>
  <c r="AF24" s="1"/>
  <c r="AJ24"/>
  <c r="AK24" s="1"/>
  <c r="AJ10"/>
  <c r="AK10" s="1"/>
  <c r="AE10"/>
  <c r="AF10" s="1"/>
  <c r="X10"/>
  <c r="Y10" s="1"/>
  <c r="AK9"/>
  <c r="AE9"/>
  <c r="AF9" s="1"/>
  <c r="X9"/>
  <c r="Y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9"/>
  <c r="M9" s="1"/>
  <c r="E14"/>
  <c r="F14" s="1"/>
  <c r="E15"/>
  <c r="F15" s="1"/>
  <c r="Q9"/>
  <c r="R9" s="1"/>
  <c r="Q10"/>
  <c r="R10" s="1"/>
  <c r="Q11"/>
  <c r="R11" s="1"/>
  <c r="Q12"/>
  <c r="R12" s="1"/>
  <c r="Q13"/>
  <c r="R13" s="1"/>
  <c r="Q14"/>
  <c r="R14" s="1"/>
  <c r="Q15"/>
  <c r="R15" s="1"/>
  <c r="Q16"/>
  <c r="R16" s="1"/>
  <c r="Q17"/>
  <c r="R17" s="1"/>
  <c r="Q18"/>
  <c r="R18" s="1"/>
  <c r="Q19"/>
  <c r="R19" s="1"/>
  <c r="Q20"/>
  <c r="R20" s="1"/>
  <c r="Q21"/>
  <c r="R21" s="1"/>
  <c r="Q22"/>
  <c r="R22" s="1"/>
  <c r="Q23"/>
  <c r="R23" s="1"/>
  <c r="Q24"/>
  <c r="R24" s="1"/>
  <c r="Q25"/>
  <c r="R25" s="1"/>
  <c r="Q26"/>
  <c r="R26" s="1"/>
  <c r="Q27"/>
  <c r="R27" s="1"/>
  <c r="Q28"/>
  <c r="R28" s="1"/>
  <c r="Q29"/>
  <c r="R29" s="1"/>
  <c r="Q30"/>
  <c r="R30" s="1"/>
  <c r="Q31"/>
  <c r="R31" s="1"/>
  <c r="Q32"/>
  <c r="R32" s="1"/>
  <c r="Q33"/>
  <c r="R33" s="1"/>
  <c r="Q34"/>
  <c r="R34" s="1"/>
  <c r="Q35"/>
  <c r="R35" s="1"/>
  <c r="Q36"/>
  <c r="R36" s="1"/>
  <c r="Q37"/>
  <c r="R37" s="1"/>
  <c r="Q38"/>
  <c r="R38" s="1"/>
  <c r="Q39"/>
  <c r="R39" s="1"/>
  <c r="Q40"/>
  <c r="R40" s="1"/>
  <c r="Q41"/>
  <c r="R41" s="1"/>
  <c r="Q42"/>
  <c r="R42" s="1"/>
  <c r="E40"/>
  <c r="F40" s="1"/>
  <c r="E41"/>
  <c r="F41" s="1"/>
  <c r="E42"/>
  <c r="F42" s="1"/>
  <c r="E23"/>
  <c r="F23" s="1"/>
  <c r="E24"/>
  <c r="F24" s="1"/>
  <c r="E25"/>
  <c r="F25" s="1"/>
  <c r="E26"/>
  <c r="F26" s="1"/>
  <c r="E27"/>
  <c r="F27" s="1"/>
  <c r="E28"/>
  <c r="F28" s="1"/>
  <c r="E29"/>
  <c r="F29" s="1"/>
  <c r="E30"/>
  <c r="F30" s="1"/>
  <c r="E31"/>
  <c r="F31" s="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22"/>
  <c r="F22" s="1"/>
  <c r="E21"/>
  <c r="F21" s="1"/>
  <c r="E20"/>
  <c r="F20" s="1"/>
  <c r="E19"/>
  <c r="F19" s="1"/>
  <c r="E18"/>
  <c r="F18" s="1"/>
  <c r="E17"/>
  <c r="F17" s="1"/>
  <c r="E16"/>
  <c r="F16" s="1"/>
  <c r="E13"/>
  <c r="F13" s="1"/>
  <c r="E12"/>
  <c r="F12" s="1"/>
  <c r="E11"/>
  <c r="F11" s="1"/>
  <c r="E10"/>
  <c r="F10" s="1"/>
  <c r="E9"/>
  <c r="F9" s="1"/>
  <c r="AP24" l="1"/>
  <c r="AP34"/>
  <c r="AP9"/>
  <c r="AQ9" s="1"/>
  <c r="AP41"/>
  <c r="AP39"/>
  <c r="AP37"/>
  <c r="AQ37" s="1"/>
  <c r="AP36"/>
  <c r="AP32"/>
  <c r="AP31"/>
  <c r="AP30"/>
  <c r="AQ30" s="1"/>
  <c r="AP29"/>
  <c r="AP26"/>
  <c r="AQ26" s="1"/>
  <c r="AP23"/>
  <c r="AQ23" s="1"/>
  <c r="AP21"/>
  <c r="AP18"/>
  <c r="AP16"/>
  <c r="AP14"/>
  <c r="AQ14" s="1"/>
  <c r="AP12"/>
  <c r="AP11"/>
  <c r="AP42"/>
  <c r="AP40"/>
  <c r="AP38"/>
  <c r="AP35"/>
  <c r="AP33"/>
  <c r="AP28"/>
  <c r="AP27"/>
  <c r="AP25"/>
  <c r="AP22"/>
  <c r="AP20"/>
  <c r="AP19"/>
  <c r="AP17"/>
  <c r="AP15"/>
  <c r="AP13"/>
  <c r="AP10"/>
  <c r="AQ10" s="1"/>
  <c r="V2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9"/>
  <c r="V10"/>
  <c r="V11"/>
  <c r="V12"/>
  <c r="W12" s="1"/>
  <c r="V13"/>
  <c r="V14"/>
  <c r="V15"/>
  <c r="V16"/>
  <c r="W16" s="1"/>
  <c r="V17"/>
  <c r="V18"/>
  <c r="V19"/>
  <c r="V20"/>
  <c r="V21"/>
  <c r="V22"/>
  <c r="AS22" l="1"/>
  <c r="W22"/>
  <c r="AS21"/>
  <c r="AR21" s="1"/>
  <c r="AU21" s="1"/>
  <c r="W21"/>
  <c r="AS19"/>
  <c r="AR19" s="1"/>
  <c r="AU19" s="1"/>
  <c r="W19"/>
  <c r="AS17"/>
  <c r="AR17" s="1"/>
  <c r="AU17" s="1"/>
  <c r="W17"/>
  <c r="AS15"/>
  <c r="W15"/>
  <c r="AS11"/>
  <c r="AR11" s="1"/>
  <c r="AU11" s="1"/>
  <c r="W11"/>
  <c r="AS9"/>
  <c r="W9"/>
  <c r="AS24"/>
  <c r="W24"/>
  <c r="AS26"/>
  <c r="W26"/>
  <c r="AS29"/>
  <c r="AR29" s="1"/>
  <c r="AU29" s="1"/>
  <c r="W29"/>
  <c r="AS30"/>
  <c r="W30"/>
  <c r="AS31"/>
  <c r="W31"/>
  <c r="AS32"/>
  <c r="AR32" s="1"/>
  <c r="AU32" s="1"/>
  <c r="W32"/>
  <c r="AS34"/>
  <c r="W34"/>
  <c r="AS36"/>
  <c r="W36"/>
  <c r="AS37"/>
  <c r="W37"/>
  <c r="AS39"/>
  <c r="W39"/>
  <c r="AS41"/>
  <c r="W41"/>
  <c r="AS23"/>
  <c r="AR23" s="1"/>
  <c r="AU23" s="1"/>
  <c r="W23"/>
  <c r="AQ15"/>
  <c r="AQ19"/>
  <c r="AQ20"/>
  <c r="AQ25"/>
  <c r="AQ28"/>
  <c r="AQ33"/>
  <c r="AQ38"/>
  <c r="AQ40"/>
  <c r="AQ12"/>
  <c r="AQ18"/>
  <c r="AQ31"/>
  <c r="AQ39"/>
  <c r="AQ24"/>
  <c r="AS20"/>
  <c r="W20"/>
  <c r="AS18"/>
  <c r="W18"/>
  <c r="AS14"/>
  <c r="AR14" s="1"/>
  <c r="AU14" s="1"/>
  <c r="W14"/>
  <c r="AS13"/>
  <c r="AR13" s="1"/>
  <c r="AU13" s="1"/>
  <c r="W13"/>
  <c r="AS10"/>
  <c r="AR10" s="1"/>
  <c r="AU10" s="1"/>
  <c r="W10"/>
  <c r="AS25"/>
  <c r="AR25" s="1"/>
  <c r="AU25" s="1"/>
  <c r="W25"/>
  <c r="AS27"/>
  <c r="AR27" s="1"/>
  <c r="AU27" s="1"/>
  <c r="W27"/>
  <c r="AS28"/>
  <c r="AR28" s="1"/>
  <c r="AU28" s="1"/>
  <c r="W28"/>
  <c r="AS33"/>
  <c r="W33"/>
  <c r="AS35"/>
  <c r="W35"/>
  <c r="AS38"/>
  <c r="W38"/>
  <c r="AS40"/>
  <c r="W40"/>
  <c r="AS42"/>
  <c r="W42"/>
  <c r="AQ13"/>
  <c r="AQ17"/>
  <c r="AQ22"/>
  <c r="AQ27"/>
  <c r="AQ35"/>
  <c r="AQ42"/>
  <c r="AQ11"/>
  <c r="AQ16"/>
  <c r="AQ21"/>
  <c r="AQ29"/>
  <c r="AQ32"/>
  <c r="AQ36"/>
  <c r="AQ41"/>
  <c r="AQ34"/>
  <c r="AS12"/>
  <c r="AR12" s="1"/>
  <c r="AU12" s="1"/>
  <c r="AS16"/>
  <c r="AR16" s="1"/>
  <c r="AU16" s="1"/>
  <c r="AT42" l="1"/>
  <c r="AR42"/>
  <c r="AU42" s="1"/>
  <c r="AT40"/>
  <c r="AR40"/>
  <c r="AU40" s="1"/>
  <c r="AT38"/>
  <c r="AR38"/>
  <c r="AU38" s="1"/>
  <c r="AT35"/>
  <c r="AR35"/>
  <c r="AU35" s="1"/>
  <c r="AR33"/>
  <c r="AU33" s="1"/>
  <c r="AR20"/>
  <c r="AU20" s="1"/>
  <c r="AT41"/>
  <c r="AR41"/>
  <c r="AU41" s="1"/>
  <c r="AT39"/>
  <c r="AR39"/>
  <c r="AU39" s="1"/>
  <c r="AR37"/>
  <c r="AU37" s="1"/>
  <c r="AT36"/>
  <c r="AR36"/>
  <c r="AU36" s="1"/>
  <c r="AT34"/>
  <c r="AR34"/>
  <c r="AU34" s="1"/>
  <c r="AR26"/>
  <c r="AU26" s="1"/>
  <c r="AR18"/>
  <c r="AU18" s="1"/>
  <c r="AR31"/>
  <c r="AU31" s="1"/>
  <c r="AR30"/>
  <c r="AU30" s="1"/>
  <c r="AR24"/>
  <c r="AU24" s="1"/>
  <c r="AR9"/>
  <c r="AU9" s="1"/>
  <c r="AR15"/>
  <c r="AU15" s="1"/>
  <c r="AR22"/>
  <c r="AU22" s="1"/>
  <c r="AT12"/>
  <c r="AT28"/>
  <c r="AT27"/>
  <c r="AT25"/>
  <c r="AT10"/>
  <c r="AT13"/>
  <c r="AT14"/>
  <c r="AT18"/>
  <c r="AT23"/>
  <c r="AT32"/>
  <c r="AT31"/>
  <c r="AT30"/>
  <c r="AT29"/>
  <c r="AT24"/>
  <c r="AT9"/>
  <c r="AT11"/>
  <c r="AT15"/>
  <c r="AT17"/>
  <c r="AT19"/>
  <c r="AT21"/>
  <c r="AT22"/>
  <c r="AT16"/>
  <c r="AT20"/>
  <c r="AT37"/>
  <c r="AT26"/>
  <c r="AT33"/>
</calcChain>
</file>

<file path=xl/sharedStrings.xml><?xml version="1.0" encoding="utf-8"?>
<sst xmlns="http://schemas.openxmlformats.org/spreadsheetml/2006/main" count="218" uniqueCount="164">
  <si>
    <t>UNIVERSITE ABDERRAHMANE MIRA DE BEJAIA</t>
  </si>
  <si>
    <t>FACULTE DES LETTRES ET DES LANGUES</t>
  </si>
  <si>
    <t>DEPARTEMENT LANGUE ET LITTÉRATURE ARABES</t>
  </si>
  <si>
    <t xml:space="preserve">      Option: Sciences du langage</t>
  </si>
  <si>
    <t>3ème ANNEE LMD</t>
  </si>
  <si>
    <t>Coef</t>
  </si>
  <si>
    <t>N°</t>
  </si>
  <si>
    <t>Matricule</t>
  </si>
  <si>
    <t>Nom</t>
  </si>
  <si>
    <t>Prénom</t>
  </si>
  <si>
    <t>وحد تع اس 1</t>
  </si>
  <si>
    <t>مدا لس</t>
  </si>
  <si>
    <t>لسا تط</t>
  </si>
  <si>
    <t>لسا اج</t>
  </si>
  <si>
    <t>تعل</t>
  </si>
  <si>
    <t>منا بحث لغ</t>
  </si>
  <si>
    <t>وحد تع اس 2</t>
  </si>
  <si>
    <t>اصول نح</t>
  </si>
  <si>
    <t>علم اس</t>
  </si>
  <si>
    <t>تحليل خط</t>
  </si>
  <si>
    <t>وحد است 1</t>
  </si>
  <si>
    <t>تر نقل نص</t>
  </si>
  <si>
    <t>علم نف لغ</t>
  </si>
  <si>
    <t>علم نفس تر</t>
  </si>
  <si>
    <t>MoyS1</t>
  </si>
  <si>
    <t>وحد تع اس 3</t>
  </si>
  <si>
    <t>مد لسا</t>
  </si>
  <si>
    <t>لس تط</t>
  </si>
  <si>
    <t>لسا اجت</t>
  </si>
  <si>
    <t>تعليم</t>
  </si>
  <si>
    <t>منا بح لغ</t>
  </si>
  <si>
    <t>وحد تع اس 4</t>
  </si>
  <si>
    <t>اص نح مد</t>
  </si>
  <si>
    <t>عل اس</t>
  </si>
  <si>
    <t>تح خطاب</t>
  </si>
  <si>
    <t>وحد تع است 2</t>
  </si>
  <si>
    <t>تر نق نص</t>
  </si>
  <si>
    <t>عل نف لغ</t>
  </si>
  <si>
    <t>عل نف تر</t>
  </si>
  <si>
    <t>مذكرة تخر</t>
  </si>
  <si>
    <t>Moy S2</t>
  </si>
  <si>
    <t>Résultat</t>
  </si>
  <si>
    <t>08AR180</t>
  </si>
  <si>
    <t>BIBI</t>
  </si>
  <si>
    <t>Aicha</t>
  </si>
  <si>
    <t>08AR340</t>
  </si>
  <si>
    <t>BOUADAR</t>
  </si>
  <si>
    <t>Saloua</t>
  </si>
  <si>
    <t>10AR0219</t>
  </si>
  <si>
    <t>BOUALI</t>
  </si>
  <si>
    <t>Nawal</t>
  </si>
  <si>
    <t>09AR418</t>
  </si>
  <si>
    <t>BOUDRIES</t>
  </si>
  <si>
    <t>Samia</t>
  </si>
  <si>
    <t>09AR0231</t>
  </si>
  <si>
    <t>DALI</t>
  </si>
  <si>
    <t>Ahmed seif allah</t>
  </si>
  <si>
    <t>09S12210CAR</t>
  </si>
  <si>
    <t>DJABALLAH</t>
  </si>
  <si>
    <t>Sonia</t>
  </si>
  <si>
    <t>Massinissa</t>
  </si>
  <si>
    <t>10AR0201</t>
  </si>
  <si>
    <t>GRIR</t>
  </si>
  <si>
    <t>Sabiha</t>
  </si>
  <si>
    <t>08AR604</t>
  </si>
  <si>
    <t>LOUNIS</t>
  </si>
  <si>
    <t>Kahina</t>
  </si>
  <si>
    <t>Fatiha</t>
  </si>
  <si>
    <t>08AR310</t>
  </si>
  <si>
    <t>OUAZENE</t>
  </si>
  <si>
    <t>10AR0246</t>
  </si>
  <si>
    <t>ZIDANE</t>
  </si>
  <si>
    <t>Souhila</t>
  </si>
  <si>
    <t>Année Universitaire 2012/2013</t>
  </si>
  <si>
    <t>10AR0173</t>
  </si>
  <si>
    <t>AFIR</t>
  </si>
  <si>
    <t>11AR0505</t>
  </si>
  <si>
    <t>AIT ABBAS</t>
  </si>
  <si>
    <t>Nassima</t>
  </si>
  <si>
    <t>11AR0774</t>
  </si>
  <si>
    <t>ALOUACHE</t>
  </si>
  <si>
    <t>Lynda</t>
  </si>
  <si>
    <t>11AR0711</t>
  </si>
  <si>
    <t>AREZKI</t>
  </si>
  <si>
    <t>Zahoua</t>
  </si>
  <si>
    <t>11AR0315</t>
  </si>
  <si>
    <t>AZEGAGH</t>
  </si>
  <si>
    <t>Taous</t>
  </si>
  <si>
    <t>10S10111CAR</t>
  </si>
  <si>
    <t>BOUAMAR</t>
  </si>
  <si>
    <t>Saida</t>
  </si>
  <si>
    <t>11AR0693</t>
  </si>
  <si>
    <t>BOULAOUAD</t>
  </si>
  <si>
    <t>Hassiba</t>
  </si>
  <si>
    <t>11AR0762</t>
  </si>
  <si>
    <t>DIB</t>
  </si>
  <si>
    <t>11AR0732</t>
  </si>
  <si>
    <t>GADOUM</t>
  </si>
  <si>
    <t>Saliha</t>
  </si>
  <si>
    <t>Lamine</t>
  </si>
  <si>
    <t>11AR809</t>
  </si>
  <si>
    <t>HAMMAM</t>
  </si>
  <si>
    <t>Ouarda</t>
  </si>
  <si>
    <t>11AR0213</t>
  </si>
  <si>
    <t>HAMMICHE</t>
  </si>
  <si>
    <t>Yasmina</t>
  </si>
  <si>
    <t>10SHS48511CAR</t>
  </si>
  <si>
    <t>HAMMOUD</t>
  </si>
  <si>
    <t>Samira</t>
  </si>
  <si>
    <t>11AR0330</t>
  </si>
  <si>
    <t>HASSANI</t>
  </si>
  <si>
    <t>Farida</t>
  </si>
  <si>
    <t>11AR0794</t>
  </si>
  <si>
    <t>HITOUCHE</t>
  </si>
  <si>
    <t>Lila</t>
  </si>
  <si>
    <t>11AR0340</t>
  </si>
  <si>
    <t>ISSAADI</t>
  </si>
  <si>
    <t>11AR0610</t>
  </si>
  <si>
    <t>KHELOUFI</t>
  </si>
  <si>
    <t>11AR0442</t>
  </si>
  <si>
    <t>KOURTA</t>
  </si>
  <si>
    <t>Zahra</t>
  </si>
  <si>
    <t>10SHS80511CAR</t>
  </si>
  <si>
    <t>OUAZIB</t>
  </si>
  <si>
    <t>Khelidja</t>
  </si>
  <si>
    <t>11AR0307</t>
  </si>
  <si>
    <t>SACI</t>
  </si>
  <si>
    <t>11AR0662</t>
  </si>
  <si>
    <t>TOUATI</t>
  </si>
  <si>
    <t>Anissa</t>
  </si>
  <si>
    <t>11AR0691</t>
  </si>
  <si>
    <t>YAHIAOUI</t>
  </si>
  <si>
    <t>Nassira</t>
  </si>
  <si>
    <t>10AR0252</t>
  </si>
  <si>
    <t>ZEGGAGH</t>
  </si>
  <si>
    <t>11AR0070</t>
  </si>
  <si>
    <t>ZERGUINI</t>
  </si>
  <si>
    <t>Adila</t>
  </si>
  <si>
    <t>11AR0425</t>
  </si>
  <si>
    <t>ZIZI</t>
  </si>
  <si>
    <t>Liste des modules 2012/2013</t>
  </si>
  <si>
    <t>MODULES</t>
  </si>
  <si>
    <t>GROUPES</t>
  </si>
  <si>
    <t>G1</t>
  </si>
  <si>
    <t>G2</t>
  </si>
  <si>
    <t>3éme  Année</t>
  </si>
  <si>
    <t xml:space="preserve">      Spécialité: Sciences du langage</t>
  </si>
  <si>
    <t>TD</t>
  </si>
  <si>
    <t>COURS</t>
  </si>
  <si>
    <t>X</t>
  </si>
  <si>
    <t>Fait le 16/04/2013</t>
  </si>
  <si>
    <t>Crédit U4</t>
  </si>
  <si>
    <t>Crédit U5</t>
  </si>
  <si>
    <t>Crédit U6</t>
  </si>
  <si>
    <t>Total Crédit S2</t>
  </si>
  <si>
    <t>Moyenne anuelle</t>
  </si>
  <si>
    <t>Crédit U3</t>
  </si>
  <si>
    <t>Crédit U2</t>
  </si>
  <si>
    <t>Crédit U1</t>
  </si>
  <si>
    <t>total crédit S1</t>
  </si>
  <si>
    <t>Session Rttrapage</t>
  </si>
  <si>
    <t>Total Credit Cursus</t>
  </si>
  <si>
    <t>Total Crédit S1+S2</t>
  </si>
  <si>
    <t>Procès verbal de délibération Final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</si>
</sst>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6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2" fontId="0" fillId="0" borderId="0" xfId="0" applyNumberFormat="1" applyAlignment="1">
      <alignment textRotation="90"/>
    </xf>
    <xf numFmtId="0" fontId="0" fillId="0" borderId="0" xfId="0" applyNumberFormat="1" applyFill="1"/>
    <xf numFmtId="0" fontId="1" fillId="0" borderId="0" xfId="0" applyFont="1"/>
    <xf numFmtId="0" fontId="0" fillId="2" borderId="0" xfId="0" applyFill="1"/>
    <xf numFmtId="0" fontId="0" fillId="0" borderId="0" xfId="0" applyNumberFormat="1"/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/>
    <xf numFmtId="2" fontId="6" fillId="3" borderId="5" xfId="0" applyNumberFormat="1" applyFont="1" applyFill="1" applyBorder="1" applyAlignment="1">
      <alignment textRotation="90"/>
    </xf>
    <xf numFmtId="2" fontId="8" fillId="3" borderId="5" xfId="0" applyNumberFormat="1" applyFont="1" applyFill="1" applyBorder="1" applyAlignment="1"/>
    <xf numFmtId="0" fontId="8" fillId="0" borderId="13" xfId="0" applyFont="1" applyBorder="1" applyAlignment="1">
      <alignment horizontal="center" vertical="center"/>
    </xf>
    <xf numFmtId="2" fontId="8" fillId="3" borderId="14" xfId="0" applyNumberFormat="1" applyFont="1" applyFill="1" applyBorder="1" applyAlignment="1"/>
    <xf numFmtId="2" fontId="6" fillId="3" borderId="8" xfId="0" applyNumberFormat="1" applyFont="1" applyFill="1" applyBorder="1" applyAlignment="1">
      <alignment textRotation="90"/>
    </xf>
    <xf numFmtId="2" fontId="8" fillId="3" borderId="8" xfId="0" applyNumberFormat="1" applyFont="1" applyFill="1" applyBorder="1" applyAlignment="1"/>
    <xf numFmtId="2" fontId="6" fillId="3" borderId="6" xfId="0" applyNumberFormat="1" applyFont="1" applyFill="1" applyBorder="1" applyAlignment="1">
      <alignment textRotation="90"/>
    </xf>
    <xf numFmtId="2" fontId="8" fillId="3" borderId="6" xfId="0" applyNumberFormat="1" applyFont="1" applyFill="1" applyBorder="1" applyAlignment="1"/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7" fillId="0" borderId="0" xfId="0" applyFont="1"/>
    <xf numFmtId="2" fontId="0" fillId="3" borderId="0" xfId="0" applyNumberFormat="1" applyFill="1"/>
    <xf numFmtId="0" fontId="0" fillId="3" borderId="0" xfId="0" applyFill="1"/>
    <xf numFmtId="0" fontId="0" fillId="7" borderId="0" xfId="0" applyFill="1"/>
    <xf numFmtId="0" fontId="0" fillId="8" borderId="0" xfId="0" applyFill="1"/>
    <xf numFmtId="0" fontId="0" fillId="3" borderId="9" xfId="0" applyFill="1" applyBorder="1"/>
    <xf numFmtId="0" fontId="0" fillId="8" borderId="9" xfId="0" applyFill="1" applyBorder="1"/>
    <xf numFmtId="0" fontId="10" fillId="8" borderId="0" xfId="0" applyFont="1" applyFill="1"/>
    <xf numFmtId="0" fontId="10" fillId="3" borderId="0" xfId="0" applyFont="1" applyFill="1"/>
    <xf numFmtId="0" fontId="10" fillId="0" borderId="0" xfId="0" applyFont="1" applyFill="1"/>
    <xf numFmtId="2" fontId="0" fillId="3" borderId="0" xfId="0" applyNumberFormat="1" applyFill="1" applyAlignment="1">
      <alignment textRotation="90"/>
    </xf>
    <xf numFmtId="0" fontId="0" fillId="0" borderId="0" xfId="0" applyFont="1" applyFill="1"/>
    <xf numFmtId="0" fontId="0" fillId="0" borderId="0" xfId="0" applyFont="1"/>
    <xf numFmtId="0" fontId="11" fillId="0" borderId="0" xfId="0" applyFont="1" applyFill="1"/>
    <xf numFmtId="0" fontId="12" fillId="0" borderId="0" xfId="0" applyFont="1" applyFill="1"/>
    <xf numFmtId="2" fontId="12" fillId="3" borderId="0" xfId="0" applyNumberFormat="1" applyFont="1" applyFill="1" applyAlignment="1">
      <alignment textRotation="90"/>
    </xf>
    <xf numFmtId="0" fontId="12" fillId="3" borderId="0" xfId="0" applyFont="1" applyFill="1"/>
    <xf numFmtId="0" fontId="12" fillId="3" borderId="9" xfId="0" applyFont="1" applyFill="1" applyBorder="1"/>
    <xf numFmtId="0" fontId="13" fillId="0" borderId="0" xfId="0" applyFont="1" applyFill="1"/>
    <xf numFmtId="0" fontId="13" fillId="3" borderId="0" xfId="0" applyFont="1" applyFill="1"/>
    <xf numFmtId="2" fontId="13" fillId="3" borderId="0" xfId="0" applyNumberFormat="1" applyFont="1" applyFill="1"/>
    <xf numFmtId="0" fontId="13" fillId="0" borderId="0" xfId="0" applyNumberFormat="1" applyFont="1" applyFill="1"/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textRotation="90"/>
    </xf>
    <xf numFmtId="2" fontId="6" fillId="3" borderId="12" xfId="0" applyNumberFormat="1" applyFont="1" applyFill="1" applyBorder="1" applyAlignment="1">
      <alignment horizontal="center" textRotation="90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3" borderId="0" xfId="0" applyFont="1" applyFill="1"/>
    <xf numFmtId="2" fontId="0" fillId="3" borderId="0" xfId="0" applyNumberFormat="1" applyFont="1" applyFill="1"/>
    <xf numFmtId="0" fontId="0" fillId="0" borderId="0" xfId="0" applyNumberFormat="1" applyFont="1" applyFill="1"/>
    <xf numFmtId="0" fontId="14" fillId="0" borderId="0" xfId="0" applyFont="1" applyFill="1"/>
    <xf numFmtId="0" fontId="15" fillId="0" borderId="0" xfId="0" applyFont="1" applyFill="1"/>
    <xf numFmtId="0" fontId="14" fillId="3" borderId="0" xfId="0" applyFont="1" applyFill="1"/>
    <xf numFmtId="164" fontId="14" fillId="0" borderId="0" xfId="0" applyNumberFormat="1" applyFont="1" applyFill="1"/>
    <xf numFmtId="2" fontId="14" fillId="3" borderId="0" xfId="0" applyNumberFormat="1" applyFont="1" applyFill="1"/>
    <xf numFmtId="0" fontId="14" fillId="0" borderId="0" xfId="0" applyNumberFormat="1" applyFont="1" applyFill="1"/>
    <xf numFmtId="0" fontId="15" fillId="3" borderId="0" xfId="0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 applyAlignment="1">
      <alignment horizontal="center" shrinkToFit="1"/>
    </xf>
    <xf numFmtId="0" fontId="0" fillId="0" borderId="3" xfId="0" applyFont="1" applyFill="1" applyBorder="1" applyAlignment="1">
      <alignment horizontal="center" shrinkToFit="1"/>
    </xf>
    <xf numFmtId="0" fontId="0" fillId="0" borderId="4" xfId="0" applyFont="1" applyFill="1" applyBorder="1"/>
    <xf numFmtId="0" fontId="0" fillId="3" borderId="4" xfId="0" applyFont="1" applyFill="1" applyBorder="1"/>
    <xf numFmtId="2" fontId="0" fillId="6" borderId="5" xfId="0" applyNumberFormat="1" applyFont="1" applyFill="1" applyBorder="1"/>
    <xf numFmtId="0" fontId="0" fillId="0" borderId="5" xfId="0" applyNumberFormat="1" applyFont="1" applyFill="1" applyBorder="1"/>
    <xf numFmtId="0" fontId="15" fillId="4" borderId="5" xfId="0" applyNumberFormat="1" applyFont="1" applyFill="1" applyBorder="1"/>
    <xf numFmtId="0" fontId="15" fillId="0" borderId="5" xfId="0" applyFont="1" applyFill="1" applyBorder="1"/>
    <xf numFmtId="0" fontId="7" fillId="0" borderId="5" xfId="0" applyFont="1" applyFill="1" applyBorder="1"/>
    <xf numFmtId="0" fontId="15" fillId="4" borderId="5" xfId="0" applyFont="1" applyFill="1" applyBorder="1"/>
    <xf numFmtId="0" fontId="15" fillId="3" borderId="5" xfId="0" applyFont="1" applyFill="1" applyBorder="1"/>
    <xf numFmtId="2" fontId="15" fillId="3" borderId="0" xfId="0" applyNumberFormat="1" applyFont="1" applyFill="1"/>
    <xf numFmtId="2" fontId="15" fillId="0" borderId="0" xfId="0" applyNumberFormat="1" applyFont="1" applyFill="1"/>
    <xf numFmtId="2" fontId="14" fillId="0" borderId="5" xfId="0" applyNumberFormat="1" applyFont="1" applyBorder="1" applyAlignment="1">
      <alignment textRotation="90"/>
    </xf>
    <xf numFmtId="2" fontId="0" fillId="5" borderId="5" xfId="0" applyNumberFormat="1" applyFont="1" applyFill="1" applyBorder="1" applyAlignment="1">
      <alignment textRotation="90"/>
    </xf>
    <xf numFmtId="2" fontId="15" fillId="5" borderId="5" xfId="0" applyNumberFormat="1" applyFont="1" applyFill="1" applyBorder="1" applyAlignment="1">
      <alignment textRotation="90"/>
    </xf>
    <xf numFmtId="2" fontId="0" fillId="0" borderId="5" xfId="0" applyNumberFormat="1" applyFont="1" applyBorder="1" applyAlignment="1">
      <alignment textRotation="90"/>
    </xf>
    <xf numFmtId="2" fontId="0" fillId="7" borderId="5" xfId="0" applyNumberFormat="1" applyFont="1" applyFill="1" applyBorder="1" applyAlignment="1">
      <alignment textRotation="90"/>
    </xf>
    <xf numFmtId="2" fontId="15" fillId="3" borderId="5" xfId="0" applyNumberFormat="1" applyFont="1" applyFill="1" applyBorder="1" applyAlignment="1">
      <alignment textRotation="90"/>
    </xf>
    <xf numFmtId="2" fontId="15" fillId="4" borderId="5" xfId="0" applyNumberFormat="1" applyFont="1" applyFill="1" applyBorder="1" applyAlignment="1">
      <alignment textRotation="90"/>
    </xf>
    <xf numFmtId="2" fontId="14" fillId="3" borderId="5" xfId="0" applyNumberFormat="1" applyFont="1" applyFill="1" applyBorder="1" applyAlignment="1">
      <alignment textRotation="90"/>
    </xf>
    <xf numFmtId="2" fontId="15" fillId="7" borderId="5" xfId="0" applyNumberFormat="1" applyFont="1" applyFill="1" applyBorder="1" applyAlignment="1">
      <alignment textRotation="90"/>
    </xf>
    <xf numFmtId="2" fontId="15" fillId="0" borderId="5" xfId="0" applyNumberFormat="1" applyFont="1" applyBorder="1" applyAlignment="1">
      <alignment textRotation="90" wrapText="1"/>
    </xf>
    <xf numFmtId="2" fontId="15" fillId="0" borderId="5" xfId="0" applyNumberFormat="1" applyFont="1" applyBorder="1" applyAlignment="1">
      <alignment textRotation="90"/>
    </xf>
    <xf numFmtId="0" fontId="15" fillId="3" borderId="5" xfId="0" applyFont="1" applyFill="1" applyBorder="1" applyAlignment="1">
      <alignment textRotation="90"/>
    </xf>
    <xf numFmtId="0" fontId="14" fillId="3" borderId="6" xfId="0" applyFont="1" applyFill="1" applyBorder="1"/>
    <xf numFmtId="0" fontId="0" fillId="3" borderId="5" xfId="0" applyFont="1" applyFill="1" applyBorder="1"/>
    <xf numFmtId="2" fontId="14" fillId="3" borderId="8" xfId="0" applyNumberFormat="1" applyFont="1" applyFill="1" applyBorder="1"/>
    <xf numFmtId="0" fontId="14" fillId="3" borderId="8" xfId="0" applyNumberFormat="1" applyFont="1" applyFill="1" applyBorder="1"/>
    <xf numFmtId="2" fontId="0" fillId="3" borderId="5" xfId="0" applyNumberFormat="1" applyFont="1" applyFill="1" applyBorder="1"/>
    <xf numFmtId="164" fontId="0" fillId="3" borderId="5" xfId="0" applyNumberFormat="1" applyFont="1" applyFill="1" applyBorder="1"/>
    <xf numFmtId="0" fontId="0" fillId="3" borderId="5" xfId="0" applyNumberFormat="1" applyFont="1" applyFill="1" applyBorder="1"/>
    <xf numFmtId="2" fontId="14" fillId="3" borderId="5" xfId="0" applyNumberFormat="1" applyFont="1" applyFill="1" applyBorder="1"/>
    <xf numFmtId="0" fontId="14" fillId="3" borderId="5" xfId="0" applyNumberFormat="1" applyFont="1" applyFill="1" applyBorder="1"/>
    <xf numFmtId="2" fontId="0" fillId="3" borderId="5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64" fontId="0" fillId="3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3CDDD"/>
      <color rgb="FFC0C0C0"/>
      <color rgb="FF00FF00"/>
      <color rgb="FF96969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179"/>
  <sheetViews>
    <sheetView tabSelected="1" topLeftCell="W1" workbookViewId="0">
      <selection sqref="A1:AU43"/>
    </sheetView>
  </sheetViews>
  <sheetFormatPr baseColWidth="10" defaultRowHeight="14.4"/>
  <cols>
    <col min="1" max="1" width="6.88671875" style="9" customWidth="1"/>
    <col min="2" max="2" width="14.88671875" style="9" customWidth="1"/>
    <col min="3" max="3" width="16.5546875" style="9" customWidth="1"/>
    <col min="4" max="4" width="11.6640625" style="9" customWidth="1"/>
    <col min="5" max="5" width="9.109375" customWidth="1"/>
    <col min="6" max="6" width="5.77734375" hidden="1" customWidth="1"/>
    <col min="7" max="7" width="9.109375" style="10" customWidth="1"/>
    <col min="8" max="12" width="9.109375" customWidth="1"/>
    <col min="13" max="13" width="9.109375" hidden="1" customWidth="1"/>
    <col min="14" max="14" width="9.109375" style="10" customWidth="1"/>
    <col min="15" max="16" width="9.109375" customWidth="1"/>
    <col min="17" max="17" width="9.109375" style="30" customWidth="1"/>
    <col min="18" max="18" width="9.109375" style="30" hidden="1" customWidth="1"/>
    <col min="19" max="19" width="9.109375" style="10" customWidth="1"/>
    <col min="20" max="21" width="9.109375" customWidth="1"/>
    <col min="22" max="22" width="9.109375" style="29" customWidth="1"/>
    <col min="23" max="23" width="6.6640625" style="11" customWidth="1"/>
    <col min="24" max="24" width="9.109375" customWidth="1"/>
    <col min="25" max="25" width="9.109375" hidden="1" customWidth="1"/>
    <col min="26" max="26" width="9.109375" customWidth="1"/>
    <col min="27" max="27" width="9.109375" style="40" customWidth="1"/>
    <col min="28" max="31" width="9.109375" customWidth="1"/>
    <col min="32" max="32" width="5.77734375" hidden="1" customWidth="1"/>
    <col min="33" max="34" width="9.109375" customWidth="1"/>
    <col min="35" max="35" width="9.109375" style="30" customWidth="1"/>
    <col min="36" max="36" width="9.109375" customWidth="1"/>
    <col min="37" max="37" width="9.109375" hidden="1" customWidth="1"/>
    <col min="38" max="39" width="9.109375" customWidth="1"/>
    <col min="40" max="41" width="9.109375" style="30" customWidth="1"/>
    <col min="42" max="42" width="9.109375" style="31" customWidth="1"/>
    <col min="43" max="45" width="9.109375" customWidth="1"/>
    <col min="46" max="46" width="9.88671875" customWidth="1"/>
    <col min="47" max="47" width="5.5546875" customWidth="1"/>
  </cols>
  <sheetData>
    <row r="1" spans="1:119" s="2" customForma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3" t="s">
        <v>73</v>
      </c>
      <c r="M1" s="62"/>
      <c r="N1" s="62"/>
      <c r="O1" s="62"/>
      <c r="P1" s="62"/>
      <c r="Q1" s="64"/>
      <c r="R1" s="64"/>
      <c r="S1" s="65"/>
      <c r="T1" s="62"/>
      <c r="U1" s="65"/>
      <c r="V1" s="66"/>
      <c r="W1" s="67"/>
      <c r="X1" s="62"/>
      <c r="Y1" s="62"/>
      <c r="Z1" s="62"/>
      <c r="AA1" s="39"/>
      <c r="AB1" s="62"/>
      <c r="AC1" s="62"/>
      <c r="AD1" s="62"/>
      <c r="AE1" s="62"/>
      <c r="AF1" s="62"/>
      <c r="AG1" s="62"/>
      <c r="AH1" s="62"/>
      <c r="AI1" s="64"/>
      <c r="AJ1" s="62"/>
      <c r="AK1" s="62"/>
      <c r="AL1" s="62"/>
      <c r="AM1" s="62"/>
      <c r="AN1" s="64"/>
      <c r="AO1" s="64"/>
      <c r="AP1" s="64"/>
      <c r="AQ1" s="62"/>
      <c r="AR1" s="62"/>
      <c r="AS1" s="62"/>
      <c r="AT1" s="62"/>
      <c r="AU1" s="62"/>
    </row>
    <row r="2" spans="1:119" s="2" customFormat="1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4"/>
      <c r="R2" s="64"/>
      <c r="S2" s="62"/>
      <c r="T2" s="62"/>
      <c r="U2" s="62"/>
      <c r="V2" s="66"/>
      <c r="W2" s="67"/>
      <c r="X2" s="62"/>
      <c r="Y2" s="62"/>
      <c r="Z2" s="62"/>
      <c r="AA2" s="39"/>
      <c r="AB2" s="62"/>
      <c r="AC2" s="62"/>
      <c r="AD2" s="62"/>
      <c r="AE2" s="62"/>
      <c r="AF2" s="62"/>
      <c r="AG2" s="62"/>
      <c r="AH2" s="62"/>
      <c r="AI2" s="64"/>
      <c r="AJ2" s="62"/>
      <c r="AK2" s="62"/>
      <c r="AL2" s="62"/>
      <c r="AM2" s="62"/>
      <c r="AN2" s="64"/>
      <c r="AO2" s="64"/>
      <c r="AP2" s="64"/>
      <c r="AQ2" s="62"/>
      <c r="AR2" s="62"/>
      <c r="AS2" s="62"/>
      <c r="AT2" s="62"/>
      <c r="AU2" s="62"/>
    </row>
    <row r="3" spans="1:119" s="2" customFormat="1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4"/>
      <c r="R3" s="64"/>
      <c r="S3" s="65"/>
      <c r="T3" s="62"/>
      <c r="U3" s="65"/>
      <c r="V3" s="66"/>
      <c r="W3" s="39"/>
      <c r="X3" s="59"/>
      <c r="Y3" s="62"/>
      <c r="Z3" s="62"/>
      <c r="AA3" s="39"/>
      <c r="AB3" s="62"/>
      <c r="AC3" s="62"/>
      <c r="AD3" s="62"/>
      <c r="AE3" s="62"/>
      <c r="AF3" s="62"/>
      <c r="AG3" s="62"/>
      <c r="AH3" s="62"/>
      <c r="AI3" s="64"/>
      <c r="AJ3" s="62"/>
      <c r="AK3" s="62"/>
      <c r="AL3" s="62"/>
      <c r="AM3" s="62"/>
      <c r="AN3" s="64"/>
      <c r="AO3" s="64"/>
      <c r="AP3" s="64"/>
      <c r="AQ3" s="62"/>
      <c r="AR3" s="62"/>
      <c r="AS3" s="62"/>
      <c r="AT3" s="62"/>
      <c r="AU3" s="62"/>
    </row>
    <row r="4" spans="1:119" s="2" customForma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3" t="s">
        <v>163</v>
      </c>
      <c r="M4" s="63"/>
      <c r="N4" s="62"/>
      <c r="O4" s="62"/>
      <c r="P4" s="62"/>
      <c r="Q4" s="64"/>
      <c r="R4" s="64"/>
      <c r="S4" s="62"/>
      <c r="T4" s="62"/>
      <c r="U4" s="65"/>
      <c r="V4" s="66"/>
      <c r="W4" s="39"/>
      <c r="X4" s="59"/>
      <c r="Y4" s="62"/>
      <c r="Z4" s="62"/>
      <c r="AA4" s="39"/>
      <c r="AB4" s="62"/>
      <c r="AC4" s="62"/>
      <c r="AD4" s="62"/>
      <c r="AE4" s="62"/>
      <c r="AF4" s="62"/>
      <c r="AG4" s="62"/>
      <c r="AH4" s="62"/>
      <c r="AI4" s="64"/>
      <c r="AJ4" s="62"/>
      <c r="AK4" s="62"/>
      <c r="AL4" s="62"/>
      <c r="AM4" s="62"/>
      <c r="AN4" s="64"/>
      <c r="AO4" s="64"/>
      <c r="AP4" s="64"/>
      <c r="AQ4" s="62"/>
      <c r="AR4" s="62"/>
      <c r="AS4" s="62"/>
      <c r="AT4" s="62"/>
      <c r="AU4" s="62"/>
    </row>
    <row r="5" spans="1:119" s="2" customForma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3" t="s">
        <v>3</v>
      </c>
      <c r="M5" s="63"/>
      <c r="N5" s="62"/>
      <c r="O5" s="62"/>
      <c r="P5" s="63"/>
      <c r="Q5" s="68"/>
      <c r="R5" s="68"/>
      <c r="S5" s="63"/>
      <c r="T5" s="62"/>
      <c r="U5" s="62"/>
      <c r="V5" s="66"/>
      <c r="W5" s="39"/>
      <c r="X5" s="59"/>
      <c r="Y5" s="62"/>
      <c r="Z5" s="62"/>
      <c r="AA5" s="39"/>
      <c r="AB5" s="62"/>
      <c r="AC5" s="62"/>
      <c r="AD5" s="62"/>
      <c r="AE5" s="62"/>
      <c r="AF5" s="62"/>
      <c r="AG5" s="62"/>
      <c r="AH5" s="62"/>
      <c r="AI5" s="64"/>
      <c r="AJ5" s="62"/>
      <c r="AK5" s="62"/>
      <c r="AL5" s="62"/>
      <c r="AM5" s="62"/>
      <c r="AN5" s="64"/>
      <c r="AO5" s="64"/>
      <c r="AP5" s="64"/>
      <c r="AQ5" s="62"/>
      <c r="AR5" s="62"/>
      <c r="AS5" s="62"/>
      <c r="AT5" s="62"/>
      <c r="AU5" s="62"/>
    </row>
    <row r="6" spans="1:119" s="2" customFormat="1" ht="24.6">
      <c r="A6" s="63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4"/>
      <c r="R6" s="64"/>
      <c r="S6" s="65"/>
      <c r="T6" s="62"/>
      <c r="U6" s="65"/>
      <c r="V6" s="66"/>
      <c r="W6" s="67"/>
      <c r="X6" s="62"/>
      <c r="Y6" s="62"/>
      <c r="Z6" s="62"/>
      <c r="AA6" s="39"/>
      <c r="AB6" s="62"/>
      <c r="AC6" s="62"/>
      <c r="AD6" s="62"/>
      <c r="AE6" s="62"/>
      <c r="AF6" s="62"/>
      <c r="AG6" s="62"/>
      <c r="AH6" s="62"/>
      <c r="AI6" s="64"/>
      <c r="AJ6" s="62"/>
      <c r="AK6" s="62"/>
      <c r="AL6" s="62"/>
      <c r="AM6" s="62"/>
      <c r="AN6" s="64"/>
      <c r="AO6" s="64"/>
      <c r="AP6" s="68" t="s">
        <v>160</v>
      </c>
      <c r="AQ6" s="63"/>
      <c r="AR6" s="63"/>
      <c r="AS6" s="63"/>
      <c r="AT6" s="62"/>
      <c r="AU6" s="62"/>
      <c r="AV6" s="41"/>
    </row>
    <row r="7" spans="1:119" s="6" customFormat="1" ht="24.6">
      <c r="A7" s="69" t="s">
        <v>5</v>
      </c>
      <c r="B7" s="70"/>
      <c r="C7" s="70"/>
      <c r="D7" s="71"/>
      <c r="E7" s="72">
        <v>17</v>
      </c>
      <c r="F7" s="72"/>
      <c r="G7" s="72">
        <v>4</v>
      </c>
      <c r="H7" s="72">
        <v>4</v>
      </c>
      <c r="I7" s="72">
        <v>4</v>
      </c>
      <c r="J7" s="72">
        <v>3</v>
      </c>
      <c r="K7" s="72">
        <v>2</v>
      </c>
      <c r="L7" s="72">
        <v>7</v>
      </c>
      <c r="M7" s="72"/>
      <c r="N7" s="72">
        <v>3</v>
      </c>
      <c r="O7" s="72">
        <v>2</v>
      </c>
      <c r="P7" s="72">
        <v>2</v>
      </c>
      <c r="Q7" s="73">
        <v>6</v>
      </c>
      <c r="R7" s="73"/>
      <c r="S7" s="72">
        <v>2</v>
      </c>
      <c r="T7" s="72">
        <v>2</v>
      </c>
      <c r="U7" s="72">
        <v>2</v>
      </c>
      <c r="V7" s="74"/>
      <c r="W7" s="75"/>
      <c r="X7" s="76">
        <v>15</v>
      </c>
      <c r="Y7" s="76"/>
      <c r="Z7" s="77">
        <v>4</v>
      </c>
      <c r="AA7" s="78">
        <v>4</v>
      </c>
      <c r="AB7" s="77">
        <v>4</v>
      </c>
      <c r="AC7" s="77">
        <v>2</v>
      </c>
      <c r="AD7" s="77">
        <v>1</v>
      </c>
      <c r="AE7" s="79">
        <v>6</v>
      </c>
      <c r="AF7" s="79"/>
      <c r="AG7" s="77">
        <v>2</v>
      </c>
      <c r="AH7" s="77">
        <v>2</v>
      </c>
      <c r="AI7" s="80">
        <v>2</v>
      </c>
      <c r="AJ7" s="79">
        <v>9</v>
      </c>
      <c r="AK7" s="79"/>
      <c r="AL7" s="77">
        <v>2</v>
      </c>
      <c r="AM7" s="77">
        <v>2</v>
      </c>
      <c r="AN7" s="80">
        <v>2</v>
      </c>
      <c r="AO7" s="80">
        <v>3</v>
      </c>
      <c r="AP7" s="81"/>
      <c r="AQ7" s="82"/>
      <c r="AR7" s="82"/>
      <c r="AS7" s="39"/>
      <c r="AT7" s="39"/>
      <c r="AU7" s="39"/>
      <c r="AV7" s="42"/>
    </row>
    <row r="8" spans="1:119" s="7" customFormat="1" ht="90.6">
      <c r="A8" s="83" t="s">
        <v>6</v>
      </c>
      <c r="B8" s="83" t="s">
        <v>7</v>
      </c>
      <c r="C8" s="83" t="s">
        <v>8</v>
      </c>
      <c r="D8" s="83" t="s">
        <v>9</v>
      </c>
      <c r="E8" s="84" t="s">
        <v>10</v>
      </c>
      <c r="F8" s="85" t="s">
        <v>158</v>
      </c>
      <c r="G8" s="86" t="s">
        <v>11</v>
      </c>
      <c r="H8" s="86" t="s">
        <v>12</v>
      </c>
      <c r="I8" s="86" t="s">
        <v>13</v>
      </c>
      <c r="J8" s="86" t="s">
        <v>14</v>
      </c>
      <c r="K8" s="86" t="s">
        <v>15</v>
      </c>
      <c r="L8" s="84" t="s">
        <v>16</v>
      </c>
      <c r="M8" s="85" t="s">
        <v>157</v>
      </c>
      <c r="N8" s="86" t="s">
        <v>17</v>
      </c>
      <c r="O8" s="86" t="s">
        <v>18</v>
      </c>
      <c r="P8" s="86" t="s">
        <v>19</v>
      </c>
      <c r="Q8" s="84" t="s">
        <v>20</v>
      </c>
      <c r="R8" s="85" t="s">
        <v>156</v>
      </c>
      <c r="S8" s="86" t="s">
        <v>21</v>
      </c>
      <c r="T8" s="86" t="s">
        <v>22</v>
      </c>
      <c r="U8" s="86" t="s">
        <v>23</v>
      </c>
      <c r="V8" s="87" t="s">
        <v>24</v>
      </c>
      <c r="W8" s="88" t="s">
        <v>159</v>
      </c>
      <c r="X8" s="85" t="s">
        <v>25</v>
      </c>
      <c r="Y8" s="85" t="s">
        <v>151</v>
      </c>
      <c r="Z8" s="83" t="s">
        <v>26</v>
      </c>
      <c r="AA8" s="86" t="s">
        <v>27</v>
      </c>
      <c r="AB8" s="83" t="s">
        <v>28</v>
      </c>
      <c r="AC8" s="83" t="s">
        <v>29</v>
      </c>
      <c r="AD8" s="83" t="s">
        <v>30</v>
      </c>
      <c r="AE8" s="89" t="s">
        <v>31</v>
      </c>
      <c r="AF8" s="85" t="s">
        <v>152</v>
      </c>
      <c r="AG8" s="83" t="s">
        <v>32</v>
      </c>
      <c r="AH8" s="83" t="s">
        <v>33</v>
      </c>
      <c r="AI8" s="90" t="s">
        <v>34</v>
      </c>
      <c r="AJ8" s="89" t="s">
        <v>35</v>
      </c>
      <c r="AK8" s="85" t="s">
        <v>153</v>
      </c>
      <c r="AL8" s="83" t="s">
        <v>36</v>
      </c>
      <c r="AM8" s="83" t="s">
        <v>37</v>
      </c>
      <c r="AN8" s="90" t="s">
        <v>38</v>
      </c>
      <c r="AO8" s="90" t="s">
        <v>39</v>
      </c>
      <c r="AP8" s="91" t="s">
        <v>40</v>
      </c>
      <c r="AQ8" s="88" t="s">
        <v>154</v>
      </c>
      <c r="AR8" s="88" t="s">
        <v>162</v>
      </c>
      <c r="AS8" s="92" t="s">
        <v>155</v>
      </c>
      <c r="AT8" s="93" t="s">
        <v>41</v>
      </c>
      <c r="AU8" s="94" t="s">
        <v>161</v>
      </c>
      <c r="AV8" s="43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</row>
    <row r="9" spans="1:119" s="32" customFormat="1" ht="30.6" customHeight="1">
      <c r="A9" s="95">
        <v>1</v>
      </c>
      <c r="B9" s="96" t="s">
        <v>74</v>
      </c>
      <c r="C9" s="96" t="s">
        <v>75</v>
      </c>
      <c r="D9" s="96" t="s">
        <v>60</v>
      </c>
      <c r="E9" s="97">
        <f t="shared" ref="E9:E42" si="0">((G9*4)+(H9*4)+(I9*4)+(J9*3)+(K9*2))/17</f>
        <v>8.0211764705882356</v>
      </c>
      <c r="F9" s="98">
        <f t="shared" ref="F9:F42" si="1">IF(E9&gt;=10,17,SUM(IF(G9&gt;=10,4,0),IF(H9&gt;=10,4,0),IF(I9&gt;=10,4,0),IF(J9&gt;=10,3,0),IF(K9&gt;=10,2,0)))</f>
        <v>7</v>
      </c>
      <c r="G9" s="99">
        <v>6.67</v>
      </c>
      <c r="H9" s="99">
        <v>6.67</v>
      </c>
      <c r="I9" s="99">
        <v>11</v>
      </c>
      <c r="J9" s="99">
        <v>12</v>
      </c>
      <c r="K9" s="99">
        <v>1.5</v>
      </c>
      <c r="L9" s="100">
        <f t="shared" ref="L9:L42" si="2">((N9*3)+(O9*2)+(P9*2))/7</f>
        <v>6.3328571428571427</v>
      </c>
      <c r="M9" s="101">
        <f t="shared" ref="M9:M42" si="3">IF(L9&gt;=10,7,SUM(IF(N9&gt;=10,3,0),IF(O9&gt;=10,2,0),IF(P9&gt;=10,2,0)))</f>
        <v>0</v>
      </c>
      <c r="N9" s="99">
        <v>6.33</v>
      </c>
      <c r="O9" s="99">
        <v>4.67</v>
      </c>
      <c r="P9" s="99">
        <v>8</v>
      </c>
      <c r="Q9" s="102">
        <f t="shared" ref="Q9:Q42" si="4">((S9*2)+(T9*2)+(U9*2))/6</f>
        <v>7.333333333333333</v>
      </c>
      <c r="R9" s="103">
        <f t="shared" ref="R9:R42" si="5">IF(Q9&gt;=10,6,SUM(IF(S9&gt;=10,2,0),IF(T9&gt;=10,2,0),IF(U9&gt;=10,2,0)))</f>
        <v>4</v>
      </c>
      <c r="S9" s="99">
        <v>10</v>
      </c>
      <c r="T9" s="99">
        <v>2</v>
      </c>
      <c r="U9" s="99">
        <v>10</v>
      </c>
      <c r="V9" s="102">
        <f t="shared" ref="V9:V42" si="6">ROUNDUP(((E9*17)+(L9*7)+(Q9*6))/30,2)</f>
        <v>7.49</v>
      </c>
      <c r="W9" s="103">
        <f t="shared" ref="W9:W42" si="7">IF(V9&gt;=10,30,SUM(F9+M9+R9))</f>
        <v>11</v>
      </c>
      <c r="X9" s="104">
        <f t="shared" ref="X9:X42" si="8">((Z9*4)+(AA9*4)+(AB9*4)+(AC9*2)+(AD9*1))/15</f>
        <v>8.2666666666666675</v>
      </c>
      <c r="Y9" s="105">
        <f t="shared" ref="Y9:Y42" si="9">IF(X9&gt;=10,15,SUM(IF(Z9&gt;=10,4,0),IF(AA9&gt;=10,4,0),IF(AB9&gt;=10,4,0),IF(AC9&gt;=10,2,0),IF(AD9&gt;=10,1,0)))</f>
        <v>7</v>
      </c>
      <c r="Z9" s="99">
        <v>5.33</v>
      </c>
      <c r="AA9" s="99">
        <v>8.17</v>
      </c>
      <c r="AB9" s="99">
        <v>10</v>
      </c>
      <c r="AC9" s="99">
        <v>10</v>
      </c>
      <c r="AD9" s="99">
        <v>10</v>
      </c>
      <c r="AE9" s="104">
        <f t="shared" ref="AE9:AE42" si="10">((AG9*2)+(AH9*2)+(AI9*2))/6</f>
        <v>6.5533333333333337</v>
      </c>
      <c r="AF9" s="105">
        <f t="shared" ref="AF9:AF42" si="11">IF(AE9&gt;=10,6,SUM(IF(AG9&gt;=10,2,0),IF(AH9&gt;=10,2,0),IF(AI9&gt;=10,2,0)))</f>
        <v>0</v>
      </c>
      <c r="AG9" s="99">
        <v>4.33</v>
      </c>
      <c r="AH9" s="99">
        <v>7.33</v>
      </c>
      <c r="AI9" s="99">
        <v>8</v>
      </c>
      <c r="AJ9" s="104">
        <v>8.33</v>
      </c>
      <c r="AK9" s="105">
        <f t="shared" ref="AK9:AK42" si="12">IF(AJ9&gt;=10,9,SUM(IF(AL9&gt;=10,2,0),IF(AM9&gt;=10,2,0),IF(AN9&gt;=10,2,0),IF(AO9&gt;=10,3,0)))</f>
        <v>2</v>
      </c>
      <c r="AL9" s="99">
        <v>10</v>
      </c>
      <c r="AM9" s="99">
        <v>8</v>
      </c>
      <c r="AN9" s="99">
        <v>7</v>
      </c>
      <c r="AO9" s="99">
        <v>0</v>
      </c>
      <c r="AP9" s="104">
        <f t="shared" ref="AP9:AP42" si="13">ROUNDUP(((X9*15)+(AE9*6)+(AJ9*9))/30,2)</f>
        <v>7.95</v>
      </c>
      <c r="AQ9" s="106">
        <f t="shared" ref="AQ9:AQ42" si="14">IF(AP9&gt;=10,30,SUM(Y9+AF9+AK9))</f>
        <v>9</v>
      </c>
      <c r="AR9" s="106">
        <f t="shared" ref="AR9:AR42" si="15">IF(AS9&gt;=10,60,SUM(W9+AQ9))</f>
        <v>20</v>
      </c>
      <c r="AS9" s="107">
        <f t="shared" ref="AS9:AS42" si="16">(V9+AP9)/2</f>
        <v>7.7200000000000006</v>
      </c>
      <c r="AT9" s="108" t="str">
        <f t="shared" ref="AT9:AT33" si="17">IF(AS9=0,"Abandon",IF(AS9&gt;=10,"Admis(e)","ajourné"))</f>
        <v>ajourné</v>
      </c>
      <c r="AU9" s="109">
        <f>SUM(120+AR9)</f>
        <v>140</v>
      </c>
      <c r="AV9" s="44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</row>
    <row r="10" spans="1:119" s="32" customFormat="1" ht="30.6" customHeight="1">
      <c r="A10" s="95">
        <v>2</v>
      </c>
      <c r="B10" s="96" t="s">
        <v>76</v>
      </c>
      <c r="C10" s="96" t="s">
        <v>77</v>
      </c>
      <c r="D10" s="96" t="s">
        <v>78</v>
      </c>
      <c r="E10" s="97">
        <f t="shared" si="0"/>
        <v>10.224705882352941</v>
      </c>
      <c r="F10" s="98">
        <f t="shared" si="1"/>
        <v>17</v>
      </c>
      <c r="G10" s="99">
        <v>10</v>
      </c>
      <c r="H10" s="99">
        <v>9.33</v>
      </c>
      <c r="I10" s="99">
        <v>10</v>
      </c>
      <c r="J10" s="99">
        <v>11.5</v>
      </c>
      <c r="K10" s="99">
        <v>11</v>
      </c>
      <c r="L10" s="100">
        <f t="shared" si="2"/>
        <v>8.8071428571428587</v>
      </c>
      <c r="M10" s="101">
        <f t="shared" si="3"/>
        <v>2</v>
      </c>
      <c r="N10" s="99">
        <v>7.33</v>
      </c>
      <c r="O10" s="99">
        <v>9.83</v>
      </c>
      <c r="P10" s="99">
        <v>10</v>
      </c>
      <c r="Q10" s="102">
        <f t="shared" si="4"/>
        <v>10.5</v>
      </c>
      <c r="R10" s="103">
        <f t="shared" si="5"/>
        <v>6</v>
      </c>
      <c r="S10" s="99">
        <v>10</v>
      </c>
      <c r="T10" s="99">
        <v>8</v>
      </c>
      <c r="U10" s="99">
        <v>13.5</v>
      </c>
      <c r="V10" s="102">
        <f t="shared" si="6"/>
        <v>9.9499999999999993</v>
      </c>
      <c r="W10" s="103">
        <f t="shared" si="7"/>
        <v>25</v>
      </c>
      <c r="X10" s="104">
        <f t="shared" si="8"/>
        <v>9.7333333333333325</v>
      </c>
      <c r="Y10" s="105">
        <f t="shared" si="9"/>
        <v>6</v>
      </c>
      <c r="Z10" s="99">
        <v>9.17</v>
      </c>
      <c r="AA10" s="99">
        <v>8.83</v>
      </c>
      <c r="AB10" s="99">
        <v>11</v>
      </c>
      <c r="AC10" s="99">
        <v>11</v>
      </c>
      <c r="AD10" s="99">
        <v>8</v>
      </c>
      <c r="AE10" s="104">
        <f t="shared" si="10"/>
        <v>9.9433333333333334</v>
      </c>
      <c r="AF10" s="105">
        <f t="shared" si="11"/>
        <v>4</v>
      </c>
      <c r="AG10" s="99">
        <v>6.83</v>
      </c>
      <c r="AH10" s="99">
        <v>11</v>
      </c>
      <c r="AI10" s="99">
        <v>12</v>
      </c>
      <c r="AJ10" s="104">
        <f t="shared" ref="AJ10:AJ42" si="18">((AL10*2)+(AM10*2)+(AN10*2)+(AO10*3))/9</f>
        <v>12.222222222222221</v>
      </c>
      <c r="AK10" s="105">
        <f t="shared" si="12"/>
        <v>9</v>
      </c>
      <c r="AL10" s="99">
        <v>11.5</v>
      </c>
      <c r="AM10" s="99">
        <v>12</v>
      </c>
      <c r="AN10" s="99">
        <v>12</v>
      </c>
      <c r="AO10" s="99">
        <v>13</v>
      </c>
      <c r="AP10" s="104">
        <f t="shared" si="13"/>
        <v>10.53</v>
      </c>
      <c r="AQ10" s="106">
        <f t="shared" si="14"/>
        <v>30</v>
      </c>
      <c r="AR10" s="106">
        <f t="shared" si="15"/>
        <v>60</v>
      </c>
      <c r="AS10" s="107">
        <f t="shared" si="16"/>
        <v>10.239999999999998</v>
      </c>
      <c r="AT10" s="108" t="str">
        <f t="shared" si="17"/>
        <v>Admis(e)</v>
      </c>
      <c r="AU10" s="109">
        <f t="shared" ref="AU10:AU42" si="19">SUM(120+AR10)</f>
        <v>180</v>
      </c>
      <c r="AV10" s="44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</row>
    <row r="11" spans="1:119" s="32" customFormat="1" ht="30.6" customHeight="1">
      <c r="A11" s="95">
        <v>3</v>
      </c>
      <c r="B11" s="96" t="s">
        <v>79</v>
      </c>
      <c r="C11" s="96" t="s">
        <v>80</v>
      </c>
      <c r="D11" s="96" t="s">
        <v>81</v>
      </c>
      <c r="E11" s="97">
        <f t="shared" si="0"/>
        <v>10.941176470588236</v>
      </c>
      <c r="F11" s="98">
        <f t="shared" si="1"/>
        <v>17</v>
      </c>
      <c r="G11" s="99">
        <v>10</v>
      </c>
      <c r="H11" s="99">
        <v>8</v>
      </c>
      <c r="I11" s="99">
        <v>15</v>
      </c>
      <c r="J11" s="99">
        <v>11</v>
      </c>
      <c r="K11" s="99">
        <v>10.5</v>
      </c>
      <c r="L11" s="100">
        <f t="shared" si="2"/>
        <v>9.6185714285714283</v>
      </c>
      <c r="M11" s="101">
        <f t="shared" si="3"/>
        <v>2</v>
      </c>
      <c r="N11" s="99">
        <v>8.33</v>
      </c>
      <c r="O11" s="99">
        <v>9.17</v>
      </c>
      <c r="P11" s="99">
        <v>12</v>
      </c>
      <c r="Q11" s="102">
        <f t="shared" si="4"/>
        <v>8.3333333333333339</v>
      </c>
      <c r="R11" s="103">
        <f t="shared" si="5"/>
        <v>0</v>
      </c>
      <c r="S11" s="99">
        <v>8</v>
      </c>
      <c r="T11" s="99">
        <v>8</v>
      </c>
      <c r="U11" s="99">
        <v>9</v>
      </c>
      <c r="V11" s="102">
        <f t="shared" si="6"/>
        <v>10.119999999999999</v>
      </c>
      <c r="W11" s="103">
        <f t="shared" si="7"/>
        <v>30</v>
      </c>
      <c r="X11" s="104">
        <f t="shared" si="8"/>
        <v>11.421333333333333</v>
      </c>
      <c r="Y11" s="105">
        <f t="shared" si="9"/>
        <v>15</v>
      </c>
      <c r="Z11" s="99">
        <v>10</v>
      </c>
      <c r="AA11" s="99">
        <v>11.83</v>
      </c>
      <c r="AB11" s="99">
        <v>13.5</v>
      </c>
      <c r="AC11" s="99">
        <v>10</v>
      </c>
      <c r="AD11" s="99">
        <v>10</v>
      </c>
      <c r="AE11" s="104">
        <f t="shared" si="10"/>
        <v>12.39</v>
      </c>
      <c r="AF11" s="105">
        <f t="shared" si="11"/>
        <v>6</v>
      </c>
      <c r="AG11" s="99">
        <v>9.5</v>
      </c>
      <c r="AH11" s="99">
        <v>11.67</v>
      </c>
      <c r="AI11" s="99">
        <v>16</v>
      </c>
      <c r="AJ11" s="104">
        <f t="shared" si="18"/>
        <v>10.555555555555555</v>
      </c>
      <c r="AK11" s="105">
        <f t="shared" si="12"/>
        <v>9</v>
      </c>
      <c r="AL11" s="99">
        <v>8</v>
      </c>
      <c r="AM11" s="99">
        <v>10</v>
      </c>
      <c r="AN11" s="99">
        <v>11.5</v>
      </c>
      <c r="AO11" s="99">
        <v>12</v>
      </c>
      <c r="AP11" s="104">
        <f t="shared" si="13"/>
        <v>11.36</v>
      </c>
      <c r="AQ11" s="106">
        <f t="shared" si="14"/>
        <v>30</v>
      </c>
      <c r="AR11" s="106">
        <f t="shared" si="15"/>
        <v>60</v>
      </c>
      <c r="AS11" s="107">
        <f t="shared" si="16"/>
        <v>10.739999999999998</v>
      </c>
      <c r="AT11" s="108" t="str">
        <f t="shared" si="17"/>
        <v>Admis(e)</v>
      </c>
      <c r="AU11" s="109">
        <f t="shared" si="19"/>
        <v>180</v>
      </c>
      <c r="AV11" s="44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</row>
    <row r="12" spans="1:119" s="32" customFormat="1" ht="30.6" customHeight="1">
      <c r="A12" s="95">
        <v>4</v>
      </c>
      <c r="B12" s="96" t="s">
        <v>82</v>
      </c>
      <c r="C12" s="96" t="s">
        <v>83</v>
      </c>
      <c r="D12" s="96" t="s">
        <v>84</v>
      </c>
      <c r="E12" s="97">
        <f t="shared" si="0"/>
        <v>10.430588235294117</v>
      </c>
      <c r="F12" s="98">
        <f t="shared" si="1"/>
        <v>17</v>
      </c>
      <c r="G12" s="99">
        <v>6.33</v>
      </c>
      <c r="H12" s="99">
        <v>10</v>
      </c>
      <c r="I12" s="99">
        <v>11</v>
      </c>
      <c r="J12" s="99">
        <v>12</v>
      </c>
      <c r="K12" s="99">
        <v>16</v>
      </c>
      <c r="L12" s="100">
        <f t="shared" si="2"/>
        <v>8.0014285714285709</v>
      </c>
      <c r="M12" s="101">
        <f t="shared" si="3"/>
        <v>2</v>
      </c>
      <c r="N12" s="99">
        <v>6.67</v>
      </c>
      <c r="O12" s="99">
        <v>8</v>
      </c>
      <c r="P12" s="99">
        <v>10</v>
      </c>
      <c r="Q12" s="102">
        <f t="shared" si="4"/>
        <v>11.333333333333334</v>
      </c>
      <c r="R12" s="103">
        <f t="shared" si="5"/>
        <v>6</v>
      </c>
      <c r="S12" s="99">
        <v>10</v>
      </c>
      <c r="T12" s="99">
        <v>10</v>
      </c>
      <c r="U12" s="99">
        <v>14</v>
      </c>
      <c r="V12" s="102">
        <f t="shared" si="6"/>
        <v>10.049999999999999</v>
      </c>
      <c r="W12" s="103">
        <f t="shared" si="7"/>
        <v>30</v>
      </c>
      <c r="X12" s="104">
        <f t="shared" si="8"/>
        <v>10.776</v>
      </c>
      <c r="Y12" s="105">
        <f t="shared" si="9"/>
        <v>15</v>
      </c>
      <c r="Z12" s="99">
        <v>8.33</v>
      </c>
      <c r="AA12" s="99">
        <v>11.33</v>
      </c>
      <c r="AB12" s="99">
        <v>13</v>
      </c>
      <c r="AC12" s="99">
        <v>10</v>
      </c>
      <c r="AD12" s="99">
        <v>11</v>
      </c>
      <c r="AE12" s="104">
        <f t="shared" si="10"/>
        <v>9.4433333333333334</v>
      </c>
      <c r="AF12" s="105">
        <f t="shared" si="11"/>
        <v>4</v>
      </c>
      <c r="AG12" s="99">
        <v>5.5</v>
      </c>
      <c r="AH12" s="99">
        <v>11.33</v>
      </c>
      <c r="AI12" s="99">
        <v>11.5</v>
      </c>
      <c r="AJ12" s="104">
        <f t="shared" si="18"/>
        <v>9.8888888888888893</v>
      </c>
      <c r="AK12" s="105">
        <f t="shared" si="12"/>
        <v>7</v>
      </c>
      <c r="AL12" s="99">
        <v>10</v>
      </c>
      <c r="AM12" s="99">
        <v>10</v>
      </c>
      <c r="AN12" s="99">
        <v>5</v>
      </c>
      <c r="AO12" s="99">
        <v>13</v>
      </c>
      <c r="AP12" s="104">
        <f t="shared" si="13"/>
        <v>10.25</v>
      </c>
      <c r="AQ12" s="106">
        <f t="shared" si="14"/>
        <v>30</v>
      </c>
      <c r="AR12" s="106">
        <f t="shared" si="15"/>
        <v>60</v>
      </c>
      <c r="AS12" s="107">
        <f t="shared" si="16"/>
        <v>10.149999999999999</v>
      </c>
      <c r="AT12" s="108" t="str">
        <f t="shared" si="17"/>
        <v>Admis(e)</v>
      </c>
      <c r="AU12" s="109">
        <f t="shared" si="19"/>
        <v>180</v>
      </c>
      <c r="AV12" s="44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</row>
    <row r="13" spans="1:119" s="32" customFormat="1" ht="30.6" customHeight="1">
      <c r="A13" s="95">
        <v>5</v>
      </c>
      <c r="B13" s="96" t="s">
        <v>85</v>
      </c>
      <c r="C13" s="96" t="s">
        <v>86</v>
      </c>
      <c r="D13" s="96" t="s">
        <v>87</v>
      </c>
      <c r="E13" s="97">
        <f t="shared" si="0"/>
        <v>10.096470588235293</v>
      </c>
      <c r="F13" s="98">
        <f t="shared" si="1"/>
        <v>17</v>
      </c>
      <c r="G13" s="99">
        <v>9.33</v>
      </c>
      <c r="H13" s="99">
        <v>9.33</v>
      </c>
      <c r="I13" s="99">
        <v>8</v>
      </c>
      <c r="J13" s="99">
        <v>11</v>
      </c>
      <c r="K13" s="99">
        <v>16</v>
      </c>
      <c r="L13" s="100">
        <f t="shared" si="2"/>
        <v>9</v>
      </c>
      <c r="M13" s="101">
        <f t="shared" si="3"/>
        <v>4</v>
      </c>
      <c r="N13" s="99">
        <v>7</v>
      </c>
      <c r="O13" s="99">
        <v>10.5</v>
      </c>
      <c r="P13" s="99">
        <v>10.5</v>
      </c>
      <c r="Q13" s="102">
        <f t="shared" si="4"/>
        <v>10</v>
      </c>
      <c r="R13" s="103">
        <f t="shared" si="5"/>
        <v>6</v>
      </c>
      <c r="S13" s="99">
        <v>8.5</v>
      </c>
      <c r="T13" s="99">
        <v>10</v>
      </c>
      <c r="U13" s="99">
        <v>11.5</v>
      </c>
      <c r="V13" s="102">
        <f t="shared" si="6"/>
        <v>9.83</v>
      </c>
      <c r="W13" s="103">
        <f t="shared" si="7"/>
        <v>27</v>
      </c>
      <c r="X13" s="104">
        <f t="shared" si="8"/>
        <v>10.666666666666666</v>
      </c>
      <c r="Y13" s="105">
        <f t="shared" si="9"/>
        <v>15</v>
      </c>
      <c r="Z13" s="99">
        <v>11.67</v>
      </c>
      <c r="AA13" s="99">
        <v>11.83</v>
      </c>
      <c r="AB13" s="99">
        <v>8</v>
      </c>
      <c r="AC13" s="99">
        <v>11</v>
      </c>
      <c r="AD13" s="99">
        <v>12</v>
      </c>
      <c r="AE13" s="104">
        <f t="shared" si="10"/>
        <v>9.5566666666666666</v>
      </c>
      <c r="AF13" s="105">
        <f t="shared" si="11"/>
        <v>4</v>
      </c>
      <c r="AG13" s="99">
        <v>6.5</v>
      </c>
      <c r="AH13" s="99">
        <v>11.67</v>
      </c>
      <c r="AI13" s="99">
        <v>10.5</v>
      </c>
      <c r="AJ13" s="104">
        <f t="shared" si="18"/>
        <v>10.888888888888889</v>
      </c>
      <c r="AK13" s="105">
        <f t="shared" si="12"/>
        <v>9</v>
      </c>
      <c r="AL13" s="99">
        <v>6</v>
      </c>
      <c r="AM13" s="99">
        <v>11</v>
      </c>
      <c r="AN13" s="99">
        <v>12.5</v>
      </c>
      <c r="AO13" s="99">
        <v>13</v>
      </c>
      <c r="AP13" s="104">
        <f t="shared" si="13"/>
        <v>10.52</v>
      </c>
      <c r="AQ13" s="106">
        <f t="shared" si="14"/>
        <v>30</v>
      </c>
      <c r="AR13" s="106">
        <f t="shared" si="15"/>
        <v>60</v>
      </c>
      <c r="AS13" s="107">
        <f t="shared" si="16"/>
        <v>10.175000000000001</v>
      </c>
      <c r="AT13" s="108" t="str">
        <f t="shared" si="17"/>
        <v>Admis(e)</v>
      </c>
      <c r="AU13" s="109">
        <f t="shared" si="19"/>
        <v>180</v>
      </c>
      <c r="AV13" s="44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</row>
    <row r="14" spans="1:119" s="32" customFormat="1" ht="30.6" customHeight="1">
      <c r="A14" s="95">
        <v>6</v>
      </c>
      <c r="B14" s="96" t="s">
        <v>42</v>
      </c>
      <c r="C14" s="96" t="s">
        <v>43</v>
      </c>
      <c r="D14" s="96" t="s">
        <v>44</v>
      </c>
      <c r="E14" s="97">
        <f t="shared" si="0"/>
        <v>10.861176470588234</v>
      </c>
      <c r="F14" s="98">
        <f t="shared" si="1"/>
        <v>17</v>
      </c>
      <c r="G14" s="99">
        <v>9.83</v>
      </c>
      <c r="H14" s="99">
        <v>9.33</v>
      </c>
      <c r="I14" s="99">
        <v>10</v>
      </c>
      <c r="J14" s="99">
        <v>12</v>
      </c>
      <c r="K14" s="99">
        <v>16</v>
      </c>
      <c r="L14" s="100">
        <f t="shared" si="2"/>
        <v>9.2642857142857142</v>
      </c>
      <c r="M14" s="101">
        <f t="shared" si="3"/>
        <v>2</v>
      </c>
      <c r="N14" s="99">
        <v>9.17</v>
      </c>
      <c r="O14" s="99">
        <v>8.67</v>
      </c>
      <c r="P14" s="99">
        <v>10</v>
      </c>
      <c r="Q14" s="102">
        <f t="shared" si="4"/>
        <v>10.333333333333334</v>
      </c>
      <c r="R14" s="103">
        <f t="shared" si="5"/>
        <v>6</v>
      </c>
      <c r="S14" s="99">
        <v>12</v>
      </c>
      <c r="T14" s="99">
        <v>10</v>
      </c>
      <c r="U14" s="99">
        <v>9</v>
      </c>
      <c r="V14" s="102">
        <f t="shared" si="6"/>
        <v>10.39</v>
      </c>
      <c r="W14" s="103">
        <f t="shared" si="7"/>
        <v>30</v>
      </c>
      <c r="X14" s="104">
        <f t="shared" si="8"/>
        <v>9.6573333333333338</v>
      </c>
      <c r="Y14" s="105">
        <f t="shared" si="9"/>
        <v>11</v>
      </c>
      <c r="Z14" s="99">
        <v>5.67</v>
      </c>
      <c r="AA14" s="99">
        <v>10.67</v>
      </c>
      <c r="AB14" s="99">
        <v>12</v>
      </c>
      <c r="AC14" s="99">
        <v>10.5</v>
      </c>
      <c r="AD14" s="99">
        <v>10.5</v>
      </c>
      <c r="AE14" s="104">
        <f t="shared" si="10"/>
        <v>9.6666666666666661</v>
      </c>
      <c r="AF14" s="105">
        <f t="shared" si="11"/>
        <v>4</v>
      </c>
      <c r="AG14" s="99">
        <v>7.17</v>
      </c>
      <c r="AH14" s="99">
        <v>11.33</v>
      </c>
      <c r="AI14" s="99">
        <v>10.5</v>
      </c>
      <c r="AJ14" s="104">
        <f t="shared" si="18"/>
        <v>12</v>
      </c>
      <c r="AK14" s="105">
        <f t="shared" si="12"/>
        <v>9</v>
      </c>
      <c r="AL14" s="99">
        <v>10.5</v>
      </c>
      <c r="AM14" s="99">
        <v>12</v>
      </c>
      <c r="AN14" s="99">
        <v>12</v>
      </c>
      <c r="AO14" s="99">
        <v>13</v>
      </c>
      <c r="AP14" s="104">
        <f t="shared" si="13"/>
        <v>10.37</v>
      </c>
      <c r="AQ14" s="106">
        <f t="shared" si="14"/>
        <v>30</v>
      </c>
      <c r="AR14" s="106">
        <f t="shared" si="15"/>
        <v>60</v>
      </c>
      <c r="AS14" s="107">
        <f t="shared" si="16"/>
        <v>10.379999999999999</v>
      </c>
      <c r="AT14" s="108" t="str">
        <f t="shared" si="17"/>
        <v>Admis(e)</v>
      </c>
      <c r="AU14" s="109">
        <f t="shared" si="19"/>
        <v>180</v>
      </c>
      <c r="AV14" s="44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</row>
    <row r="15" spans="1:119" s="32" customFormat="1" ht="30.6" customHeight="1">
      <c r="A15" s="95">
        <v>7</v>
      </c>
      <c r="B15" s="96" t="s">
        <v>45</v>
      </c>
      <c r="C15" s="96" t="s">
        <v>46</v>
      </c>
      <c r="D15" s="96" t="s">
        <v>47</v>
      </c>
      <c r="E15" s="97">
        <f t="shared" si="0"/>
        <v>0</v>
      </c>
      <c r="F15" s="98">
        <f t="shared" si="1"/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  <c r="L15" s="100">
        <f t="shared" si="2"/>
        <v>5.57</v>
      </c>
      <c r="M15" s="101">
        <f t="shared" si="3"/>
        <v>2</v>
      </c>
      <c r="N15" s="99">
        <v>6.33</v>
      </c>
      <c r="O15" s="99">
        <v>0</v>
      </c>
      <c r="P15" s="99">
        <v>10</v>
      </c>
      <c r="Q15" s="102">
        <f t="shared" si="4"/>
        <v>4.666666666666667</v>
      </c>
      <c r="R15" s="103">
        <f t="shared" si="5"/>
        <v>2</v>
      </c>
      <c r="S15" s="99">
        <v>14</v>
      </c>
      <c r="T15" s="99">
        <v>0</v>
      </c>
      <c r="U15" s="99">
        <v>0</v>
      </c>
      <c r="V15" s="102">
        <f t="shared" si="6"/>
        <v>2.2399999999999998</v>
      </c>
      <c r="W15" s="103">
        <f t="shared" si="7"/>
        <v>4</v>
      </c>
      <c r="X15" s="104">
        <f t="shared" si="8"/>
        <v>8.6333333333333329</v>
      </c>
      <c r="Y15" s="105">
        <f t="shared" si="9"/>
        <v>11</v>
      </c>
      <c r="Z15" s="99">
        <v>10</v>
      </c>
      <c r="AA15" s="99">
        <v>0</v>
      </c>
      <c r="AB15" s="99">
        <v>12</v>
      </c>
      <c r="AC15" s="99">
        <v>15</v>
      </c>
      <c r="AD15" s="99">
        <v>11.5</v>
      </c>
      <c r="AE15" s="104">
        <f t="shared" si="10"/>
        <v>4.166666666666667</v>
      </c>
      <c r="AF15" s="105">
        <f t="shared" si="11"/>
        <v>2</v>
      </c>
      <c r="AG15" s="99">
        <v>0</v>
      </c>
      <c r="AH15" s="99">
        <v>0</v>
      </c>
      <c r="AI15" s="99">
        <v>12.5</v>
      </c>
      <c r="AJ15" s="104">
        <f t="shared" si="18"/>
        <v>6.7777777777777777</v>
      </c>
      <c r="AK15" s="105">
        <f t="shared" si="12"/>
        <v>5</v>
      </c>
      <c r="AL15" s="99">
        <v>11</v>
      </c>
      <c r="AM15" s="99">
        <v>0</v>
      </c>
      <c r="AN15" s="99">
        <v>0</v>
      </c>
      <c r="AO15" s="99">
        <v>13</v>
      </c>
      <c r="AP15" s="104">
        <f t="shared" si="13"/>
        <v>7.1899999999999995</v>
      </c>
      <c r="AQ15" s="106">
        <f t="shared" si="14"/>
        <v>18</v>
      </c>
      <c r="AR15" s="106">
        <f t="shared" si="15"/>
        <v>22</v>
      </c>
      <c r="AS15" s="107">
        <f t="shared" si="16"/>
        <v>4.7149999999999999</v>
      </c>
      <c r="AT15" s="108" t="str">
        <f t="shared" si="17"/>
        <v>ajourné</v>
      </c>
      <c r="AU15" s="109">
        <f t="shared" si="19"/>
        <v>142</v>
      </c>
      <c r="AV15" s="44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</row>
    <row r="16" spans="1:119" s="32" customFormat="1" ht="30.6" customHeight="1">
      <c r="A16" s="95">
        <v>8</v>
      </c>
      <c r="B16" s="96" t="s">
        <v>48</v>
      </c>
      <c r="C16" s="96" t="s">
        <v>49</v>
      </c>
      <c r="D16" s="96" t="s">
        <v>50</v>
      </c>
      <c r="E16" s="97">
        <f t="shared" si="0"/>
        <v>8.1576470588235299</v>
      </c>
      <c r="F16" s="98">
        <f t="shared" si="1"/>
        <v>13</v>
      </c>
      <c r="G16" s="99">
        <v>10.67</v>
      </c>
      <c r="H16" s="99">
        <v>0</v>
      </c>
      <c r="I16" s="99">
        <v>10</v>
      </c>
      <c r="J16" s="99">
        <v>10</v>
      </c>
      <c r="K16" s="99">
        <v>13</v>
      </c>
      <c r="L16" s="100">
        <f t="shared" si="2"/>
        <v>10.141428571428573</v>
      </c>
      <c r="M16" s="101">
        <f t="shared" si="3"/>
        <v>7</v>
      </c>
      <c r="N16" s="99">
        <v>11.33</v>
      </c>
      <c r="O16" s="99">
        <v>9</v>
      </c>
      <c r="P16" s="99">
        <v>9.5</v>
      </c>
      <c r="Q16" s="102">
        <f t="shared" si="4"/>
        <v>8.3333333333333339</v>
      </c>
      <c r="R16" s="103">
        <f t="shared" si="5"/>
        <v>2</v>
      </c>
      <c r="S16" s="99">
        <v>8</v>
      </c>
      <c r="T16" s="99">
        <v>11</v>
      </c>
      <c r="U16" s="99">
        <v>6</v>
      </c>
      <c r="V16" s="102">
        <f t="shared" si="6"/>
        <v>8.66</v>
      </c>
      <c r="W16" s="103">
        <f t="shared" si="7"/>
        <v>22</v>
      </c>
      <c r="X16" s="104">
        <f t="shared" si="8"/>
        <v>9.2119999999999997</v>
      </c>
      <c r="Y16" s="105">
        <f t="shared" si="9"/>
        <v>9</v>
      </c>
      <c r="Z16" s="99">
        <v>10</v>
      </c>
      <c r="AA16" s="99">
        <v>7.67</v>
      </c>
      <c r="AB16" s="99">
        <v>10</v>
      </c>
      <c r="AC16" s="99">
        <v>8</v>
      </c>
      <c r="AD16" s="99">
        <v>11.5</v>
      </c>
      <c r="AE16" s="104">
        <f t="shared" si="10"/>
        <v>9.6666666666666661</v>
      </c>
      <c r="AF16" s="105">
        <f t="shared" si="11"/>
        <v>4</v>
      </c>
      <c r="AG16" s="99">
        <v>8.5</v>
      </c>
      <c r="AH16" s="99">
        <v>10</v>
      </c>
      <c r="AI16" s="99">
        <v>10.5</v>
      </c>
      <c r="AJ16" s="104">
        <f t="shared" si="18"/>
        <v>10.888888888888889</v>
      </c>
      <c r="AK16" s="105">
        <f t="shared" si="12"/>
        <v>9</v>
      </c>
      <c r="AL16" s="99">
        <v>13.5</v>
      </c>
      <c r="AM16" s="99">
        <v>7</v>
      </c>
      <c r="AN16" s="99">
        <v>9</v>
      </c>
      <c r="AO16" s="99">
        <v>13</v>
      </c>
      <c r="AP16" s="104">
        <f t="shared" si="13"/>
        <v>9.81</v>
      </c>
      <c r="AQ16" s="106">
        <f t="shared" si="14"/>
        <v>22</v>
      </c>
      <c r="AR16" s="106">
        <f t="shared" si="15"/>
        <v>44</v>
      </c>
      <c r="AS16" s="107">
        <f t="shared" si="16"/>
        <v>9.2349999999999994</v>
      </c>
      <c r="AT16" s="108" t="str">
        <f t="shared" si="17"/>
        <v>ajourné</v>
      </c>
      <c r="AU16" s="109">
        <f t="shared" si="19"/>
        <v>164</v>
      </c>
      <c r="AV16" s="44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</row>
    <row r="17" spans="1:119" s="32" customFormat="1" ht="30.6" customHeight="1">
      <c r="A17" s="95">
        <v>9</v>
      </c>
      <c r="B17" s="96" t="s">
        <v>88</v>
      </c>
      <c r="C17" s="96" t="s">
        <v>89</v>
      </c>
      <c r="D17" s="96" t="s">
        <v>90</v>
      </c>
      <c r="E17" s="97">
        <f t="shared" si="0"/>
        <v>11.529411764705882</v>
      </c>
      <c r="F17" s="98">
        <f t="shared" si="1"/>
        <v>17</v>
      </c>
      <c r="G17" s="99">
        <v>12</v>
      </c>
      <c r="H17" s="99">
        <v>10</v>
      </c>
      <c r="I17" s="99">
        <v>11.5</v>
      </c>
      <c r="J17" s="99">
        <v>10</v>
      </c>
      <c r="K17" s="99">
        <v>16</v>
      </c>
      <c r="L17" s="100">
        <f t="shared" si="2"/>
        <v>10.37857142857143</v>
      </c>
      <c r="M17" s="101">
        <f t="shared" si="3"/>
        <v>7</v>
      </c>
      <c r="N17" s="99">
        <v>8.33</v>
      </c>
      <c r="O17" s="99">
        <v>11.83</v>
      </c>
      <c r="P17" s="99">
        <v>12</v>
      </c>
      <c r="Q17" s="102">
        <f t="shared" si="4"/>
        <v>12.333333333333334</v>
      </c>
      <c r="R17" s="103">
        <f t="shared" si="5"/>
        <v>6</v>
      </c>
      <c r="S17" s="99">
        <v>12</v>
      </c>
      <c r="T17" s="99">
        <v>12</v>
      </c>
      <c r="U17" s="99">
        <v>13</v>
      </c>
      <c r="V17" s="102">
        <f t="shared" si="6"/>
        <v>11.43</v>
      </c>
      <c r="W17" s="103">
        <f t="shared" si="7"/>
        <v>30</v>
      </c>
      <c r="X17" s="104">
        <f t="shared" si="8"/>
        <v>11.066666666666666</v>
      </c>
      <c r="Y17" s="105">
        <f t="shared" si="9"/>
        <v>15</v>
      </c>
      <c r="Z17" s="99">
        <v>11.67</v>
      </c>
      <c r="AA17" s="99">
        <v>10.83</v>
      </c>
      <c r="AB17" s="99">
        <v>10.5</v>
      </c>
      <c r="AC17" s="99">
        <v>11</v>
      </c>
      <c r="AD17" s="99">
        <v>12</v>
      </c>
      <c r="AE17" s="104">
        <f t="shared" si="10"/>
        <v>10.776666666666666</v>
      </c>
      <c r="AF17" s="105">
        <f t="shared" si="11"/>
        <v>6</v>
      </c>
      <c r="AG17" s="99">
        <v>9.5</v>
      </c>
      <c r="AH17" s="99">
        <v>11.83</v>
      </c>
      <c r="AI17" s="99">
        <v>11</v>
      </c>
      <c r="AJ17" s="104">
        <f t="shared" si="18"/>
        <v>8.8333333333333339</v>
      </c>
      <c r="AK17" s="105">
        <f t="shared" si="12"/>
        <v>5</v>
      </c>
      <c r="AL17" s="99">
        <v>6</v>
      </c>
      <c r="AM17" s="99">
        <v>13</v>
      </c>
      <c r="AN17" s="99">
        <v>2</v>
      </c>
      <c r="AO17" s="99">
        <v>12.5</v>
      </c>
      <c r="AP17" s="104">
        <f t="shared" si="13"/>
        <v>10.34</v>
      </c>
      <c r="AQ17" s="106">
        <f t="shared" si="14"/>
        <v>30</v>
      </c>
      <c r="AR17" s="106">
        <f t="shared" si="15"/>
        <v>60</v>
      </c>
      <c r="AS17" s="107">
        <f t="shared" si="16"/>
        <v>10.885</v>
      </c>
      <c r="AT17" s="108" t="str">
        <f t="shared" si="17"/>
        <v>Admis(e)</v>
      </c>
      <c r="AU17" s="109">
        <f t="shared" si="19"/>
        <v>180</v>
      </c>
      <c r="AV17" s="44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</row>
    <row r="18" spans="1:119" s="32" customFormat="1" ht="30.6" customHeight="1">
      <c r="A18" s="95">
        <v>10</v>
      </c>
      <c r="B18" s="96" t="s">
        <v>51</v>
      </c>
      <c r="C18" s="96" t="s">
        <v>52</v>
      </c>
      <c r="D18" s="96" t="s">
        <v>53</v>
      </c>
      <c r="E18" s="97">
        <f t="shared" si="0"/>
        <v>9.9223529411764702</v>
      </c>
      <c r="F18" s="98">
        <f t="shared" si="1"/>
        <v>13</v>
      </c>
      <c r="G18" s="99">
        <v>10</v>
      </c>
      <c r="H18" s="99">
        <v>9.67</v>
      </c>
      <c r="I18" s="99">
        <v>10</v>
      </c>
      <c r="J18" s="99">
        <v>10</v>
      </c>
      <c r="K18" s="99">
        <v>10</v>
      </c>
      <c r="L18" s="100">
        <f t="shared" si="2"/>
        <v>6.9514285714285711</v>
      </c>
      <c r="M18" s="101">
        <f t="shared" si="3"/>
        <v>2</v>
      </c>
      <c r="N18" s="99">
        <v>6</v>
      </c>
      <c r="O18" s="99">
        <v>5.33</v>
      </c>
      <c r="P18" s="99">
        <v>10</v>
      </c>
      <c r="Q18" s="102">
        <f t="shared" si="4"/>
        <v>10.166666666666666</v>
      </c>
      <c r="R18" s="103">
        <f t="shared" si="5"/>
        <v>6</v>
      </c>
      <c r="S18" s="99">
        <v>11</v>
      </c>
      <c r="T18" s="99">
        <v>7</v>
      </c>
      <c r="U18" s="99">
        <v>12.5</v>
      </c>
      <c r="V18" s="102">
        <f t="shared" si="6"/>
        <v>9.2799999999999994</v>
      </c>
      <c r="W18" s="103">
        <f t="shared" si="7"/>
        <v>21</v>
      </c>
      <c r="X18" s="104">
        <f t="shared" si="8"/>
        <v>8.6546666666666656</v>
      </c>
      <c r="Y18" s="105">
        <f t="shared" si="9"/>
        <v>7</v>
      </c>
      <c r="Z18" s="99">
        <v>4.33</v>
      </c>
      <c r="AA18" s="99">
        <v>9.5</v>
      </c>
      <c r="AB18" s="99">
        <v>10.5</v>
      </c>
      <c r="AC18" s="99">
        <v>11</v>
      </c>
      <c r="AD18" s="99">
        <v>10.5</v>
      </c>
      <c r="AE18" s="104">
        <f t="shared" si="10"/>
        <v>7.166666666666667</v>
      </c>
      <c r="AF18" s="105">
        <f t="shared" si="11"/>
        <v>0</v>
      </c>
      <c r="AG18" s="99">
        <v>5.17</v>
      </c>
      <c r="AH18" s="99">
        <v>8.33</v>
      </c>
      <c r="AI18" s="99">
        <v>8</v>
      </c>
      <c r="AJ18" s="104">
        <f t="shared" si="18"/>
        <v>10.333333333333334</v>
      </c>
      <c r="AK18" s="105">
        <f t="shared" si="12"/>
        <v>9</v>
      </c>
      <c r="AL18" s="99">
        <v>10</v>
      </c>
      <c r="AM18" s="99">
        <v>8</v>
      </c>
      <c r="AN18" s="99">
        <v>9</v>
      </c>
      <c r="AO18" s="99">
        <v>13</v>
      </c>
      <c r="AP18" s="104">
        <f t="shared" si="13"/>
        <v>8.8699999999999992</v>
      </c>
      <c r="AQ18" s="106">
        <f t="shared" si="14"/>
        <v>16</v>
      </c>
      <c r="AR18" s="106">
        <f t="shared" si="15"/>
        <v>37</v>
      </c>
      <c r="AS18" s="107">
        <f t="shared" si="16"/>
        <v>9.0749999999999993</v>
      </c>
      <c r="AT18" s="108" t="str">
        <f t="shared" si="17"/>
        <v>ajourné</v>
      </c>
      <c r="AU18" s="109">
        <f t="shared" si="19"/>
        <v>157</v>
      </c>
      <c r="AV18" s="44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</row>
    <row r="19" spans="1:119" s="32" customFormat="1" ht="30.6" customHeight="1">
      <c r="A19" s="95">
        <v>11</v>
      </c>
      <c r="B19" s="96" t="s">
        <v>91</v>
      </c>
      <c r="C19" s="96" t="s">
        <v>92</v>
      </c>
      <c r="D19" s="96" t="s">
        <v>93</v>
      </c>
      <c r="E19" s="97">
        <f t="shared" si="0"/>
        <v>11.785882352941178</v>
      </c>
      <c r="F19" s="98">
        <f t="shared" si="1"/>
        <v>17</v>
      </c>
      <c r="G19" s="99">
        <v>11.67</v>
      </c>
      <c r="H19" s="99">
        <v>9.67</v>
      </c>
      <c r="I19" s="99">
        <v>12</v>
      </c>
      <c r="J19" s="99">
        <v>13</v>
      </c>
      <c r="K19" s="99">
        <v>14</v>
      </c>
      <c r="L19" s="100">
        <f t="shared" si="2"/>
        <v>10.285714285714286</v>
      </c>
      <c r="M19" s="101">
        <f t="shared" si="3"/>
        <v>7</v>
      </c>
      <c r="N19" s="99">
        <v>9</v>
      </c>
      <c r="O19" s="99">
        <v>10.5</v>
      </c>
      <c r="P19" s="99">
        <v>12</v>
      </c>
      <c r="Q19" s="102">
        <f t="shared" si="4"/>
        <v>10.333333333333334</v>
      </c>
      <c r="R19" s="103">
        <f t="shared" si="5"/>
        <v>6</v>
      </c>
      <c r="S19" s="99">
        <v>9</v>
      </c>
      <c r="T19" s="99">
        <v>12</v>
      </c>
      <c r="U19" s="99">
        <v>10</v>
      </c>
      <c r="V19" s="102">
        <f t="shared" si="6"/>
        <v>11.15</v>
      </c>
      <c r="W19" s="103">
        <f t="shared" si="7"/>
        <v>30</v>
      </c>
      <c r="X19" s="104">
        <f t="shared" si="8"/>
        <v>9.8000000000000007</v>
      </c>
      <c r="Y19" s="105">
        <f t="shared" si="9"/>
        <v>7</v>
      </c>
      <c r="Z19" s="99">
        <v>7</v>
      </c>
      <c r="AA19" s="99">
        <v>12.5</v>
      </c>
      <c r="AB19" s="99">
        <v>9</v>
      </c>
      <c r="AC19" s="99">
        <v>10</v>
      </c>
      <c r="AD19" s="99">
        <v>13</v>
      </c>
      <c r="AE19" s="104">
        <f t="shared" si="10"/>
        <v>9.2799999999999994</v>
      </c>
      <c r="AF19" s="105">
        <f t="shared" si="11"/>
        <v>2</v>
      </c>
      <c r="AG19" s="99">
        <v>7.67</v>
      </c>
      <c r="AH19" s="99">
        <v>7.67</v>
      </c>
      <c r="AI19" s="99">
        <v>12.5</v>
      </c>
      <c r="AJ19" s="104">
        <f t="shared" si="18"/>
        <v>9.7777777777777786</v>
      </c>
      <c r="AK19" s="105">
        <f t="shared" si="12"/>
        <v>5</v>
      </c>
      <c r="AL19" s="99">
        <v>8</v>
      </c>
      <c r="AM19" s="99">
        <v>13</v>
      </c>
      <c r="AN19" s="99">
        <v>6.5</v>
      </c>
      <c r="AO19" s="99">
        <v>11</v>
      </c>
      <c r="AP19" s="104">
        <f t="shared" si="13"/>
        <v>9.69</v>
      </c>
      <c r="AQ19" s="106">
        <f t="shared" si="14"/>
        <v>14</v>
      </c>
      <c r="AR19" s="106">
        <f t="shared" si="15"/>
        <v>60</v>
      </c>
      <c r="AS19" s="107">
        <f t="shared" si="16"/>
        <v>10.42</v>
      </c>
      <c r="AT19" s="108" t="str">
        <f t="shared" si="17"/>
        <v>Admis(e)</v>
      </c>
      <c r="AU19" s="109">
        <f t="shared" si="19"/>
        <v>180</v>
      </c>
      <c r="AV19" s="44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</row>
    <row r="20" spans="1:119" s="32" customFormat="1" ht="30.6" customHeight="1">
      <c r="A20" s="95">
        <v>12</v>
      </c>
      <c r="B20" s="96" t="s">
        <v>54</v>
      </c>
      <c r="C20" s="96" t="s">
        <v>55</v>
      </c>
      <c r="D20" s="96" t="s">
        <v>56</v>
      </c>
      <c r="E20" s="97">
        <f t="shared" si="0"/>
        <v>9.4599999999999991</v>
      </c>
      <c r="F20" s="98">
        <f t="shared" si="1"/>
        <v>13</v>
      </c>
      <c r="G20" s="99">
        <v>7.33</v>
      </c>
      <c r="H20" s="99">
        <v>10</v>
      </c>
      <c r="I20" s="99">
        <v>10</v>
      </c>
      <c r="J20" s="99">
        <v>10.5</v>
      </c>
      <c r="K20" s="99">
        <v>10</v>
      </c>
      <c r="L20" s="100">
        <f t="shared" si="2"/>
        <v>9.7842857142857156</v>
      </c>
      <c r="M20" s="101">
        <f t="shared" si="3"/>
        <v>5</v>
      </c>
      <c r="N20" s="99">
        <v>10.83</v>
      </c>
      <c r="O20" s="99">
        <v>8</v>
      </c>
      <c r="P20" s="99">
        <v>10</v>
      </c>
      <c r="Q20" s="102">
        <f t="shared" si="4"/>
        <v>10.666666666666666</v>
      </c>
      <c r="R20" s="103">
        <f t="shared" si="5"/>
        <v>6</v>
      </c>
      <c r="S20" s="99">
        <v>11.5</v>
      </c>
      <c r="T20" s="99">
        <v>10.5</v>
      </c>
      <c r="U20" s="99">
        <v>10</v>
      </c>
      <c r="V20" s="102">
        <f t="shared" si="6"/>
        <v>9.7799999999999994</v>
      </c>
      <c r="W20" s="103">
        <f t="shared" si="7"/>
        <v>24</v>
      </c>
      <c r="X20" s="104">
        <f t="shared" si="8"/>
        <v>10.199999999999999</v>
      </c>
      <c r="Y20" s="105">
        <f t="shared" si="9"/>
        <v>15</v>
      </c>
      <c r="Z20" s="99">
        <v>10</v>
      </c>
      <c r="AA20" s="99">
        <v>10</v>
      </c>
      <c r="AB20" s="99">
        <v>10</v>
      </c>
      <c r="AC20" s="99">
        <v>11.5</v>
      </c>
      <c r="AD20" s="99">
        <v>10</v>
      </c>
      <c r="AE20" s="104">
        <f t="shared" si="10"/>
        <v>10.333333333333334</v>
      </c>
      <c r="AF20" s="105">
        <f t="shared" si="11"/>
        <v>6</v>
      </c>
      <c r="AG20" s="99">
        <v>9.33</v>
      </c>
      <c r="AH20" s="99">
        <v>11.67</v>
      </c>
      <c r="AI20" s="99">
        <v>10</v>
      </c>
      <c r="AJ20" s="104">
        <f t="shared" si="18"/>
        <v>11.444444444444445</v>
      </c>
      <c r="AK20" s="105">
        <f t="shared" si="12"/>
        <v>9</v>
      </c>
      <c r="AL20" s="99">
        <v>11</v>
      </c>
      <c r="AM20" s="99">
        <v>10</v>
      </c>
      <c r="AN20" s="99">
        <v>8</v>
      </c>
      <c r="AO20" s="99">
        <v>15</v>
      </c>
      <c r="AP20" s="104">
        <f t="shared" si="13"/>
        <v>10.6</v>
      </c>
      <c r="AQ20" s="106">
        <f t="shared" si="14"/>
        <v>30</v>
      </c>
      <c r="AR20" s="106">
        <f t="shared" si="15"/>
        <v>60</v>
      </c>
      <c r="AS20" s="107">
        <f t="shared" si="16"/>
        <v>10.19</v>
      </c>
      <c r="AT20" s="108" t="str">
        <f t="shared" si="17"/>
        <v>Admis(e)</v>
      </c>
      <c r="AU20" s="109">
        <f t="shared" si="19"/>
        <v>180</v>
      </c>
      <c r="AV20" s="44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</row>
    <row r="21" spans="1:119" s="32" customFormat="1" ht="30.6" customHeight="1">
      <c r="A21" s="95">
        <v>13</v>
      </c>
      <c r="B21" s="96" t="s">
        <v>94</v>
      </c>
      <c r="C21" s="96" t="s">
        <v>95</v>
      </c>
      <c r="D21" s="96" t="s">
        <v>78</v>
      </c>
      <c r="E21" s="97">
        <f t="shared" si="0"/>
        <v>10.470588235294118</v>
      </c>
      <c r="F21" s="98">
        <f t="shared" si="1"/>
        <v>17</v>
      </c>
      <c r="G21" s="99">
        <v>11.33</v>
      </c>
      <c r="H21" s="99">
        <v>7.67</v>
      </c>
      <c r="I21" s="99">
        <v>10</v>
      </c>
      <c r="J21" s="99">
        <v>12</v>
      </c>
      <c r="K21" s="99">
        <v>13</v>
      </c>
      <c r="L21" s="100">
        <f t="shared" si="2"/>
        <v>9.2128571428571444</v>
      </c>
      <c r="M21" s="101">
        <f t="shared" si="3"/>
        <v>4</v>
      </c>
      <c r="N21" s="99">
        <v>5.83</v>
      </c>
      <c r="O21" s="99">
        <v>11.5</v>
      </c>
      <c r="P21" s="99">
        <v>12</v>
      </c>
      <c r="Q21" s="102">
        <f t="shared" si="4"/>
        <v>9.5</v>
      </c>
      <c r="R21" s="103">
        <f t="shared" si="5"/>
        <v>2</v>
      </c>
      <c r="S21" s="99">
        <v>12.5</v>
      </c>
      <c r="T21" s="99">
        <v>8</v>
      </c>
      <c r="U21" s="99">
        <v>8</v>
      </c>
      <c r="V21" s="102">
        <f t="shared" si="6"/>
        <v>9.99</v>
      </c>
      <c r="W21" s="103">
        <f t="shared" si="7"/>
        <v>23</v>
      </c>
      <c r="X21" s="104">
        <f t="shared" si="8"/>
        <v>10.354666666666667</v>
      </c>
      <c r="Y21" s="105">
        <f t="shared" si="9"/>
        <v>15</v>
      </c>
      <c r="Z21" s="99">
        <v>12.33</v>
      </c>
      <c r="AA21" s="99">
        <v>9</v>
      </c>
      <c r="AB21" s="99">
        <v>10</v>
      </c>
      <c r="AC21" s="99">
        <v>10</v>
      </c>
      <c r="AD21" s="99">
        <v>10</v>
      </c>
      <c r="AE21" s="104">
        <f t="shared" si="10"/>
        <v>11.89</v>
      </c>
      <c r="AF21" s="105">
        <f t="shared" si="11"/>
        <v>6</v>
      </c>
      <c r="AG21" s="99">
        <v>8.17</v>
      </c>
      <c r="AH21" s="99">
        <v>13</v>
      </c>
      <c r="AI21" s="99">
        <v>14.5</v>
      </c>
      <c r="AJ21" s="104">
        <f t="shared" si="18"/>
        <v>11.333333333333334</v>
      </c>
      <c r="AK21" s="105">
        <f t="shared" si="12"/>
        <v>9</v>
      </c>
      <c r="AL21" s="99">
        <v>15</v>
      </c>
      <c r="AM21" s="99">
        <v>15</v>
      </c>
      <c r="AN21" s="99">
        <v>4.5</v>
      </c>
      <c r="AO21" s="99">
        <v>11</v>
      </c>
      <c r="AP21" s="104">
        <f t="shared" si="13"/>
        <v>10.959999999999999</v>
      </c>
      <c r="AQ21" s="106">
        <f t="shared" si="14"/>
        <v>30</v>
      </c>
      <c r="AR21" s="106">
        <f t="shared" si="15"/>
        <v>60</v>
      </c>
      <c r="AS21" s="107">
        <f t="shared" si="16"/>
        <v>10.475</v>
      </c>
      <c r="AT21" s="108" t="str">
        <f t="shared" si="17"/>
        <v>Admis(e)</v>
      </c>
      <c r="AU21" s="109">
        <f t="shared" si="19"/>
        <v>180</v>
      </c>
      <c r="AV21" s="44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</row>
    <row r="22" spans="1:119" s="32" customFormat="1" ht="30.6" customHeight="1">
      <c r="A22" s="95">
        <v>14</v>
      </c>
      <c r="B22" s="96" t="s">
        <v>57</v>
      </c>
      <c r="C22" s="96" t="s">
        <v>58</v>
      </c>
      <c r="D22" s="96" t="s">
        <v>59</v>
      </c>
      <c r="E22" s="97">
        <f t="shared" si="0"/>
        <v>0</v>
      </c>
      <c r="F22" s="98">
        <f t="shared" si="1"/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100">
        <f t="shared" si="2"/>
        <v>11</v>
      </c>
      <c r="M22" s="101">
        <f t="shared" si="3"/>
        <v>7</v>
      </c>
      <c r="N22" s="99">
        <v>11</v>
      </c>
      <c r="O22" s="99">
        <v>10</v>
      </c>
      <c r="P22" s="99">
        <v>12</v>
      </c>
      <c r="Q22" s="102">
        <f t="shared" si="4"/>
        <v>3.8333333333333335</v>
      </c>
      <c r="R22" s="103">
        <f t="shared" si="5"/>
        <v>2</v>
      </c>
      <c r="S22" s="99">
        <v>11.5</v>
      </c>
      <c r="T22" s="99">
        <v>0</v>
      </c>
      <c r="U22" s="99">
        <v>0</v>
      </c>
      <c r="V22" s="102">
        <f t="shared" si="6"/>
        <v>3.34</v>
      </c>
      <c r="W22" s="103">
        <f t="shared" si="7"/>
        <v>9</v>
      </c>
      <c r="X22" s="104">
        <f t="shared" si="8"/>
        <v>0</v>
      </c>
      <c r="Y22" s="105">
        <f t="shared" si="9"/>
        <v>0</v>
      </c>
      <c r="Z22" s="99">
        <v>0</v>
      </c>
      <c r="AA22" s="99">
        <v>0</v>
      </c>
      <c r="AB22" s="99">
        <v>0</v>
      </c>
      <c r="AC22" s="99">
        <v>0</v>
      </c>
      <c r="AD22" s="99">
        <v>0</v>
      </c>
      <c r="AE22" s="104">
        <f t="shared" si="10"/>
        <v>3.3333333333333335</v>
      </c>
      <c r="AF22" s="105">
        <f t="shared" si="11"/>
        <v>2</v>
      </c>
      <c r="AG22" s="99">
        <v>0</v>
      </c>
      <c r="AH22" s="99">
        <v>10</v>
      </c>
      <c r="AI22" s="99">
        <v>0</v>
      </c>
      <c r="AJ22" s="104">
        <f t="shared" si="18"/>
        <v>4.5555555555555554</v>
      </c>
      <c r="AK22" s="105">
        <f t="shared" si="12"/>
        <v>4</v>
      </c>
      <c r="AL22" s="99">
        <v>10.5</v>
      </c>
      <c r="AM22" s="99">
        <v>10</v>
      </c>
      <c r="AN22" s="99">
        <v>0</v>
      </c>
      <c r="AO22" s="99">
        <v>0</v>
      </c>
      <c r="AP22" s="104">
        <f t="shared" si="13"/>
        <v>2.0399999999999996</v>
      </c>
      <c r="AQ22" s="106">
        <f t="shared" si="14"/>
        <v>6</v>
      </c>
      <c r="AR22" s="106">
        <f t="shared" si="15"/>
        <v>15</v>
      </c>
      <c r="AS22" s="107">
        <f t="shared" si="16"/>
        <v>2.6899999999999995</v>
      </c>
      <c r="AT22" s="108" t="str">
        <f t="shared" si="17"/>
        <v>ajourné</v>
      </c>
      <c r="AU22" s="109">
        <f t="shared" si="19"/>
        <v>135</v>
      </c>
      <c r="AV22" s="44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</row>
    <row r="23" spans="1:119" s="32" customFormat="1" ht="30.6" customHeight="1">
      <c r="A23" s="95">
        <v>15</v>
      </c>
      <c r="B23" s="96" t="s">
        <v>96</v>
      </c>
      <c r="C23" s="96" t="s">
        <v>97</v>
      </c>
      <c r="D23" s="96" t="s">
        <v>98</v>
      </c>
      <c r="E23" s="97">
        <f t="shared" si="0"/>
        <v>11.636470588235294</v>
      </c>
      <c r="F23" s="98">
        <f t="shared" si="1"/>
        <v>17</v>
      </c>
      <c r="G23" s="99">
        <v>12.5</v>
      </c>
      <c r="H23" s="99">
        <v>11.33</v>
      </c>
      <c r="I23" s="99">
        <v>9</v>
      </c>
      <c r="J23" s="99">
        <v>13.5</v>
      </c>
      <c r="K23" s="99">
        <v>13</v>
      </c>
      <c r="L23" s="100">
        <f t="shared" si="2"/>
        <v>10.191428571428572</v>
      </c>
      <c r="M23" s="101">
        <f t="shared" si="3"/>
        <v>7</v>
      </c>
      <c r="N23" s="99">
        <v>11</v>
      </c>
      <c r="O23" s="99">
        <v>9.67</v>
      </c>
      <c r="P23" s="99">
        <v>9.5</v>
      </c>
      <c r="Q23" s="102">
        <f t="shared" si="4"/>
        <v>11.333333333333334</v>
      </c>
      <c r="R23" s="103">
        <f t="shared" si="5"/>
        <v>6</v>
      </c>
      <c r="S23" s="99">
        <v>13</v>
      </c>
      <c r="T23" s="99">
        <v>13</v>
      </c>
      <c r="U23" s="99">
        <v>8</v>
      </c>
      <c r="V23" s="102">
        <f t="shared" si="6"/>
        <v>11.24</v>
      </c>
      <c r="W23" s="103">
        <f t="shared" si="7"/>
        <v>30</v>
      </c>
      <c r="X23" s="104">
        <f t="shared" si="8"/>
        <v>8.8573333333333348</v>
      </c>
      <c r="Y23" s="105">
        <f t="shared" si="9"/>
        <v>7</v>
      </c>
      <c r="Z23" s="99">
        <v>5.67</v>
      </c>
      <c r="AA23" s="99">
        <v>11.17</v>
      </c>
      <c r="AB23" s="99">
        <v>7</v>
      </c>
      <c r="AC23" s="99">
        <v>12</v>
      </c>
      <c r="AD23" s="99">
        <v>13.5</v>
      </c>
      <c r="AE23" s="104">
        <f t="shared" si="10"/>
        <v>10.613333333333333</v>
      </c>
      <c r="AF23" s="105">
        <f t="shared" si="11"/>
        <v>6</v>
      </c>
      <c r="AG23" s="99">
        <v>7.67</v>
      </c>
      <c r="AH23" s="99">
        <v>12.67</v>
      </c>
      <c r="AI23" s="99">
        <v>11.5</v>
      </c>
      <c r="AJ23" s="104">
        <f t="shared" si="18"/>
        <v>11.888888888888889</v>
      </c>
      <c r="AK23" s="105">
        <f t="shared" si="12"/>
        <v>9</v>
      </c>
      <c r="AL23" s="99">
        <v>16</v>
      </c>
      <c r="AM23" s="99">
        <v>14</v>
      </c>
      <c r="AN23" s="99">
        <v>4</v>
      </c>
      <c r="AO23" s="99">
        <v>13</v>
      </c>
      <c r="AP23" s="104">
        <f t="shared" si="13"/>
        <v>10.119999999999999</v>
      </c>
      <c r="AQ23" s="106">
        <f t="shared" si="14"/>
        <v>30</v>
      </c>
      <c r="AR23" s="106">
        <f t="shared" si="15"/>
        <v>60</v>
      </c>
      <c r="AS23" s="107">
        <f t="shared" si="16"/>
        <v>10.68</v>
      </c>
      <c r="AT23" s="108" t="str">
        <f t="shared" si="17"/>
        <v>Admis(e)</v>
      </c>
      <c r="AU23" s="109">
        <f t="shared" si="19"/>
        <v>180</v>
      </c>
      <c r="AV23" s="44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</row>
    <row r="24" spans="1:119" s="32" customFormat="1" ht="30.6" customHeight="1">
      <c r="A24" s="95">
        <v>16</v>
      </c>
      <c r="B24" s="96" t="s">
        <v>61</v>
      </c>
      <c r="C24" s="96" t="s">
        <v>62</v>
      </c>
      <c r="D24" s="96" t="s">
        <v>63</v>
      </c>
      <c r="E24" s="97">
        <f t="shared" si="0"/>
        <v>0</v>
      </c>
      <c r="F24" s="98">
        <f t="shared" si="1"/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100">
        <f t="shared" si="2"/>
        <v>0</v>
      </c>
      <c r="M24" s="101">
        <f t="shared" si="3"/>
        <v>0</v>
      </c>
      <c r="N24" s="99">
        <v>0</v>
      </c>
      <c r="O24" s="99">
        <v>0</v>
      </c>
      <c r="P24" s="99">
        <v>0</v>
      </c>
      <c r="Q24" s="102">
        <f t="shared" si="4"/>
        <v>0</v>
      </c>
      <c r="R24" s="103">
        <f t="shared" si="5"/>
        <v>0</v>
      </c>
      <c r="S24" s="99">
        <v>0</v>
      </c>
      <c r="T24" s="99">
        <v>0</v>
      </c>
      <c r="U24" s="99">
        <v>0</v>
      </c>
      <c r="V24" s="102">
        <f t="shared" si="6"/>
        <v>0</v>
      </c>
      <c r="W24" s="103">
        <f t="shared" si="7"/>
        <v>0</v>
      </c>
      <c r="X24" s="104">
        <f t="shared" si="8"/>
        <v>0</v>
      </c>
      <c r="Y24" s="105">
        <f t="shared" si="9"/>
        <v>0</v>
      </c>
      <c r="Z24" s="99">
        <v>0</v>
      </c>
      <c r="AA24" s="99">
        <v>0</v>
      </c>
      <c r="AB24" s="99">
        <v>0</v>
      </c>
      <c r="AC24" s="99">
        <v>0</v>
      </c>
      <c r="AD24" s="99">
        <v>0</v>
      </c>
      <c r="AE24" s="104">
        <f t="shared" si="10"/>
        <v>0</v>
      </c>
      <c r="AF24" s="105">
        <f t="shared" si="11"/>
        <v>0</v>
      </c>
      <c r="AG24" s="99">
        <v>0</v>
      </c>
      <c r="AH24" s="99">
        <v>0</v>
      </c>
      <c r="AI24" s="99">
        <v>0</v>
      </c>
      <c r="AJ24" s="104">
        <f t="shared" si="18"/>
        <v>0</v>
      </c>
      <c r="AK24" s="105">
        <f t="shared" si="12"/>
        <v>0</v>
      </c>
      <c r="AL24" s="99">
        <v>0</v>
      </c>
      <c r="AM24" s="99">
        <v>0</v>
      </c>
      <c r="AN24" s="99">
        <v>0</v>
      </c>
      <c r="AO24" s="99">
        <v>0</v>
      </c>
      <c r="AP24" s="104">
        <f t="shared" si="13"/>
        <v>0</v>
      </c>
      <c r="AQ24" s="106">
        <f t="shared" si="14"/>
        <v>0</v>
      </c>
      <c r="AR24" s="106">
        <f t="shared" si="15"/>
        <v>0</v>
      </c>
      <c r="AS24" s="107">
        <f t="shared" si="16"/>
        <v>0</v>
      </c>
      <c r="AT24" s="108" t="str">
        <f t="shared" si="17"/>
        <v>Abandon</v>
      </c>
      <c r="AU24" s="109">
        <f t="shared" si="19"/>
        <v>120</v>
      </c>
      <c r="AV24" s="44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</row>
    <row r="25" spans="1:119" s="32" customFormat="1" ht="30.6" customHeight="1">
      <c r="A25" s="95">
        <v>17</v>
      </c>
      <c r="B25" s="96" t="s">
        <v>100</v>
      </c>
      <c r="C25" s="96" t="s">
        <v>101</v>
      </c>
      <c r="D25" s="96" t="s">
        <v>102</v>
      </c>
      <c r="E25" s="97">
        <f t="shared" si="0"/>
        <v>11.294117647058824</v>
      </c>
      <c r="F25" s="98">
        <f t="shared" si="1"/>
        <v>17</v>
      </c>
      <c r="G25" s="99">
        <v>11</v>
      </c>
      <c r="H25" s="99">
        <v>10</v>
      </c>
      <c r="I25" s="99">
        <v>10</v>
      </c>
      <c r="J25" s="99">
        <v>12</v>
      </c>
      <c r="K25" s="99">
        <v>16</v>
      </c>
      <c r="L25" s="100">
        <f t="shared" si="2"/>
        <v>8.8585714285714285</v>
      </c>
      <c r="M25" s="101">
        <f t="shared" si="3"/>
        <v>2</v>
      </c>
      <c r="N25" s="99">
        <v>7.67</v>
      </c>
      <c r="O25" s="99">
        <v>8.5</v>
      </c>
      <c r="P25" s="99">
        <v>11</v>
      </c>
      <c r="Q25" s="102">
        <f t="shared" si="4"/>
        <v>8.3333333333333339</v>
      </c>
      <c r="R25" s="103">
        <f t="shared" si="5"/>
        <v>4</v>
      </c>
      <c r="S25" s="99">
        <v>5</v>
      </c>
      <c r="T25" s="99">
        <v>10</v>
      </c>
      <c r="U25" s="99">
        <v>10</v>
      </c>
      <c r="V25" s="102">
        <f t="shared" si="6"/>
        <v>10.14</v>
      </c>
      <c r="W25" s="103">
        <f t="shared" si="7"/>
        <v>30</v>
      </c>
      <c r="X25" s="104">
        <f t="shared" si="8"/>
        <v>11.075999999999999</v>
      </c>
      <c r="Y25" s="105">
        <f t="shared" si="9"/>
        <v>15</v>
      </c>
      <c r="Z25" s="99">
        <v>10.83</v>
      </c>
      <c r="AA25" s="99">
        <v>11.83</v>
      </c>
      <c r="AB25" s="99">
        <v>11</v>
      </c>
      <c r="AC25" s="99">
        <v>10</v>
      </c>
      <c r="AD25" s="99">
        <v>11.5</v>
      </c>
      <c r="AE25" s="104">
        <f t="shared" si="10"/>
        <v>11.833333333333334</v>
      </c>
      <c r="AF25" s="105">
        <f t="shared" si="11"/>
        <v>6</v>
      </c>
      <c r="AG25" s="99">
        <v>10.17</v>
      </c>
      <c r="AH25" s="99">
        <v>12.83</v>
      </c>
      <c r="AI25" s="99">
        <v>12.5</v>
      </c>
      <c r="AJ25" s="104">
        <f t="shared" si="18"/>
        <v>10.333333333333334</v>
      </c>
      <c r="AK25" s="105">
        <f t="shared" si="12"/>
        <v>9</v>
      </c>
      <c r="AL25" s="99">
        <v>6.5</v>
      </c>
      <c r="AM25" s="99">
        <v>10</v>
      </c>
      <c r="AN25" s="99">
        <v>10.5</v>
      </c>
      <c r="AO25" s="99">
        <v>13</v>
      </c>
      <c r="AP25" s="104">
        <f t="shared" si="13"/>
        <v>11.01</v>
      </c>
      <c r="AQ25" s="106">
        <f t="shared" si="14"/>
        <v>30</v>
      </c>
      <c r="AR25" s="106">
        <f t="shared" si="15"/>
        <v>60</v>
      </c>
      <c r="AS25" s="107">
        <f t="shared" si="16"/>
        <v>10.574999999999999</v>
      </c>
      <c r="AT25" s="108" t="str">
        <f t="shared" si="17"/>
        <v>Admis(e)</v>
      </c>
      <c r="AU25" s="109">
        <f t="shared" si="19"/>
        <v>180</v>
      </c>
      <c r="AV25" s="44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</row>
    <row r="26" spans="1:119" s="32" customFormat="1" ht="30.6" customHeight="1">
      <c r="A26" s="95">
        <v>18</v>
      </c>
      <c r="B26" s="96" t="s">
        <v>103</v>
      </c>
      <c r="C26" s="96" t="s">
        <v>104</v>
      </c>
      <c r="D26" s="96" t="s">
        <v>105</v>
      </c>
      <c r="E26" s="97">
        <f t="shared" si="0"/>
        <v>11.42235294117647</v>
      </c>
      <c r="F26" s="98">
        <f t="shared" si="1"/>
        <v>17</v>
      </c>
      <c r="G26" s="99">
        <v>11.67</v>
      </c>
      <c r="H26" s="99">
        <v>12</v>
      </c>
      <c r="I26" s="99">
        <v>11</v>
      </c>
      <c r="J26" s="99">
        <v>10.5</v>
      </c>
      <c r="K26" s="99">
        <v>12</v>
      </c>
      <c r="L26" s="100">
        <f t="shared" si="2"/>
        <v>7.9771428571428578</v>
      </c>
      <c r="M26" s="101">
        <f t="shared" si="3"/>
        <v>2</v>
      </c>
      <c r="N26" s="99">
        <v>6.5</v>
      </c>
      <c r="O26" s="99">
        <v>10.17</v>
      </c>
      <c r="P26" s="99">
        <v>8</v>
      </c>
      <c r="Q26" s="102">
        <f t="shared" si="4"/>
        <v>10.166666666666666</v>
      </c>
      <c r="R26" s="103">
        <f t="shared" si="5"/>
        <v>6</v>
      </c>
      <c r="S26" s="99">
        <v>8.5</v>
      </c>
      <c r="T26" s="99">
        <v>8</v>
      </c>
      <c r="U26" s="99">
        <v>14</v>
      </c>
      <c r="V26" s="102">
        <f t="shared" si="6"/>
        <v>10.37</v>
      </c>
      <c r="W26" s="103">
        <f t="shared" si="7"/>
        <v>30</v>
      </c>
      <c r="X26" s="104">
        <f t="shared" si="8"/>
        <v>10.878666666666668</v>
      </c>
      <c r="Y26" s="105">
        <f t="shared" si="9"/>
        <v>15</v>
      </c>
      <c r="Z26" s="99">
        <v>11.67</v>
      </c>
      <c r="AA26" s="99">
        <v>13</v>
      </c>
      <c r="AB26" s="99">
        <v>8</v>
      </c>
      <c r="AC26" s="99">
        <v>12</v>
      </c>
      <c r="AD26" s="99">
        <v>8.5</v>
      </c>
      <c r="AE26" s="104">
        <f t="shared" si="10"/>
        <v>11.276666666666666</v>
      </c>
      <c r="AF26" s="105">
        <f t="shared" si="11"/>
        <v>6</v>
      </c>
      <c r="AG26" s="99">
        <v>8.33</v>
      </c>
      <c r="AH26" s="99">
        <v>12.5</v>
      </c>
      <c r="AI26" s="99">
        <v>13</v>
      </c>
      <c r="AJ26" s="104">
        <f t="shared" si="18"/>
        <v>12.111111111111111</v>
      </c>
      <c r="AK26" s="105">
        <f t="shared" si="12"/>
        <v>9</v>
      </c>
      <c r="AL26" s="99">
        <v>12</v>
      </c>
      <c r="AM26" s="99">
        <v>8</v>
      </c>
      <c r="AN26" s="99">
        <v>15</v>
      </c>
      <c r="AO26" s="99">
        <v>13</v>
      </c>
      <c r="AP26" s="104">
        <f t="shared" si="13"/>
        <v>11.33</v>
      </c>
      <c r="AQ26" s="106">
        <f t="shared" si="14"/>
        <v>30</v>
      </c>
      <c r="AR26" s="106">
        <f t="shared" si="15"/>
        <v>60</v>
      </c>
      <c r="AS26" s="107">
        <f t="shared" si="16"/>
        <v>10.85</v>
      </c>
      <c r="AT26" s="108" t="str">
        <f t="shared" si="17"/>
        <v>Admis(e)</v>
      </c>
      <c r="AU26" s="109">
        <f t="shared" si="19"/>
        <v>180</v>
      </c>
      <c r="AV26" s="44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</row>
    <row r="27" spans="1:119" s="32" customFormat="1" ht="30.6" customHeight="1">
      <c r="A27" s="95">
        <v>19</v>
      </c>
      <c r="B27" s="96" t="s">
        <v>106</v>
      </c>
      <c r="C27" s="96" t="s">
        <v>107</v>
      </c>
      <c r="D27" s="96" t="s">
        <v>108</v>
      </c>
      <c r="E27" s="97">
        <f t="shared" si="0"/>
        <v>10.401176470588235</v>
      </c>
      <c r="F27" s="98">
        <f t="shared" si="1"/>
        <v>17</v>
      </c>
      <c r="G27" s="99">
        <v>10.33</v>
      </c>
      <c r="H27" s="99">
        <v>10</v>
      </c>
      <c r="I27" s="99">
        <v>10</v>
      </c>
      <c r="J27" s="99">
        <v>10.5</v>
      </c>
      <c r="K27" s="99">
        <v>12</v>
      </c>
      <c r="L27" s="100">
        <f t="shared" si="2"/>
        <v>10.237142857142857</v>
      </c>
      <c r="M27" s="101">
        <f t="shared" si="3"/>
        <v>7</v>
      </c>
      <c r="N27" s="99">
        <v>8</v>
      </c>
      <c r="O27" s="99">
        <v>8.83</v>
      </c>
      <c r="P27" s="99">
        <v>15</v>
      </c>
      <c r="Q27" s="102">
        <f t="shared" si="4"/>
        <v>10.5</v>
      </c>
      <c r="R27" s="103">
        <f t="shared" si="5"/>
        <v>6</v>
      </c>
      <c r="S27" s="99">
        <v>11</v>
      </c>
      <c r="T27" s="99">
        <v>10</v>
      </c>
      <c r="U27" s="99">
        <v>10.5</v>
      </c>
      <c r="V27" s="102">
        <f t="shared" si="6"/>
        <v>10.39</v>
      </c>
      <c r="W27" s="103">
        <f t="shared" si="7"/>
        <v>30</v>
      </c>
      <c r="X27" s="104">
        <f t="shared" si="8"/>
        <v>9.7333333333333325</v>
      </c>
      <c r="Y27" s="105">
        <f t="shared" si="9"/>
        <v>7</v>
      </c>
      <c r="Z27" s="99">
        <v>8.17</v>
      </c>
      <c r="AA27" s="99">
        <v>11.83</v>
      </c>
      <c r="AB27" s="99">
        <v>8</v>
      </c>
      <c r="AC27" s="99">
        <v>12</v>
      </c>
      <c r="AD27" s="99">
        <v>10</v>
      </c>
      <c r="AE27" s="104">
        <f t="shared" si="10"/>
        <v>10.5</v>
      </c>
      <c r="AF27" s="105">
        <f t="shared" si="11"/>
        <v>6</v>
      </c>
      <c r="AG27" s="99">
        <v>9</v>
      </c>
      <c r="AH27" s="99">
        <v>12</v>
      </c>
      <c r="AI27" s="99">
        <v>10.5</v>
      </c>
      <c r="AJ27" s="104">
        <f t="shared" si="18"/>
        <v>10</v>
      </c>
      <c r="AK27" s="105">
        <f t="shared" si="12"/>
        <v>9</v>
      </c>
      <c r="AL27" s="99">
        <v>12</v>
      </c>
      <c r="AM27" s="99">
        <v>11</v>
      </c>
      <c r="AN27" s="99">
        <v>2.5</v>
      </c>
      <c r="AO27" s="99">
        <v>13</v>
      </c>
      <c r="AP27" s="104">
        <f t="shared" si="13"/>
        <v>9.9700000000000006</v>
      </c>
      <c r="AQ27" s="106">
        <f t="shared" si="14"/>
        <v>22</v>
      </c>
      <c r="AR27" s="106">
        <f t="shared" si="15"/>
        <v>60</v>
      </c>
      <c r="AS27" s="107">
        <f t="shared" si="16"/>
        <v>10.18</v>
      </c>
      <c r="AT27" s="108" t="str">
        <f t="shared" si="17"/>
        <v>Admis(e)</v>
      </c>
      <c r="AU27" s="109">
        <f t="shared" si="19"/>
        <v>180</v>
      </c>
      <c r="AV27" s="44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</row>
    <row r="28" spans="1:119" s="32" customFormat="1" ht="30.6" customHeight="1">
      <c r="A28" s="95">
        <v>20</v>
      </c>
      <c r="B28" s="96" t="s">
        <v>109</v>
      </c>
      <c r="C28" s="96" t="s">
        <v>110</v>
      </c>
      <c r="D28" s="96" t="s">
        <v>111</v>
      </c>
      <c r="E28" s="97">
        <f t="shared" si="0"/>
        <v>11.951764705882354</v>
      </c>
      <c r="F28" s="98">
        <f t="shared" si="1"/>
        <v>17</v>
      </c>
      <c r="G28" s="99">
        <v>12</v>
      </c>
      <c r="H28" s="99">
        <v>12.67</v>
      </c>
      <c r="I28" s="99">
        <v>11.5</v>
      </c>
      <c r="J28" s="99">
        <v>11.5</v>
      </c>
      <c r="K28" s="99">
        <v>12</v>
      </c>
      <c r="L28" s="100">
        <f t="shared" si="2"/>
        <v>9.1414285714285715</v>
      </c>
      <c r="M28" s="101">
        <f t="shared" si="3"/>
        <v>2</v>
      </c>
      <c r="N28" s="99">
        <v>9.33</v>
      </c>
      <c r="O28" s="99">
        <v>10</v>
      </c>
      <c r="P28" s="99">
        <v>8</v>
      </c>
      <c r="Q28" s="102">
        <f t="shared" si="4"/>
        <v>6.333333333333333</v>
      </c>
      <c r="R28" s="103">
        <f t="shared" si="5"/>
        <v>2</v>
      </c>
      <c r="S28" s="99">
        <v>8</v>
      </c>
      <c r="T28" s="99">
        <v>10</v>
      </c>
      <c r="U28" s="99">
        <v>1</v>
      </c>
      <c r="V28" s="102">
        <f t="shared" si="6"/>
        <v>10.18</v>
      </c>
      <c r="W28" s="103">
        <f t="shared" si="7"/>
        <v>30</v>
      </c>
      <c r="X28" s="104">
        <f t="shared" si="8"/>
        <v>10.154666666666666</v>
      </c>
      <c r="Y28" s="105">
        <f t="shared" si="9"/>
        <v>15</v>
      </c>
      <c r="Z28" s="99">
        <v>11</v>
      </c>
      <c r="AA28" s="99">
        <v>10.83</v>
      </c>
      <c r="AB28" s="99">
        <v>8</v>
      </c>
      <c r="AC28" s="99">
        <v>11</v>
      </c>
      <c r="AD28" s="99">
        <v>11</v>
      </c>
      <c r="AE28" s="104">
        <f t="shared" si="10"/>
        <v>11.719999999999999</v>
      </c>
      <c r="AF28" s="105">
        <f t="shared" si="11"/>
        <v>6</v>
      </c>
      <c r="AG28" s="99">
        <v>7.33</v>
      </c>
      <c r="AH28" s="99">
        <v>13.83</v>
      </c>
      <c r="AI28" s="99">
        <v>14</v>
      </c>
      <c r="AJ28" s="104">
        <f t="shared" si="18"/>
        <v>12.111111111111111</v>
      </c>
      <c r="AK28" s="105">
        <f t="shared" si="12"/>
        <v>9</v>
      </c>
      <c r="AL28" s="99">
        <v>10.5</v>
      </c>
      <c r="AM28" s="99">
        <v>12.5</v>
      </c>
      <c r="AN28" s="99">
        <v>12</v>
      </c>
      <c r="AO28" s="99">
        <v>13</v>
      </c>
      <c r="AP28" s="104">
        <f t="shared" si="13"/>
        <v>11.06</v>
      </c>
      <c r="AQ28" s="106">
        <f t="shared" si="14"/>
        <v>30</v>
      </c>
      <c r="AR28" s="106">
        <f t="shared" si="15"/>
        <v>60</v>
      </c>
      <c r="AS28" s="107">
        <f t="shared" si="16"/>
        <v>10.620000000000001</v>
      </c>
      <c r="AT28" s="108" t="str">
        <f t="shared" si="17"/>
        <v>Admis(e)</v>
      </c>
      <c r="AU28" s="109">
        <f t="shared" si="19"/>
        <v>180</v>
      </c>
      <c r="AV28" s="44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</row>
    <row r="29" spans="1:119" s="34" customFormat="1" ht="30.6" customHeight="1">
      <c r="A29" s="95">
        <v>21</v>
      </c>
      <c r="B29" s="96" t="s">
        <v>112</v>
      </c>
      <c r="C29" s="96" t="s">
        <v>113</v>
      </c>
      <c r="D29" s="96" t="s">
        <v>114</v>
      </c>
      <c r="E29" s="97">
        <f t="shared" si="0"/>
        <v>11.823529411764707</v>
      </c>
      <c r="F29" s="98">
        <f t="shared" si="1"/>
        <v>17</v>
      </c>
      <c r="G29" s="99">
        <v>12</v>
      </c>
      <c r="H29" s="99">
        <v>11</v>
      </c>
      <c r="I29" s="99">
        <v>11</v>
      </c>
      <c r="J29" s="99">
        <v>11</v>
      </c>
      <c r="K29" s="99">
        <v>16</v>
      </c>
      <c r="L29" s="100">
        <f t="shared" si="2"/>
        <v>8.3571428571428577</v>
      </c>
      <c r="M29" s="101">
        <f t="shared" si="3"/>
        <v>0</v>
      </c>
      <c r="N29" s="99">
        <v>8.5</v>
      </c>
      <c r="O29" s="99">
        <v>8.5</v>
      </c>
      <c r="P29" s="99">
        <v>8</v>
      </c>
      <c r="Q29" s="102">
        <f t="shared" si="4"/>
        <v>9.1666666666666661</v>
      </c>
      <c r="R29" s="103">
        <f t="shared" si="5"/>
        <v>4</v>
      </c>
      <c r="S29" s="99">
        <v>12.5</v>
      </c>
      <c r="T29" s="99">
        <v>5</v>
      </c>
      <c r="U29" s="99">
        <v>10</v>
      </c>
      <c r="V29" s="102">
        <f t="shared" si="6"/>
        <v>10.49</v>
      </c>
      <c r="W29" s="103">
        <f t="shared" si="7"/>
        <v>30</v>
      </c>
      <c r="X29" s="104">
        <f t="shared" si="8"/>
        <v>9.4666666666666668</v>
      </c>
      <c r="Y29" s="105">
        <f t="shared" si="9"/>
        <v>7</v>
      </c>
      <c r="Z29" s="99">
        <v>10.17</v>
      </c>
      <c r="AA29" s="99">
        <v>8.83</v>
      </c>
      <c r="AB29" s="99">
        <v>8</v>
      </c>
      <c r="AC29" s="99">
        <v>11</v>
      </c>
      <c r="AD29" s="99">
        <v>12</v>
      </c>
      <c r="AE29" s="104">
        <f t="shared" si="10"/>
        <v>10.276666666666666</v>
      </c>
      <c r="AF29" s="105">
        <f t="shared" si="11"/>
        <v>6</v>
      </c>
      <c r="AG29" s="99">
        <v>8.33</v>
      </c>
      <c r="AH29" s="99">
        <v>12.5</v>
      </c>
      <c r="AI29" s="99">
        <v>10</v>
      </c>
      <c r="AJ29" s="104">
        <f t="shared" si="18"/>
        <v>11.888888888888889</v>
      </c>
      <c r="AK29" s="105">
        <f t="shared" si="12"/>
        <v>9</v>
      </c>
      <c r="AL29" s="99">
        <v>10</v>
      </c>
      <c r="AM29" s="99">
        <v>13</v>
      </c>
      <c r="AN29" s="99">
        <v>11</v>
      </c>
      <c r="AO29" s="99">
        <v>13</v>
      </c>
      <c r="AP29" s="104">
        <f t="shared" si="13"/>
        <v>10.36</v>
      </c>
      <c r="AQ29" s="106">
        <f t="shared" si="14"/>
        <v>30</v>
      </c>
      <c r="AR29" s="106">
        <f t="shared" si="15"/>
        <v>60</v>
      </c>
      <c r="AS29" s="107">
        <f t="shared" si="16"/>
        <v>10.425000000000001</v>
      </c>
      <c r="AT29" s="108" t="str">
        <f t="shared" si="17"/>
        <v>Admis(e)</v>
      </c>
      <c r="AU29" s="109">
        <f t="shared" si="19"/>
        <v>180</v>
      </c>
      <c r="AV29" s="45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</row>
    <row r="30" spans="1:119" s="32" customFormat="1" ht="30.6" customHeight="1">
      <c r="A30" s="95">
        <v>22</v>
      </c>
      <c r="B30" s="96" t="s">
        <v>115</v>
      </c>
      <c r="C30" s="96" t="s">
        <v>116</v>
      </c>
      <c r="D30" s="96" t="s">
        <v>99</v>
      </c>
      <c r="E30" s="97">
        <f t="shared" si="0"/>
        <v>9.4117647058823533</v>
      </c>
      <c r="F30" s="98">
        <f t="shared" si="1"/>
        <v>13</v>
      </c>
      <c r="G30" s="99">
        <v>4.67</v>
      </c>
      <c r="H30" s="99">
        <v>10.33</v>
      </c>
      <c r="I30" s="99">
        <v>10</v>
      </c>
      <c r="J30" s="99">
        <v>12</v>
      </c>
      <c r="K30" s="99">
        <v>12</v>
      </c>
      <c r="L30" s="100">
        <f t="shared" si="2"/>
        <v>8.0485714285714298</v>
      </c>
      <c r="M30" s="101">
        <f t="shared" si="3"/>
        <v>2</v>
      </c>
      <c r="N30" s="99">
        <v>6</v>
      </c>
      <c r="O30" s="99">
        <v>9.17</v>
      </c>
      <c r="P30" s="99">
        <v>10</v>
      </c>
      <c r="Q30" s="102">
        <f t="shared" si="4"/>
        <v>12</v>
      </c>
      <c r="R30" s="103">
        <f t="shared" si="5"/>
        <v>6</v>
      </c>
      <c r="S30" s="99">
        <v>10</v>
      </c>
      <c r="T30" s="99">
        <v>12</v>
      </c>
      <c r="U30" s="99">
        <v>14</v>
      </c>
      <c r="V30" s="102">
        <f t="shared" si="6"/>
        <v>9.6199999999999992</v>
      </c>
      <c r="W30" s="103">
        <f t="shared" si="7"/>
        <v>21</v>
      </c>
      <c r="X30" s="104">
        <f t="shared" si="8"/>
        <v>8.4239999999999995</v>
      </c>
      <c r="Y30" s="105">
        <f t="shared" si="9"/>
        <v>1</v>
      </c>
      <c r="Z30" s="99">
        <v>7.67</v>
      </c>
      <c r="AA30" s="99">
        <v>8.67</v>
      </c>
      <c r="AB30" s="99">
        <v>8</v>
      </c>
      <c r="AC30" s="99">
        <v>8</v>
      </c>
      <c r="AD30" s="99">
        <v>13</v>
      </c>
      <c r="AE30" s="104">
        <f t="shared" si="10"/>
        <v>10.333333333333334</v>
      </c>
      <c r="AF30" s="105">
        <f t="shared" si="11"/>
        <v>6</v>
      </c>
      <c r="AG30" s="99">
        <v>7.17</v>
      </c>
      <c r="AH30" s="99">
        <v>11.83</v>
      </c>
      <c r="AI30" s="99">
        <v>12</v>
      </c>
      <c r="AJ30" s="104">
        <f t="shared" si="18"/>
        <v>11.333333333333334</v>
      </c>
      <c r="AK30" s="105">
        <f t="shared" si="12"/>
        <v>9</v>
      </c>
      <c r="AL30" s="99">
        <v>10</v>
      </c>
      <c r="AM30" s="99">
        <v>10</v>
      </c>
      <c r="AN30" s="99">
        <v>11.5</v>
      </c>
      <c r="AO30" s="99">
        <v>13</v>
      </c>
      <c r="AP30" s="104">
        <f t="shared" si="13"/>
        <v>9.68</v>
      </c>
      <c r="AQ30" s="106">
        <f t="shared" si="14"/>
        <v>16</v>
      </c>
      <c r="AR30" s="106">
        <f t="shared" si="15"/>
        <v>37</v>
      </c>
      <c r="AS30" s="107">
        <f t="shared" si="16"/>
        <v>9.6499999999999986</v>
      </c>
      <c r="AT30" s="108" t="str">
        <f t="shared" si="17"/>
        <v>ajourné</v>
      </c>
      <c r="AU30" s="109">
        <f t="shared" si="19"/>
        <v>157</v>
      </c>
      <c r="AV30" s="44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</row>
    <row r="31" spans="1:119" s="32" customFormat="1" ht="30.6" customHeight="1">
      <c r="A31" s="95">
        <v>23</v>
      </c>
      <c r="B31" s="96" t="s">
        <v>117</v>
      </c>
      <c r="C31" s="96" t="s">
        <v>118</v>
      </c>
      <c r="D31" s="96" t="s">
        <v>111</v>
      </c>
      <c r="E31" s="97">
        <f t="shared" si="0"/>
        <v>6.6658823529411757</v>
      </c>
      <c r="F31" s="98">
        <f t="shared" si="1"/>
        <v>3</v>
      </c>
      <c r="G31" s="99">
        <v>3.33</v>
      </c>
      <c r="H31" s="99">
        <v>6</v>
      </c>
      <c r="I31" s="99">
        <v>8</v>
      </c>
      <c r="J31" s="99">
        <v>10</v>
      </c>
      <c r="K31" s="99">
        <v>7</v>
      </c>
      <c r="L31" s="100">
        <f t="shared" si="2"/>
        <v>6.7614285714285716</v>
      </c>
      <c r="M31" s="101">
        <f t="shared" si="3"/>
        <v>2</v>
      </c>
      <c r="N31" s="99">
        <v>4.33</v>
      </c>
      <c r="O31" s="99">
        <v>7.17</v>
      </c>
      <c r="P31" s="99">
        <v>10</v>
      </c>
      <c r="Q31" s="102">
        <f t="shared" si="4"/>
        <v>7.833333333333333</v>
      </c>
      <c r="R31" s="103">
        <f t="shared" si="5"/>
        <v>0</v>
      </c>
      <c r="S31" s="99">
        <v>8</v>
      </c>
      <c r="T31" s="99">
        <v>8</v>
      </c>
      <c r="U31" s="99">
        <v>7.5</v>
      </c>
      <c r="V31" s="102">
        <f t="shared" si="6"/>
        <v>6.93</v>
      </c>
      <c r="W31" s="103">
        <f t="shared" si="7"/>
        <v>5</v>
      </c>
      <c r="X31" s="104">
        <f t="shared" si="8"/>
        <v>1.9573333333333334</v>
      </c>
      <c r="Y31" s="105">
        <f t="shared" si="9"/>
        <v>0</v>
      </c>
      <c r="Z31" s="99">
        <v>4.17</v>
      </c>
      <c r="AA31" s="99">
        <v>3.17</v>
      </c>
      <c r="AB31" s="99">
        <v>0</v>
      </c>
      <c r="AC31" s="99">
        <v>0</v>
      </c>
      <c r="AD31" s="99">
        <v>0</v>
      </c>
      <c r="AE31" s="104">
        <f t="shared" si="10"/>
        <v>0</v>
      </c>
      <c r="AF31" s="105">
        <f t="shared" si="11"/>
        <v>0</v>
      </c>
      <c r="AG31" s="99">
        <v>0</v>
      </c>
      <c r="AH31" s="99">
        <v>0</v>
      </c>
      <c r="AI31" s="99">
        <v>0</v>
      </c>
      <c r="AJ31" s="104">
        <f t="shared" si="18"/>
        <v>1.7777777777777777</v>
      </c>
      <c r="AK31" s="105">
        <f t="shared" si="12"/>
        <v>0</v>
      </c>
      <c r="AL31" s="99">
        <v>8</v>
      </c>
      <c r="AM31" s="99">
        <v>0</v>
      </c>
      <c r="AN31" s="99">
        <v>0</v>
      </c>
      <c r="AO31" s="99">
        <v>0</v>
      </c>
      <c r="AP31" s="104">
        <f t="shared" si="13"/>
        <v>1.52</v>
      </c>
      <c r="AQ31" s="106">
        <f t="shared" si="14"/>
        <v>0</v>
      </c>
      <c r="AR31" s="106">
        <f t="shared" si="15"/>
        <v>5</v>
      </c>
      <c r="AS31" s="107">
        <f t="shared" si="16"/>
        <v>4.2249999999999996</v>
      </c>
      <c r="AT31" s="108" t="str">
        <f t="shared" si="17"/>
        <v>ajourné</v>
      </c>
      <c r="AU31" s="109">
        <f t="shared" si="19"/>
        <v>125</v>
      </c>
      <c r="AV31" s="44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</row>
    <row r="32" spans="1:119" s="35" customFormat="1" ht="30.6" customHeight="1">
      <c r="A32" s="95">
        <v>24</v>
      </c>
      <c r="B32" s="96" t="s">
        <v>119</v>
      </c>
      <c r="C32" s="96" t="s">
        <v>120</v>
      </c>
      <c r="D32" s="96" t="s">
        <v>121</v>
      </c>
      <c r="E32" s="97">
        <f t="shared" si="0"/>
        <v>11.018823529411764</v>
      </c>
      <c r="F32" s="98">
        <f t="shared" si="1"/>
        <v>17</v>
      </c>
      <c r="G32" s="99">
        <v>12.33</v>
      </c>
      <c r="H32" s="99">
        <v>12</v>
      </c>
      <c r="I32" s="99">
        <v>10</v>
      </c>
      <c r="J32" s="99">
        <v>10</v>
      </c>
      <c r="K32" s="99">
        <v>10</v>
      </c>
      <c r="L32" s="100">
        <f t="shared" si="2"/>
        <v>9.3328571428571419</v>
      </c>
      <c r="M32" s="101">
        <f t="shared" si="3"/>
        <v>4</v>
      </c>
      <c r="N32" s="99">
        <v>7.33</v>
      </c>
      <c r="O32" s="99">
        <v>10.67</v>
      </c>
      <c r="P32" s="99">
        <v>11</v>
      </c>
      <c r="Q32" s="102">
        <f t="shared" si="4"/>
        <v>10.5</v>
      </c>
      <c r="R32" s="103">
        <f t="shared" si="5"/>
        <v>6</v>
      </c>
      <c r="S32" s="99">
        <v>13</v>
      </c>
      <c r="T32" s="99">
        <v>7.5</v>
      </c>
      <c r="U32" s="99">
        <v>11</v>
      </c>
      <c r="V32" s="102">
        <f t="shared" si="6"/>
        <v>10.53</v>
      </c>
      <c r="W32" s="103">
        <f t="shared" si="7"/>
        <v>30</v>
      </c>
      <c r="X32" s="104">
        <f t="shared" si="8"/>
        <v>9.2426666666666666</v>
      </c>
      <c r="Y32" s="105">
        <f t="shared" si="9"/>
        <v>7</v>
      </c>
      <c r="Z32" s="99">
        <v>6.83</v>
      </c>
      <c r="AA32" s="99">
        <v>9.83</v>
      </c>
      <c r="AB32" s="99">
        <v>10</v>
      </c>
      <c r="AC32" s="99">
        <v>11</v>
      </c>
      <c r="AD32" s="99">
        <v>10</v>
      </c>
      <c r="AE32" s="104">
        <f t="shared" si="10"/>
        <v>10.333333333333334</v>
      </c>
      <c r="AF32" s="105">
        <f t="shared" si="11"/>
        <v>6</v>
      </c>
      <c r="AG32" s="99">
        <v>6.33</v>
      </c>
      <c r="AH32" s="99">
        <v>13.67</v>
      </c>
      <c r="AI32" s="99">
        <v>11</v>
      </c>
      <c r="AJ32" s="104">
        <f t="shared" si="18"/>
        <v>11.777777777777779</v>
      </c>
      <c r="AK32" s="105">
        <f t="shared" si="12"/>
        <v>9</v>
      </c>
      <c r="AL32" s="99">
        <v>9</v>
      </c>
      <c r="AM32" s="99">
        <v>13</v>
      </c>
      <c r="AN32" s="99">
        <v>11.5</v>
      </c>
      <c r="AO32" s="99">
        <v>13</v>
      </c>
      <c r="AP32" s="104">
        <f t="shared" si="13"/>
        <v>10.23</v>
      </c>
      <c r="AQ32" s="106">
        <f t="shared" si="14"/>
        <v>30</v>
      </c>
      <c r="AR32" s="106">
        <f t="shared" si="15"/>
        <v>60</v>
      </c>
      <c r="AS32" s="107">
        <f t="shared" si="16"/>
        <v>10.379999999999999</v>
      </c>
      <c r="AT32" s="108" t="str">
        <f t="shared" si="17"/>
        <v>Admis(e)</v>
      </c>
      <c r="AU32" s="109">
        <f t="shared" si="19"/>
        <v>180</v>
      </c>
      <c r="AV32" s="44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</row>
    <row r="33" spans="1:119" s="35" customFormat="1" ht="30.6" customHeight="1">
      <c r="A33" s="95">
        <v>25</v>
      </c>
      <c r="B33" s="96" t="s">
        <v>64</v>
      </c>
      <c r="C33" s="96" t="s">
        <v>65</v>
      </c>
      <c r="D33" s="96" t="s">
        <v>66</v>
      </c>
      <c r="E33" s="97">
        <f t="shared" si="0"/>
        <v>0</v>
      </c>
      <c r="F33" s="98">
        <f t="shared" si="1"/>
        <v>0</v>
      </c>
      <c r="G33" s="99">
        <v>0</v>
      </c>
      <c r="H33" s="99">
        <v>0</v>
      </c>
      <c r="I33" s="99">
        <v>0</v>
      </c>
      <c r="J33" s="99">
        <v>0</v>
      </c>
      <c r="K33" s="99">
        <v>0</v>
      </c>
      <c r="L33" s="100">
        <f t="shared" si="2"/>
        <v>1.0714285714285714</v>
      </c>
      <c r="M33" s="101">
        <f t="shared" si="3"/>
        <v>0</v>
      </c>
      <c r="N33" s="99">
        <v>2.5</v>
      </c>
      <c r="O33" s="99">
        <v>0</v>
      </c>
      <c r="P33" s="99">
        <v>0</v>
      </c>
      <c r="Q33" s="102">
        <f t="shared" si="4"/>
        <v>0</v>
      </c>
      <c r="R33" s="103">
        <f t="shared" si="5"/>
        <v>0</v>
      </c>
      <c r="S33" s="99">
        <v>0</v>
      </c>
      <c r="T33" s="99">
        <v>0</v>
      </c>
      <c r="U33" s="99">
        <v>0</v>
      </c>
      <c r="V33" s="102">
        <f t="shared" si="6"/>
        <v>0.25</v>
      </c>
      <c r="W33" s="103">
        <f t="shared" si="7"/>
        <v>0</v>
      </c>
      <c r="X33" s="104">
        <f t="shared" si="8"/>
        <v>0</v>
      </c>
      <c r="Y33" s="105">
        <f t="shared" si="9"/>
        <v>0</v>
      </c>
      <c r="Z33" s="99">
        <v>0</v>
      </c>
      <c r="AA33" s="99">
        <v>0</v>
      </c>
      <c r="AB33" s="99">
        <v>0</v>
      </c>
      <c r="AC33" s="99">
        <v>0</v>
      </c>
      <c r="AD33" s="99">
        <v>0</v>
      </c>
      <c r="AE33" s="104">
        <f t="shared" si="10"/>
        <v>0</v>
      </c>
      <c r="AF33" s="105">
        <f t="shared" si="11"/>
        <v>0</v>
      </c>
      <c r="AG33" s="99">
        <v>0</v>
      </c>
      <c r="AH33" s="99">
        <v>0</v>
      </c>
      <c r="AI33" s="99">
        <v>0</v>
      </c>
      <c r="AJ33" s="104">
        <f t="shared" si="18"/>
        <v>0</v>
      </c>
      <c r="AK33" s="105">
        <f t="shared" si="12"/>
        <v>0</v>
      </c>
      <c r="AL33" s="99">
        <v>0</v>
      </c>
      <c r="AM33" s="99">
        <v>0</v>
      </c>
      <c r="AN33" s="99">
        <v>0</v>
      </c>
      <c r="AO33" s="99">
        <v>0</v>
      </c>
      <c r="AP33" s="104">
        <f t="shared" si="13"/>
        <v>0</v>
      </c>
      <c r="AQ33" s="106">
        <f t="shared" si="14"/>
        <v>0</v>
      </c>
      <c r="AR33" s="106">
        <f t="shared" si="15"/>
        <v>0</v>
      </c>
      <c r="AS33" s="107">
        <f t="shared" si="16"/>
        <v>0.125</v>
      </c>
      <c r="AT33" s="108" t="str">
        <f t="shared" si="17"/>
        <v>ajourné</v>
      </c>
      <c r="AU33" s="109">
        <f t="shared" si="19"/>
        <v>120</v>
      </c>
      <c r="AV33" s="44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</row>
    <row r="34" spans="1:119" s="35" customFormat="1" ht="30.6" customHeight="1">
      <c r="A34" s="95">
        <v>26</v>
      </c>
      <c r="B34" s="96" t="s">
        <v>68</v>
      </c>
      <c r="C34" s="96" t="s">
        <v>69</v>
      </c>
      <c r="D34" s="96" t="s">
        <v>53</v>
      </c>
      <c r="E34" s="97">
        <f t="shared" si="0"/>
        <v>8.8929411764705879</v>
      </c>
      <c r="F34" s="98">
        <f t="shared" si="1"/>
        <v>9</v>
      </c>
      <c r="G34" s="99">
        <v>8</v>
      </c>
      <c r="H34" s="99">
        <v>6.67</v>
      </c>
      <c r="I34" s="99">
        <v>10</v>
      </c>
      <c r="J34" s="99">
        <v>10.5</v>
      </c>
      <c r="K34" s="99">
        <v>10.5</v>
      </c>
      <c r="L34" s="100">
        <f t="shared" si="2"/>
        <v>9.2385714285714293</v>
      </c>
      <c r="M34" s="101">
        <f t="shared" si="3"/>
        <v>4</v>
      </c>
      <c r="N34" s="99">
        <v>6.67</v>
      </c>
      <c r="O34" s="99">
        <v>10.33</v>
      </c>
      <c r="P34" s="99">
        <v>12</v>
      </c>
      <c r="Q34" s="102">
        <f t="shared" si="4"/>
        <v>12.5</v>
      </c>
      <c r="R34" s="103">
        <f t="shared" si="5"/>
        <v>6</v>
      </c>
      <c r="S34" s="99">
        <v>11</v>
      </c>
      <c r="T34" s="99">
        <v>12.5</v>
      </c>
      <c r="U34" s="99">
        <v>14</v>
      </c>
      <c r="V34" s="102">
        <f t="shared" si="6"/>
        <v>9.6999999999999993</v>
      </c>
      <c r="W34" s="103">
        <f t="shared" si="7"/>
        <v>19</v>
      </c>
      <c r="X34" s="104">
        <f t="shared" si="8"/>
        <v>10.366666666666667</v>
      </c>
      <c r="Y34" s="105">
        <f t="shared" si="9"/>
        <v>15</v>
      </c>
      <c r="Z34" s="99">
        <v>7</v>
      </c>
      <c r="AA34" s="99">
        <v>11</v>
      </c>
      <c r="AB34" s="99">
        <v>12</v>
      </c>
      <c r="AC34" s="99">
        <v>12</v>
      </c>
      <c r="AD34" s="99">
        <v>11.5</v>
      </c>
      <c r="AE34" s="104">
        <f t="shared" si="10"/>
        <v>5.2233333333333336</v>
      </c>
      <c r="AF34" s="105">
        <f t="shared" si="11"/>
        <v>0</v>
      </c>
      <c r="AG34" s="99">
        <v>2</v>
      </c>
      <c r="AH34" s="99">
        <v>8.67</v>
      </c>
      <c r="AI34" s="99">
        <v>5</v>
      </c>
      <c r="AJ34" s="104">
        <f t="shared" si="18"/>
        <v>12.555555555555555</v>
      </c>
      <c r="AK34" s="105">
        <f t="shared" si="12"/>
        <v>9</v>
      </c>
      <c r="AL34" s="99">
        <v>11</v>
      </c>
      <c r="AM34" s="99">
        <v>16</v>
      </c>
      <c r="AN34" s="99">
        <v>10</v>
      </c>
      <c r="AO34" s="99">
        <v>13</v>
      </c>
      <c r="AP34" s="104">
        <f t="shared" si="13"/>
        <v>10</v>
      </c>
      <c r="AQ34" s="106">
        <f t="shared" si="14"/>
        <v>30</v>
      </c>
      <c r="AR34" s="106">
        <f t="shared" si="15"/>
        <v>49</v>
      </c>
      <c r="AS34" s="107">
        <f t="shared" si="16"/>
        <v>9.85</v>
      </c>
      <c r="AT34" s="108" t="str">
        <f t="shared" ref="AT34:AT42" si="20">IF(AS34=0,"Abandon",IF(AS34&gt;=10,"Admis(e)","ajourné"))</f>
        <v>ajourné</v>
      </c>
      <c r="AU34" s="109">
        <f t="shared" si="19"/>
        <v>169</v>
      </c>
      <c r="AV34" s="44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</row>
    <row r="35" spans="1:119" s="35" customFormat="1" ht="30.6" customHeight="1">
      <c r="A35" s="95">
        <v>27</v>
      </c>
      <c r="B35" s="96" t="s">
        <v>122</v>
      </c>
      <c r="C35" s="96" t="s">
        <v>123</v>
      </c>
      <c r="D35" s="96" t="s">
        <v>124</v>
      </c>
      <c r="E35" s="97">
        <f t="shared" si="0"/>
        <v>1.3929411764705881</v>
      </c>
      <c r="F35" s="98">
        <f t="shared" si="1"/>
        <v>0</v>
      </c>
      <c r="G35" s="99">
        <v>0.67</v>
      </c>
      <c r="H35" s="99">
        <v>0</v>
      </c>
      <c r="I35" s="99">
        <v>0</v>
      </c>
      <c r="J35" s="99">
        <v>7</v>
      </c>
      <c r="K35" s="99">
        <v>0</v>
      </c>
      <c r="L35" s="100">
        <f t="shared" si="2"/>
        <v>2.0014285714285713</v>
      </c>
      <c r="M35" s="101">
        <f t="shared" si="3"/>
        <v>0</v>
      </c>
      <c r="N35" s="99">
        <v>4.67</v>
      </c>
      <c r="O35" s="99">
        <v>0</v>
      </c>
      <c r="P35" s="99">
        <v>0</v>
      </c>
      <c r="Q35" s="102">
        <f t="shared" si="4"/>
        <v>2</v>
      </c>
      <c r="R35" s="103">
        <f t="shared" si="5"/>
        <v>0</v>
      </c>
      <c r="S35" s="99">
        <v>0</v>
      </c>
      <c r="T35" s="99">
        <v>6</v>
      </c>
      <c r="U35" s="99">
        <v>0</v>
      </c>
      <c r="V35" s="102">
        <f t="shared" si="6"/>
        <v>1.66</v>
      </c>
      <c r="W35" s="103">
        <f t="shared" si="7"/>
        <v>0</v>
      </c>
      <c r="X35" s="104">
        <f t="shared" si="8"/>
        <v>0</v>
      </c>
      <c r="Y35" s="105">
        <f t="shared" si="9"/>
        <v>0</v>
      </c>
      <c r="Z35" s="99">
        <v>0</v>
      </c>
      <c r="AA35" s="99">
        <v>0</v>
      </c>
      <c r="AB35" s="99">
        <v>0</v>
      </c>
      <c r="AC35" s="99">
        <v>0</v>
      </c>
      <c r="AD35" s="99">
        <v>0</v>
      </c>
      <c r="AE35" s="104">
        <f t="shared" si="10"/>
        <v>0</v>
      </c>
      <c r="AF35" s="105">
        <f t="shared" si="11"/>
        <v>0</v>
      </c>
      <c r="AG35" s="99">
        <v>0</v>
      </c>
      <c r="AH35" s="99">
        <v>0</v>
      </c>
      <c r="AI35" s="99">
        <v>0</v>
      </c>
      <c r="AJ35" s="104">
        <f t="shared" si="18"/>
        <v>0</v>
      </c>
      <c r="AK35" s="105">
        <f t="shared" si="12"/>
        <v>0</v>
      </c>
      <c r="AL35" s="99">
        <v>0</v>
      </c>
      <c r="AM35" s="99">
        <v>0</v>
      </c>
      <c r="AN35" s="99">
        <v>0</v>
      </c>
      <c r="AO35" s="99">
        <v>0</v>
      </c>
      <c r="AP35" s="104">
        <f t="shared" si="13"/>
        <v>0</v>
      </c>
      <c r="AQ35" s="106">
        <f t="shared" si="14"/>
        <v>0</v>
      </c>
      <c r="AR35" s="106">
        <f t="shared" si="15"/>
        <v>0</v>
      </c>
      <c r="AS35" s="107">
        <f t="shared" si="16"/>
        <v>0.83</v>
      </c>
      <c r="AT35" s="108" t="str">
        <f t="shared" si="20"/>
        <v>ajourné</v>
      </c>
      <c r="AU35" s="109">
        <f t="shared" si="19"/>
        <v>120</v>
      </c>
      <c r="AV35" s="44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</row>
    <row r="36" spans="1:119" s="35" customFormat="1" ht="30.6" customHeight="1">
      <c r="A36" s="95">
        <v>28</v>
      </c>
      <c r="B36" s="96" t="s">
        <v>125</v>
      </c>
      <c r="C36" s="96" t="s">
        <v>126</v>
      </c>
      <c r="D36" s="96" t="s">
        <v>66</v>
      </c>
      <c r="E36" s="97">
        <f t="shared" si="0"/>
        <v>11.195294117647059</v>
      </c>
      <c r="F36" s="98">
        <f t="shared" si="1"/>
        <v>17</v>
      </c>
      <c r="G36" s="99">
        <v>11.33</v>
      </c>
      <c r="H36" s="99">
        <v>11</v>
      </c>
      <c r="I36" s="99">
        <v>10</v>
      </c>
      <c r="J36" s="99">
        <v>13</v>
      </c>
      <c r="K36" s="99">
        <v>11</v>
      </c>
      <c r="L36" s="100">
        <f t="shared" si="2"/>
        <v>9.0728571428571421</v>
      </c>
      <c r="M36" s="101">
        <f t="shared" si="3"/>
        <v>2</v>
      </c>
      <c r="N36" s="99">
        <v>8.17</v>
      </c>
      <c r="O36" s="99">
        <v>7</v>
      </c>
      <c r="P36" s="99">
        <v>12.5</v>
      </c>
      <c r="Q36" s="102">
        <f t="shared" si="4"/>
        <v>10.5</v>
      </c>
      <c r="R36" s="103">
        <f t="shared" si="5"/>
        <v>6</v>
      </c>
      <c r="S36" s="99">
        <v>7</v>
      </c>
      <c r="T36" s="99">
        <v>11</v>
      </c>
      <c r="U36" s="99">
        <v>13.5</v>
      </c>
      <c r="V36" s="102">
        <f t="shared" si="6"/>
        <v>10.57</v>
      </c>
      <c r="W36" s="103">
        <f t="shared" si="7"/>
        <v>30</v>
      </c>
      <c r="X36" s="104">
        <f t="shared" si="8"/>
        <v>10.066666666666666</v>
      </c>
      <c r="Y36" s="105">
        <f t="shared" si="9"/>
        <v>15</v>
      </c>
      <c r="Z36" s="99">
        <v>8.5</v>
      </c>
      <c r="AA36" s="99">
        <v>11.5</v>
      </c>
      <c r="AB36" s="99">
        <v>9</v>
      </c>
      <c r="AC36" s="99">
        <v>11.5</v>
      </c>
      <c r="AD36" s="99">
        <v>12</v>
      </c>
      <c r="AE36" s="104">
        <f t="shared" si="10"/>
        <v>11.056666666666667</v>
      </c>
      <c r="AF36" s="105">
        <f t="shared" si="11"/>
        <v>6</v>
      </c>
      <c r="AG36" s="99">
        <v>9.67</v>
      </c>
      <c r="AH36" s="99">
        <v>11.5</v>
      </c>
      <c r="AI36" s="99">
        <v>12</v>
      </c>
      <c r="AJ36" s="104">
        <f t="shared" si="18"/>
        <v>11.888888888888889</v>
      </c>
      <c r="AK36" s="105">
        <f t="shared" si="12"/>
        <v>9</v>
      </c>
      <c r="AL36" s="99">
        <v>10</v>
      </c>
      <c r="AM36" s="99">
        <v>15</v>
      </c>
      <c r="AN36" s="99">
        <v>9</v>
      </c>
      <c r="AO36" s="99">
        <v>13</v>
      </c>
      <c r="AP36" s="104">
        <f t="shared" si="13"/>
        <v>10.82</v>
      </c>
      <c r="AQ36" s="106">
        <f t="shared" si="14"/>
        <v>30</v>
      </c>
      <c r="AR36" s="106">
        <f t="shared" si="15"/>
        <v>60</v>
      </c>
      <c r="AS36" s="107">
        <f t="shared" si="16"/>
        <v>10.695</v>
      </c>
      <c r="AT36" s="108" t="str">
        <f t="shared" si="20"/>
        <v>Admis(e)</v>
      </c>
      <c r="AU36" s="109">
        <f t="shared" si="19"/>
        <v>180</v>
      </c>
      <c r="AV36" s="44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</row>
    <row r="37" spans="1:119" s="35" customFormat="1" ht="30.6" customHeight="1">
      <c r="A37" s="95">
        <v>29</v>
      </c>
      <c r="B37" s="96" t="s">
        <v>127</v>
      </c>
      <c r="C37" s="96" t="s">
        <v>128</v>
      </c>
      <c r="D37" s="96" t="s">
        <v>129</v>
      </c>
      <c r="E37" s="97">
        <f t="shared" si="0"/>
        <v>10.785882352941178</v>
      </c>
      <c r="F37" s="98">
        <f t="shared" si="1"/>
        <v>17</v>
      </c>
      <c r="G37" s="99">
        <v>12.67</v>
      </c>
      <c r="H37" s="99">
        <v>10.67</v>
      </c>
      <c r="I37" s="99">
        <v>9</v>
      </c>
      <c r="J37" s="99">
        <v>12</v>
      </c>
      <c r="K37" s="99">
        <v>9</v>
      </c>
      <c r="L37" s="100">
        <f t="shared" si="2"/>
        <v>8.0942857142857143</v>
      </c>
      <c r="M37" s="101">
        <f t="shared" si="3"/>
        <v>0</v>
      </c>
      <c r="N37" s="99">
        <v>8</v>
      </c>
      <c r="O37" s="99">
        <v>7.83</v>
      </c>
      <c r="P37" s="99">
        <v>8.5</v>
      </c>
      <c r="Q37" s="102">
        <f t="shared" si="4"/>
        <v>10.833333333333334</v>
      </c>
      <c r="R37" s="103">
        <f t="shared" si="5"/>
        <v>6</v>
      </c>
      <c r="S37" s="99">
        <v>5.5</v>
      </c>
      <c r="T37" s="99">
        <v>13</v>
      </c>
      <c r="U37" s="99">
        <v>14</v>
      </c>
      <c r="V37" s="102">
        <f t="shared" si="6"/>
        <v>10.17</v>
      </c>
      <c r="W37" s="103">
        <f t="shared" si="7"/>
        <v>30</v>
      </c>
      <c r="X37" s="104">
        <f t="shared" si="8"/>
        <v>8.9240000000000013</v>
      </c>
      <c r="Y37" s="105">
        <f t="shared" si="9"/>
        <v>10</v>
      </c>
      <c r="Z37" s="99">
        <v>6.17</v>
      </c>
      <c r="AA37" s="99">
        <v>10.17</v>
      </c>
      <c r="AB37" s="99">
        <v>10</v>
      </c>
      <c r="AC37" s="99">
        <v>10</v>
      </c>
      <c r="AD37" s="99">
        <v>8.5</v>
      </c>
      <c r="AE37" s="104">
        <f t="shared" si="10"/>
        <v>11.056666666666667</v>
      </c>
      <c r="AF37" s="105">
        <f t="shared" si="11"/>
        <v>6</v>
      </c>
      <c r="AG37" s="99">
        <v>7.5</v>
      </c>
      <c r="AH37" s="99">
        <v>12.67</v>
      </c>
      <c r="AI37" s="99">
        <v>13</v>
      </c>
      <c r="AJ37" s="104">
        <f t="shared" si="18"/>
        <v>12.333333333333334</v>
      </c>
      <c r="AK37" s="105">
        <f t="shared" si="12"/>
        <v>9</v>
      </c>
      <c r="AL37" s="99">
        <v>8</v>
      </c>
      <c r="AM37" s="99">
        <v>13</v>
      </c>
      <c r="AN37" s="99">
        <v>15</v>
      </c>
      <c r="AO37" s="99">
        <v>13</v>
      </c>
      <c r="AP37" s="104">
        <f t="shared" si="13"/>
        <v>10.379999999999999</v>
      </c>
      <c r="AQ37" s="106">
        <f t="shared" si="14"/>
        <v>30</v>
      </c>
      <c r="AR37" s="106">
        <f t="shared" si="15"/>
        <v>60</v>
      </c>
      <c r="AS37" s="107">
        <f t="shared" si="16"/>
        <v>10.274999999999999</v>
      </c>
      <c r="AT37" s="108" t="str">
        <f t="shared" si="20"/>
        <v>Admis(e)</v>
      </c>
      <c r="AU37" s="109">
        <f t="shared" si="19"/>
        <v>180</v>
      </c>
      <c r="AV37" s="44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</row>
    <row r="38" spans="1:119" s="35" customFormat="1" ht="30.6" customHeight="1">
      <c r="A38" s="95">
        <v>30</v>
      </c>
      <c r="B38" s="96" t="s">
        <v>130</v>
      </c>
      <c r="C38" s="96" t="s">
        <v>131</v>
      </c>
      <c r="D38" s="96" t="s">
        <v>132</v>
      </c>
      <c r="E38" s="97">
        <f t="shared" si="0"/>
        <v>10.794117647058824</v>
      </c>
      <c r="F38" s="98">
        <f t="shared" si="1"/>
        <v>17</v>
      </c>
      <c r="G38" s="99">
        <v>10.33</v>
      </c>
      <c r="H38" s="99">
        <v>10.67</v>
      </c>
      <c r="I38" s="99">
        <v>11</v>
      </c>
      <c r="J38" s="99">
        <v>10.5</v>
      </c>
      <c r="K38" s="99">
        <v>12</v>
      </c>
      <c r="L38" s="100">
        <f t="shared" si="2"/>
        <v>7.4042857142857139</v>
      </c>
      <c r="M38" s="101">
        <f t="shared" si="3"/>
        <v>0</v>
      </c>
      <c r="N38" s="99">
        <v>6.83</v>
      </c>
      <c r="O38" s="99">
        <v>8.17</v>
      </c>
      <c r="P38" s="99">
        <v>7.5</v>
      </c>
      <c r="Q38" s="102">
        <f t="shared" si="4"/>
        <v>10.166666666666666</v>
      </c>
      <c r="R38" s="103">
        <f t="shared" si="5"/>
        <v>6</v>
      </c>
      <c r="S38" s="99">
        <v>8.5</v>
      </c>
      <c r="T38" s="99">
        <v>13</v>
      </c>
      <c r="U38" s="99">
        <v>9</v>
      </c>
      <c r="V38" s="102">
        <f t="shared" si="6"/>
        <v>9.879999999999999</v>
      </c>
      <c r="W38" s="103">
        <f t="shared" si="7"/>
        <v>23</v>
      </c>
      <c r="X38" s="104">
        <f t="shared" si="8"/>
        <v>10.745333333333333</v>
      </c>
      <c r="Y38" s="105">
        <f t="shared" si="9"/>
        <v>15</v>
      </c>
      <c r="Z38" s="99">
        <v>13.5</v>
      </c>
      <c r="AA38" s="99">
        <v>10.67</v>
      </c>
      <c r="AB38" s="99">
        <v>10</v>
      </c>
      <c r="AC38" s="99">
        <v>7</v>
      </c>
      <c r="AD38" s="99">
        <v>10.5</v>
      </c>
      <c r="AE38" s="104">
        <f t="shared" si="10"/>
        <v>10.11</v>
      </c>
      <c r="AF38" s="105">
        <f t="shared" si="11"/>
        <v>6</v>
      </c>
      <c r="AG38" s="99">
        <v>7</v>
      </c>
      <c r="AH38" s="99">
        <v>11.33</v>
      </c>
      <c r="AI38" s="99">
        <v>12</v>
      </c>
      <c r="AJ38" s="104">
        <f t="shared" si="18"/>
        <v>12</v>
      </c>
      <c r="AK38" s="105">
        <f t="shared" si="12"/>
        <v>9</v>
      </c>
      <c r="AL38" s="99">
        <v>9</v>
      </c>
      <c r="AM38" s="99">
        <v>14</v>
      </c>
      <c r="AN38" s="99">
        <v>11.5</v>
      </c>
      <c r="AO38" s="99">
        <v>13</v>
      </c>
      <c r="AP38" s="104">
        <f t="shared" si="13"/>
        <v>11</v>
      </c>
      <c r="AQ38" s="106">
        <f t="shared" si="14"/>
        <v>30</v>
      </c>
      <c r="AR38" s="106">
        <f t="shared" si="15"/>
        <v>60</v>
      </c>
      <c r="AS38" s="107">
        <f t="shared" si="16"/>
        <v>10.44</v>
      </c>
      <c r="AT38" s="108" t="str">
        <f t="shared" si="20"/>
        <v>Admis(e)</v>
      </c>
      <c r="AU38" s="109">
        <f t="shared" si="19"/>
        <v>180</v>
      </c>
      <c r="AV38" s="44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</row>
    <row r="39" spans="1:119" s="35" customFormat="1" ht="30.6" customHeight="1">
      <c r="A39" s="95">
        <v>31</v>
      </c>
      <c r="B39" s="96" t="s">
        <v>133</v>
      </c>
      <c r="C39" s="96" t="s">
        <v>134</v>
      </c>
      <c r="D39" s="96" t="s">
        <v>67</v>
      </c>
      <c r="E39" s="97">
        <f t="shared" si="0"/>
        <v>9.4705882352941178</v>
      </c>
      <c r="F39" s="98">
        <f t="shared" si="1"/>
        <v>9</v>
      </c>
      <c r="G39" s="99">
        <v>6.5</v>
      </c>
      <c r="H39" s="99">
        <v>11</v>
      </c>
      <c r="I39" s="99">
        <v>9</v>
      </c>
      <c r="J39" s="99">
        <v>11</v>
      </c>
      <c r="K39" s="99">
        <v>11</v>
      </c>
      <c r="L39" s="100">
        <f t="shared" si="2"/>
        <v>8.0485714285714298</v>
      </c>
      <c r="M39" s="101">
        <f t="shared" si="3"/>
        <v>4</v>
      </c>
      <c r="N39" s="99">
        <v>5</v>
      </c>
      <c r="O39" s="99">
        <v>10.67</v>
      </c>
      <c r="P39" s="99">
        <v>10</v>
      </c>
      <c r="Q39" s="102">
        <f t="shared" si="4"/>
        <v>10.333333333333334</v>
      </c>
      <c r="R39" s="103">
        <f t="shared" si="5"/>
        <v>6</v>
      </c>
      <c r="S39" s="99">
        <v>11</v>
      </c>
      <c r="T39" s="99">
        <v>10</v>
      </c>
      <c r="U39" s="99">
        <v>10</v>
      </c>
      <c r="V39" s="102">
        <f t="shared" si="6"/>
        <v>9.32</v>
      </c>
      <c r="W39" s="103">
        <f t="shared" si="7"/>
        <v>19</v>
      </c>
      <c r="X39" s="104">
        <f t="shared" si="8"/>
        <v>9.7333333333333325</v>
      </c>
      <c r="Y39" s="105">
        <f t="shared" si="9"/>
        <v>6</v>
      </c>
      <c r="Z39" s="99">
        <v>7.33</v>
      </c>
      <c r="AA39" s="99">
        <v>12.17</v>
      </c>
      <c r="AB39" s="99">
        <v>9</v>
      </c>
      <c r="AC39" s="99">
        <v>12</v>
      </c>
      <c r="AD39" s="99">
        <v>8</v>
      </c>
      <c r="AE39" s="104">
        <f t="shared" si="10"/>
        <v>10.333333333333334</v>
      </c>
      <c r="AF39" s="105">
        <f t="shared" si="11"/>
        <v>6</v>
      </c>
      <c r="AG39" s="99">
        <v>5.83</v>
      </c>
      <c r="AH39" s="99">
        <v>10.67</v>
      </c>
      <c r="AI39" s="99">
        <v>14.5</v>
      </c>
      <c r="AJ39" s="104">
        <f t="shared" si="18"/>
        <v>10.333333333333334</v>
      </c>
      <c r="AK39" s="105">
        <f t="shared" si="12"/>
        <v>9</v>
      </c>
      <c r="AL39" s="99">
        <v>10</v>
      </c>
      <c r="AM39" s="99">
        <v>15</v>
      </c>
      <c r="AN39" s="99">
        <v>2</v>
      </c>
      <c r="AO39" s="99">
        <v>13</v>
      </c>
      <c r="AP39" s="104">
        <f t="shared" si="13"/>
        <v>10.039999999999999</v>
      </c>
      <c r="AQ39" s="106">
        <f t="shared" si="14"/>
        <v>30</v>
      </c>
      <c r="AR39" s="106">
        <f t="shared" si="15"/>
        <v>49</v>
      </c>
      <c r="AS39" s="107">
        <f t="shared" si="16"/>
        <v>9.68</v>
      </c>
      <c r="AT39" s="108" t="str">
        <f t="shared" si="20"/>
        <v>ajourné</v>
      </c>
      <c r="AU39" s="109">
        <f t="shared" si="19"/>
        <v>169</v>
      </c>
      <c r="AV39" s="44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</row>
    <row r="40" spans="1:119" s="35" customFormat="1" ht="30.6" customHeight="1">
      <c r="A40" s="95">
        <v>32</v>
      </c>
      <c r="B40" s="96" t="s">
        <v>135</v>
      </c>
      <c r="C40" s="96" t="s">
        <v>136</v>
      </c>
      <c r="D40" s="96" t="s">
        <v>137</v>
      </c>
      <c r="E40" s="97">
        <f t="shared" si="0"/>
        <v>10.216470588235294</v>
      </c>
      <c r="F40" s="98">
        <f t="shared" si="1"/>
        <v>17</v>
      </c>
      <c r="G40" s="99">
        <v>10</v>
      </c>
      <c r="H40" s="99">
        <v>10.67</v>
      </c>
      <c r="I40" s="99">
        <v>9</v>
      </c>
      <c r="J40" s="99">
        <v>11</v>
      </c>
      <c r="K40" s="99">
        <v>11</v>
      </c>
      <c r="L40" s="100">
        <f t="shared" si="2"/>
        <v>7.8814285714285717</v>
      </c>
      <c r="M40" s="101">
        <f t="shared" si="3"/>
        <v>2</v>
      </c>
      <c r="N40" s="99">
        <v>5.67</v>
      </c>
      <c r="O40" s="99">
        <v>9.08</v>
      </c>
      <c r="P40" s="99">
        <v>10</v>
      </c>
      <c r="Q40" s="102">
        <f t="shared" si="4"/>
        <v>10.166666666666666</v>
      </c>
      <c r="R40" s="103">
        <f t="shared" si="5"/>
        <v>6</v>
      </c>
      <c r="S40" s="99">
        <v>10</v>
      </c>
      <c r="T40" s="99">
        <v>10</v>
      </c>
      <c r="U40" s="99">
        <v>10.5</v>
      </c>
      <c r="V40" s="102">
        <f t="shared" si="6"/>
        <v>9.67</v>
      </c>
      <c r="W40" s="103">
        <f t="shared" si="7"/>
        <v>25</v>
      </c>
      <c r="X40" s="104">
        <f t="shared" si="8"/>
        <v>8.6666666666666661</v>
      </c>
      <c r="Y40" s="105">
        <f t="shared" si="9"/>
        <v>6</v>
      </c>
      <c r="Z40" s="99">
        <v>7.5</v>
      </c>
      <c r="AA40" s="99">
        <v>8</v>
      </c>
      <c r="AB40" s="99">
        <v>10</v>
      </c>
      <c r="AC40" s="99">
        <v>10</v>
      </c>
      <c r="AD40" s="99">
        <v>8</v>
      </c>
      <c r="AE40" s="104">
        <f t="shared" si="10"/>
        <v>9.4433333333333334</v>
      </c>
      <c r="AF40" s="105">
        <f t="shared" si="11"/>
        <v>4</v>
      </c>
      <c r="AG40" s="99">
        <v>6</v>
      </c>
      <c r="AH40" s="99">
        <v>10.33</v>
      </c>
      <c r="AI40" s="99">
        <v>12</v>
      </c>
      <c r="AJ40" s="104">
        <f t="shared" si="18"/>
        <v>10.777777777777779</v>
      </c>
      <c r="AK40" s="105">
        <f t="shared" si="12"/>
        <v>9</v>
      </c>
      <c r="AL40" s="99">
        <v>9</v>
      </c>
      <c r="AM40" s="99">
        <v>10</v>
      </c>
      <c r="AN40" s="99">
        <v>10</v>
      </c>
      <c r="AO40" s="99">
        <v>13</v>
      </c>
      <c r="AP40" s="104">
        <f t="shared" si="13"/>
        <v>9.4599999999999991</v>
      </c>
      <c r="AQ40" s="106">
        <f t="shared" si="14"/>
        <v>19</v>
      </c>
      <c r="AR40" s="106">
        <f t="shared" si="15"/>
        <v>44</v>
      </c>
      <c r="AS40" s="107">
        <f t="shared" si="16"/>
        <v>9.5649999999999995</v>
      </c>
      <c r="AT40" s="108" t="str">
        <f t="shared" si="20"/>
        <v>ajourné</v>
      </c>
      <c r="AU40" s="109">
        <f t="shared" si="19"/>
        <v>164</v>
      </c>
      <c r="AV40" s="44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</row>
    <row r="41" spans="1:119" s="35" customFormat="1" ht="30.6" customHeight="1">
      <c r="A41" s="95">
        <v>33</v>
      </c>
      <c r="B41" s="96" t="s">
        <v>70</v>
      </c>
      <c r="C41" s="96" t="s">
        <v>71</v>
      </c>
      <c r="D41" s="96" t="s">
        <v>72</v>
      </c>
      <c r="E41" s="97">
        <f t="shared" si="0"/>
        <v>8.9788235294117644</v>
      </c>
      <c r="F41" s="98">
        <f t="shared" si="1"/>
        <v>9</v>
      </c>
      <c r="G41" s="99">
        <v>1.33</v>
      </c>
      <c r="H41" s="99">
        <v>9.33</v>
      </c>
      <c r="I41" s="99">
        <v>10.5</v>
      </c>
      <c r="J41" s="99">
        <v>16</v>
      </c>
      <c r="K41" s="99">
        <v>10</v>
      </c>
      <c r="L41" s="100">
        <f t="shared" si="2"/>
        <v>10.022857142857143</v>
      </c>
      <c r="M41" s="101">
        <f t="shared" si="3"/>
        <v>7</v>
      </c>
      <c r="N41" s="99">
        <v>11.5</v>
      </c>
      <c r="O41" s="99">
        <v>7.33</v>
      </c>
      <c r="P41" s="99">
        <v>10.5</v>
      </c>
      <c r="Q41" s="102">
        <f t="shared" si="4"/>
        <v>11.166666666666666</v>
      </c>
      <c r="R41" s="103">
        <f t="shared" si="5"/>
        <v>6</v>
      </c>
      <c r="S41" s="99">
        <v>12</v>
      </c>
      <c r="T41" s="99">
        <v>13</v>
      </c>
      <c r="U41" s="99">
        <v>8.5</v>
      </c>
      <c r="V41" s="102">
        <f t="shared" si="6"/>
        <v>9.66</v>
      </c>
      <c r="W41" s="103">
        <f t="shared" si="7"/>
        <v>22</v>
      </c>
      <c r="X41" s="104">
        <f t="shared" si="8"/>
        <v>5.0666666666666664</v>
      </c>
      <c r="Y41" s="105">
        <f t="shared" si="9"/>
        <v>6</v>
      </c>
      <c r="Z41" s="99">
        <v>0</v>
      </c>
      <c r="AA41" s="99">
        <v>0</v>
      </c>
      <c r="AB41" s="99">
        <v>13</v>
      </c>
      <c r="AC41" s="99">
        <v>12</v>
      </c>
      <c r="AD41" s="99">
        <v>0</v>
      </c>
      <c r="AE41" s="104">
        <f t="shared" si="10"/>
        <v>7.2233333333333336</v>
      </c>
      <c r="AF41" s="105">
        <f t="shared" si="11"/>
        <v>4</v>
      </c>
      <c r="AG41" s="99">
        <v>0</v>
      </c>
      <c r="AH41" s="99">
        <v>11.67</v>
      </c>
      <c r="AI41" s="99">
        <v>10</v>
      </c>
      <c r="AJ41" s="104">
        <f t="shared" si="18"/>
        <v>8</v>
      </c>
      <c r="AK41" s="105">
        <f t="shared" si="12"/>
        <v>5</v>
      </c>
      <c r="AL41" s="99">
        <v>0</v>
      </c>
      <c r="AM41" s="99">
        <v>15</v>
      </c>
      <c r="AN41" s="99">
        <v>0</v>
      </c>
      <c r="AO41" s="99">
        <v>14</v>
      </c>
      <c r="AP41" s="104">
        <f t="shared" si="13"/>
        <v>6.38</v>
      </c>
      <c r="AQ41" s="106">
        <f t="shared" si="14"/>
        <v>15</v>
      </c>
      <c r="AR41" s="106">
        <f t="shared" si="15"/>
        <v>37</v>
      </c>
      <c r="AS41" s="107">
        <f t="shared" si="16"/>
        <v>8.02</v>
      </c>
      <c r="AT41" s="108" t="str">
        <f t="shared" si="20"/>
        <v>ajourné</v>
      </c>
      <c r="AU41" s="109">
        <f t="shared" si="19"/>
        <v>157</v>
      </c>
      <c r="AV41" s="44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</row>
    <row r="42" spans="1:119" s="35" customFormat="1" ht="30.6" customHeight="1">
      <c r="A42" s="95">
        <v>34</v>
      </c>
      <c r="B42" s="96" t="s">
        <v>138</v>
      </c>
      <c r="C42" s="96" t="s">
        <v>139</v>
      </c>
      <c r="D42" s="96" t="s">
        <v>129</v>
      </c>
      <c r="E42" s="97">
        <f t="shared" si="0"/>
        <v>9.882352941176471</v>
      </c>
      <c r="F42" s="98">
        <f t="shared" si="1"/>
        <v>13</v>
      </c>
      <c r="G42" s="99">
        <v>9</v>
      </c>
      <c r="H42" s="99">
        <v>10</v>
      </c>
      <c r="I42" s="99">
        <v>10</v>
      </c>
      <c r="J42" s="99">
        <v>10</v>
      </c>
      <c r="K42" s="99">
        <v>11</v>
      </c>
      <c r="L42" s="100">
        <f t="shared" si="2"/>
        <v>7.3085714285714278</v>
      </c>
      <c r="M42" s="101">
        <f t="shared" si="3"/>
        <v>0</v>
      </c>
      <c r="N42" s="99">
        <v>4.5</v>
      </c>
      <c r="O42" s="99">
        <v>9.83</v>
      </c>
      <c r="P42" s="99">
        <v>9</v>
      </c>
      <c r="Q42" s="102">
        <f t="shared" si="4"/>
        <v>9.8333333333333339</v>
      </c>
      <c r="R42" s="103">
        <f t="shared" si="5"/>
        <v>2</v>
      </c>
      <c r="S42" s="99">
        <v>13.5</v>
      </c>
      <c r="T42" s="99">
        <v>7</v>
      </c>
      <c r="U42" s="99">
        <v>9</v>
      </c>
      <c r="V42" s="102">
        <f t="shared" si="6"/>
        <v>9.2799999999999994</v>
      </c>
      <c r="W42" s="103">
        <f t="shared" si="7"/>
        <v>15</v>
      </c>
      <c r="X42" s="104">
        <f t="shared" si="8"/>
        <v>8.6453333333333333</v>
      </c>
      <c r="Y42" s="105">
        <f t="shared" si="9"/>
        <v>5</v>
      </c>
      <c r="Z42" s="99">
        <v>7</v>
      </c>
      <c r="AA42" s="99">
        <v>8.17</v>
      </c>
      <c r="AB42" s="99">
        <v>10.5</v>
      </c>
      <c r="AC42" s="99">
        <v>8</v>
      </c>
      <c r="AD42" s="99">
        <v>11</v>
      </c>
      <c r="AE42" s="104">
        <f t="shared" si="10"/>
        <v>9.11</v>
      </c>
      <c r="AF42" s="105">
        <f t="shared" si="11"/>
        <v>4</v>
      </c>
      <c r="AG42" s="99">
        <v>5.83</v>
      </c>
      <c r="AH42" s="99">
        <v>10</v>
      </c>
      <c r="AI42" s="99">
        <v>11.5</v>
      </c>
      <c r="AJ42" s="104">
        <f t="shared" si="18"/>
        <v>12.222222222222221</v>
      </c>
      <c r="AK42" s="105">
        <f t="shared" si="12"/>
        <v>9</v>
      </c>
      <c r="AL42" s="99">
        <v>13</v>
      </c>
      <c r="AM42" s="99">
        <v>12</v>
      </c>
      <c r="AN42" s="99">
        <v>10.5</v>
      </c>
      <c r="AO42" s="99">
        <v>13</v>
      </c>
      <c r="AP42" s="104">
        <f t="shared" si="13"/>
        <v>9.82</v>
      </c>
      <c r="AQ42" s="106">
        <f t="shared" si="14"/>
        <v>18</v>
      </c>
      <c r="AR42" s="106">
        <f t="shared" si="15"/>
        <v>33</v>
      </c>
      <c r="AS42" s="107">
        <f t="shared" si="16"/>
        <v>9.5500000000000007</v>
      </c>
      <c r="AT42" s="108" t="str">
        <f t="shared" si="20"/>
        <v>ajourné</v>
      </c>
      <c r="AU42" s="109">
        <f t="shared" si="19"/>
        <v>153</v>
      </c>
      <c r="AV42" s="44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</row>
    <row r="43" spans="1:119" s="37" customFormat="1" ht="25.8">
      <c r="A43" s="62"/>
      <c r="B43" s="62"/>
      <c r="C43" s="62"/>
      <c r="D43" s="62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59"/>
      <c r="R43" s="59"/>
      <c r="S43" s="39"/>
      <c r="T43" s="39"/>
      <c r="U43" s="39"/>
      <c r="V43" s="60"/>
      <c r="W43" s="61"/>
      <c r="X43" s="39"/>
      <c r="Y43" s="39"/>
      <c r="Z43" s="39"/>
      <c r="AA43" s="39"/>
      <c r="AB43" s="39"/>
      <c r="AC43" s="39"/>
      <c r="AD43" s="39"/>
      <c r="AE43" s="39"/>
      <c r="AF43" s="61"/>
      <c r="AG43" s="39"/>
      <c r="AH43" s="39"/>
      <c r="AI43" s="59"/>
      <c r="AJ43" s="39"/>
      <c r="AK43" s="39"/>
      <c r="AL43" s="39"/>
      <c r="AM43" s="39"/>
      <c r="AN43" s="59"/>
      <c r="AO43" s="59"/>
      <c r="AP43" s="59"/>
      <c r="AQ43" s="59"/>
      <c r="AR43" s="59"/>
      <c r="AS43" s="39"/>
      <c r="AT43" s="39"/>
      <c r="AU43" s="59"/>
      <c r="AV43" s="47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</row>
    <row r="44" spans="1:119" s="6" customFormat="1" ht="25.8">
      <c r="A44" s="41"/>
      <c r="B44" s="41"/>
      <c r="C44" s="41"/>
      <c r="D44" s="41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7"/>
      <c r="R44" s="47"/>
      <c r="S44" s="46"/>
      <c r="T44" s="46"/>
      <c r="U44" s="46"/>
      <c r="V44" s="48"/>
      <c r="W44" s="49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7"/>
      <c r="AJ44" s="46"/>
      <c r="AK44" s="46"/>
      <c r="AL44" s="46"/>
      <c r="AM44" s="46"/>
      <c r="AN44" s="47"/>
      <c r="AO44" s="47"/>
      <c r="AP44" s="47"/>
      <c r="AQ44" s="47"/>
      <c r="AR44" s="47"/>
      <c r="AS44" s="46"/>
      <c r="AT44" s="46"/>
      <c r="AU44" s="47"/>
      <c r="AV44" s="47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</row>
    <row r="45" spans="1:119" s="6" customFormat="1">
      <c r="A45" s="1"/>
      <c r="B45" s="1"/>
      <c r="C45" s="1"/>
      <c r="D45" s="1"/>
      <c r="Q45" s="30"/>
      <c r="R45" s="30"/>
      <c r="V45" s="29"/>
      <c r="W45" s="8"/>
      <c r="AA45" s="39"/>
      <c r="AI45" s="30"/>
      <c r="AN45" s="30"/>
      <c r="AO45" s="30"/>
      <c r="AP45" s="30"/>
      <c r="AQ45" s="30"/>
      <c r="AR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</row>
    <row r="46" spans="1:119" s="6" customFormat="1">
      <c r="A46" s="1"/>
      <c r="B46" s="1"/>
      <c r="C46" s="1"/>
      <c r="D46" s="1"/>
      <c r="Q46" s="30"/>
      <c r="R46" s="30"/>
      <c r="V46" s="29"/>
      <c r="W46" s="8"/>
      <c r="AA46" s="39"/>
      <c r="AI46" s="30"/>
      <c r="AN46" s="30"/>
      <c r="AO46" s="30"/>
      <c r="AP46" s="30"/>
      <c r="AQ46" s="30"/>
      <c r="AR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</row>
    <row r="47" spans="1:119" s="6" customFormat="1">
      <c r="A47" s="1"/>
      <c r="B47" s="1"/>
      <c r="C47" s="1"/>
      <c r="D47" s="1"/>
      <c r="Q47" s="30"/>
      <c r="R47" s="30"/>
      <c r="V47" s="29"/>
      <c r="W47" s="8"/>
      <c r="AA47" s="39"/>
      <c r="AI47" s="30"/>
      <c r="AN47" s="30"/>
      <c r="AO47" s="30"/>
      <c r="AP47" s="30"/>
      <c r="AQ47" s="30"/>
      <c r="AR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</row>
    <row r="48" spans="1:119" s="6" customFormat="1">
      <c r="A48" s="1"/>
      <c r="B48" s="1"/>
      <c r="C48" s="1"/>
      <c r="D48" s="1"/>
      <c r="Q48" s="30"/>
      <c r="R48" s="30"/>
      <c r="V48" s="29"/>
      <c r="W48" s="8"/>
      <c r="AA48" s="39"/>
      <c r="AI48" s="30"/>
      <c r="AN48" s="30"/>
      <c r="AO48" s="30"/>
      <c r="AP48" s="30"/>
      <c r="AQ48" s="30"/>
      <c r="AR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</row>
    <row r="49" spans="1:119" s="6" customFormat="1">
      <c r="A49" s="1"/>
      <c r="B49" s="1"/>
      <c r="C49" s="1"/>
      <c r="D49" s="1"/>
      <c r="Q49" s="30"/>
      <c r="R49" s="30"/>
      <c r="V49" s="29"/>
      <c r="W49" s="8"/>
      <c r="AA49" s="39"/>
      <c r="AI49" s="30"/>
      <c r="AN49" s="30"/>
      <c r="AO49" s="30"/>
      <c r="AP49" s="30"/>
      <c r="AQ49" s="30"/>
      <c r="AR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</row>
    <row r="50" spans="1:119" s="6" customFormat="1">
      <c r="A50" s="1"/>
      <c r="B50" s="1"/>
      <c r="C50" s="1"/>
      <c r="D50" s="1"/>
      <c r="Q50" s="30"/>
      <c r="R50" s="30"/>
      <c r="V50" s="29"/>
      <c r="W50" s="8"/>
      <c r="AA50" s="39"/>
      <c r="AI50" s="30"/>
      <c r="AN50" s="30"/>
      <c r="AO50" s="30"/>
      <c r="AP50" s="30"/>
      <c r="AQ50" s="30"/>
      <c r="AR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</row>
    <row r="51" spans="1:119" s="6" customFormat="1">
      <c r="A51" s="1"/>
      <c r="B51" s="1"/>
      <c r="C51" s="1"/>
      <c r="D51" s="1"/>
      <c r="Q51" s="30"/>
      <c r="R51" s="30"/>
      <c r="V51" s="29"/>
      <c r="W51" s="8"/>
      <c r="AA51" s="39"/>
      <c r="AI51" s="30"/>
      <c r="AN51" s="30"/>
      <c r="AO51" s="30"/>
      <c r="AP51" s="30"/>
      <c r="AQ51" s="30"/>
      <c r="AR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</row>
    <row r="52" spans="1:119" s="6" customFormat="1">
      <c r="A52" s="1"/>
      <c r="B52" s="1"/>
      <c r="C52" s="1"/>
      <c r="D52" s="1"/>
      <c r="Q52" s="30"/>
      <c r="R52" s="30"/>
      <c r="V52" s="29"/>
      <c r="W52" s="8"/>
      <c r="AA52" s="39"/>
      <c r="AI52" s="30"/>
      <c r="AN52" s="30"/>
      <c r="AO52" s="30"/>
      <c r="AP52" s="30"/>
      <c r="AQ52" s="30"/>
      <c r="AR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</row>
    <row r="53" spans="1:119" s="6" customFormat="1">
      <c r="A53" s="1"/>
      <c r="B53" s="1"/>
      <c r="C53" s="1"/>
      <c r="D53" s="1"/>
      <c r="Q53" s="30"/>
      <c r="R53" s="30"/>
      <c r="V53" s="29"/>
      <c r="W53" s="8"/>
      <c r="AA53" s="39"/>
      <c r="AI53" s="30"/>
      <c r="AN53" s="30"/>
      <c r="AO53" s="30"/>
      <c r="AP53" s="30"/>
      <c r="AQ53" s="30"/>
      <c r="AR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</row>
    <row r="54" spans="1:119" s="6" customFormat="1">
      <c r="A54" s="1"/>
      <c r="B54" s="1"/>
      <c r="C54" s="1"/>
      <c r="D54" s="1"/>
      <c r="Q54" s="30"/>
      <c r="R54" s="30"/>
      <c r="V54" s="29"/>
      <c r="W54" s="8"/>
      <c r="AA54" s="39"/>
      <c r="AI54" s="30"/>
      <c r="AN54" s="30"/>
      <c r="AO54" s="30"/>
      <c r="AP54" s="30"/>
      <c r="AQ54" s="30"/>
      <c r="AR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</row>
    <row r="55" spans="1:119" s="6" customFormat="1">
      <c r="A55" s="1"/>
      <c r="B55" s="1"/>
      <c r="C55" s="1"/>
      <c r="D55" s="1"/>
      <c r="Q55" s="30"/>
      <c r="R55" s="30"/>
      <c r="V55" s="29"/>
      <c r="W55" s="8"/>
      <c r="AA55" s="39"/>
      <c r="AI55" s="30"/>
      <c r="AN55" s="30"/>
      <c r="AO55" s="30"/>
      <c r="AP55" s="30"/>
      <c r="AQ55" s="30"/>
      <c r="AR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</row>
    <row r="56" spans="1:119" s="6" customFormat="1">
      <c r="A56" s="1"/>
      <c r="B56" s="1"/>
      <c r="C56" s="1"/>
      <c r="D56" s="1"/>
      <c r="Q56" s="30"/>
      <c r="R56" s="30"/>
      <c r="V56" s="29"/>
      <c r="W56" s="8"/>
      <c r="AA56" s="39"/>
      <c r="AI56" s="30"/>
      <c r="AN56" s="30"/>
      <c r="AO56" s="30"/>
      <c r="AP56" s="30"/>
      <c r="AQ56" s="30"/>
      <c r="AR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</row>
    <row r="57" spans="1:119" s="6" customFormat="1">
      <c r="A57" s="1"/>
      <c r="B57" s="1"/>
      <c r="C57" s="1"/>
      <c r="D57" s="1"/>
      <c r="Q57" s="30"/>
      <c r="R57" s="30"/>
      <c r="V57" s="29"/>
      <c r="W57" s="8"/>
      <c r="AA57" s="39"/>
      <c r="AI57" s="30"/>
      <c r="AN57" s="30"/>
      <c r="AO57" s="30"/>
      <c r="AP57" s="30"/>
      <c r="AQ57" s="30"/>
      <c r="AR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</row>
    <row r="58" spans="1:119" s="6" customFormat="1">
      <c r="A58" s="1"/>
      <c r="B58" s="1"/>
      <c r="C58" s="1"/>
      <c r="D58" s="1"/>
      <c r="Q58" s="30"/>
      <c r="R58" s="30"/>
      <c r="V58" s="29"/>
      <c r="W58" s="8"/>
      <c r="AA58" s="39"/>
      <c r="AI58" s="30"/>
      <c r="AN58" s="30"/>
      <c r="AO58" s="30"/>
      <c r="AP58" s="30"/>
      <c r="AQ58" s="30"/>
      <c r="AR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</row>
    <row r="59" spans="1:119" s="6" customFormat="1">
      <c r="A59" s="1"/>
      <c r="B59" s="1"/>
      <c r="C59" s="1"/>
      <c r="D59" s="1"/>
      <c r="Q59" s="30"/>
      <c r="R59" s="30"/>
      <c r="V59" s="29"/>
      <c r="W59" s="8"/>
      <c r="AA59" s="39"/>
      <c r="AI59" s="30"/>
      <c r="AN59" s="30"/>
      <c r="AO59" s="30"/>
      <c r="AP59" s="30"/>
      <c r="AQ59" s="30"/>
      <c r="AR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</row>
    <row r="60" spans="1:119" s="6" customFormat="1">
      <c r="A60" s="1"/>
      <c r="B60" s="1"/>
      <c r="C60" s="1"/>
      <c r="D60" s="1"/>
      <c r="Q60" s="30"/>
      <c r="R60" s="30"/>
      <c r="V60" s="29"/>
      <c r="W60" s="8"/>
      <c r="AA60" s="39"/>
      <c r="AI60" s="30"/>
      <c r="AN60" s="30"/>
      <c r="AO60" s="30"/>
      <c r="AP60" s="30"/>
      <c r="AQ60" s="30"/>
      <c r="AR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</row>
    <row r="61" spans="1:119" s="6" customFormat="1">
      <c r="A61" s="1"/>
      <c r="B61" s="1"/>
      <c r="C61" s="1"/>
      <c r="D61" s="1"/>
      <c r="Q61" s="30"/>
      <c r="R61" s="30"/>
      <c r="V61" s="29"/>
      <c r="W61" s="8"/>
      <c r="AA61" s="39"/>
      <c r="AI61" s="30"/>
      <c r="AN61" s="30"/>
      <c r="AO61" s="30"/>
      <c r="AP61" s="30"/>
      <c r="AQ61" s="30"/>
      <c r="AR61" s="30"/>
    </row>
    <row r="62" spans="1:119" s="6" customFormat="1">
      <c r="A62" s="1"/>
      <c r="B62" s="1"/>
      <c r="C62" s="1"/>
      <c r="D62" s="1"/>
      <c r="Q62" s="30"/>
      <c r="R62" s="30"/>
      <c r="V62" s="29"/>
      <c r="W62" s="8"/>
      <c r="AA62" s="39"/>
      <c r="AI62" s="30"/>
      <c r="AN62" s="30"/>
      <c r="AO62" s="30"/>
      <c r="AP62" s="30"/>
      <c r="AQ62" s="30"/>
      <c r="AR62" s="30"/>
    </row>
    <row r="63" spans="1:119" s="6" customFormat="1">
      <c r="A63" s="1"/>
      <c r="B63" s="1"/>
      <c r="C63" s="1"/>
      <c r="D63" s="1"/>
      <c r="Q63" s="30"/>
      <c r="R63" s="30"/>
      <c r="V63" s="29"/>
      <c r="W63" s="8"/>
      <c r="AA63" s="39"/>
      <c r="AI63" s="30"/>
      <c r="AN63" s="30"/>
      <c r="AO63" s="30"/>
      <c r="AP63" s="30"/>
      <c r="AQ63" s="30"/>
      <c r="AR63" s="30"/>
    </row>
    <row r="64" spans="1:119" s="6" customFormat="1">
      <c r="A64" s="1"/>
      <c r="B64" s="1"/>
      <c r="C64" s="1"/>
      <c r="D64" s="1"/>
      <c r="Q64" s="30"/>
      <c r="R64" s="30"/>
      <c r="V64" s="29"/>
      <c r="W64" s="8"/>
      <c r="AA64" s="39"/>
      <c r="AI64" s="30"/>
      <c r="AN64" s="30"/>
      <c r="AO64" s="30"/>
      <c r="AP64" s="30"/>
      <c r="AQ64" s="30"/>
      <c r="AR64" s="30"/>
    </row>
    <row r="65" spans="1:44" s="6" customFormat="1">
      <c r="A65" s="1"/>
      <c r="B65" s="1"/>
      <c r="C65" s="1"/>
      <c r="D65" s="1"/>
      <c r="Q65" s="30"/>
      <c r="R65" s="30"/>
      <c r="V65" s="29"/>
      <c r="W65" s="8"/>
      <c r="AA65" s="39"/>
      <c r="AI65" s="30"/>
      <c r="AN65" s="30"/>
      <c r="AO65" s="30"/>
      <c r="AP65" s="30"/>
      <c r="AQ65" s="30"/>
      <c r="AR65" s="30"/>
    </row>
    <row r="66" spans="1:44" s="6" customFormat="1">
      <c r="A66" s="1"/>
      <c r="B66" s="1"/>
      <c r="C66" s="1"/>
      <c r="D66" s="1"/>
      <c r="Q66" s="30"/>
      <c r="R66" s="30"/>
      <c r="V66" s="29"/>
      <c r="W66" s="8"/>
      <c r="AA66" s="39"/>
      <c r="AI66" s="30"/>
      <c r="AN66" s="30"/>
      <c r="AO66" s="30"/>
      <c r="AP66" s="30"/>
      <c r="AQ66" s="30"/>
      <c r="AR66" s="30"/>
    </row>
    <row r="67" spans="1:44" s="6" customFormat="1">
      <c r="A67" s="1"/>
      <c r="B67" s="1"/>
      <c r="C67" s="1"/>
      <c r="D67" s="1"/>
      <c r="Q67" s="30"/>
      <c r="R67" s="30"/>
      <c r="V67" s="29"/>
      <c r="W67" s="8"/>
      <c r="AA67" s="39"/>
      <c r="AI67" s="30"/>
      <c r="AN67" s="30"/>
      <c r="AO67" s="30"/>
      <c r="AP67" s="30"/>
      <c r="AQ67" s="30"/>
      <c r="AR67" s="30"/>
    </row>
    <row r="68" spans="1:44" s="6" customFormat="1">
      <c r="A68" s="1"/>
      <c r="B68" s="1"/>
      <c r="C68" s="1"/>
      <c r="D68" s="1"/>
      <c r="Q68" s="30"/>
      <c r="R68" s="30"/>
      <c r="V68" s="29"/>
      <c r="W68" s="8"/>
      <c r="AA68" s="39"/>
      <c r="AI68" s="30"/>
      <c r="AN68" s="30"/>
      <c r="AO68" s="30"/>
      <c r="AP68" s="30"/>
      <c r="AQ68" s="30"/>
      <c r="AR68" s="30"/>
    </row>
    <row r="69" spans="1:44" s="6" customFormat="1">
      <c r="A69" s="1"/>
      <c r="B69" s="1"/>
      <c r="C69" s="1"/>
      <c r="D69" s="1"/>
      <c r="Q69" s="30"/>
      <c r="R69" s="30"/>
      <c r="V69" s="29"/>
      <c r="W69" s="8"/>
      <c r="AA69" s="39"/>
      <c r="AI69" s="30"/>
      <c r="AN69" s="30"/>
      <c r="AO69" s="30"/>
      <c r="AP69" s="30"/>
      <c r="AQ69" s="30"/>
      <c r="AR69" s="30"/>
    </row>
    <row r="70" spans="1:44" s="6" customFormat="1">
      <c r="A70" s="1"/>
      <c r="B70" s="1"/>
      <c r="C70" s="1"/>
      <c r="D70" s="1"/>
      <c r="Q70" s="30"/>
      <c r="R70" s="30"/>
      <c r="V70" s="29"/>
      <c r="W70" s="8"/>
      <c r="AA70" s="39"/>
      <c r="AI70" s="30"/>
      <c r="AN70" s="30"/>
      <c r="AO70" s="30"/>
      <c r="AP70" s="30"/>
      <c r="AQ70" s="30"/>
      <c r="AR70" s="30"/>
    </row>
    <row r="71" spans="1:44" s="6" customFormat="1">
      <c r="A71" s="1"/>
      <c r="B71" s="1"/>
      <c r="C71" s="1"/>
      <c r="D71" s="1"/>
      <c r="Q71" s="30"/>
      <c r="R71" s="30"/>
      <c r="V71" s="29"/>
      <c r="W71" s="8"/>
      <c r="AA71" s="39"/>
      <c r="AI71" s="30"/>
      <c r="AN71" s="30"/>
      <c r="AO71" s="30"/>
      <c r="AP71" s="30"/>
      <c r="AQ71" s="30"/>
      <c r="AR71" s="30"/>
    </row>
    <row r="72" spans="1:44" s="6" customFormat="1">
      <c r="A72" s="1"/>
      <c r="B72" s="1"/>
      <c r="C72" s="1"/>
      <c r="D72" s="1"/>
      <c r="Q72" s="30"/>
      <c r="R72" s="30"/>
      <c r="V72" s="29"/>
      <c r="W72" s="8"/>
      <c r="AA72" s="39"/>
      <c r="AI72" s="30"/>
      <c r="AN72" s="30"/>
      <c r="AO72" s="30"/>
      <c r="AP72" s="30"/>
      <c r="AQ72" s="30"/>
      <c r="AR72" s="30"/>
    </row>
    <row r="73" spans="1:44" s="6" customFormat="1">
      <c r="A73" s="1"/>
      <c r="B73" s="1"/>
      <c r="C73" s="1"/>
      <c r="D73" s="1"/>
      <c r="Q73" s="30"/>
      <c r="R73" s="30"/>
      <c r="V73" s="29"/>
      <c r="W73" s="8"/>
      <c r="AA73" s="39"/>
      <c r="AI73" s="30"/>
      <c r="AN73" s="30"/>
      <c r="AO73" s="30"/>
      <c r="AP73" s="30"/>
      <c r="AQ73" s="30"/>
      <c r="AR73" s="30"/>
    </row>
    <row r="74" spans="1:44" s="6" customFormat="1">
      <c r="A74" s="1"/>
      <c r="B74" s="1"/>
      <c r="C74" s="1"/>
      <c r="D74" s="1"/>
      <c r="Q74" s="30"/>
      <c r="R74" s="30"/>
      <c r="V74" s="29"/>
      <c r="W74" s="8"/>
      <c r="AA74" s="39"/>
      <c r="AI74" s="30"/>
      <c r="AN74" s="30"/>
      <c r="AO74" s="30"/>
      <c r="AP74" s="30"/>
      <c r="AQ74" s="30"/>
      <c r="AR74" s="30"/>
    </row>
    <row r="75" spans="1:44" s="6" customFormat="1">
      <c r="A75" s="1"/>
      <c r="B75" s="1"/>
      <c r="C75" s="1"/>
      <c r="D75" s="1"/>
      <c r="Q75" s="30"/>
      <c r="R75" s="30"/>
      <c r="V75" s="29"/>
      <c r="W75" s="8"/>
      <c r="AA75" s="39"/>
      <c r="AI75" s="30"/>
      <c r="AN75" s="30"/>
      <c r="AO75" s="30"/>
      <c r="AP75" s="30"/>
      <c r="AQ75" s="30"/>
      <c r="AR75" s="30"/>
    </row>
    <row r="76" spans="1:44" s="6" customFormat="1">
      <c r="A76" s="1"/>
      <c r="B76" s="1"/>
      <c r="C76" s="1"/>
      <c r="D76" s="1"/>
      <c r="Q76" s="30"/>
      <c r="R76" s="30"/>
      <c r="V76" s="29"/>
      <c r="W76" s="8"/>
      <c r="AA76" s="39"/>
      <c r="AI76" s="30"/>
      <c r="AN76" s="30"/>
      <c r="AO76" s="30"/>
      <c r="AP76" s="30"/>
      <c r="AQ76" s="30"/>
      <c r="AR76" s="30"/>
    </row>
    <row r="77" spans="1:44" s="6" customFormat="1">
      <c r="A77" s="1"/>
      <c r="B77" s="1"/>
      <c r="C77" s="1"/>
      <c r="D77" s="1"/>
      <c r="Q77" s="30"/>
      <c r="R77" s="30"/>
      <c r="V77" s="29"/>
      <c r="W77" s="8"/>
      <c r="AA77" s="39"/>
      <c r="AI77" s="30"/>
      <c r="AN77" s="30"/>
      <c r="AO77" s="30"/>
      <c r="AP77" s="30"/>
      <c r="AQ77" s="30"/>
      <c r="AR77" s="30"/>
    </row>
    <row r="78" spans="1:44" s="6" customFormat="1">
      <c r="A78" s="1"/>
      <c r="B78" s="1"/>
      <c r="C78" s="1"/>
      <c r="D78" s="1"/>
      <c r="Q78" s="30"/>
      <c r="R78" s="30"/>
      <c r="V78" s="29"/>
      <c r="W78" s="8"/>
      <c r="AA78" s="39"/>
      <c r="AI78" s="30"/>
      <c r="AN78" s="30"/>
      <c r="AO78" s="30"/>
      <c r="AP78" s="30"/>
      <c r="AQ78" s="30"/>
      <c r="AR78" s="30"/>
    </row>
    <row r="79" spans="1:44" s="6" customFormat="1">
      <c r="A79" s="1"/>
      <c r="B79" s="1"/>
      <c r="C79" s="1"/>
      <c r="D79" s="1"/>
      <c r="Q79" s="30"/>
      <c r="R79" s="30"/>
      <c r="V79" s="29"/>
      <c r="W79" s="8"/>
      <c r="AA79" s="39"/>
      <c r="AI79" s="30"/>
      <c r="AN79" s="30"/>
      <c r="AO79" s="30"/>
      <c r="AP79" s="30"/>
      <c r="AQ79" s="30"/>
      <c r="AR79" s="30"/>
    </row>
    <row r="80" spans="1:44" s="6" customFormat="1">
      <c r="A80" s="1"/>
      <c r="B80" s="1"/>
      <c r="C80" s="1"/>
      <c r="D80" s="1"/>
      <c r="Q80" s="30"/>
      <c r="R80" s="30"/>
      <c r="V80" s="29"/>
      <c r="W80" s="8"/>
      <c r="AA80" s="39"/>
      <c r="AI80" s="30"/>
      <c r="AN80" s="30"/>
      <c r="AO80" s="30"/>
      <c r="AP80" s="30"/>
      <c r="AQ80" s="30"/>
      <c r="AR80" s="30"/>
    </row>
    <row r="81" spans="1:44" s="6" customFormat="1">
      <c r="A81" s="1"/>
      <c r="B81" s="1"/>
      <c r="C81" s="1"/>
      <c r="D81" s="1"/>
      <c r="Q81" s="30"/>
      <c r="R81" s="30"/>
      <c r="V81" s="29"/>
      <c r="W81" s="8"/>
      <c r="AA81" s="39"/>
      <c r="AI81" s="30"/>
      <c r="AN81" s="30"/>
      <c r="AO81" s="30"/>
      <c r="AP81" s="30"/>
      <c r="AQ81" s="30"/>
      <c r="AR81" s="30"/>
    </row>
    <row r="82" spans="1:44" s="6" customFormat="1">
      <c r="A82" s="1"/>
      <c r="B82" s="1"/>
      <c r="C82" s="1"/>
      <c r="D82" s="1"/>
      <c r="Q82" s="30"/>
      <c r="R82" s="30"/>
      <c r="V82" s="29"/>
      <c r="W82" s="8"/>
      <c r="AA82" s="39"/>
      <c r="AI82" s="30"/>
      <c r="AN82" s="30"/>
      <c r="AO82" s="30"/>
      <c r="AP82" s="30"/>
      <c r="AQ82" s="30"/>
      <c r="AR82" s="30"/>
    </row>
    <row r="83" spans="1:44" s="6" customFormat="1">
      <c r="A83" s="1"/>
      <c r="B83" s="1"/>
      <c r="C83" s="1"/>
      <c r="D83" s="1"/>
      <c r="Q83" s="30"/>
      <c r="R83" s="30"/>
      <c r="V83" s="29"/>
      <c r="W83" s="8"/>
      <c r="AA83" s="39"/>
      <c r="AI83" s="30"/>
      <c r="AN83" s="30"/>
      <c r="AO83" s="30"/>
      <c r="AP83" s="30"/>
      <c r="AQ83" s="30"/>
      <c r="AR83" s="30"/>
    </row>
    <row r="84" spans="1:44" s="6" customFormat="1">
      <c r="A84" s="1"/>
      <c r="B84" s="1"/>
      <c r="C84" s="1"/>
      <c r="D84" s="1"/>
      <c r="Q84" s="30"/>
      <c r="R84" s="30"/>
      <c r="V84" s="29"/>
      <c r="W84" s="8"/>
      <c r="AA84" s="39"/>
      <c r="AI84" s="30"/>
      <c r="AN84" s="30"/>
      <c r="AO84" s="30"/>
      <c r="AP84" s="30"/>
      <c r="AQ84" s="30"/>
      <c r="AR84" s="30"/>
    </row>
    <row r="85" spans="1:44" s="6" customFormat="1">
      <c r="A85" s="1"/>
      <c r="B85" s="1"/>
      <c r="C85" s="1"/>
      <c r="D85" s="1"/>
      <c r="Q85" s="30"/>
      <c r="R85" s="30"/>
      <c r="V85" s="29"/>
      <c r="W85" s="8"/>
      <c r="AA85" s="39"/>
      <c r="AI85" s="30"/>
      <c r="AN85" s="30"/>
      <c r="AO85" s="30"/>
      <c r="AP85" s="30"/>
      <c r="AQ85" s="30"/>
      <c r="AR85" s="30"/>
    </row>
    <row r="86" spans="1:44" s="6" customFormat="1">
      <c r="A86" s="1"/>
      <c r="B86" s="1"/>
      <c r="C86" s="1"/>
      <c r="D86" s="1"/>
      <c r="Q86" s="30"/>
      <c r="R86" s="30"/>
      <c r="V86" s="29"/>
      <c r="W86" s="8"/>
      <c r="AA86" s="39"/>
      <c r="AI86" s="30"/>
      <c r="AN86" s="30"/>
      <c r="AO86" s="30"/>
      <c r="AP86" s="30"/>
      <c r="AQ86" s="30"/>
      <c r="AR86" s="30"/>
    </row>
    <row r="87" spans="1:44" s="6" customFormat="1">
      <c r="A87" s="1"/>
      <c r="B87" s="1"/>
      <c r="C87" s="1"/>
      <c r="D87" s="1"/>
      <c r="Q87" s="30"/>
      <c r="R87" s="30"/>
      <c r="V87" s="29"/>
      <c r="W87" s="8"/>
      <c r="AA87" s="39"/>
      <c r="AI87" s="30"/>
      <c r="AN87" s="30"/>
      <c r="AO87" s="30"/>
      <c r="AP87" s="30"/>
      <c r="AQ87" s="30"/>
      <c r="AR87" s="30"/>
    </row>
    <row r="88" spans="1:44" s="6" customFormat="1">
      <c r="A88" s="1"/>
      <c r="B88" s="1"/>
      <c r="C88" s="1"/>
      <c r="D88" s="1"/>
      <c r="Q88" s="30"/>
      <c r="R88" s="30"/>
      <c r="V88" s="29"/>
      <c r="W88" s="8"/>
      <c r="AA88" s="39"/>
      <c r="AI88" s="30"/>
      <c r="AN88" s="30"/>
      <c r="AO88" s="30"/>
      <c r="AP88" s="30"/>
      <c r="AQ88" s="30"/>
      <c r="AR88" s="30"/>
    </row>
    <row r="89" spans="1:44" s="6" customFormat="1">
      <c r="A89" s="1"/>
      <c r="B89" s="1"/>
      <c r="C89" s="1"/>
      <c r="D89" s="1"/>
      <c r="Q89" s="30"/>
      <c r="R89" s="30"/>
      <c r="V89" s="29"/>
      <c r="W89" s="8"/>
      <c r="AA89" s="39"/>
      <c r="AI89" s="30"/>
      <c r="AN89" s="30"/>
      <c r="AO89" s="30"/>
      <c r="AP89" s="30"/>
      <c r="AQ89" s="30"/>
      <c r="AR89" s="30"/>
    </row>
    <row r="90" spans="1:44" s="6" customFormat="1">
      <c r="A90" s="1"/>
      <c r="B90" s="1"/>
      <c r="C90" s="1"/>
      <c r="D90" s="1"/>
      <c r="Q90" s="30"/>
      <c r="R90" s="30"/>
      <c r="V90" s="29"/>
      <c r="W90" s="8"/>
      <c r="AA90" s="39"/>
      <c r="AI90" s="30"/>
      <c r="AN90" s="30"/>
      <c r="AO90" s="30"/>
      <c r="AP90" s="30"/>
      <c r="AQ90" s="30"/>
      <c r="AR90" s="30"/>
    </row>
    <row r="91" spans="1:44" s="6" customFormat="1">
      <c r="A91" s="1"/>
      <c r="B91" s="1"/>
      <c r="C91" s="1"/>
      <c r="D91" s="1"/>
      <c r="Q91" s="30"/>
      <c r="R91" s="30"/>
      <c r="V91" s="29"/>
      <c r="W91" s="8"/>
      <c r="AA91" s="39"/>
      <c r="AI91" s="30"/>
      <c r="AN91" s="30"/>
      <c r="AO91" s="30"/>
      <c r="AP91" s="30"/>
      <c r="AQ91" s="30"/>
      <c r="AR91" s="30"/>
    </row>
    <row r="92" spans="1:44" s="6" customFormat="1">
      <c r="A92" s="1"/>
      <c r="B92" s="1"/>
      <c r="C92" s="1"/>
      <c r="D92" s="1"/>
      <c r="Q92" s="30"/>
      <c r="R92" s="30"/>
      <c r="V92" s="29"/>
      <c r="W92" s="8"/>
      <c r="AA92" s="39"/>
      <c r="AI92" s="30"/>
      <c r="AN92" s="30"/>
      <c r="AO92" s="30"/>
      <c r="AP92" s="30"/>
      <c r="AQ92" s="30"/>
      <c r="AR92" s="30"/>
    </row>
    <row r="93" spans="1:44" s="6" customFormat="1">
      <c r="A93" s="1"/>
      <c r="B93" s="1"/>
      <c r="C93" s="1"/>
      <c r="D93" s="1"/>
      <c r="Q93" s="30"/>
      <c r="R93" s="30"/>
      <c r="V93" s="29"/>
      <c r="W93" s="8"/>
      <c r="AA93" s="39"/>
      <c r="AI93" s="30"/>
      <c r="AN93" s="30"/>
      <c r="AO93" s="30"/>
      <c r="AP93" s="30"/>
      <c r="AQ93" s="30"/>
      <c r="AR93" s="30"/>
    </row>
    <row r="94" spans="1:44" s="6" customFormat="1">
      <c r="A94" s="1"/>
      <c r="B94" s="1"/>
      <c r="C94" s="1"/>
      <c r="D94" s="1"/>
      <c r="Q94" s="30"/>
      <c r="R94" s="30"/>
      <c r="V94" s="29"/>
      <c r="W94" s="8"/>
      <c r="AA94" s="39"/>
      <c r="AI94" s="30"/>
      <c r="AN94" s="30"/>
      <c r="AO94" s="30"/>
      <c r="AP94" s="30"/>
      <c r="AQ94" s="30"/>
      <c r="AR94" s="30"/>
    </row>
    <row r="95" spans="1:44" s="6" customFormat="1">
      <c r="A95" s="1"/>
      <c r="B95" s="1"/>
      <c r="C95" s="1"/>
      <c r="D95" s="1"/>
      <c r="Q95" s="30"/>
      <c r="R95" s="30"/>
      <c r="V95" s="29"/>
      <c r="W95" s="8"/>
      <c r="AA95" s="39"/>
      <c r="AI95" s="30"/>
      <c r="AN95" s="30"/>
      <c r="AO95" s="30"/>
      <c r="AP95" s="30"/>
      <c r="AQ95" s="30"/>
      <c r="AR95" s="30"/>
    </row>
    <row r="96" spans="1:44" s="6" customFormat="1">
      <c r="A96" s="1"/>
      <c r="B96" s="1"/>
      <c r="C96" s="1"/>
      <c r="D96" s="1"/>
      <c r="Q96" s="30"/>
      <c r="R96" s="30"/>
      <c r="V96" s="29"/>
      <c r="W96" s="8"/>
      <c r="AA96" s="39"/>
      <c r="AI96" s="30"/>
      <c r="AN96" s="30"/>
      <c r="AO96" s="30"/>
      <c r="AP96" s="30"/>
      <c r="AQ96" s="30"/>
      <c r="AR96" s="30"/>
    </row>
    <row r="97" spans="1:44" s="6" customFormat="1">
      <c r="A97" s="1"/>
      <c r="B97" s="1"/>
      <c r="C97" s="1"/>
      <c r="D97" s="1"/>
      <c r="Q97" s="30"/>
      <c r="R97" s="30"/>
      <c r="V97" s="29"/>
      <c r="W97" s="8"/>
      <c r="AA97" s="39"/>
      <c r="AI97" s="30"/>
      <c r="AN97" s="30"/>
      <c r="AO97" s="30"/>
      <c r="AP97" s="30"/>
      <c r="AQ97" s="30"/>
      <c r="AR97" s="30"/>
    </row>
    <row r="98" spans="1:44" s="6" customFormat="1">
      <c r="A98" s="1"/>
      <c r="B98" s="1"/>
      <c r="C98" s="1"/>
      <c r="D98" s="1"/>
      <c r="Q98" s="30"/>
      <c r="R98" s="30"/>
      <c r="V98" s="29"/>
      <c r="W98" s="8"/>
      <c r="AA98" s="39"/>
      <c r="AI98" s="30"/>
      <c r="AN98" s="30"/>
      <c r="AO98" s="30"/>
      <c r="AP98" s="30"/>
      <c r="AQ98" s="30"/>
      <c r="AR98" s="30"/>
    </row>
    <row r="99" spans="1:44" s="6" customFormat="1">
      <c r="A99" s="1"/>
      <c r="B99" s="1"/>
      <c r="C99" s="1"/>
      <c r="D99" s="1"/>
      <c r="Q99" s="30"/>
      <c r="R99" s="30"/>
      <c r="V99" s="29"/>
      <c r="W99" s="8"/>
      <c r="AA99" s="39"/>
      <c r="AI99" s="30"/>
      <c r="AN99" s="30"/>
      <c r="AO99" s="30"/>
      <c r="AP99" s="30"/>
      <c r="AQ99" s="30"/>
      <c r="AR99" s="30"/>
    </row>
    <row r="100" spans="1:44" s="6" customFormat="1">
      <c r="A100" s="1"/>
      <c r="B100" s="1"/>
      <c r="C100" s="1"/>
      <c r="D100" s="1"/>
      <c r="Q100" s="30"/>
      <c r="R100" s="30"/>
      <c r="V100" s="29"/>
      <c r="W100" s="8"/>
      <c r="AA100" s="39"/>
      <c r="AI100" s="30"/>
      <c r="AN100" s="30"/>
      <c r="AO100" s="30"/>
      <c r="AP100" s="30"/>
      <c r="AQ100" s="30"/>
      <c r="AR100" s="30"/>
    </row>
    <row r="101" spans="1:44" s="6" customFormat="1">
      <c r="A101" s="1"/>
      <c r="B101" s="1"/>
      <c r="C101" s="1"/>
      <c r="D101" s="1"/>
      <c r="Q101" s="30"/>
      <c r="R101" s="30"/>
      <c r="V101" s="29"/>
      <c r="W101" s="8"/>
      <c r="AA101" s="39"/>
      <c r="AI101" s="30"/>
      <c r="AN101" s="30"/>
      <c r="AO101" s="30"/>
      <c r="AP101" s="30"/>
      <c r="AQ101" s="30"/>
      <c r="AR101" s="30"/>
    </row>
    <row r="102" spans="1:44" s="6" customFormat="1">
      <c r="A102" s="1"/>
      <c r="B102" s="1"/>
      <c r="C102" s="1"/>
      <c r="D102" s="1"/>
      <c r="Q102" s="30"/>
      <c r="R102" s="30"/>
      <c r="V102" s="29"/>
      <c r="W102" s="8"/>
      <c r="AA102" s="39"/>
      <c r="AI102" s="30"/>
      <c r="AN102" s="30"/>
      <c r="AO102" s="30"/>
      <c r="AP102" s="30"/>
      <c r="AQ102" s="30"/>
      <c r="AR102" s="30"/>
    </row>
    <row r="103" spans="1:44" s="6" customFormat="1">
      <c r="A103" s="1"/>
      <c r="B103" s="1"/>
      <c r="C103" s="1"/>
      <c r="D103" s="1"/>
      <c r="Q103" s="30"/>
      <c r="R103" s="30"/>
      <c r="V103" s="29"/>
      <c r="W103" s="8"/>
      <c r="AA103" s="39"/>
      <c r="AI103" s="30"/>
      <c r="AN103" s="30"/>
      <c r="AO103" s="30"/>
      <c r="AP103" s="30"/>
      <c r="AQ103" s="30"/>
      <c r="AR103" s="30"/>
    </row>
    <row r="104" spans="1:44" s="6" customFormat="1">
      <c r="A104" s="1"/>
      <c r="B104" s="1"/>
      <c r="C104" s="1"/>
      <c r="D104" s="1"/>
      <c r="Q104" s="30"/>
      <c r="R104" s="30"/>
      <c r="V104" s="29"/>
      <c r="W104" s="8"/>
      <c r="AA104" s="39"/>
      <c r="AI104" s="30"/>
      <c r="AN104" s="30"/>
      <c r="AO104" s="30"/>
      <c r="AP104" s="30"/>
      <c r="AQ104" s="30"/>
      <c r="AR104" s="30"/>
    </row>
    <row r="105" spans="1:44" s="6" customFormat="1">
      <c r="A105" s="1"/>
      <c r="B105" s="1"/>
      <c r="C105" s="1"/>
      <c r="D105" s="1"/>
      <c r="Q105" s="30"/>
      <c r="R105" s="30"/>
      <c r="V105" s="29"/>
      <c r="W105" s="8"/>
      <c r="AA105" s="39"/>
      <c r="AI105" s="30"/>
      <c r="AN105" s="30"/>
      <c r="AO105" s="30"/>
      <c r="AP105" s="30"/>
      <c r="AQ105" s="30"/>
      <c r="AR105" s="30"/>
    </row>
    <row r="106" spans="1:44" s="6" customFormat="1">
      <c r="A106" s="1"/>
      <c r="B106" s="1"/>
      <c r="C106" s="1"/>
      <c r="D106" s="1"/>
      <c r="Q106" s="30"/>
      <c r="R106" s="30"/>
      <c r="V106" s="29"/>
      <c r="W106" s="8"/>
      <c r="AA106" s="39"/>
      <c r="AI106" s="30"/>
      <c r="AN106" s="30"/>
      <c r="AO106" s="30"/>
      <c r="AP106" s="30"/>
      <c r="AQ106" s="30"/>
      <c r="AR106" s="30"/>
    </row>
    <row r="107" spans="1:44" s="6" customFormat="1">
      <c r="A107" s="1"/>
      <c r="B107" s="1"/>
      <c r="C107" s="1"/>
      <c r="D107" s="1"/>
      <c r="Q107" s="30"/>
      <c r="R107" s="30"/>
      <c r="V107" s="29"/>
      <c r="W107" s="8"/>
      <c r="AA107" s="39"/>
      <c r="AI107" s="30"/>
      <c r="AN107" s="30"/>
      <c r="AO107" s="30"/>
      <c r="AP107" s="30"/>
      <c r="AQ107" s="30"/>
      <c r="AR107" s="30"/>
    </row>
    <row r="108" spans="1:44" s="6" customFormat="1">
      <c r="A108" s="1"/>
      <c r="B108" s="1"/>
      <c r="C108" s="1"/>
      <c r="D108" s="1"/>
      <c r="Q108" s="30"/>
      <c r="R108" s="30"/>
      <c r="V108" s="29"/>
      <c r="W108" s="8"/>
      <c r="AA108" s="39"/>
      <c r="AI108" s="30"/>
      <c r="AN108" s="30"/>
      <c r="AO108" s="30"/>
      <c r="AP108" s="30"/>
      <c r="AQ108" s="30"/>
      <c r="AR108" s="30"/>
    </row>
    <row r="109" spans="1:44" s="6" customFormat="1">
      <c r="A109" s="1"/>
      <c r="B109" s="1"/>
      <c r="C109" s="1"/>
      <c r="D109" s="1"/>
      <c r="Q109" s="30"/>
      <c r="R109" s="30"/>
      <c r="V109" s="29"/>
      <c r="W109" s="8"/>
      <c r="AA109" s="39"/>
      <c r="AI109" s="30"/>
      <c r="AN109" s="30"/>
      <c r="AO109" s="30"/>
      <c r="AP109" s="30"/>
      <c r="AQ109" s="30"/>
      <c r="AR109" s="30"/>
    </row>
    <row r="110" spans="1:44" s="6" customFormat="1">
      <c r="A110" s="1"/>
      <c r="B110" s="1"/>
      <c r="C110" s="1"/>
      <c r="D110" s="1"/>
      <c r="Q110" s="30"/>
      <c r="R110" s="30"/>
      <c r="V110" s="29"/>
      <c r="W110" s="8"/>
      <c r="AA110" s="39"/>
      <c r="AI110" s="30"/>
      <c r="AN110" s="30"/>
      <c r="AO110" s="30"/>
      <c r="AP110" s="30"/>
      <c r="AQ110" s="30"/>
      <c r="AR110" s="30"/>
    </row>
    <row r="111" spans="1:44" s="6" customFormat="1">
      <c r="A111" s="1"/>
      <c r="B111" s="1"/>
      <c r="C111" s="1"/>
      <c r="D111" s="1"/>
      <c r="Q111" s="30"/>
      <c r="R111" s="30"/>
      <c r="V111" s="29"/>
      <c r="W111" s="8"/>
      <c r="AA111" s="39"/>
      <c r="AI111" s="30"/>
      <c r="AN111" s="30"/>
      <c r="AO111" s="30"/>
      <c r="AP111" s="30"/>
      <c r="AQ111" s="30"/>
      <c r="AR111" s="30"/>
    </row>
    <row r="112" spans="1:44" s="6" customFormat="1">
      <c r="A112" s="1"/>
      <c r="B112" s="1"/>
      <c r="C112" s="1"/>
      <c r="D112" s="1"/>
      <c r="Q112" s="30"/>
      <c r="R112" s="30"/>
      <c r="V112" s="29"/>
      <c r="W112" s="8"/>
      <c r="AA112" s="39"/>
      <c r="AI112" s="30"/>
      <c r="AN112" s="30"/>
      <c r="AO112" s="30"/>
      <c r="AP112" s="30"/>
      <c r="AQ112" s="30"/>
      <c r="AR112" s="30"/>
    </row>
    <row r="113" spans="1:44" s="6" customFormat="1">
      <c r="A113" s="1"/>
      <c r="B113" s="1"/>
      <c r="C113" s="1"/>
      <c r="D113" s="1"/>
      <c r="Q113" s="30"/>
      <c r="R113" s="30"/>
      <c r="V113" s="29"/>
      <c r="W113" s="8"/>
      <c r="AA113" s="39"/>
      <c r="AI113" s="30"/>
      <c r="AN113" s="30"/>
      <c r="AO113" s="30"/>
      <c r="AP113" s="30"/>
      <c r="AQ113" s="30"/>
      <c r="AR113" s="30"/>
    </row>
    <row r="114" spans="1:44" s="6" customFormat="1">
      <c r="A114" s="1"/>
      <c r="B114" s="1"/>
      <c r="C114" s="1"/>
      <c r="D114" s="1"/>
      <c r="Q114" s="30"/>
      <c r="R114" s="30"/>
      <c r="V114" s="29"/>
      <c r="W114" s="8"/>
      <c r="AA114" s="39"/>
      <c r="AI114" s="30"/>
      <c r="AN114" s="30"/>
      <c r="AO114" s="30"/>
      <c r="AP114" s="30"/>
      <c r="AQ114" s="30"/>
      <c r="AR114" s="30"/>
    </row>
    <row r="115" spans="1:44" s="6" customFormat="1">
      <c r="A115" s="1"/>
      <c r="B115" s="1"/>
      <c r="C115" s="1"/>
      <c r="D115" s="1"/>
      <c r="Q115" s="30"/>
      <c r="R115" s="30"/>
      <c r="V115" s="29"/>
      <c r="W115" s="8"/>
      <c r="AA115" s="39"/>
      <c r="AI115" s="30"/>
      <c r="AN115" s="30"/>
      <c r="AO115" s="30"/>
      <c r="AP115" s="30"/>
      <c r="AQ115" s="30"/>
      <c r="AR115" s="30"/>
    </row>
    <row r="116" spans="1:44" s="6" customFormat="1">
      <c r="A116" s="1"/>
      <c r="B116" s="1"/>
      <c r="C116" s="1"/>
      <c r="D116" s="1"/>
      <c r="Q116" s="30"/>
      <c r="R116" s="30"/>
      <c r="V116" s="29"/>
      <c r="W116" s="8"/>
      <c r="AA116" s="39"/>
      <c r="AI116" s="30"/>
      <c r="AN116" s="30"/>
      <c r="AO116" s="30"/>
      <c r="AP116" s="30"/>
      <c r="AQ116" s="30"/>
      <c r="AR116" s="30"/>
    </row>
    <row r="117" spans="1:44" s="6" customFormat="1">
      <c r="A117" s="1"/>
      <c r="B117" s="1"/>
      <c r="C117" s="1"/>
      <c r="D117" s="1"/>
      <c r="Q117" s="30"/>
      <c r="R117" s="30"/>
      <c r="V117" s="29"/>
      <c r="W117" s="8"/>
      <c r="AA117" s="39"/>
      <c r="AI117" s="30"/>
      <c r="AN117" s="30"/>
      <c r="AO117" s="30"/>
      <c r="AP117" s="30"/>
      <c r="AQ117" s="30"/>
      <c r="AR117" s="30"/>
    </row>
    <row r="118" spans="1:44" s="6" customFormat="1">
      <c r="A118" s="1"/>
      <c r="B118" s="1"/>
      <c r="C118" s="1"/>
      <c r="D118" s="1"/>
      <c r="Q118" s="30"/>
      <c r="R118" s="30"/>
      <c r="V118" s="29"/>
      <c r="W118" s="8"/>
      <c r="AA118" s="39"/>
      <c r="AI118" s="30"/>
      <c r="AN118" s="30"/>
      <c r="AO118" s="30"/>
      <c r="AP118" s="30"/>
      <c r="AQ118" s="30"/>
      <c r="AR118" s="30"/>
    </row>
    <row r="119" spans="1:44" s="6" customFormat="1">
      <c r="A119" s="1"/>
      <c r="B119" s="1"/>
      <c r="C119" s="1"/>
      <c r="D119" s="1"/>
      <c r="Q119" s="30"/>
      <c r="R119" s="30"/>
      <c r="V119" s="29"/>
      <c r="W119" s="8"/>
      <c r="AA119" s="39"/>
      <c r="AI119" s="30"/>
      <c r="AN119" s="30"/>
      <c r="AO119" s="30"/>
      <c r="AP119" s="30"/>
      <c r="AQ119" s="30"/>
      <c r="AR119" s="30"/>
    </row>
    <row r="120" spans="1:44" s="6" customFormat="1">
      <c r="A120" s="1"/>
      <c r="B120" s="1"/>
      <c r="C120" s="1"/>
      <c r="D120" s="1"/>
      <c r="Q120" s="30"/>
      <c r="R120" s="30"/>
      <c r="V120" s="29"/>
      <c r="W120" s="8"/>
      <c r="AA120" s="39"/>
      <c r="AI120" s="30"/>
      <c r="AN120" s="30"/>
      <c r="AO120" s="30"/>
      <c r="AP120" s="30"/>
      <c r="AQ120" s="30"/>
      <c r="AR120" s="30"/>
    </row>
    <row r="121" spans="1:44" s="6" customFormat="1">
      <c r="A121" s="1"/>
      <c r="B121" s="1"/>
      <c r="C121" s="1"/>
      <c r="D121" s="1"/>
      <c r="Q121" s="30"/>
      <c r="R121" s="30"/>
      <c r="V121" s="29"/>
      <c r="W121" s="8"/>
      <c r="AA121" s="39"/>
      <c r="AI121" s="30"/>
      <c r="AN121" s="30"/>
      <c r="AO121" s="30"/>
      <c r="AP121" s="30"/>
      <c r="AQ121" s="30"/>
      <c r="AR121" s="30"/>
    </row>
    <row r="122" spans="1:44" s="6" customFormat="1">
      <c r="A122" s="1"/>
      <c r="B122" s="1"/>
      <c r="C122" s="1"/>
      <c r="D122" s="1"/>
      <c r="Q122" s="30"/>
      <c r="R122" s="30"/>
      <c r="V122" s="29"/>
      <c r="W122" s="8"/>
      <c r="AA122" s="39"/>
      <c r="AI122" s="30"/>
      <c r="AN122" s="30"/>
      <c r="AO122" s="30"/>
      <c r="AP122" s="30"/>
      <c r="AQ122" s="30"/>
      <c r="AR122" s="30"/>
    </row>
    <row r="123" spans="1:44" s="6" customFormat="1">
      <c r="A123" s="1"/>
      <c r="B123" s="1"/>
      <c r="C123" s="1"/>
      <c r="D123" s="1"/>
      <c r="Q123" s="30"/>
      <c r="R123" s="30"/>
      <c r="V123" s="29"/>
      <c r="W123" s="8"/>
      <c r="AA123" s="39"/>
      <c r="AI123" s="30"/>
      <c r="AN123" s="30"/>
      <c r="AO123" s="30"/>
      <c r="AP123" s="30"/>
      <c r="AQ123" s="30"/>
      <c r="AR123" s="30"/>
    </row>
    <row r="124" spans="1:44" s="6" customFormat="1">
      <c r="A124" s="1"/>
      <c r="B124" s="1"/>
      <c r="C124" s="1"/>
      <c r="D124" s="1"/>
      <c r="Q124" s="30"/>
      <c r="R124" s="30"/>
      <c r="V124" s="29"/>
      <c r="W124" s="8"/>
      <c r="AA124" s="39"/>
      <c r="AI124" s="30"/>
      <c r="AN124" s="30"/>
      <c r="AO124" s="30"/>
      <c r="AP124" s="30"/>
      <c r="AQ124" s="30"/>
      <c r="AR124" s="30"/>
    </row>
    <row r="125" spans="1:44" s="6" customFormat="1">
      <c r="A125" s="1"/>
      <c r="B125" s="1"/>
      <c r="C125" s="1"/>
      <c r="D125" s="1"/>
      <c r="Q125" s="30"/>
      <c r="R125" s="30"/>
      <c r="V125" s="29"/>
      <c r="W125" s="8"/>
      <c r="AA125" s="39"/>
      <c r="AI125" s="30"/>
      <c r="AN125" s="30"/>
      <c r="AO125" s="30"/>
      <c r="AP125" s="30"/>
      <c r="AQ125" s="30"/>
      <c r="AR125" s="30"/>
    </row>
    <row r="126" spans="1:44" s="6" customFormat="1">
      <c r="A126" s="1"/>
      <c r="B126" s="1"/>
      <c r="C126" s="1"/>
      <c r="D126" s="1"/>
      <c r="Q126" s="30"/>
      <c r="R126" s="30"/>
      <c r="V126" s="29"/>
      <c r="W126" s="8"/>
      <c r="AA126" s="39"/>
      <c r="AI126" s="30"/>
      <c r="AN126" s="30"/>
      <c r="AO126" s="30"/>
      <c r="AP126" s="30"/>
      <c r="AQ126" s="30"/>
      <c r="AR126" s="30"/>
    </row>
    <row r="127" spans="1:44" s="6" customFormat="1">
      <c r="A127" s="1"/>
      <c r="B127" s="1"/>
      <c r="C127" s="1"/>
      <c r="D127" s="1"/>
      <c r="Q127" s="30"/>
      <c r="R127" s="30"/>
      <c r="V127" s="29"/>
      <c r="W127" s="8"/>
      <c r="AA127" s="39"/>
      <c r="AI127" s="30"/>
      <c r="AN127" s="30"/>
      <c r="AO127" s="30"/>
      <c r="AP127" s="30"/>
      <c r="AQ127" s="30"/>
      <c r="AR127" s="30"/>
    </row>
    <row r="128" spans="1:44" s="6" customFormat="1">
      <c r="A128" s="1"/>
      <c r="B128" s="1"/>
      <c r="C128" s="1"/>
      <c r="D128" s="1"/>
      <c r="Q128" s="30"/>
      <c r="R128" s="30"/>
      <c r="V128" s="29"/>
      <c r="W128" s="8"/>
      <c r="AA128" s="39"/>
      <c r="AI128" s="30"/>
      <c r="AN128" s="30"/>
      <c r="AO128" s="30"/>
      <c r="AP128" s="30"/>
      <c r="AQ128" s="30"/>
      <c r="AR128" s="30"/>
    </row>
    <row r="129" spans="1:44" s="6" customFormat="1">
      <c r="A129" s="1"/>
      <c r="B129" s="1"/>
      <c r="C129" s="1"/>
      <c r="D129" s="1"/>
      <c r="Q129" s="30"/>
      <c r="R129" s="30"/>
      <c r="V129" s="29"/>
      <c r="W129" s="8"/>
      <c r="AA129" s="39"/>
      <c r="AI129" s="30"/>
      <c r="AN129" s="30"/>
      <c r="AO129" s="30"/>
      <c r="AP129" s="30"/>
      <c r="AQ129" s="30"/>
      <c r="AR129" s="30"/>
    </row>
    <row r="130" spans="1:44" s="6" customFormat="1">
      <c r="A130" s="1"/>
      <c r="B130" s="1"/>
      <c r="C130" s="1"/>
      <c r="D130" s="1"/>
      <c r="Q130" s="30"/>
      <c r="R130" s="30"/>
      <c r="V130" s="29"/>
      <c r="W130" s="8"/>
      <c r="AA130" s="39"/>
      <c r="AI130" s="30"/>
      <c r="AN130" s="30"/>
      <c r="AO130" s="30"/>
      <c r="AP130" s="30"/>
      <c r="AQ130" s="30"/>
      <c r="AR130" s="30"/>
    </row>
    <row r="131" spans="1:44" s="6" customFormat="1">
      <c r="A131" s="1"/>
      <c r="B131" s="1"/>
      <c r="C131" s="1"/>
      <c r="D131" s="1"/>
      <c r="Q131" s="30"/>
      <c r="R131" s="30"/>
      <c r="V131" s="29"/>
      <c r="W131" s="8"/>
      <c r="AA131" s="39"/>
      <c r="AI131" s="30"/>
      <c r="AN131" s="30"/>
      <c r="AO131" s="30"/>
      <c r="AP131" s="30"/>
      <c r="AQ131" s="30"/>
      <c r="AR131" s="30"/>
    </row>
    <row r="132" spans="1:44" s="6" customFormat="1">
      <c r="A132" s="1"/>
      <c r="B132" s="1"/>
      <c r="C132" s="1"/>
      <c r="D132" s="1"/>
      <c r="Q132" s="30"/>
      <c r="R132" s="30"/>
      <c r="V132" s="29"/>
      <c r="W132" s="8"/>
      <c r="AA132" s="39"/>
      <c r="AI132" s="30"/>
      <c r="AN132" s="30"/>
      <c r="AO132" s="30"/>
      <c r="AP132" s="30"/>
      <c r="AQ132" s="30"/>
      <c r="AR132" s="30"/>
    </row>
    <row r="133" spans="1:44" s="6" customFormat="1">
      <c r="A133" s="1"/>
      <c r="B133" s="1"/>
      <c r="C133" s="1"/>
      <c r="D133" s="1"/>
      <c r="Q133" s="30"/>
      <c r="R133" s="30"/>
      <c r="V133" s="29"/>
      <c r="W133" s="8"/>
      <c r="AA133" s="39"/>
      <c r="AI133" s="30"/>
      <c r="AN133" s="30"/>
      <c r="AO133" s="30"/>
      <c r="AP133" s="30"/>
      <c r="AQ133" s="30"/>
      <c r="AR133" s="30"/>
    </row>
    <row r="134" spans="1:44" s="6" customFormat="1">
      <c r="A134" s="1"/>
      <c r="B134" s="1"/>
      <c r="C134" s="1"/>
      <c r="D134" s="1"/>
      <c r="Q134" s="30"/>
      <c r="R134" s="30"/>
      <c r="V134" s="29"/>
      <c r="W134" s="8"/>
      <c r="AA134" s="39"/>
      <c r="AI134" s="30"/>
      <c r="AN134" s="30"/>
      <c r="AO134" s="30"/>
      <c r="AP134" s="30"/>
      <c r="AQ134" s="30"/>
      <c r="AR134" s="30"/>
    </row>
    <row r="135" spans="1:44" s="6" customFormat="1">
      <c r="A135" s="1"/>
      <c r="B135" s="1"/>
      <c r="C135" s="1"/>
      <c r="D135" s="1"/>
      <c r="Q135" s="30"/>
      <c r="R135" s="30"/>
      <c r="V135" s="29"/>
      <c r="W135" s="8"/>
      <c r="AA135" s="39"/>
      <c r="AI135" s="30"/>
      <c r="AN135" s="30"/>
      <c r="AO135" s="30"/>
      <c r="AP135" s="30"/>
      <c r="AQ135" s="30"/>
      <c r="AR135" s="30"/>
    </row>
    <row r="136" spans="1:44" s="6" customFormat="1">
      <c r="A136" s="1"/>
      <c r="B136" s="1"/>
      <c r="C136" s="1"/>
      <c r="D136" s="1"/>
      <c r="Q136" s="30"/>
      <c r="R136" s="30"/>
      <c r="V136" s="29"/>
      <c r="W136" s="8"/>
      <c r="AA136" s="39"/>
      <c r="AI136" s="30"/>
      <c r="AN136" s="30"/>
      <c r="AO136" s="30"/>
      <c r="AP136" s="30"/>
      <c r="AQ136" s="30"/>
      <c r="AR136" s="30"/>
    </row>
    <row r="137" spans="1:44" s="6" customFormat="1">
      <c r="A137" s="1"/>
      <c r="B137" s="1"/>
      <c r="C137" s="1"/>
      <c r="D137" s="1"/>
      <c r="Q137" s="30"/>
      <c r="R137" s="30"/>
      <c r="V137" s="29"/>
      <c r="W137" s="8"/>
      <c r="AA137" s="39"/>
      <c r="AI137" s="30"/>
      <c r="AN137" s="30"/>
      <c r="AO137" s="30"/>
      <c r="AP137" s="30"/>
      <c r="AQ137" s="30"/>
      <c r="AR137" s="30"/>
    </row>
    <row r="138" spans="1:44" s="6" customFormat="1">
      <c r="A138" s="1"/>
      <c r="B138" s="1"/>
      <c r="C138" s="1"/>
      <c r="D138" s="1"/>
      <c r="Q138" s="30"/>
      <c r="R138" s="30"/>
      <c r="V138" s="29"/>
      <c r="W138" s="8"/>
      <c r="AA138" s="39"/>
      <c r="AI138" s="30"/>
      <c r="AN138" s="30"/>
      <c r="AO138" s="30"/>
      <c r="AP138" s="30"/>
      <c r="AQ138" s="30"/>
      <c r="AR138" s="30"/>
    </row>
    <row r="139" spans="1:44" s="6" customFormat="1">
      <c r="A139" s="1"/>
      <c r="B139" s="1"/>
      <c r="C139" s="1"/>
      <c r="D139" s="1"/>
      <c r="Q139" s="30"/>
      <c r="R139" s="30"/>
      <c r="V139" s="29"/>
      <c r="W139" s="8"/>
      <c r="AA139" s="39"/>
      <c r="AI139" s="30"/>
      <c r="AN139" s="30"/>
      <c r="AO139" s="30"/>
      <c r="AP139" s="30"/>
      <c r="AQ139" s="30"/>
      <c r="AR139" s="30"/>
    </row>
    <row r="140" spans="1:44" s="6" customFormat="1">
      <c r="A140" s="1"/>
      <c r="B140" s="1"/>
      <c r="C140" s="1"/>
      <c r="D140" s="1"/>
      <c r="Q140" s="30"/>
      <c r="R140" s="30"/>
      <c r="V140" s="29"/>
      <c r="W140" s="8"/>
      <c r="AA140" s="39"/>
      <c r="AI140" s="30"/>
      <c r="AN140" s="30"/>
      <c r="AO140" s="30"/>
      <c r="AP140" s="30"/>
      <c r="AQ140" s="30"/>
      <c r="AR140" s="30"/>
    </row>
    <row r="141" spans="1:44" s="6" customFormat="1">
      <c r="A141" s="1"/>
      <c r="B141" s="1"/>
      <c r="C141" s="1"/>
      <c r="D141" s="1"/>
      <c r="Q141" s="30"/>
      <c r="R141" s="30"/>
      <c r="V141" s="29"/>
      <c r="W141" s="8"/>
      <c r="AA141" s="39"/>
      <c r="AI141" s="30"/>
      <c r="AN141" s="30"/>
      <c r="AO141" s="30"/>
      <c r="AP141" s="30"/>
      <c r="AQ141" s="30"/>
      <c r="AR141" s="30"/>
    </row>
    <row r="142" spans="1:44" s="6" customFormat="1">
      <c r="A142" s="1"/>
      <c r="B142" s="1"/>
      <c r="C142" s="1"/>
      <c r="D142" s="1"/>
      <c r="Q142" s="30"/>
      <c r="R142" s="30"/>
      <c r="V142" s="29"/>
      <c r="W142" s="8"/>
      <c r="AA142" s="39"/>
      <c r="AI142" s="30"/>
      <c r="AN142" s="30"/>
      <c r="AO142" s="30"/>
      <c r="AP142" s="30"/>
      <c r="AQ142" s="30"/>
      <c r="AR142" s="30"/>
    </row>
    <row r="143" spans="1:44" s="6" customFormat="1">
      <c r="A143" s="1"/>
      <c r="B143" s="1"/>
      <c r="C143" s="1"/>
      <c r="D143" s="1"/>
      <c r="Q143" s="30"/>
      <c r="R143" s="30"/>
      <c r="V143" s="29"/>
      <c r="W143" s="8"/>
      <c r="AA143" s="39"/>
      <c r="AI143" s="30"/>
      <c r="AN143" s="30"/>
      <c r="AO143" s="30"/>
      <c r="AP143" s="30"/>
      <c r="AQ143" s="30"/>
      <c r="AR143" s="30"/>
    </row>
    <row r="144" spans="1:44" s="6" customFormat="1">
      <c r="A144" s="1"/>
      <c r="B144" s="1"/>
      <c r="C144" s="1"/>
      <c r="D144" s="1"/>
      <c r="Q144" s="30"/>
      <c r="R144" s="30"/>
      <c r="V144" s="29"/>
      <c r="W144" s="8"/>
      <c r="AA144" s="39"/>
      <c r="AI144" s="30"/>
      <c r="AN144" s="30"/>
      <c r="AO144" s="30"/>
      <c r="AP144" s="30"/>
      <c r="AQ144" s="30"/>
      <c r="AR144" s="30"/>
    </row>
    <row r="145" spans="1:44" s="6" customFormat="1">
      <c r="A145" s="1"/>
      <c r="B145" s="1"/>
      <c r="C145" s="1"/>
      <c r="D145" s="1"/>
      <c r="Q145" s="30"/>
      <c r="R145" s="30"/>
      <c r="V145" s="29"/>
      <c r="W145" s="8"/>
      <c r="AA145" s="39"/>
      <c r="AI145" s="30"/>
      <c r="AN145" s="30"/>
      <c r="AO145" s="30"/>
      <c r="AP145" s="30"/>
      <c r="AQ145" s="30"/>
      <c r="AR145" s="30"/>
    </row>
    <row r="146" spans="1:44" s="6" customFormat="1">
      <c r="A146" s="1"/>
      <c r="B146" s="1"/>
      <c r="C146" s="1"/>
      <c r="D146" s="1"/>
      <c r="Q146" s="30"/>
      <c r="R146" s="30"/>
      <c r="V146" s="29"/>
      <c r="W146" s="8"/>
      <c r="AA146" s="39"/>
      <c r="AI146" s="30"/>
      <c r="AN146" s="30"/>
      <c r="AO146" s="30"/>
      <c r="AP146" s="30"/>
      <c r="AQ146" s="30"/>
      <c r="AR146" s="30"/>
    </row>
    <row r="147" spans="1:44" s="6" customFormat="1">
      <c r="A147" s="1"/>
      <c r="B147" s="1"/>
      <c r="C147" s="1"/>
      <c r="D147" s="1"/>
      <c r="Q147" s="30"/>
      <c r="R147" s="30"/>
      <c r="V147" s="29"/>
      <c r="W147" s="8"/>
      <c r="AA147" s="39"/>
      <c r="AI147" s="30"/>
      <c r="AN147" s="30"/>
      <c r="AO147" s="30"/>
      <c r="AP147" s="30"/>
      <c r="AQ147" s="30"/>
      <c r="AR147" s="30"/>
    </row>
    <row r="148" spans="1:44" s="6" customFormat="1">
      <c r="A148" s="1"/>
      <c r="B148" s="1"/>
      <c r="C148" s="1"/>
      <c r="D148" s="1"/>
      <c r="Q148" s="30"/>
      <c r="R148" s="30"/>
      <c r="V148" s="29"/>
      <c r="W148" s="8"/>
      <c r="AA148" s="39"/>
      <c r="AI148" s="30"/>
      <c r="AN148" s="30"/>
      <c r="AO148" s="30"/>
      <c r="AP148" s="30"/>
      <c r="AQ148" s="30"/>
      <c r="AR148" s="30"/>
    </row>
    <row r="149" spans="1:44" s="6" customFormat="1">
      <c r="A149" s="1"/>
      <c r="B149" s="1"/>
      <c r="C149" s="1"/>
      <c r="D149" s="1"/>
      <c r="Q149" s="30"/>
      <c r="R149" s="30"/>
      <c r="V149" s="29"/>
      <c r="W149" s="8"/>
      <c r="AA149" s="39"/>
      <c r="AI149" s="30"/>
      <c r="AN149" s="30"/>
      <c r="AO149" s="30"/>
      <c r="AP149" s="30"/>
      <c r="AQ149" s="30"/>
      <c r="AR149" s="30"/>
    </row>
    <row r="150" spans="1:44" s="6" customFormat="1">
      <c r="A150" s="1"/>
      <c r="B150" s="1"/>
      <c r="C150" s="1"/>
      <c r="D150" s="1"/>
      <c r="Q150" s="30"/>
      <c r="R150" s="30"/>
      <c r="V150" s="29"/>
      <c r="W150" s="8"/>
      <c r="AA150" s="39"/>
      <c r="AI150" s="30"/>
      <c r="AN150" s="30"/>
      <c r="AO150" s="30"/>
      <c r="AP150" s="30"/>
      <c r="AQ150" s="30"/>
      <c r="AR150" s="30"/>
    </row>
    <row r="151" spans="1:44" s="6" customFormat="1">
      <c r="A151" s="1"/>
      <c r="B151" s="1"/>
      <c r="C151" s="1"/>
      <c r="D151" s="1"/>
      <c r="Q151" s="30"/>
      <c r="R151" s="30"/>
      <c r="V151" s="29"/>
      <c r="W151" s="8"/>
      <c r="AA151" s="39"/>
      <c r="AI151" s="30"/>
      <c r="AN151" s="30"/>
      <c r="AO151" s="30"/>
      <c r="AP151" s="30"/>
      <c r="AQ151" s="30"/>
      <c r="AR151" s="30"/>
    </row>
    <row r="152" spans="1:44" s="6" customFormat="1">
      <c r="A152" s="1"/>
      <c r="B152" s="1"/>
      <c r="C152" s="1"/>
      <c r="D152" s="1"/>
      <c r="Q152" s="30"/>
      <c r="R152" s="30"/>
      <c r="V152" s="29"/>
      <c r="W152" s="8"/>
      <c r="AA152" s="39"/>
      <c r="AI152" s="30"/>
      <c r="AN152" s="30"/>
      <c r="AO152" s="30"/>
      <c r="AP152" s="30"/>
      <c r="AQ152" s="30"/>
      <c r="AR152" s="30"/>
    </row>
    <row r="153" spans="1:44" s="6" customFormat="1">
      <c r="A153" s="1"/>
      <c r="B153" s="1"/>
      <c r="C153" s="1"/>
      <c r="D153" s="1"/>
      <c r="Q153" s="30"/>
      <c r="R153" s="30"/>
      <c r="V153" s="29"/>
      <c r="W153" s="8"/>
      <c r="AA153" s="39"/>
      <c r="AI153" s="30"/>
      <c r="AN153" s="30"/>
      <c r="AO153" s="30"/>
      <c r="AP153" s="30"/>
      <c r="AQ153" s="30"/>
      <c r="AR153" s="30"/>
    </row>
    <row r="154" spans="1:44" s="6" customFormat="1">
      <c r="A154" s="1"/>
      <c r="B154" s="1"/>
      <c r="C154" s="1"/>
      <c r="D154" s="1"/>
      <c r="Q154" s="30"/>
      <c r="R154" s="30"/>
      <c r="V154" s="29"/>
      <c r="W154" s="8"/>
      <c r="AA154" s="39"/>
      <c r="AI154" s="30"/>
      <c r="AN154" s="30"/>
      <c r="AO154" s="30"/>
      <c r="AP154" s="30"/>
      <c r="AQ154" s="30"/>
      <c r="AR154" s="30"/>
    </row>
    <row r="155" spans="1:44" s="6" customFormat="1">
      <c r="A155" s="1"/>
      <c r="B155" s="1"/>
      <c r="C155" s="1"/>
      <c r="D155" s="1"/>
      <c r="Q155" s="30"/>
      <c r="R155" s="30"/>
      <c r="V155" s="29"/>
      <c r="W155" s="8"/>
      <c r="AA155" s="39"/>
      <c r="AI155" s="30"/>
      <c r="AN155" s="30"/>
      <c r="AO155" s="30"/>
      <c r="AP155" s="30"/>
      <c r="AQ155" s="30"/>
      <c r="AR155" s="30"/>
    </row>
    <row r="156" spans="1:44" s="6" customFormat="1">
      <c r="A156" s="1"/>
      <c r="B156" s="1"/>
      <c r="C156" s="1"/>
      <c r="D156" s="1"/>
      <c r="Q156" s="30"/>
      <c r="R156" s="30"/>
      <c r="V156" s="29"/>
      <c r="W156" s="8"/>
      <c r="AA156" s="39"/>
      <c r="AI156" s="30"/>
      <c r="AN156" s="30"/>
      <c r="AO156" s="30"/>
      <c r="AP156" s="30"/>
      <c r="AQ156" s="30"/>
      <c r="AR156" s="30"/>
    </row>
    <row r="157" spans="1:44" s="6" customFormat="1">
      <c r="A157" s="1"/>
      <c r="B157" s="1"/>
      <c r="C157" s="1"/>
      <c r="D157" s="1"/>
      <c r="Q157" s="30"/>
      <c r="R157" s="30"/>
      <c r="V157" s="29"/>
      <c r="W157" s="8"/>
      <c r="AA157" s="39"/>
      <c r="AI157" s="30"/>
      <c r="AN157" s="30"/>
      <c r="AO157" s="30"/>
      <c r="AP157" s="30"/>
      <c r="AQ157" s="30"/>
      <c r="AR157" s="30"/>
    </row>
    <row r="158" spans="1:44" s="6" customFormat="1">
      <c r="A158" s="1"/>
      <c r="B158" s="1"/>
      <c r="C158" s="1"/>
      <c r="D158" s="1"/>
      <c r="Q158" s="30"/>
      <c r="R158" s="30"/>
      <c r="V158" s="29"/>
      <c r="W158" s="8"/>
      <c r="AA158" s="39"/>
      <c r="AI158" s="30"/>
      <c r="AN158" s="30"/>
      <c r="AO158" s="30"/>
      <c r="AP158" s="30"/>
      <c r="AQ158" s="30"/>
      <c r="AR158" s="30"/>
    </row>
    <row r="159" spans="1:44" s="6" customFormat="1">
      <c r="A159" s="1"/>
      <c r="B159" s="1"/>
      <c r="C159" s="1"/>
      <c r="D159" s="1"/>
      <c r="Q159" s="30"/>
      <c r="R159" s="30"/>
      <c r="V159" s="29"/>
      <c r="W159" s="8"/>
      <c r="AA159" s="39"/>
      <c r="AI159" s="30"/>
      <c r="AN159" s="30"/>
      <c r="AO159" s="30"/>
      <c r="AP159" s="30"/>
      <c r="AQ159" s="30"/>
      <c r="AR159" s="30"/>
    </row>
    <row r="160" spans="1:44" s="6" customFormat="1">
      <c r="A160" s="1"/>
      <c r="B160" s="1"/>
      <c r="C160" s="1"/>
      <c r="D160" s="1"/>
      <c r="Q160" s="30"/>
      <c r="R160" s="30"/>
      <c r="V160" s="29"/>
      <c r="W160" s="8"/>
      <c r="AA160" s="39"/>
      <c r="AI160" s="30"/>
      <c r="AN160" s="30"/>
      <c r="AO160" s="30"/>
      <c r="AP160" s="30"/>
      <c r="AQ160" s="30"/>
      <c r="AR160" s="30"/>
    </row>
    <row r="161" spans="1:44" s="6" customFormat="1">
      <c r="A161" s="1"/>
      <c r="B161" s="1"/>
      <c r="C161" s="1"/>
      <c r="D161" s="1"/>
      <c r="Q161" s="30"/>
      <c r="R161" s="30"/>
      <c r="V161" s="29"/>
      <c r="W161" s="8"/>
      <c r="AA161" s="39"/>
      <c r="AI161" s="30"/>
      <c r="AN161" s="30"/>
      <c r="AO161" s="30"/>
      <c r="AP161" s="30"/>
      <c r="AQ161" s="30"/>
      <c r="AR161" s="30"/>
    </row>
    <row r="162" spans="1:44" s="6" customFormat="1">
      <c r="A162" s="1"/>
      <c r="B162" s="1"/>
      <c r="C162" s="1"/>
      <c r="D162" s="1"/>
      <c r="Q162" s="30"/>
      <c r="R162" s="30"/>
      <c r="V162" s="29"/>
      <c r="W162" s="8"/>
      <c r="AA162" s="39"/>
      <c r="AI162" s="30"/>
      <c r="AN162" s="30"/>
      <c r="AO162" s="30"/>
      <c r="AP162" s="30"/>
      <c r="AQ162" s="30"/>
      <c r="AR162" s="30"/>
    </row>
    <row r="163" spans="1:44" s="6" customFormat="1">
      <c r="A163" s="1"/>
      <c r="B163" s="1"/>
      <c r="C163" s="1"/>
      <c r="D163" s="1"/>
      <c r="Q163" s="30"/>
      <c r="R163" s="30"/>
      <c r="V163" s="29"/>
      <c r="W163" s="8"/>
      <c r="AA163" s="39"/>
      <c r="AI163" s="30"/>
      <c r="AN163" s="30"/>
      <c r="AO163" s="30"/>
      <c r="AP163" s="30"/>
      <c r="AQ163" s="30"/>
      <c r="AR163" s="30"/>
    </row>
    <row r="164" spans="1:44" s="6" customFormat="1">
      <c r="A164" s="1"/>
      <c r="B164" s="1"/>
      <c r="C164" s="1"/>
      <c r="D164" s="1"/>
      <c r="Q164" s="30"/>
      <c r="R164" s="30"/>
      <c r="V164" s="29"/>
      <c r="W164" s="8"/>
      <c r="AA164" s="39"/>
      <c r="AI164" s="30"/>
      <c r="AN164" s="30"/>
      <c r="AO164" s="30"/>
      <c r="AP164" s="30"/>
      <c r="AQ164" s="30"/>
      <c r="AR164" s="30"/>
    </row>
    <row r="165" spans="1:44" s="6" customFormat="1">
      <c r="A165" s="1"/>
      <c r="B165" s="1"/>
      <c r="C165" s="1"/>
      <c r="D165" s="1"/>
      <c r="Q165" s="30"/>
      <c r="R165" s="30"/>
      <c r="V165" s="29"/>
      <c r="W165" s="8"/>
      <c r="AA165" s="39"/>
      <c r="AI165" s="30"/>
      <c r="AN165" s="30"/>
      <c r="AO165" s="30"/>
      <c r="AP165" s="31"/>
    </row>
    <row r="166" spans="1:44" s="6" customFormat="1">
      <c r="A166" s="1"/>
      <c r="B166" s="1"/>
      <c r="C166" s="1"/>
      <c r="D166" s="1"/>
      <c r="Q166" s="30"/>
      <c r="R166" s="30"/>
      <c r="V166" s="29"/>
      <c r="W166" s="8"/>
      <c r="AA166" s="39"/>
      <c r="AI166" s="30"/>
      <c r="AN166" s="30"/>
      <c r="AO166" s="30"/>
      <c r="AP166" s="31"/>
    </row>
    <row r="167" spans="1:44" s="6" customFormat="1">
      <c r="A167" s="1"/>
      <c r="B167" s="1"/>
      <c r="C167" s="1"/>
      <c r="D167" s="1"/>
      <c r="Q167" s="30"/>
      <c r="R167" s="30"/>
      <c r="V167" s="29"/>
      <c r="W167" s="8"/>
      <c r="AA167" s="39"/>
      <c r="AI167" s="30"/>
      <c r="AN167" s="30"/>
      <c r="AO167" s="30"/>
      <c r="AP167" s="31"/>
    </row>
    <row r="168" spans="1:44" s="6" customFormat="1">
      <c r="A168" s="1"/>
      <c r="B168" s="1"/>
      <c r="C168" s="1"/>
      <c r="D168" s="1"/>
      <c r="Q168" s="30"/>
      <c r="R168" s="30"/>
      <c r="V168" s="29"/>
      <c r="W168" s="8"/>
      <c r="AA168" s="39"/>
      <c r="AI168" s="30"/>
      <c r="AN168" s="30"/>
      <c r="AO168" s="30"/>
      <c r="AP168" s="31"/>
    </row>
    <row r="169" spans="1:44" s="6" customFormat="1">
      <c r="A169" s="1"/>
      <c r="B169" s="1"/>
      <c r="C169" s="1"/>
      <c r="D169" s="1"/>
      <c r="Q169" s="30"/>
      <c r="R169" s="30"/>
      <c r="V169" s="29"/>
      <c r="W169" s="8"/>
      <c r="AA169" s="39"/>
      <c r="AI169" s="30"/>
      <c r="AN169" s="30"/>
      <c r="AO169" s="30"/>
      <c r="AP169" s="31"/>
    </row>
    <row r="170" spans="1:44" s="6" customFormat="1">
      <c r="A170" s="1"/>
      <c r="B170" s="1"/>
      <c r="C170" s="1"/>
      <c r="D170" s="1"/>
      <c r="Q170" s="30"/>
      <c r="R170" s="30"/>
      <c r="V170" s="29"/>
      <c r="W170" s="8"/>
      <c r="AA170" s="39"/>
      <c r="AI170" s="30"/>
      <c r="AN170" s="30"/>
      <c r="AO170" s="30"/>
      <c r="AP170" s="31"/>
    </row>
    <row r="171" spans="1:44" s="6" customFormat="1">
      <c r="A171" s="1"/>
      <c r="B171" s="1"/>
      <c r="C171" s="1"/>
      <c r="D171" s="1"/>
      <c r="Q171" s="30"/>
      <c r="R171" s="30"/>
      <c r="V171" s="29"/>
      <c r="W171" s="8"/>
      <c r="AA171" s="39"/>
      <c r="AI171" s="30"/>
      <c r="AN171" s="30"/>
      <c r="AO171" s="30"/>
      <c r="AP171" s="31"/>
    </row>
    <row r="172" spans="1:44" s="6" customFormat="1">
      <c r="A172" s="1"/>
      <c r="B172" s="1"/>
      <c r="C172" s="1"/>
      <c r="D172" s="1"/>
      <c r="Q172" s="30"/>
      <c r="R172" s="30"/>
      <c r="V172" s="29"/>
      <c r="W172" s="8"/>
      <c r="AA172" s="39"/>
      <c r="AI172" s="30"/>
      <c r="AN172" s="30"/>
      <c r="AO172" s="30"/>
      <c r="AP172" s="31"/>
    </row>
    <row r="173" spans="1:44" s="6" customFormat="1">
      <c r="A173" s="1"/>
      <c r="B173" s="1"/>
      <c r="C173" s="1"/>
      <c r="D173" s="1"/>
      <c r="Q173" s="30"/>
      <c r="R173" s="30"/>
      <c r="V173" s="29"/>
      <c r="W173" s="8"/>
      <c r="AA173" s="39"/>
      <c r="AI173" s="30"/>
      <c r="AN173" s="30"/>
      <c r="AO173" s="30"/>
      <c r="AP173" s="31"/>
    </row>
    <row r="174" spans="1:44" s="6" customFormat="1">
      <c r="A174" s="1"/>
      <c r="B174" s="1"/>
      <c r="C174" s="1"/>
      <c r="D174" s="1"/>
      <c r="Q174" s="30"/>
      <c r="R174" s="30"/>
      <c r="V174" s="29"/>
      <c r="W174" s="8"/>
      <c r="AA174" s="39"/>
      <c r="AI174" s="30"/>
      <c r="AN174" s="30"/>
      <c r="AO174" s="30"/>
      <c r="AP174" s="31"/>
    </row>
    <row r="175" spans="1:44" s="6" customFormat="1">
      <c r="A175" s="1"/>
      <c r="B175" s="1"/>
      <c r="C175" s="1"/>
      <c r="D175" s="1"/>
      <c r="Q175" s="30"/>
      <c r="R175" s="30"/>
      <c r="V175" s="29"/>
      <c r="W175" s="8"/>
      <c r="AA175" s="39"/>
      <c r="AI175" s="30"/>
      <c r="AN175" s="30"/>
      <c r="AO175" s="30"/>
      <c r="AP175" s="31"/>
    </row>
    <row r="176" spans="1:44" s="6" customFormat="1">
      <c r="A176" s="1"/>
      <c r="B176" s="1"/>
      <c r="C176" s="1"/>
      <c r="D176" s="1"/>
      <c r="Q176" s="30"/>
      <c r="R176" s="30"/>
      <c r="V176" s="29"/>
      <c r="W176" s="8"/>
      <c r="AA176" s="39"/>
      <c r="AI176" s="30"/>
      <c r="AN176" s="30"/>
      <c r="AO176" s="30"/>
      <c r="AP176" s="31"/>
    </row>
    <row r="177" spans="1:42" s="6" customFormat="1">
      <c r="A177" s="1"/>
      <c r="B177" s="1"/>
      <c r="C177" s="1"/>
      <c r="D177" s="1"/>
      <c r="Q177" s="30"/>
      <c r="R177" s="30"/>
      <c r="V177" s="29"/>
      <c r="W177" s="8"/>
      <c r="AA177" s="39"/>
      <c r="AI177" s="30"/>
      <c r="AN177" s="30"/>
      <c r="AO177" s="30"/>
      <c r="AP177" s="31"/>
    </row>
    <row r="178" spans="1:42" s="6" customFormat="1">
      <c r="A178" s="1"/>
      <c r="B178" s="1"/>
      <c r="C178" s="1"/>
      <c r="D178" s="1"/>
      <c r="Q178" s="30"/>
      <c r="R178" s="30"/>
      <c r="V178" s="29"/>
      <c r="W178" s="8"/>
      <c r="AA178" s="39"/>
      <c r="AI178" s="30"/>
      <c r="AN178" s="30"/>
      <c r="AO178" s="30"/>
      <c r="AP178" s="31"/>
    </row>
    <row r="179" spans="1:42" s="6" customFormat="1">
      <c r="A179" s="1"/>
      <c r="B179" s="1"/>
      <c r="C179" s="1"/>
      <c r="D179" s="1"/>
      <c r="Q179" s="30"/>
      <c r="R179" s="30"/>
      <c r="V179" s="29"/>
      <c r="W179" s="8"/>
      <c r="AA179" s="39"/>
      <c r="AI179" s="30"/>
      <c r="AN179" s="30"/>
      <c r="AO179" s="30"/>
      <c r="AP179" s="31"/>
    </row>
  </sheetData>
  <mergeCells count="1">
    <mergeCell ref="A7:D7"/>
  </mergeCells>
  <pageMargins left="0.7" right="0.7" top="0.75" bottom="0.75" header="0.3" footer="0.3"/>
  <pageSetup paperSize="9" scale="10" orientation="landscape" horizontalDpi="300" verticalDpi="300" r:id="rId1"/>
  <colBreaks count="2" manualBreakCount="2">
    <brk id="47" max="1048575" man="1"/>
    <brk id="4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:V13"/>
  <sheetViews>
    <sheetView topLeftCell="A4" workbookViewId="0">
      <selection activeCell="O13" sqref="O13"/>
    </sheetView>
  </sheetViews>
  <sheetFormatPr baseColWidth="10" defaultRowHeight="14.4"/>
  <cols>
    <col min="3" max="4" width="12.77734375" customWidth="1"/>
  </cols>
  <sheetData>
    <row r="5" spans="1:22" ht="18">
      <c r="D5" s="15"/>
      <c r="E5" s="15"/>
      <c r="F5" s="15" t="s">
        <v>140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">
      <c r="C6" s="5" t="s">
        <v>146</v>
      </c>
      <c r="D6" s="5"/>
      <c r="E6" s="3"/>
      <c r="F6" s="4"/>
      <c r="G6" s="4"/>
      <c r="O6" s="54" t="s">
        <v>145</v>
      </c>
      <c r="P6" s="54"/>
    </row>
    <row r="7" spans="1:22" ht="15" thickBot="1">
      <c r="A7" s="50" t="s">
        <v>141</v>
      </c>
      <c r="B7" s="51"/>
      <c r="C7" s="51"/>
      <c r="D7" s="51"/>
      <c r="E7" s="51"/>
      <c r="F7" s="52"/>
      <c r="G7" s="52"/>
      <c r="H7" s="52"/>
      <c r="I7" s="51"/>
      <c r="J7" s="51"/>
      <c r="K7" s="51"/>
      <c r="L7" s="51"/>
      <c r="M7" s="52"/>
      <c r="N7" s="52"/>
      <c r="O7" s="52"/>
      <c r="P7" s="53"/>
    </row>
    <row r="8" spans="1:22" ht="56.4">
      <c r="A8" s="57" t="s">
        <v>142</v>
      </c>
      <c r="B8" s="55" t="s">
        <v>11</v>
      </c>
      <c r="C8" s="56"/>
      <c r="D8" s="55" t="s">
        <v>12</v>
      </c>
      <c r="E8" s="56"/>
      <c r="F8" s="20" t="s">
        <v>13</v>
      </c>
      <c r="G8" s="16" t="s">
        <v>14</v>
      </c>
      <c r="H8" s="22" t="s">
        <v>15</v>
      </c>
      <c r="I8" s="55" t="s">
        <v>17</v>
      </c>
      <c r="J8" s="56"/>
      <c r="K8" s="55" t="s">
        <v>18</v>
      </c>
      <c r="L8" s="56"/>
      <c r="M8" s="20" t="s">
        <v>19</v>
      </c>
      <c r="N8" s="16" t="s">
        <v>21</v>
      </c>
      <c r="O8" s="16" t="s">
        <v>22</v>
      </c>
      <c r="P8" s="16" t="s">
        <v>23</v>
      </c>
    </row>
    <row r="9" spans="1:22" ht="16.2" thickBot="1">
      <c r="A9" s="58"/>
      <c r="B9" s="18" t="s">
        <v>147</v>
      </c>
      <c r="C9" s="19" t="s">
        <v>148</v>
      </c>
      <c r="D9" s="18" t="s">
        <v>147</v>
      </c>
      <c r="E9" s="19" t="s">
        <v>148</v>
      </c>
      <c r="F9" s="21" t="s">
        <v>148</v>
      </c>
      <c r="G9" s="17" t="s">
        <v>148</v>
      </c>
      <c r="H9" s="23" t="s">
        <v>148</v>
      </c>
      <c r="I9" s="18" t="s">
        <v>147</v>
      </c>
      <c r="J9" s="19" t="s">
        <v>148</v>
      </c>
      <c r="K9" s="18" t="s">
        <v>147</v>
      </c>
      <c r="L9" s="19" t="s">
        <v>148</v>
      </c>
      <c r="M9" s="21" t="s">
        <v>148</v>
      </c>
      <c r="N9" s="17" t="s">
        <v>148</v>
      </c>
      <c r="O9" s="17" t="s">
        <v>148</v>
      </c>
      <c r="P9" s="17" t="s">
        <v>148</v>
      </c>
    </row>
    <row r="10" spans="1:22" s="13" customFormat="1" ht="38.4" customHeight="1">
      <c r="A10" s="12" t="s">
        <v>143</v>
      </c>
      <c r="B10" s="24" t="s">
        <v>149</v>
      </c>
      <c r="C10" s="24" t="s">
        <v>149</v>
      </c>
      <c r="D10" s="24" t="s">
        <v>149</v>
      </c>
      <c r="E10" s="24" t="s">
        <v>149</v>
      </c>
      <c r="F10" s="24" t="s">
        <v>149</v>
      </c>
      <c r="G10" s="24" t="s">
        <v>149</v>
      </c>
      <c r="H10" s="24" t="s">
        <v>149</v>
      </c>
      <c r="I10" s="26"/>
      <c r="J10" s="26"/>
      <c r="K10" s="24" t="s">
        <v>149</v>
      </c>
      <c r="L10" s="24" t="s">
        <v>149</v>
      </c>
      <c r="M10" s="24" t="s">
        <v>149</v>
      </c>
      <c r="N10" s="24" t="s">
        <v>149</v>
      </c>
      <c r="O10" s="24" t="s">
        <v>149</v>
      </c>
      <c r="P10" s="24" t="s">
        <v>149</v>
      </c>
    </row>
    <row r="11" spans="1:22" ht="38.4" customHeight="1">
      <c r="A11" s="12" t="s">
        <v>144</v>
      </c>
      <c r="B11" s="25" t="s">
        <v>149</v>
      </c>
      <c r="C11" s="25" t="s">
        <v>149</v>
      </c>
      <c r="D11" s="25" t="s">
        <v>149</v>
      </c>
      <c r="E11" s="25" t="s">
        <v>149</v>
      </c>
      <c r="F11" s="25" t="s">
        <v>149</v>
      </c>
      <c r="G11" s="25" t="s">
        <v>149</v>
      </c>
      <c r="H11" s="25" t="s">
        <v>149</v>
      </c>
      <c r="I11" s="27"/>
      <c r="J11" s="27"/>
      <c r="K11" s="25" t="s">
        <v>149</v>
      </c>
      <c r="L11" s="25" t="s">
        <v>149</v>
      </c>
      <c r="M11" s="25" t="s">
        <v>149</v>
      </c>
      <c r="N11" s="25" t="s">
        <v>149</v>
      </c>
      <c r="O11" s="25" t="s">
        <v>149</v>
      </c>
      <c r="P11" s="25" t="s">
        <v>149</v>
      </c>
    </row>
    <row r="13" spans="1:22">
      <c r="O13" s="28" t="s">
        <v>150</v>
      </c>
    </row>
  </sheetData>
  <mergeCells count="7">
    <mergeCell ref="A7:P7"/>
    <mergeCell ref="O6:P6"/>
    <mergeCell ref="B8:C8"/>
    <mergeCell ref="D8:E8"/>
    <mergeCell ref="I8:J8"/>
    <mergeCell ref="K8:L8"/>
    <mergeCell ref="A8:A9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PV</vt:lpstr>
      <vt:lpstr>Module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</dc:creator>
  <cp:lastModifiedBy>HoC</cp:lastModifiedBy>
  <cp:lastPrinted>2013-10-06T19:02:47Z</cp:lastPrinted>
  <dcterms:created xsi:type="dcterms:W3CDTF">2013-03-10T17:25:08Z</dcterms:created>
  <dcterms:modified xsi:type="dcterms:W3CDTF">2013-10-07T23:01:47Z</dcterms:modified>
</cp:coreProperties>
</file>