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LEVE DE NOTE CANVAS" sheetId="1" r:id="rId1"/>
  </sheets>
  <externalReferences>
    <externalReference r:id="rId4"/>
  </externalReferences>
  <definedNames>
    <definedName name="_xlnm.Print_Area" localSheetId="0">'RELEVE DE NOTE CANVAS'!$A$1:$Q$35</definedName>
  </definedNames>
  <calcPr fullCalcOnLoad="1"/>
</workbook>
</file>

<file path=xl/sharedStrings.xml><?xml version="1.0" encoding="utf-8"?>
<sst xmlns="http://schemas.openxmlformats.org/spreadsheetml/2006/main" count="91" uniqueCount="75">
  <si>
    <t>REPUBLIQUE ALGERIENNE DEMOCRATIQUE ET POPULAIRE</t>
  </si>
  <si>
    <t>Ministère de l’Enseignement Supérieur et de la Recherche Scientifique</t>
  </si>
  <si>
    <t>Etablissement:</t>
  </si>
  <si>
    <t>Université Abderrahmane MIRA – BEJAIA</t>
  </si>
  <si>
    <t>Année Universitaire :</t>
  </si>
  <si>
    <t>2007/2008</t>
  </si>
  <si>
    <t>Faculté:</t>
  </si>
  <si>
    <t>Technologie</t>
  </si>
  <si>
    <t>Département:</t>
  </si>
  <si>
    <t>RELEVE DE NOTES</t>
  </si>
  <si>
    <t>Le Doyen de la Faculté de Technologie certifie que l'étudiant (e) :</t>
  </si>
  <si>
    <t xml:space="preserve">Nom: </t>
  </si>
  <si>
    <t xml:space="preserve">Prénom : </t>
  </si>
  <si>
    <t>à</t>
  </si>
  <si>
    <t xml:space="preserve">N d'inscription : </t>
  </si>
  <si>
    <t>Diplôme préparé :</t>
  </si>
  <si>
    <t>Année d'Etude:</t>
  </si>
  <si>
    <t xml:space="preserve">Domaine : </t>
  </si>
  <si>
    <t>Sciences et Technologies</t>
  </si>
  <si>
    <t>A obtenu  les résultats suivants:</t>
  </si>
  <si>
    <t xml:space="preserve">Semestre </t>
  </si>
  <si>
    <t>Unités d'enseignement (U.E)</t>
  </si>
  <si>
    <t>Matières(s) constitutive(s) de l'unité d'enseignement</t>
  </si>
  <si>
    <t>Résultats obtenus</t>
  </si>
  <si>
    <t>Nature</t>
  </si>
  <si>
    <t xml:space="preserve">Code et intitulé </t>
  </si>
  <si>
    <t>Crédits requis</t>
  </si>
  <si>
    <t>Coef.</t>
  </si>
  <si>
    <t>Intitulés</t>
  </si>
  <si>
    <t>Matières</t>
  </si>
  <si>
    <t>U.E</t>
  </si>
  <si>
    <t>Semestre</t>
  </si>
  <si>
    <t>Note</t>
  </si>
  <si>
    <t>Crédits</t>
  </si>
  <si>
    <t xml:space="preserve">Session </t>
  </si>
  <si>
    <t>Semestre 3</t>
  </si>
  <si>
    <t>U.E.F</t>
  </si>
  <si>
    <t>Unité d’Enseignement Fondamentale. 31</t>
  </si>
  <si>
    <t>Séries</t>
  </si>
  <si>
    <t>Vibrations et Ondes Mécaniques</t>
  </si>
  <si>
    <t xml:space="preserve">Mécanique Rationnelle </t>
  </si>
  <si>
    <t>U.E.M</t>
  </si>
  <si>
    <t xml:space="preserve">Unité d’Enseignement Méthodologique. 32 </t>
  </si>
  <si>
    <t xml:space="preserve">Probabilités et Statistiques  </t>
  </si>
  <si>
    <t>Dessin Technique</t>
  </si>
  <si>
    <t>Langage de Calcul Scientifique</t>
  </si>
  <si>
    <t>U.E.D</t>
  </si>
  <si>
    <t>Unité d’Enseignement Découverte. 33</t>
  </si>
  <si>
    <t>U.E.T</t>
  </si>
  <si>
    <t xml:space="preserve">Unité d’Enseignement Transversale.34 </t>
  </si>
  <si>
    <t>Anglais</t>
  </si>
  <si>
    <t>Semestre 4</t>
  </si>
  <si>
    <t>Unité d’Enseignement Fondamentale. 41</t>
  </si>
  <si>
    <t>Fonction de la variable complexe</t>
  </si>
  <si>
    <t>Méthodes Numériques</t>
  </si>
  <si>
    <t xml:space="preserve">Unité d’Enseignement Méthodologique. 42 </t>
  </si>
  <si>
    <t>Normale</t>
  </si>
  <si>
    <t xml:space="preserve">U.E.T </t>
  </si>
  <si>
    <t xml:space="preserve">Unité d’Enseignement Transversale. 43 </t>
  </si>
  <si>
    <t xml:space="preserve">Anglais </t>
  </si>
  <si>
    <t>Techniques d'expression</t>
  </si>
  <si>
    <t>Unité d’Enseignement Fondamentale. 44</t>
  </si>
  <si>
    <t xml:space="preserve">Total des crédits cumulés pour l'année ( S3 + S4) : </t>
  </si>
  <si>
    <t>Décision :</t>
  </si>
  <si>
    <t>Total des crédits cumulés dans le cursus:</t>
  </si>
  <si>
    <r>
      <t>Date et lieu de naissance :</t>
    </r>
    <r>
      <rPr>
        <b/>
        <sz val="12"/>
        <color indexed="8"/>
        <rFont val="Times New Roman"/>
        <family val="1"/>
      </rPr>
      <t xml:space="preserve"> </t>
    </r>
  </si>
  <si>
    <r>
      <t>Moyenne annuelle :</t>
    </r>
    <r>
      <rPr>
        <b/>
        <sz val="12"/>
        <color indexed="8"/>
        <rFont val="Times New Roman"/>
        <family val="1"/>
      </rPr>
      <t xml:space="preserve"> </t>
    </r>
  </si>
  <si>
    <t>TP. Electrothechnique</t>
  </si>
  <si>
    <t>TP. Electronique</t>
  </si>
  <si>
    <t>Electrothechnique</t>
  </si>
  <si>
    <t>Electronique</t>
  </si>
  <si>
    <t>A remplire matière découverte 1</t>
  </si>
  <si>
    <t>A remplire matière découverte 2</t>
  </si>
  <si>
    <t xml:space="preserve"> Licence </t>
  </si>
  <si>
    <t xml:space="preserve">Deuxième Année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</si>
</sst>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00.00"/>
    <numFmt numFmtId="173" formatCode="[$-40C]dddd\ d\ mmmm\ yyyy"/>
    <numFmt numFmtId="174" formatCode="00"/>
    <numFmt numFmtId="175" formatCode="00000"/>
    <numFmt numFmtId="176" formatCode="&quot;Vrai&quot;;&quot;Vrai&quot;;&quot;Faux&quot;"/>
    <numFmt numFmtId="177" formatCode="&quot;Actif&quot;;&quot;Actif&quot;;&quot;Inactif&quot;"/>
    <numFmt numFmtId="178" formatCode="\O0.00"/>
    <numFmt numFmtId="179" formatCode="mmm\-yyyy"/>
    <numFmt numFmtId="180" formatCode="d/m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n"/>
      <top style="thick">
        <color indexed="12"/>
      </top>
      <bottom style="thin"/>
    </border>
    <border>
      <left>
        <color indexed="63"/>
      </left>
      <right style="thin"/>
      <top style="thick">
        <color indexed="12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ck">
        <color indexed="12"/>
      </bottom>
    </border>
    <border>
      <left style="thin"/>
      <right>
        <color indexed="63"/>
      </right>
      <top style="medium"/>
      <bottom style="thick">
        <color indexed="12"/>
      </bottom>
    </border>
    <border>
      <left style="thin"/>
      <right style="thin"/>
      <top style="medium"/>
      <bottom style="thick">
        <color indexed="12"/>
      </bottom>
    </border>
    <border>
      <left style="thin"/>
      <right style="medium"/>
      <top style="medium"/>
      <bottom style="thick">
        <color indexed="12"/>
      </bottom>
    </border>
    <border>
      <left>
        <color indexed="63"/>
      </left>
      <right style="thin"/>
      <top style="medium"/>
      <bottom style="thick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>
        <color indexed="12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>
        <color indexed="10"/>
      </bottom>
    </border>
    <border>
      <left style="medium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n"/>
      <right style="medium"/>
      <top style="thick">
        <color indexed="10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/>
    </border>
    <border>
      <left style="thick">
        <color indexed="12"/>
      </left>
      <right>
        <color indexed="63"/>
      </right>
      <top/>
      <bottom/>
    </border>
    <border>
      <left style="thick">
        <color indexed="12"/>
      </left>
      <right>
        <color indexed="63"/>
      </right>
      <top/>
      <bottom style="thick">
        <color indexed="12"/>
      </bottom>
    </border>
    <border>
      <left style="thin"/>
      <right style="medium"/>
      <top style="thick">
        <color indexed="12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ck">
        <color indexed="12"/>
      </right>
      <top>
        <color indexed="63"/>
      </top>
      <bottom>
        <color indexed="63"/>
      </bottom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 style="thin"/>
      <right style="medium"/>
      <top style="medium">
        <color indexed="10"/>
      </top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ck">
        <color indexed="10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/>
    </border>
    <border>
      <left style="thick">
        <color indexed="10"/>
      </left>
      <right>
        <color indexed="63"/>
      </right>
      <top/>
      <bottom/>
    </border>
    <border>
      <left style="thick">
        <color indexed="10"/>
      </left>
      <right>
        <color indexed="63"/>
      </right>
      <top/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24" applyFont="1" applyAlignment="1">
      <alignment vertical="center"/>
      <protection/>
    </xf>
    <xf numFmtId="0" fontId="7" fillId="0" borderId="0" xfId="24" applyFont="1" applyAlignment="1">
      <alignment vertical="center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24" applyFont="1" applyAlignment="1">
      <alignment/>
      <protection/>
    </xf>
    <xf numFmtId="0" fontId="6" fillId="0" borderId="0" xfId="24" applyFont="1" applyAlignment="1">
      <alignment wrapText="1"/>
      <protection/>
    </xf>
    <xf numFmtId="0" fontId="7" fillId="0" borderId="0" xfId="24" applyFont="1">
      <alignment/>
      <protection/>
    </xf>
    <xf numFmtId="0" fontId="10" fillId="0" borderId="0" xfId="24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24" applyFont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/>
      <protection/>
    </xf>
    <xf numFmtId="0" fontId="7" fillId="0" borderId="4" xfId="24" applyFont="1" applyBorder="1" applyAlignment="1">
      <alignment horizontal="center"/>
      <protection/>
    </xf>
    <xf numFmtId="0" fontId="7" fillId="0" borderId="5" xfId="24" applyFont="1" applyBorder="1" applyAlignment="1">
      <alignment horizontal="center"/>
      <protection/>
    </xf>
    <xf numFmtId="0" fontId="7" fillId="0" borderId="6" xfId="24" applyFont="1" applyBorder="1" applyAlignment="1">
      <alignment horizontal="center"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vertical="center" wrapText="1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10" xfId="24" applyFont="1" applyBorder="1" applyAlignment="1">
      <alignment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11" xfId="24" applyFont="1" applyBorder="1" applyAlignment="1">
      <alignment wrapText="1"/>
      <protection/>
    </xf>
    <xf numFmtId="0" fontId="7" fillId="0" borderId="12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wrapText="1"/>
      <protection/>
    </xf>
    <xf numFmtId="0" fontId="7" fillId="0" borderId="16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7" fillId="0" borderId="18" xfId="24" applyFont="1" applyBorder="1" applyAlignment="1">
      <alignment vertical="center" wrapText="1"/>
      <protection/>
    </xf>
    <xf numFmtId="0" fontId="7" fillId="0" borderId="19" xfId="24" applyFont="1" applyBorder="1" applyAlignment="1">
      <alignment horizontal="center" vertical="center"/>
      <protection/>
    </xf>
    <xf numFmtId="0" fontId="7" fillId="0" borderId="20" xfId="24" applyFont="1" applyBorder="1" applyAlignment="1">
      <alignment horizontal="center" vertical="center"/>
      <protection/>
    </xf>
    <xf numFmtId="0" fontId="7" fillId="0" borderId="21" xfId="24" applyFont="1" applyBorder="1" applyAlignment="1">
      <alignment vertical="center" wrapText="1"/>
      <protection/>
    </xf>
    <xf numFmtId="0" fontId="7" fillId="0" borderId="18" xfId="24" applyFont="1" applyBorder="1" applyAlignment="1">
      <alignment horizontal="center" vertical="center"/>
      <protection/>
    </xf>
    <xf numFmtId="0" fontId="7" fillId="0" borderId="19" xfId="24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2" xfId="24" applyFont="1" applyBorder="1" applyAlignment="1">
      <alignment wrapText="1"/>
      <protection/>
    </xf>
    <xf numFmtId="0" fontId="7" fillId="0" borderId="23" xfId="24" applyFont="1" applyBorder="1" applyAlignment="1">
      <alignment horizontal="center" vertical="center" wrapText="1"/>
      <protection/>
    </xf>
    <xf numFmtId="0" fontId="7" fillId="0" borderId="24" xfId="24" applyFont="1" applyBorder="1" applyAlignment="1">
      <alignment horizontal="center" vertical="center" wrapText="1"/>
      <protection/>
    </xf>
    <xf numFmtId="0" fontId="7" fillId="0" borderId="16" xfId="24" applyFont="1" applyBorder="1" applyAlignment="1">
      <alignment horizontal="center" vertical="center" wrapText="1"/>
      <protection/>
    </xf>
    <xf numFmtId="0" fontId="7" fillId="0" borderId="11" xfId="24" applyFont="1" applyBorder="1" applyAlignment="1">
      <alignment vertical="center" wrapText="1"/>
      <protection/>
    </xf>
    <xf numFmtId="0" fontId="7" fillId="0" borderId="15" xfId="24" applyFont="1" applyBorder="1" applyAlignment="1">
      <alignment vertical="center" wrapText="1"/>
      <protection/>
    </xf>
    <xf numFmtId="0" fontId="7" fillId="0" borderId="25" xfId="24" applyFont="1" applyBorder="1" applyAlignment="1">
      <alignment horizontal="center" vertical="center"/>
      <protection/>
    </xf>
    <xf numFmtId="0" fontId="7" fillId="0" borderId="26" xfId="24" applyFont="1" applyBorder="1" applyAlignment="1">
      <alignment horizontal="center" vertical="center"/>
      <protection/>
    </xf>
    <xf numFmtId="0" fontId="7" fillId="0" borderId="25" xfId="24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7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2" fontId="6" fillId="2" borderId="27" xfId="24" applyNumberFormat="1" applyFont="1" applyFill="1" applyBorder="1" applyAlignment="1">
      <alignment horizontal="center" vertical="center"/>
      <protection/>
    </xf>
    <xf numFmtId="0" fontId="6" fillId="2" borderId="28" xfId="24" applyFont="1" applyFill="1" applyBorder="1" applyAlignment="1">
      <alignment vertical="center"/>
      <protection/>
    </xf>
    <xf numFmtId="172" fontId="7" fillId="2" borderId="29" xfId="24" applyNumberFormat="1" applyFont="1" applyFill="1" applyBorder="1" applyAlignment="1">
      <alignment horizontal="center" vertical="center"/>
      <protection/>
    </xf>
    <xf numFmtId="172" fontId="7" fillId="2" borderId="30" xfId="24" applyNumberFormat="1" applyFont="1" applyFill="1" applyBorder="1" applyAlignment="1">
      <alignment horizontal="center" vertical="center"/>
      <protection/>
    </xf>
    <xf numFmtId="172" fontId="7" fillId="2" borderId="31" xfId="24" applyNumberFormat="1" applyFont="1" applyFill="1" applyBorder="1" applyAlignment="1">
      <alignment horizontal="center" vertical="center"/>
      <protection/>
    </xf>
    <xf numFmtId="172" fontId="7" fillId="2" borderId="32" xfId="24" applyNumberFormat="1" applyFont="1" applyFill="1" applyBorder="1" applyAlignment="1">
      <alignment horizontal="center" vertical="center"/>
      <protection/>
    </xf>
    <xf numFmtId="172" fontId="7" fillId="2" borderId="17" xfId="24" applyNumberFormat="1" applyFont="1" applyFill="1" applyBorder="1" applyAlignment="1">
      <alignment horizontal="center" vertical="center"/>
      <protection/>
    </xf>
    <xf numFmtId="2" fontId="7" fillId="2" borderId="33" xfId="24" applyNumberFormat="1" applyFont="1" applyFill="1" applyBorder="1" applyAlignment="1">
      <alignment horizontal="center" vertical="center"/>
      <protection/>
    </xf>
    <xf numFmtId="2" fontId="7" fillId="2" borderId="31" xfId="24" applyNumberFormat="1" applyFont="1" applyFill="1" applyBorder="1" applyAlignment="1">
      <alignment horizontal="center" vertical="center"/>
      <protection/>
    </xf>
    <xf numFmtId="2" fontId="7" fillId="2" borderId="32" xfId="24" applyNumberFormat="1" applyFont="1" applyFill="1" applyBorder="1" applyAlignment="1">
      <alignment horizontal="center" vertical="center"/>
      <protection/>
    </xf>
    <xf numFmtId="2" fontId="7" fillId="2" borderId="30" xfId="24" applyNumberFormat="1" applyFont="1" applyFill="1" applyBorder="1" applyAlignment="1">
      <alignment horizontal="center" vertical="center"/>
      <protection/>
    </xf>
    <xf numFmtId="2" fontId="7" fillId="2" borderId="34" xfId="24" applyNumberFormat="1" applyFont="1" applyFill="1" applyBorder="1" applyAlignment="1">
      <alignment horizontal="center" vertical="center"/>
      <protection/>
    </xf>
    <xf numFmtId="0" fontId="6" fillId="2" borderId="0" xfId="24" applyFont="1" applyFill="1" applyAlignment="1">
      <alignment horizontal="left" vertical="center"/>
      <protection/>
    </xf>
    <xf numFmtId="0" fontId="6" fillId="2" borderId="0" xfId="24" applyFont="1" applyFill="1" applyAlignment="1">
      <alignment vertical="center"/>
      <protection/>
    </xf>
    <xf numFmtId="0" fontId="7" fillId="2" borderId="15" xfId="24" applyFont="1" applyFill="1" applyBorder="1" applyAlignment="1">
      <alignment wrapText="1"/>
      <protection/>
    </xf>
    <xf numFmtId="172" fontId="7" fillId="2" borderId="19" xfId="24" applyNumberFormat="1" applyFont="1" applyFill="1" applyBorder="1" applyAlignment="1">
      <alignment horizontal="center" vertical="center"/>
      <protection/>
    </xf>
    <xf numFmtId="0" fontId="7" fillId="0" borderId="0" xfId="24" applyFont="1" applyAlignment="1">
      <alignment vertical="center" wrapText="1"/>
      <protection/>
    </xf>
    <xf numFmtId="0" fontId="13" fillId="0" borderId="0" xfId="0" applyFont="1" applyAlignment="1">
      <alignment vertical="center" wrapText="1"/>
    </xf>
    <xf numFmtId="0" fontId="7" fillId="0" borderId="1" xfId="24" applyFont="1" applyBorder="1" applyAlignment="1">
      <alignment horizontal="center"/>
      <protection/>
    </xf>
    <xf numFmtId="0" fontId="7" fillId="0" borderId="35" xfId="24" applyFont="1" applyBorder="1" applyAlignment="1">
      <alignment horizontal="center"/>
      <protection/>
    </xf>
    <xf numFmtId="0" fontId="7" fillId="0" borderId="36" xfId="24" applyFont="1" applyBorder="1" applyAlignment="1">
      <alignment horizontal="center"/>
      <protection/>
    </xf>
    <xf numFmtId="0" fontId="7" fillId="0" borderId="0" xfId="24" applyFont="1" applyAlignment="1">
      <alignment horizontal="right" vertical="center" wrapText="1"/>
      <protection/>
    </xf>
    <xf numFmtId="0" fontId="0" fillId="0" borderId="0" xfId="0" applyAlignment="1">
      <alignment horizontal="right" wrapText="1"/>
    </xf>
    <xf numFmtId="0" fontId="7" fillId="0" borderId="37" xfId="24" applyFont="1" applyBorder="1" applyAlignment="1">
      <alignment horizontal="center"/>
      <protection/>
    </xf>
    <xf numFmtId="0" fontId="7" fillId="0" borderId="38" xfId="24" applyFont="1" applyBorder="1" applyAlignment="1">
      <alignment horizontal="center"/>
      <protection/>
    </xf>
    <xf numFmtId="0" fontId="7" fillId="0" borderId="39" xfId="24" applyFont="1" applyBorder="1" applyAlignment="1">
      <alignment horizontal="center"/>
      <protection/>
    </xf>
    <xf numFmtId="0" fontId="7" fillId="0" borderId="40" xfId="24" applyFont="1" applyBorder="1" applyAlignment="1">
      <alignment horizontal="center"/>
      <protection/>
    </xf>
    <xf numFmtId="0" fontId="7" fillId="0" borderId="0" xfId="24" applyFont="1" applyAlignment="1">
      <alignment horizontal="left" vertical="center" wrapText="1"/>
      <protection/>
    </xf>
    <xf numFmtId="49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6" fillId="0" borderId="0" xfId="24" applyNumberFormat="1" applyFont="1" applyAlignment="1">
      <alignment vertical="center" wrapText="1"/>
      <protection/>
    </xf>
    <xf numFmtId="49" fontId="12" fillId="0" borderId="0" xfId="0" applyNumberFormat="1" applyFont="1" applyAlignment="1">
      <alignment vertical="center" wrapText="1"/>
    </xf>
    <xf numFmtId="0" fontId="7" fillId="0" borderId="1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41" xfId="24" applyFont="1" applyBorder="1" applyAlignment="1">
      <alignment horizontal="center" vertical="center"/>
      <protection/>
    </xf>
    <xf numFmtId="0" fontId="7" fillId="0" borderId="30" xfId="24" applyFont="1" applyBorder="1" applyAlignment="1">
      <alignment horizontal="center"/>
      <protection/>
    </xf>
    <xf numFmtId="0" fontId="7" fillId="0" borderId="0" xfId="24" applyFont="1" applyAlignment="1">
      <alignment wrapText="1"/>
      <protection/>
    </xf>
    <xf numFmtId="0" fontId="0" fillId="0" borderId="0" xfId="0" applyAlignment="1">
      <alignment wrapText="1"/>
    </xf>
    <xf numFmtId="0" fontId="6" fillId="0" borderId="0" xfId="24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30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42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43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0" fillId="0" borderId="0" xfId="0" applyAlignment="1">
      <alignment vertical="center"/>
    </xf>
    <xf numFmtId="0" fontId="6" fillId="0" borderId="44" xfId="24" applyFont="1" applyBorder="1" applyAlignment="1">
      <alignment horizontal="center" textRotation="90"/>
      <protection/>
    </xf>
    <xf numFmtId="0" fontId="6" fillId="0" borderId="45" xfId="24" applyFont="1" applyBorder="1" applyAlignment="1">
      <alignment horizontal="center" textRotation="90"/>
      <protection/>
    </xf>
    <xf numFmtId="0" fontId="6" fillId="0" borderId="46" xfId="24" applyFont="1" applyBorder="1" applyAlignment="1">
      <alignment horizontal="center" textRotation="90"/>
      <protection/>
    </xf>
    <xf numFmtId="0" fontId="7" fillId="0" borderId="47" xfId="24" applyFont="1" applyBorder="1" applyAlignment="1">
      <alignment horizontal="center"/>
      <protection/>
    </xf>
    <xf numFmtId="0" fontId="8" fillId="0" borderId="0" xfId="0" applyFont="1" applyFill="1" applyAlignment="1">
      <alignment vertical="center"/>
    </xf>
    <xf numFmtId="0" fontId="6" fillId="0" borderId="0" xfId="24" applyFont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/>
    </xf>
    <xf numFmtId="0" fontId="10" fillId="0" borderId="0" xfId="24" applyFont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14" fontId="6" fillId="2" borderId="0" xfId="24" applyNumberFormat="1" applyFont="1" applyFill="1" applyAlignment="1">
      <alignment vertical="center" wrapText="1"/>
      <protection/>
    </xf>
    <xf numFmtId="0" fontId="6" fillId="2" borderId="0" xfId="24" applyFont="1" applyFill="1" applyAlignment="1">
      <alignment vertical="center" wrapText="1"/>
      <protection/>
    </xf>
    <xf numFmtId="0" fontId="6" fillId="0" borderId="48" xfId="24" applyFont="1" applyBorder="1" applyAlignment="1">
      <alignment horizontal="center" vertical="center" textRotation="90" wrapText="1"/>
      <protection/>
    </xf>
    <xf numFmtId="0" fontId="6" fillId="0" borderId="49" xfId="24" applyFont="1" applyBorder="1" applyAlignment="1">
      <alignment horizontal="center" vertical="center" textRotation="90" wrapText="1"/>
      <protection/>
    </xf>
    <xf numFmtId="0" fontId="6" fillId="0" borderId="50" xfId="24" applyFont="1" applyBorder="1" applyAlignment="1">
      <alignment horizontal="center" vertical="center" textRotation="90" wrapText="1"/>
      <protection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72" fontId="7" fillId="2" borderId="7" xfId="24" applyNumberFormat="1" applyFont="1" applyFill="1" applyBorder="1" applyAlignment="1">
      <alignment horizontal="center" vertical="center"/>
      <protection/>
    </xf>
    <xf numFmtId="172" fontId="7" fillId="2" borderId="1" xfId="24" applyNumberFormat="1" applyFont="1" applyFill="1" applyBorder="1" applyAlignment="1">
      <alignment horizontal="center" vertical="center"/>
      <protection/>
    </xf>
    <xf numFmtId="172" fontId="7" fillId="2" borderId="12" xfId="24" applyNumberFormat="1" applyFont="1" applyFill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8" fillId="0" borderId="32" xfId="0" applyFont="1" applyFill="1" applyBorder="1" applyAlignment="1">
      <alignment horizontal="center" vertical="center" wrapText="1"/>
    </xf>
    <xf numFmtId="172" fontId="7" fillId="2" borderId="14" xfId="24" applyNumberFormat="1" applyFont="1" applyFill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51" xfId="24" applyFont="1" applyBorder="1" applyAlignment="1">
      <alignment horizontal="center" vertical="center" wrapText="1"/>
      <protection/>
    </xf>
    <xf numFmtId="0" fontId="9" fillId="0" borderId="4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7" fillId="0" borderId="53" xfId="24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0" borderId="53" xfId="24" applyFont="1" applyBorder="1" applyAlignment="1">
      <alignment horizontal="center" vertical="center" wrapText="1"/>
      <protection/>
    </xf>
    <xf numFmtId="2" fontId="7" fillId="2" borderId="8" xfId="24" applyNumberFormat="1" applyFont="1" applyFill="1" applyBorder="1" applyAlignment="1">
      <alignment horizontal="center" vertical="center"/>
      <protection/>
    </xf>
    <xf numFmtId="2" fontId="7" fillId="2" borderId="10" xfId="24" applyNumberFormat="1" applyFont="1" applyFill="1" applyBorder="1" applyAlignment="1">
      <alignment horizontal="center" vertical="center"/>
      <protection/>
    </xf>
    <xf numFmtId="2" fontId="7" fillId="2" borderId="54" xfId="24" applyNumberFormat="1" applyFont="1" applyFill="1" applyBorder="1" applyAlignment="1">
      <alignment horizontal="center" vertical="center"/>
      <protection/>
    </xf>
    <xf numFmtId="0" fontId="7" fillId="2" borderId="55" xfId="24" applyFont="1" applyFill="1" applyBorder="1" applyAlignment="1">
      <alignment horizontal="center" vertical="center"/>
      <protection/>
    </xf>
    <xf numFmtId="0" fontId="7" fillId="2" borderId="56" xfId="24" applyFont="1" applyFill="1" applyBorder="1" applyAlignment="1">
      <alignment horizontal="center" vertical="center"/>
      <protection/>
    </xf>
    <xf numFmtId="0" fontId="7" fillId="2" borderId="57" xfId="24" applyFont="1" applyFill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 wrapText="1"/>
      <protection/>
    </xf>
    <xf numFmtId="0" fontId="7" fillId="0" borderId="42" xfId="24" applyFont="1" applyBorder="1" applyAlignment="1">
      <alignment horizontal="center" vertical="center" wrapText="1"/>
      <protection/>
    </xf>
    <xf numFmtId="0" fontId="7" fillId="0" borderId="52" xfId="24" applyFont="1" applyBorder="1" applyAlignment="1">
      <alignment horizontal="center" vertical="center" wrapText="1"/>
      <protection/>
    </xf>
    <xf numFmtId="0" fontId="9" fillId="0" borderId="53" xfId="0" applyFont="1" applyBorder="1" applyAlignment="1">
      <alignment horizontal="center" vertical="center" wrapText="1"/>
    </xf>
    <xf numFmtId="0" fontId="7" fillId="2" borderId="7" xfId="24" applyFont="1" applyFill="1" applyBorder="1" applyAlignment="1">
      <alignment horizontal="center" vertical="center"/>
      <protection/>
    </xf>
    <xf numFmtId="0" fontId="7" fillId="2" borderId="1" xfId="24" applyFont="1" applyFill="1" applyBorder="1" applyAlignment="1">
      <alignment horizontal="center" vertical="center"/>
      <protection/>
    </xf>
    <xf numFmtId="0" fontId="7" fillId="2" borderId="59" xfId="24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7" fillId="2" borderId="60" xfId="24" applyNumberFormat="1" applyFont="1" applyFill="1" applyBorder="1" applyAlignment="1">
      <alignment horizontal="center" vertical="center" wrapText="1"/>
      <protection/>
    </xf>
    <xf numFmtId="172" fontId="9" fillId="2" borderId="61" xfId="0" applyNumberFormat="1" applyFont="1" applyFill="1" applyBorder="1" applyAlignment="1">
      <alignment horizontal="center" vertical="center" wrapText="1"/>
    </xf>
    <xf numFmtId="172" fontId="7" fillId="2" borderId="62" xfId="24" applyNumberFormat="1" applyFont="1" applyFill="1" applyBorder="1" applyAlignment="1">
      <alignment horizontal="center" vertical="center" wrapText="1"/>
      <protection/>
    </xf>
    <xf numFmtId="172" fontId="7" fillId="2" borderId="61" xfId="24" applyNumberFormat="1" applyFont="1" applyFill="1" applyBorder="1" applyAlignment="1">
      <alignment horizontal="center" vertical="center" wrapText="1"/>
      <protection/>
    </xf>
    <xf numFmtId="0" fontId="7" fillId="0" borderId="60" xfId="24" applyFont="1" applyBorder="1" applyAlignment="1">
      <alignment horizontal="center" vertical="center" wrapText="1"/>
      <protection/>
    </xf>
    <xf numFmtId="0" fontId="9" fillId="0" borderId="61" xfId="0" applyFont="1" applyBorder="1" applyAlignment="1">
      <alignment horizontal="center" vertical="center" wrapText="1"/>
    </xf>
    <xf numFmtId="0" fontId="7" fillId="0" borderId="62" xfId="24" applyFont="1" applyBorder="1" applyAlignment="1">
      <alignment horizontal="center" vertical="center" wrapText="1"/>
      <protection/>
    </xf>
    <xf numFmtId="0" fontId="7" fillId="0" borderId="61" xfId="24" applyFont="1" applyBorder="1" applyAlignment="1">
      <alignment horizontal="center" vertical="center" wrapText="1"/>
      <protection/>
    </xf>
    <xf numFmtId="0" fontId="7" fillId="0" borderId="63" xfId="24" applyFont="1" applyBorder="1" applyAlignment="1">
      <alignment horizontal="center" vertical="center" wrapText="1"/>
      <protection/>
    </xf>
    <xf numFmtId="0" fontId="7" fillId="0" borderId="64" xfId="24" applyFont="1" applyBorder="1" applyAlignment="1">
      <alignment horizontal="center" vertical="center" wrapText="1"/>
      <protection/>
    </xf>
    <xf numFmtId="0" fontId="7" fillId="0" borderId="65" xfId="24" applyFont="1" applyBorder="1" applyAlignment="1">
      <alignment horizontal="center" vertical="center" wrapText="1"/>
      <protection/>
    </xf>
    <xf numFmtId="0" fontId="9" fillId="0" borderId="66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6" fillId="0" borderId="67" xfId="24" applyFont="1" applyBorder="1" applyAlignment="1">
      <alignment horizontal="center" vertical="center" textRotation="90" wrapText="1"/>
      <protection/>
    </xf>
    <xf numFmtId="0" fontId="6" fillId="0" borderId="68" xfId="24" applyFont="1" applyBorder="1" applyAlignment="1">
      <alignment horizontal="center" vertical="center" textRotation="90" wrapText="1"/>
      <protection/>
    </xf>
    <xf numFmtId="0" fontId="6" fillId="0" borderId="69" xfId="24" applyFont="1" applyBorder="1" applyAlignment="1">
      <alignment horizontal="center" vertical="center" textRotation="90" wrapText="1"/>
      <protection/>
    </xf>
    <xf numFmtId="0" fontId="9" fillId="0" borderId="65" xfId="0" applyFont="1" applyBorder="1" applyAlignment="1">
      <alignment horizontal="center" vertical="center" wrapText="1"/>
    </xf>
    <xf numFmtId="172" fontId="7" fillId="2" borderId="70" xfId="24" applyNumberFormat="1" applyFont="1" applyFill="1" applyBorder="1" applyAlignment="1">
      <alignment horizontal="center" vertical="center" wrapText="1"/>
      <protection/>
    </xf>
    <xf numFmtId="0" fontId="7" fillId="2" borderId="23" xfId="24" applyFont="1" applyFill="1" applyBorder="1" applyAlignment="1">
      <alignment horizontal="center" vertical="center"/>
      <protection/>
    </xf>
    <xf numFmtId="0" fontId="7" fillId="2" borderId="25" xfId="24" applyFont="1" applyFill="1" applyBorder="1" applyAlignment="1">
      <alignment horizontal="center" vertical="center"/>
      <protection/>
    </xf>
    <xf numFmtId="0" fontId="7" fillId="2" borderId="71" xfId="24" applyFont="1" applyFill="1" applyBorder="1" applyAlignment="1">
      <alignment horizontal="center" vertical="center"/>
      <protection/>
    </xf>
    <xf numFmtId="0" fontId="7" fillId="2" borderId="72" xfId="24" applyFont="1" applyFill="1" applyBorder="1" applyAlignment="1">
      <alignment horizontal="center" vertical="center"/>
      <protection/>
    </xf>
    <xf numFmtId="0" fontId="7" fillId="0" borderId="73" xfId="24" applyFont="1" applyBorder="1" applyAlignment="1">
      <alignment horizontal="center" vertical="center" wrapText="1"/>
      <protection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7" fillId="0" borderId="66" xfId="24" applyFont="1" applyBorder="1" applyAlignment="1">
      <alignment horizontal="center" vertical="center" wrapText="1"/>
      <protection/>
    </xf>
    <xf numFmtId="0" fontId="7" fillId="0" borderId="76" xfId="24" applyFont="1" applyBorder="1" applyAlignment="1">
      <alignment horizontal="center" vertical="center" wrapText="1"/>
      <protection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172" fontId="7" fillId="2" borderId="23" xfId="24" applyNumberFormat="1" applyFont="1" applyFill="1" applyBorder="1" applyAlignment="1">
      <alignment horizontal="center" vertical="center"/>
      <protection/>
    </xf>
    <xf numFmtId="172" fontId="7" fillId="2" borderId="10" xfId="24" applyNumberFormat="1" applyFont="1" applyFill="1" applyBorder="1" applyAlignment="1">
      <alignment horizontal="center" vertical="center"/>
      <protection/>
    </xf>
    <xf numFmtId="172" fontId="7" fillId="2" borderId="79" xfId="24" applyNumberFormat="1" applyFont="1" applyFill="1" applyBorder="1" applyAlignment="1">
      <alignment horizontal="center" vertical="center"/>
      <protection/>
    </xf>
    <xf numFmtId="0" fontId="8" fillId="2" borderId="80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 wrapText="1"/>
    </xf>
    <xf numFmtId="0" fontId="8" fillId="2" borderId="8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7" fillId="0" borderId="32" xfId="24" applyFont="1" applyBorder="1" applyAlignment="1">
      <alignment vertical="center" wrapText="1"/>
      <protection/>
    </xf>
    <xf numFmtId="0" fontId="7" fillId="0" borderId="30" xfId="24" applyFont="1" applyBorder="1" applyAlignment="1">
      <alignment vertical="center" wrapText="1"/>
      <protection/>
    </xf>
    <xf numFmtId="0" fontId="7" fillId="0" borderId="31" xfId="24" applyFont="1" applyBorder="1" applyAlignment="1">
      <alignment vertical="center" wrapText="1"/>
      <protection/>
    </xf>
    <xf numFmtId="0" fontId="7" fillId="0" borderId="62" xfId="24" applyFont="1" applyBorder="1" applyAlignment="1">
      <alignment vertical="center" wrapText="1"/>
      <protection/>
    </xf>
    <xf numFmtId="0" fontId="9" fillId="0" borderId="61" xfId="0" applyFont="1" applyBorder="1" applyAlignment="1">
      <alignment vertical="center" wrapText="1"/>
    </xf>
    <xf numFmtId="0" fontId="7" fillId="0" borderId="88" xfId="24" applyFont="1" applyBorder="1" applyAlignment="1">
      <alignment vertical="center" wrapText="1"/>
      <protection/>
    </xf>
    <xf numFmtId="0" fontId="9" fillId="0" borderId="89" xfId="0" applyFont="1" applyBorder="1" applyAlignment="1">
      <alignment vertical="center" wrapText="1"/>
    </xf>
    <xf numFmtId="0" fontId="7" fillId="0" borderId="70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4" xfId="24" applyFont="1" applyBorder="1" applyAlignment="1">
      <alignment horizontal="center" vertical="center" wrapText="1"/>
      <protection/>
    </xf>
    <xf numFmtId="0" fontId="7" fillId="0" borderId="16" xfId="24" applyFont="1" applyBorder="1" applyAlignment="1">
      <alignment vertical="center" wrapText="1"/>
      <protection/>
    </xf>
    <xf numFmtId="0" fontId="7" fillId="0" borderId="2" xfId="24" applyFont="1" applyBorder="1" applyAlignment="1">
      <alignment vertical="center" wrapText="1"/>
      <protection/>
    </xf>
    <xf numFmtId="0" fontId="7" fillId="0" borderId="13" xfId="24" applyFont="1" applyBorder="1" applyAlignment="1">
      <alignment vertical="center" wrapText="1"/>
      <protection/>
    </xf>
    <xf numFmtId="172" fontId="7" fillId="2" borderId="14" xfId="24" applyNumberFormat="1" applyFont="1" applyFill="1" applyBorder="1" applyAlignment="1">
      <alignment horizontal="center" vertical="center" wrapText="1"/>
      <protection/>
    </xf>
    <xf numFmtId="172" fontId="9" fillId="2" borderId="12" xfId="0" applyNumberFormat="1" applyFont="1" applyFill="1" applyBorder="1" applyAlignment="1">
      <alignment horizontal="center" vertical="center" wrapText="1"/>
    </xf>
    <xf numFmtId="0" fontId="6" fillId="2" borderId="82" xfId="24" applyFont="1" applyFill="1" applyBorder="1" applyAlignment="1">
      <alignment vertical="center" wrapText="1"/>
      <protection/>
    </xf>
    <xf numFmtId="0" fontId="6" fillId="2" borderId="90" xfId="24" applyFont="1" applyFill="1" applyBorder="1" applyAlignment="1">
      <alignment vertical="center" wrapText="1"/>
      <protection/>
    </xf>
    <xf numFmtId="0" fontId="6" fillId="2" borderId="83" xfId="24" applyFont="1" applyFill="1" applyBorder="1" applyAlignment="1">
      <alignment vertical="center" wrapText="1"/>
      <protection/>
    </xf>
    <xf numFmtId="0" fontId="7" fillId="0" borderId="60" xfId="24" applyFont="1" applyBorder="1" applyAlignment="1">
      <alignment vertical="center" wrapText="1"/>
      <protection/>
    </xf>
    <xf numFmtId="0" fontId="8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7" fillId="0" borderId="9" xfId="24" applyFont="1" applyBorder="1" applyAlignment="1">
      <alignment vertical="center" wrapText="1"/>
      <protection/>
    </xf>
    <xf numFmtId="0" fontId="9" fillId="0" borderId="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 2_BASE MD S3 11-12" xfId="21"/>
    <cellStyle name="Normal 2_BASE MD S3 11-12" xfId="22"/>
    <cellStyle name="Normal 4" xfId="23"/>
    <cellStyle name="Normal_Feuil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52925" y="8848725"/>
          <a:ext cx="397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11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52925" y="990600"/>
          <a:ext cx="5286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DELIBERATION%20ST02.%20etr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P-GGC1-BASE DONEES"/>
      <sheetName val="PVMS3.4_MATHS3.5"/>
      <sheetName val="PVMS3_PHYS04"/>
      <sheetName val="PVMS3_PHYS03"/>
      <sheetName val="PVMS3.4_MATHS4.6"/>
      <sheetName val="PVMS3_DESS-TECH"/>
      <sheetName val="PVMS3_LCS"/>
      <sheetName val="PVMS3.4_ANGL"/>
      <sheetName val="PVMS4_FRANC"/>
      <sheetName val="PVMS3_MAT-DEC01"/>
      <sheetName val="PVMS3_MAT-DEC02"/>
      <sheetName val="PVMS4_MAT-TP-SPEC-01"/>
      <sheetName val="PVMS4_MAT-TP-SPEC-02"/>
      <sheetName val="PVMS4_TPMATHS06"/>
      <sheetName val="PVMS4_SPC01"/>
      <sheetName val="PVMS4_SPC02"/>
      <sheetName val="PVS3"/>
      <sheetName val="PVS4"/>
      <sheetName val="PVS3.4"/>
      <sheetName val="RELEVE DE NOTE CANVAS"/>
      <sheetName val="LISTE-S3-Rattr"/>
      <sheetName val="LISTE-S4-RATTR"/>
    </sheetNames>
    <sheetDataSet>
      <sheetData sheetId="0">
        <row r="39">
          <cell r="J39" t="str">
            <v>TP. Méthodes Numériques</v>
          </cell>
        </row>
      </sheetData>
      <sheetData sheetId="1">
        <row r="3">
          <cell r="O3">
            <v>0</v>
          </cell>
        </row>
        <row r="39">
          <cell r="O39">
            <v>0</v>
          </cell>
        </row>
      </sheetData>
      <sheetData sheetId="2">
        <row r="3">
          <cell r="O3">
            <v>0</v>
          </cell>
        </row>
      </sheetData>
      <sheetData sheetId="3">
        <row r="3">
          <cell r="P3">
            <v>0</v>
          </cell>
        </row>
      </sheetData>
      <sheetData sheetId="4">
        <row r="3">
          <cell r="O3">
            <v>0</v>
          </cell>
        </row>
        <row r="39">
          <cell r="O39">
            <v>0</v>
          </cell>
        </row>
      </sheetData>
      <sheetData sheetId="5">
        <row r="3">
          <cell r="O3">
            <v>0</v>
          </cell>
        </row>
      </sheetData>
      <sheetData sheetId="6">
        <row r="3">
          <cell r="O3">
            <v>0</v>
          </cell>
        </row>
      </sheetData>
      <sheetData sheetId="7">
        <row r="3">
          <cell r="N3">
            <v>0</v>
          </cell>
        </row>
        <row r="39">
          <cell r="N39">
            <v>0</v>
          </cell>
        </row>
      </sheetData>
      <sheetData sheetId="8">
        <row r="3">
          <cell r="N3">
            <v>0</v>
          </cell>
        </row>
      </sheetData>
      <sheetData sheetId="9">
        <row r="3">
          <cell r="Q3">
            <v>0</v>
          </cell>
        </row>
      </sheetData>
      <sheetData sheetId="10">
        <row r="3">
          <cell r="P3">
            <v>0</v>
          </cell>
        </row>
      </sheetData>
      <sheetData sheetId="14">
        <row r="3">
          <cell r="P3">
            <v>0</v>
          </cell>
        </row>
      </sheetData>
      <sheetData sheetId="15">
        <row r="3">
          <cell r="P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70" zoomScaleSheetLayoutView="70" workbookViewId="0" topLeftCell="A1">
      <selection activeCell="F15" sqref="F15"/>
    </sheetView>
  </sheetViews>
  <sheetFormatPr defaultColWidth="11.421875" defaultRowHeight="12.75"/>
  <cols>
    <col min="1" max="1" width="7.8515625" style="57" customWidth="1"/>
    <col min="2" max="2" width="11.8515625" style="58" customWidth="1"/>
    <col min="3" max="3" width="23.57421875" style="58" customWidth="1"/>
    <col min="4" max="4" width="11.28125" style="58" customWidth="1"/>
    <col min="5" max="5" width="10.7109375" style="0" customWidth="1"/>
    <col min="6" max="6" width="36.57421875" style="0" customWidth="1"/>
    <col min="7" max="7" width="9.421875" style="0" customWidth="1"/>
    <col min="8" max="8" width="5.7109375" style="0" customWidth="1"/>
    <col min="9" max="9" width="7.8515625" style="0" customWidth="1"/>
    <col min="10" max="10" width="7.7109375" style="0" customWidth="1"/>
    <col min="11" max="11" width="12.00390625" style="0" customWidth="1"/>
    <col min="12" max="12" width="7.28125" style="0" customWidth="1"/>
    <col min="13" max="13" width="8.00390625" style="0" customWidth="1"/>
    <col min="14" max="14" width="12.7109375" style="0" customWidth="1"/>
    <col min="15" max="15" width="6.57421875" style="0" customWidth="1"/>
    <col min="16" max="16" width="7.57421875" style="0" customWidth="1"/>
    <col min="17" max="17" width="10.8515625" style="0" customWidth="1"/>
    <col min="18" max="46" width="5.7109375" style="0" customWidth="1"/>
    <col min="47" max="47" width="13.140625" style="0" customWidth="1"/>
    <col min="49" max="49" width="22.140625" style="0" customWidth="1"/>
  </cols>
  <sheetData>
    <row r="1" spans="1:17" ht="19.5" customHeight="1">
      <c r="A1" s="1"/>
      <c r="B1" s="1"/>
      <c r="C1" s="1"/>
      <c r="D1" s="1"/>
      <c r="E1" s="1"/>
      <c r="F1" s="98" t="s">
        <v>0</v>
      </c>
      <c r="G1" s="98"/>
      <c r="H1" s="98"/>
      <c r="I1" s="98"/>
      <c r="J1" s="98"/>
      <c r="K1" s="98"/>
      <c r="L1" s="99"/>
      <c r="M1" s="99"/>
      <c r="N1" s="2"/>
      <c r="O1" s="3"/>
      <c r="P1" s="3"/>
      <c r="Q1" s="3"/>
    </row>
    <row r="2" spans="1:17" ht="19.5" customHeight="1">
      <c r="A2" s="1"/>
      <c r="B2" s="1"/>
      <c r="C2" s="1"/>
      <c r="D2" s="1"/>
      <c r="E2" s="1"/>
      <c r="F2" s="98" t="s">
        <v>1</v>
      </c>
      <c r="G2" s="99"/>
      <c r="H2" s="99"/>
      <c r="I2" s="99"/>
      <c r="J2" s="99"/>
      <c r="K2" s="99"/>
      <c r="L2" s="99"/>
      <c r="M2" s="99"/>
      <c r="N2" s="3"/>
      <c r="O2" s="3"/>
      <c r="P2" s="3"/>
      <c r="Q2" s="3"/>
    </row>
    <row r="3" spans="1:17" ht="19.5" customHeight="1">
      <c r="A3" s="75" t="s">
        <v>2</v>
      </c>
      <c r="B3" s="75"/>
      <c r="C3" s="115" t="s">
        <v>3</v>
      </c>
      <c r="D3" s="116"/>
      <c r="E3" s="117"/>
      <c r="F3" s="117"/>
      <c r="G3" s="5"/>
      <c r="H3" s="5"/>
      <c r="I3" s="5"/>
      <c r="J3" s="5"/>
      <c r="K3" s="5"/>
      <c r="L3" s="5"/>
      <c r="M3" s="5"/>
      <c r="N3" s="80" t="s">
        <v>4</v>
      </c>
      <c r="O3" s="80"/>
      <c r="P3" s="81"/>
      <c r="Q3" s="72" t="s">
        <v>5</v>
      </c>
    </row>
    <row r="4" spans="1:23" ht="19.5" customHeight="1">
      <c r="A4" s="75" t="s">
        <v>6</v>
      </c>
      <c r="B4" s="75"/>
      <c r="C4" s="6" t="s">
        <v>7</v>
      </c>
      <c r="D4" s="5"/>
      <c r="E4" s="7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5"/>
      <c r="S4" s="75"/>
      <c r="T4" s="75"/>
      <c r="U4" s="119"/>
      <c r="V4" s="119"/>
      <c r="W4" s="119"/>
    </row>
    <row r="5" spans="1:17" ht="19.5" customHeight="1">
      <c r="A5" s="75" t="s">
        <v>8</v>
      </c>
      <c r="B5" s="75"/>
      <c r="C5" s="114" t="s">
        <v>7</v>
      </c>
      <c r="D5" s="114"/>
      <c r="E5" s="114"/>
      <c r="F5" s="118" t="s">
        <v>9</v>
      </c>
      <c r="G5" s="118"/>
      <c r="H5" s="118"/>
      <c r="I5" s="118"/>
      <c r="J5" s="118"/>
      <c r="K5" s="118"/>
      <c r="L5" s="5"/>
      <c r="M5" s="5"/>
      <c r="N5" s="5"/>
      <c r="O5" s="5"/>
      <c r="P5" s="5"/>
      <c r="Q5" s="5"/>
    </row>
    <row r="6" spans="1:20" ht="19.5" customHeight="1">
      <c r="A6" s="7"/>
      <c r="B6" s="7"/>
      <c r="C6" s="7"/>
      <c r="D6" s="7"/>
      <c r="E6" s="5"/>
      <c r="F6" s="8"/>
      <c r="G6" s="9"/>
      <c r="H6" s="9"/>
      <c r="I6" s="9"/>
      <c r="J6" s="4"/>
      <c r="K6" s="4"/>
      <c r="L6" s="4"/>
      <c r="M6" s="3"/>
      <c r="N6" s="3"/>
      <c r="O6" s="3"/>
      <c r="P6" s="3"/>
      <c r="Q6" s="3"/>
      <c r="R6" s="3"/>
      <c r="S6" s="3"/>
      <c r="T6" s="3"/>
    </row>
    <row r="7" spans="1:20" ht="19.5" customHeight="1">
      <c r="A7" s="108" t="s">
        <v>10</v>
      </c>
      <c r="B7" s="109"/>
      <c r="C7" s="109"/>
      <c r="D7" s="109"/>
      <c r="E7" s="109"/>
      <c r="F7" s="109"/>
      <c r="G7" s="11"/>
      <c r="H7" s="11"/>
      <c r="I7" s="7"/>
      <c r="J7" s="7"/>
      <c r="K7" s="5"/>
      <c r="L7" s="5"/>
      <c r="M7" s="75"/>
      <c r="N7" s="75"/>
      <c r="O7" s="1"/>
      <c r="P7" s="5"/>
      <c r="Q7" s="5"/>
      <c r="R7" s="4"/>
      <c r="S7" s="4"/>
      <c r="T7" s="4"/>
    </row>
    <row r="8" spans="1:17" ht="19.5" customHeight="1">
      <c r="A8" s="2" t="s">
        <v>11</v>
      </c>
      <c r="B8" s="122"/>
      <c r="C8" s="122"/>
      <c r="D8" s="2" t="s">
        <v>12</v>
      </c>
      <c r="E8" s="115"/>
      <c r="F8" s="115"/>
      <c r="G8" s="75" t="s">
        <v>65</v>
      </c>
      <c r="H8" s="75"/>
      <c r="I8" s="75"/>
      <c r="J8" s="75"/>
      <c r="K8" s="121"/>
      <c r="L8" s="122"/>
      <c r="M8" s="12" t="s">
        <v>13</v>
      </c>
      <c r="N8" s="122"/>
      <c r="O8" s="122"/>
      <c r="P8" s="122"/>
      <c r="Q8" s="7"/>
    </row>
    <row r="9" spans="1:17" ht="19.5" customHeight="1">
      <c r="A9" s="86" t="s">
        <v>14</v>
      </c>
      <c r="B9" s="86"/>
      <c r="C9" s="71"/>
      <c r="D9" s="75" t="s">
        <v>15</v>
      </c>
      <c r="E9" s="75"/>
      <c r="F9" s="1" t="s">
        <v>73</v>
      </c>
      <c r="G9" s="86"/>
      <c r="H9" s="86"/>
      <c r="I9" s="87"/>
      <c r="J9" s="87"/>
      <c r="K9" s="87"/>
      <c r="L9" s="87"/>
      <c r="M9" s="87"/>
      <c r="N9" s="10"/>
      <c r="O9" s="1"/>
      <c r="P9" s="1"/>
      <c r="Q9" s="7"/>
    </row>
    <row r="10" spans="1:17" ht="19.5" customHeight="1">
      <c r="A10" s="86" t="s">
        <v>16</v>
      </c>
      <c r="B10" s="86"/>
      <c r="C10" s="1" t="s">
        <v>74</v>
      </c>
      <c r="D10" s="86" t="s">
        <v>17</v>
      </c>
      <c r="E10" s="86"/>
      <c r="F10" s="1" t="s">
        <v>18</v>
      </c>
      <c r="G10" s="75"/>
      <c r="H10" s="88"/>
      <c r="I10" s="89"/>
      <c r="J10" s="90"/>
      <c r="K10" s="90"/>
      <c r="L10" s="90"/>
      <c r="M10" s="90"/>
      <c r="N10" s="80"/>
      <c r="O10" s="80"/>
      <c r="P10" s="76"/>
      <c r="Q10" s="76"/>
    </row>
    <row r="11" spans="1:17" ht="19.5" customHeight="1" thickBot="1">
      <c r="A11" s="120" t="s">
        <v>19</v>
      </c>
      <c r="B11" s="120"/>
      <c r="C11" s="120"/>
      <c r="D11" s="120"/>
      <c r="E11" s="120"/>
      <c r="F11" s="1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9.5" customHeight="1" thickTop="1">
      <c r="A12" s="110" t="s">
        <v>20</v>
      </c>
      <c r="B12" s="78" t="s">
        <v>21</v>
      </c>
      <c r="C12" s="83"/>
      <c r="D12" s="83"/>
      <c r="E12" s="113"/>
      <c r="F12" s="82" t="s">
        <v>22</v>
      </c>
      <c r="G12" s="83"/>
      <c r="H12" s="84"/>
      <c r="I12" s="78" t="s">
        <v>23</v>
      </c>
      <c r="J12" s="83"/>
      <c r="K12" s="83"/>
      <c r="L12" s="83"/>
      <c r="M12" s="83"/>
      <c r="N12" s="83"/>
      <c r="O12" s="83"/>
      <c r="P12" s="83"/>
      <c r="Q12" s="79"/>
    </row>
    <row r="13" spans="1:17" ht="19.5" customHeight="1">
      <c r="A13" s="111"/>
      <c r="B13" s="100" t="s">
        <v>24</v>
      </c>
      <c r="C13" s="102" t="s">
        <v>25</v>
      </c>
      <c r="D13" s="91" t="s">
        <v>26</v>
      </c>
      <c r="E13" s="104" t="s">
        <v>27</v>
      </c>
      <c r="F13" s="106" t="s">
        <v>28</v>
      </c>
      <c r="G13" s="91" t="s">
        <v>26</v>
      </c>
      <c r="H13" s="93" t="s">
        <v>27</v>
      </c>
      <c r="I13" s="95" t="s">
        <v>29</v>
      </c>
      <c r="J13" s="77"/>
      <c r="K13" s="77"/>
      <c r="L13" s="77" t="s">
        <v>30</v>
      </c>
      <c r="M13" s="77"/>
      <c r="N13" s="77"/>
      <c r="O13" s="77" t="s">
        <v>31</v>
      </c>
      <c r="P13" s="77"/>
      <c r="Q13" s="85"/>
    </row>
    <row r="14" spans="1:17" ht="19.5" customHeight="1" thickBot="1">
      <c r="A14" s="112"/>
      <c r="B14" s="101"/>
      <c r="C14" s="103"/>
      <c r="D14" s="92"/>
      <c r="E14" s="105"/>
      <c r="F14" s="107"/>
      <c r="G14" s="92"/>
      <c r="H14" s="94"/>
      <c r="I14" s="16" t="s">
        <v>32</v>
      </c>
      <c r="J14" s="17" t="s">
        <v>33</v>
      </c>
      <c r="K14" s="18" t="s">
        <v>34</v>
      </c>
      <c r="L14" s="17" t="s">
        <v>32</v>
      </c>
      <c r="M14" s="17" t="s">
        <v>33</v>
      </c>
      <c r="N14" s="18" t="s">
        <v>34</v>
      </c>
      <c r="O14" s="17" t="s">
        <v>32</v>
      </c>
      <c r="P14" s="17" t="s">
        <v>33</v>
      </c>
      <c r="Q14" s="19" t="s">
        <v>34</v>
      </c>
    </row>
    <row r="15" spans="1:17" ht="19.5" customHeight="1" thickTop="1">
      <c r="A15" s="123" t="s">
        <v>35</v>
      </c>
      <c r="B15" s="126" t="s">
        <v>36</v>
      </c>
      <c r="C15" s="227" t="s">
        <v>37</v>
      </c>
      <c r="D15" s="211">
        <v>13</v>
      </c>
      <c r="E15" s="137">
        <v>13</v>
      </c>
      <c r="F15" s="21" t="s">
        <v>38</v>
      </c>
      <c r="G15" s="20">
        <v>4</v>
      </c>
      <c r="H15" s="22">
        <v>4</v>
      </c>
      <c r="I15" s="61"/>
      <c r="J15" s="20">
        <f>IF(I15&gt;=10,4,0)</f>
        <v>0</v>
      </c>
      <c r="K15" s="20" t="str">
        <f>IF('[1]PVMS3.4_MATHS3.5'!O3&gt;=1,"Rattrapage","Normale")</f>
        <v>Normale</v>
      </c>
      <c r="L15" s="129"/>
      <c r="M15" s="132">
        <f>IF(L15&gt;=10,13,J15+J16+J17)</f>
        <v>0</v>
      </c>
      <c r="N15" s="137" t="str">
        <f>IF('[1]PVMS3.4_MATHS3.5'!O3+'[1]PVMS3_PHYS04'!O3+'[1]PVMS3_PHYS03'!P3&gt;=1,"Rattrapage","Normale")</f>
        <v>Normale</v>
      </c>
      <c r="O15" s="144"/>
      <c r="P15" s="154"/>
      <c r="Q15" s="147" t="str">
        <f>IF('[1]PVMS3.4_MATHS3.5'!O3+'[1]PVMS3_PHYS04'!O3+'[1]PVMS3_PHYS03'!P3+'[1]PVMS3.4_MATHS4.6'!O3+'[1]PVMS3_DESS-TECH'!O3+'[1]PVMS3_LCS'!O3+'[1]PVMS3_MAT-DEC01'!Q3+'[1]PVMS3_MAT-DEC02'!P3+'[1]PVMS3.4_ANGL'!N3&gt;=1,"Rattrapage","Normale")</f>
        <v>Normale</v>
      </c>
    </row>
    <row r="16" spans="1:17" ht="19.5" customHeight="1">
      <c r="A16" s="124"/>
      <c r="B16" s="127"/>
      <c r="C16" s="228"/>
      <c r="D16" s="212"/>
      <c r="E16" s="138"/>
      <c r="F16" s="23" t="s">
        <v>39</v>
      </c>
      <c r="G16" s="14">
        <v>5</v>
      </c>
      <c r="H16" s="24">
        <v>5</v>
      </c>
      <c r="I16" s="62"/>
      <c r="J16" s="14">
        <f>IF(I16&gt;=10,5,0)</f>
        <v>0</v>
      </c>
      <c r="K16" s="14" t="str">
        <f>IF('[1]PVMS3_PHYS03'!P3&gt;=1,"Rattrapage","Normale")</f>
        <v>Normale</v>
      </c>
      <c r="L16" s="130"/>
      <c r="M16" s="102"/>
      <c r="N16" s="151"/>
      <c r="O16" s="145"/>
      <c r="P16" s="155"/>
      <c r="Q16" s="148"/>
    </row>
    <row r="17" spans="1:17" ht="19.5" customHeight="1" thickBot="1">
      <c r="A17" s="124"/>
      <c r="B17" s="128"/>
      <c r="C17" s="229"/>
      <c r="D17" s="158"/>
      <c r="E17" s="139"/>
      <c r="F17" s="25" t="s">
        <v>40</v>
      </c>
      <c r="G17" s="26">
        <v>4</v>
      </c>
      <c r="H17" s="27">
        <v>4</v>
      </c>
      <c r="I17" s="63"/>
      <c r="J17" s="26">
        <f>IF(I17&gt;=10,4,0)</f>
        <v>0</v>
      </c>
      <c r="K17" s="26" t="str">
        <f>IF('[1]PVMS3_PHYS04'!O3&gt;=1,"Rattrapage","Normale")</f>
        <v>Normale</v>
      </c>
      <c r="L17" s="131"/>
      <c r="M17" s="133"/>
      <c r="N17" s="152"/>
      <c r="O17" s="145"/>
      <c r="P17" s="155"/>
      <c r="Q17" s="148"/>
    </row>
    <row r="18" spans="1:17" ht="19.5" customHeight="1">
      <c r="A18" s="124"/>
      <c r="B18" s="134" t="s">
        <v>41</v>
      </c>
      <c r="C18" s="216" t="s">
        <v>42</v>
      </c>
      <c r="D18" s="136">
        <v>8</v>
      </c>
      <c r="E18" s="140">
        <v>8</v>
      </c>
      <c r="F18" s="30" t="s">
        <v>43</v>
      </c>
      <c r="G18" s="29">
        <v>4</v>
      </c>
      <c r="H18" s="31">
        <v>4</v>
      </c>
      <c r="I18" s="64"/>
      <c r="J18" s="32">
        <f>IF(I18&gt;=10,4,0)</f>
        <v>0</v>
      </c>
      <c r="K18" s="32" t="str">
        <f>IF('[1]PVMS3.4_MATHS4.6'!O3&gt;=1,"Rattrapage","Normale")</f>
        <v>Normale</v>
      </c>
      <c r="L18" s="135"/>
      <c r="M18" s="136">
        <f>IF(L18&gt;=10,8,J18+J19+J20)</f>
        <v>0</v>
      </c>
      <c r="N18" s="150" t="str">
        <f>IF('[1]PVMS3.4_MATHS4.6'!O3+'[1]PVMS3_DESS-TECH'!O3+'[1]PVMS3_LCS'!O3&gt;=1,"Rattrapage","Normale")</f>
        <v>Normale</v>
      </c>
      <c r="O18" s="145"/>
      <c r="P18" s="155"/>
      <c r="Q18" s="148"/>
    </row>
    <row r="19" spans="1:17" ht="19.5" customHeight="1">
      <c r="A19" s="124"/>
      <c r="B19" s="127"/>
      <c r="C19" s="217"/>
      <c r="D19" s="213"/>
      <c r="E19" s="141"/>
      <c r="F19" s="23" t="s">
        <v>44</v>
      </c>
      <c r="G19" s="13">
        <v>2</v>
      </c>
      <c r="H19" s="15">
        <v>2</v>
      </c>
      <c r="I19" s="62"/>
      <c r="J19" s="14">
        <f>IF(I19&gt;=10,2,0)</f>
        <v>0</v>
      </c>
      <c r="K19" s="14" t="str">
        <f>IF('[1]PVMS3_DESS-TECH'!O3&gt;=1,"Rattrapage","Normale")</f>
        <v>Normale</v>
      </c>
      <c r="L19" s="130"/>
      <c r="M19" s="102"/>
      <c r="N19" s="151"/>
      <c r="O19" s="145"/>
      <c r="P19" s="155"/>
      <c r="Q19" s="148"/>
    </row>
    <row r="20" spans="1:20" ht="19.5" customHeight="1" thickBot="1">
      <c r="A20" s="124"/>
      <c r="B20" s="128"/>
      <c r="C20" s="218"/>
      <c r="D20" s="214"/>
      <c r="E20" s="142"/>
      <c r="F20" s="25" t="s">
        <v>45</v>
      </c>
      <c r="G20" s="28">
        <v>2</v>
      </c>
      <c r="H20" s="33">
        <v>2</v>
      </c>
      <c r="I20" s="63"/>
      <c r="J20" s="26">
        <f>IF(I20&gt;=10,2,0)</f>
        <v>0</v>
      </c>
      <c r="K20" s="26" t="str">
        <f>IF('[1]PVMS3_LCS'!O3&gt;=1,"Rattrapage","Normale")</f>
        <v>Normale</v>
      </c>
      <c r="L20" s="131"/>
      <c r="M20" s="133"/>
      <c r="N20" s="152"/>
      <c r="O20" s="145"/>
      <c r="P20" s="155"/>
      <c r="Q20" s="148"/>
      <c r="T20" s="34"/>
    </row>
    <row r="21" spans="1:17" ht="19.5" customHeight="1" thickBot="1">
      <c r="A21" s="124"/>
      <c r="B21" s="225" t="s">
        <v>46</v>
      </c>
      <c r="C21" s="216" t="s">
        <v>47</v>
      </c>
      <c r="D21" s="215">
        <v>8</v>
      </c>
      <c r="E21" s="143">
        <v>8</v>
      </c>
      <c r="F21" s="73" t="s">
        <v>71</v>
      </c>
      <c r="G21" s="29">
        <v>4</v>
      </c>
      <c r="H21" s="31">
        <v>4</v>
      </c>
      <c r="I21" s="64"/>
      <c r="J21" s="32">
        <f>IF(I21&gt;=10,4,0)</f>
        <v>0</v>
      </c>
      <c r="K21" s="32" t="str">
        <f>IF('[1]PVMS3_MAT-DEC01'!Q3&gt;=1,"Rattrapage","Normale")</f>
        <v>Normale</v>
      </c>
      <c r="L21" s="219"/>
      <c r="M21" s="157">
        <f>IF(L21&gt;=10,8,J21+J22)</f>
        <v>0</v>
      </c>
      <c r="N21" s="153" t="str">
        <f>IF('[1]PVMS3_MAT-DEC01'!Q3+'[1]PVMS3_MAT-DEC02'!P3&gt;=1,"Rattrapage","Normale")</f>
        <v>Normale</v>
      </c>
      <c r="O21" s="145"/>
      <c r="P21" s="155"/>
      <c r="Q21" s="148"/>
    </row>
    <row r="22" spans="1:17" ht="19.5" customHeight="1" thickBot="1">
      <c r="A22" s="124"/>
      <c r="B22" s="226"/>
      <c r="C22" s="218"/>
      <c r="D22" s="158"/>
      <c r="E22" s="139"/>
      <c r="F22" s="73" t="s">
        <v>72</v>
      </c>
      <c r="G22" s="28">
        <v>4</v>
      </c>
      <c r="H22" s="33">
        <v>4</v>
      </c>
      <c r="I22" s="63"/>
      <c r="J22" s="26">
        <f>IF(I22&gt;=10,4,0)</f>
        <v>0</v>
      </c>
      <c r="K22" s="26" t="str">
        <f>IF('[1]PVMS3_MAT-DEC02'!P3&gt;=1,"Rattrapage","Normale")</f>
        <v>Normale</v>
      </c>
      <c r="L22" s="220"/>
      <c r="M22" s="158"/>
      <c r="N22" s="139"/>
      <c r="O22" s="145"/>
      <c r="P22" s="155"/>
      <c r="Q22" s="148"/>
    </row>
    <row r="23" spans="1:17" ht="33.75" customHeight="1" thickBot="1">
      <c r="A23" s="125"/>
      <c r="B23" s="35" t="s">
        <v>48</v>
      </c>
      <c r="C23" s="36" t="s">
        <v>49</v>
      </c>
      <c r="D23" s="37">
        <v>1</v>
      </c>
      <c r="E23" s="38">
        <v>1</v>
      </c>
      <c r="F23" s="39" t="s">
        <v>50</v>
      </c>
      <c r="G23" s="37">
        <v>1</v>
      </c>
      <c r="H23" s="40">
        <v>1</v>
      </c>
      <c r="I23" s="65"/>
      <c r="J23" s="41">
        <f>IF(I23&gt;=10,1,0)</f>
        <v>0</v>
      </c>
      <c r="K23" s="41" t="str">
        <f>IF('[1]PVMS3.4_ANGL'!N3&gt;=1,"Rattrapage","Normale")</f>
        <v>Normale</v>
      </c>
      <c r="L23" s="74"/>
      <c r="M23" s="42">
        <f>IF(L23&gt;=10,1,J23)</f>
        <v>0</v>
      </c>
      <c r="N23" s="43" t="str">
        <f>IF('[1]PVMS3.4_ANGL'!N3&gt;=1,"Rattrapage","Normale")</f>
        <v>Normale</v>
      </c>
      <c r="O23" s="146"/>
      <c r="P23" s="156"/>
      <c r="Q23" s="149"/>
    </row>
    <row r="24" spans="1:17" ht="19.5" customHeight="1" thickTop="1">
      <c r="A24" s="172" t="s">
        <v>51</v>
      </c>
      <c r="B24" s="197" t="s">
        <v>36</v>
      </c>
      <c r="C24" s="224" t="s">
        <v>52</v>
      </c>
      <c r="D24" s="163">
        <v>8</v>
      </c>
      <c r="E24" s="185">
        <v>8</v>
      </c>
      <c r="F24" s="44" t="s">
        <v>53</v>
      </c>
      <c r="G24" s="45">
        <v>4</v>
      </c>
      <c r="H24" s="46">
        <v>4</v>
      </c>
      <c r="I24" s="66"/>
      <c r="J24" s="45">
        <f>IF(I24&gt;=10,4,0)</f>
        <v>0</v>
      </c>
      <c r="K24" s="45" t="str">
        <f>IF('[1]PVMS3.4_MATHS3.5'!O39&gt;=1,"Rattrapage","Normale")</f>
        <v>Normale</v>
      </c>
      <c r="L24" s="159"/>
      <c r="M24" s="163">
        <f>IF(L24&gt;=10,8,J24+J25)</f>
        <v>0</v>
      </c>
      <c r="N24" s="170" t="str">
        <f>IF('[1]PVMS3.4_MATHS3.5'!O39+'[1]PVMS3.4_MATHS4.6'!O39&gt;=1,"Rattrapage","Normale")</f>
        <v>Normale</v>
      </c>
      <c r="O24" s="189"/>
      <c r="P24" s="177"/>
      <c r="Q24" s="179" t="str">
        <f>IF('[1]PVMS3.4_MATHS3.5'!O39+'[1]PVMS3.4_MATHS4.6'!O39+'[1]PVMS3.4_ANGL'!N39+'[1]PVMS4_FRANC'!N3+'[1]PVMS4_SPC01'!P3+'[1]PVMS4_SPC02'!P3&gt;=1,"Rattrapage","Normale")</f>
        <v>Normale</v>
      </c>
    </row>
    <row r="25" spans="1:17" ht="19.5" customHeight="1" thickBot="1">
      <c r="A25" s="173"/>
      <c r="B25" s="198"/>
      <c r="C25" s="207"/>
      <c r="D25" s="164"/>
      <c r="E25" s="171"/>
      <c r="F25" s="25" t="s">
        <v>54</v>
      </c>
      <c r="G25" s="26">
        <v>4</v>
      </c>
      <c r="H25" s="27">
        <v>4</v>
      </c>
      <c r="I25" s="67"/>
      <c r="J25" s="26">
        <f>IF(I25&gt;=10,4,0)</f>
        <v>0</v>
      </c>
      <c r="K25" s="26" t="str">
        <f>IF('[1]PVMS3.4_MATHS4.6'!O39&gt;=1,"Rattrapage","Normale")</f>
        <v>Normale</v>
      </c>
      <c r="L25" s="160"/>
      <c r="M25" s="164"/>
      <c r="N25" s="171"/>
      <c r="O25" s="130"/>
      <c r="P25" s="155"/>
      <c r="Q25" s="179"/>
    </row>
    <row r="26" spans="1:17" ht="19.5" customHeight="1">
      <c r="A26" s="173"/>
      <c r="B26" s="196" t="s">
        <v>41</v>
      </c>
      <c r="C26" s="203" t="s">
        <v>55</v>
      </c>
      <c r="D26" s="181">
        <v>8</v>
      </c>
      <c r="E26" s="186">
        <v>8</v>
      </c>
      <c r="F26" s="30" t="str">
        <f>'[1]GRP-GGC1-BASE DONEES'!J39</f>
        <v>TP. Méthodes Numériques</v>
      </c>
      <c r="G26" s="32">
        <v>2</v>
      </c>
      <c r="H26" s="47">
        <v>2</v>
      </c>
      <c r="I26" s="68"/>
      <c r="J26" s="32">
        <f>IF(I26&gt;=10,2,0)</f>
        <v>0</v>
      </c>
      <c r="K26" s="32" t="s">
        <v>56</v>
      </c>
      <c r="L26" s="161"/>
      <c r="M26" s="165">
        <f>IF(L26&gt;=10,8,J26+J27+J28)</f>
        <v>0</v>
      </c>
      <c r="N26" s="167" t="s">
        <v>56</v>
      </c>
      <c r="O26" s="190"/>
      <c r="P26" s="155"/>
      <c r="Q26" s="179"/>
    </row>
    <row r="27" spans="1:17" ht="19.5" customHeight="1" thickBot="1">
      <c r="A27" s="173"/>
      <c r="B27" s="197"/>
      <c r="C27" s="204"/>
      <c r="D27" s="182"/>
      <c r="E27" s="187"/>
      <c r="F27" s="48" t="s">
        <v>67</v>
      </c>
      <c r="G27" s="14">
        <v>3</v>
      </c>
      <c r="H27" s="24">
        <v>3</v>
      </c>
      <c r="I27" s="69"/>
      <c r="J27" s="14">
        <f>IF(I27&gt;=10,3,0)</f>
        <v>0</v>
      </c>
      <c r="K27" s="14" t="s">
        <v>56</v>
      </c>
      <c r="L27" s="159"/>
      <c r="M27" s="163"/>
      <c r="N27" s="185"/>
      <c r="O27" s="190"/>
      <c r="P27" s="155"/>
      <c r="Q27" s="179"/>
    </row>
    <row r="28" spans="1:17" ht="19.5" customHeight="1" thickBot="1">
      <c r="A28" s="173"/>
      <c r="B28" s="198"/>
      <c r="C28" s="205"/>
      <c r="D28" s="183"/>
      <c r="E28" s="188"/>
      <c r="F28" s="48" t="s">
        <v>68</v>
      </c>
      <c r="G28" s="26">
        <v>3</v>
      </c>
      <c r="H28" s="27">
        <v>3</v>
      </c>
      <c r="I28" s="67"/>
      <c r="J28" s="26">
        <f>IF(I28&gt;=10,3,0)</f>
        <v>0</v>
      </c>
      <c r="K28" s="26" t="s">
        <v>56</v>
      </c>
      <c r="L28" s="162"/>
      <c r="M28" s="166"/>
      <c r="N28" s="168"/>
      <c r="O28" s="190"/>
      <c r="P28" s="155"/>
      <c r="Q28" s="179"/>
    </row>
    <row r="29" spans="1:17" ht="19.5" customHeight="1">
      <c r="A29" s="173"/>
      <c r="B29" s="199" t="s">
        <v>57</v>
      </c>
      <c r="C29" s="206" t="s">
        <v>58</v>
      </c>
      <c r="D29" s="165">
        <v>2</v>
      </c>
      <c r="E29" s="167">
        <v>2</v>
      </c>
      <c r="F29" s="49" t="s">
        <v>59</v>
      </c>
      <c r="G29" s="32">
        <v>1</v>
      </c>
      <c r="H29" s="47">
        <v>1</v>
      </c>
      <c r="I29" s="68"/>
      <c r="J29" s="32">
        <f>IF(I29&gt;=10,1,0)</f>
        <v>0</v>
      </c>
      <c r="K29" s="32" t="str">
        <f>IF('[1]PVMS3.4_ANGL'!N39&gt;=1,"Rattrapage","Normale")</f>
        <v>Normale</v>
      </c>
      <c r="L29" s="161"/>
      <c r="M29" s="165">
        <f>IF(L29&gt;=10,2,J29+J30)</f>
        <v>0</v>
      </c>
      <c r="N29" s="167" t="str">
        <f>IF('[1]PVMS3.4_ANGL'!N39+'[1]PVMS4_FRANC'!N3&gt;=1,"Rattrapage","Normale")</f>
        <v>Normale</v>
      </c>
      <c r="O29" s="190"/>
      <c r="P29" s="155"/>
      <c r="Q29" s="179"/>
    </row>
    <row r="30" spans="1:17" ht="19.5" customHeight="1" thickBot="1">
      <c r="A30" s="173"/>
      <c r="B30" s="200"/>
      <c r="C30" s="207"/>
      <c r="D30" s="164"/>
      <c r="E30" s="171"/>
      <c r="F30" s="48" t="s">
        <v>60</v>
      </c>
      <c r="G30" s="26">
        <v>1</v>
      </c>
      <c r="H30" s="27">
        <v>1</v>
      </c>
      <c r="I30" s="67"/>
      <c r="J30" s="26">
        <f>IF(I30&gt;=10,1,0)</f>
        <v>0</v>
      </c>
      <c r="K30" s="26" t="str">
        <f>IF('[1]PVMS4_FRANC'!N3&gt;=1,"Rattrapage","Normale")</f>
        <v>Normale</v>
      </c>
      <c r="L30" s="162"/>
      <c r="M30" s="166"/>
      <c r="N30" s="168"/>
      <c r="O30" s="190"/>
      <c r="P30" s="155"/>
      <c r="Q30" s="179"/>
    </row>
    <row r="31" spans="1:17" ht="19.5" customHeight="1" thickBot="1">
      <c r="A31" s="173"/>
      <c r="B31" s="201" t="s">
        <v>36</v>
      </c>
      <c r="C31" s="208" t="s">
        <v>61</v>
      </c>
      <c r="D31" s="165">
        <v>12</v>
      </c>
      <c r="E31" s="167">
        <v>12</v>
      </c>
      <c r="F31" s="48" t="s">
        <v>69</v>
      </c>
      <c r="G31" s="32">
        <v>6</v>
      </c>
      <c r="H31" s="47">
        <v>6</v>
      </c>
      <c r="I31" s="68"/>
      <c r="J31" s="32">
        <f>IF(I31&gt;=10,6,0)</f>
        <v>0</v>
      </c>
      <c r="K31" s="32" t="str">
        <f>IF('[1]PVMS4_SPC01'!P3&gt;=1,"Rattrapage","Normale")</f>
        <v>Normale</v>
      </c>
      <c r="L31" s="161"/>
      <c r="M31" s="165">
        <f>IF(L31&gt;=10,12,J31+J32)</f>
        <v>0</v>
      </c>
      <c r="N31" s="167" t="str">
        <f>IF('[1]PVMS4_SPC01'!P3+'[1]PVMS4_SPC02'!P3&gt;=1,"Rattrapage","Normale")</f>
        <v>Normale</v>
      </c>
      <c r="O31" s="190"/>
      <c r="P31" s="155"/>
      <c r="Q31" s="179"/>
    </row>
    <row r="32" spans="1:17" ht="19.5" customHeight="1" thickBot="1">
      <c r="A32" s="174"/>
      <c r="B32" s="202"/>
      <c r="C32" s="209"/>
      <c r="D32" s="184"/>
      <c r="E32" s="175"/>
      <c r="F32" s="48" t="s">
        <v>70</v>
      </c>
      <c r="G32" s="50">
        <v>6</v>
      </c>
      <c r="H32" s="51">
        <v>6</v>
      </c>
      <c r="I32" s="70"/>
      <c r="J32" s="52">
        <f>IF(I32&gt;=10,6,0)</f>
        <v>0</v>
      </c>
      <c r="K32" s="52" t="str">
        <f>IF('[1]PVMS4_SPC02'!P3&gt;=1,"Rattrapage","Normale")</f>
        <v>Normale</v>
      </c>
      <c r="L32" s="176"/>
      <c r="M32" s="210"/>
      <c r="N32" s="169"/>
      <c r="O32" s="191"/>
      <c r="P32" s="178"/>
      <c r="Q32" s="180"/>
    </row>
    <row r="33" spans="1:17" ht="19.5" customHeight="1" thickBot="1" thickTop="1">
      <c r="A33" s="75" t="s">
        <v>66</v>
      </c>
      <c r="B33" s="75"/>
      <c r="C33" s="59"/>
      <c r="D33" s="7"/>
      <c r="E33" s="7"/>
      <c r="F33" s="7"/>
      <c r="G33" s="75" t="s">
        <v>62</v>
      </c>
      <c r="H33" s="116"/>
      <c r="I33" s="116"/>
      <c r="J33" s="116"/>
      <c r="K33" s="116"/>
      <c r="L33" s="116"/>
      <c r="M33" s="192"/>
      <c r="N33" s="193"/>
      <c r="O33" s="53"/>
      <c r="P33" s="54"/>
      <c r="Q33" s="54"/>
    </row>
    <row r="34" spans="1:17" ht="19.5" customHeight="1" thickBot="1">
      <c r="A34" s="75" t="s">
        <v>63</v>
      </c>
      <c r="B34" s="75"/>
      <c r="C34" s="221"/>
      <c r="D34" s="222"/>
      <c r="E34" s="222"/>
      <c r="F34" s="223"/>
      <c r="G34" s="75" t="s">
        <v>64</v>
      </c>
      <c r="H34" s="116"/>
      <c r="I34" s="116"/>
      <c r="J34" s="116"/>
      <c r="K34" s="116"/>
      <c r="L34" s="116"/>
      <c r="M34" s="194"/>
      <c r="N34" s="195"/>
      <c r="O34" s="7"/>
      <c r="P34" s="55"/>
      <c r="Q34" s="7"/>
    </row>
    <row r="35" spans="1:17" ht="19.5" customHeight="1" thickBot="1">
      <c r="A35" s="108" t="s">
        <v>34</v>
      </c>
      <c r="B35" s="108"/>
      <c r="C35" s="60"/>
      <c r="D35" s="56"/>
      <c r="E35" s="56"/>
      <c r="F35" s="7"/>
      <c r="G35" s="96"/>
      <c r="H35" s="96"/>
      <c r="I35" s="97"/>
      <c r="J35" s="7"/>
      <c r="K35" s="7"/>
      <c r="L35" s="7"/>
      <c r="M35" s="7"/>
      <c r="N35" s="7"/>
      <c r="O35" s="7"/>
      <c r="P35" s="7"/>
      <c r="Q35" s="7"/>
    </row>
  </sheetData>
  <mergeCells count="109">
    <mergeCell ref="A35:B35"/>
    <mergeCell ref="D10:E10"/>
    <mergeCell ref="A10:B10"/>
    <mergeCell ref="A33:B33"/>
    <mergeCell ref="A34:B34"/>
    <mergeCell ref="C34:F34"/>
    <mergeCell ref="C24:C25"/>
    <mergeCell ref="B24:B25"/>
    <mergeCell ref="B21:B22"/>
    <mergeCell ref="C15:C17"/>
    <mergeCell ref="G33:L33"/>
    <mergeCell ref="G34:L34"/>
    <mergeCell ref="C21:C22"/>
    <mergeCell ref="L21:L22"/>
    <mergeCell ref="D15:D17"/>
    <mergeCell ref="D18:D20"/>
    <mergeCell ref="D21:D22"/>
    <mergeCell ref="C18:C20"/>
    <mergeCell ref="M33:N33"/>
    <mergeCell ref="M34:N34"/>
    <mergeCell ref="B26:B28"/>
    <mergeCell ref="B29:B30"/>
    <mergeCell ref="B31:B32"/>
    <mergeCell ref="C26:C28"/>
    <mergeCell ref="C29:C30"/>
    <mergeCell ref="C31:C32"/>
    <mergeCell ref="M31:M32"/>
    <mergeCell ref="N26:N28"/>
    <mergeCell ref="P24:P32"/>
    <mergeCell ref="Q24:Q32"/>
    <mergeCell ref="D24:D25"/>
    <mergeCell ref="D26:D28"/>
    <mergeCell ref="D29:D30"/>
    <mergeCell ref="D31:D32"/>
    <mergeCell ref="E24:E25"/>
    <mergeCell ref="E26:E28"/>
    <mergeCell ref="E29:E30"/>
    <mergeCell ref="O24:O32"/>
    <mergeCell ref="N29:N30"/>
    <mergeCell ref="N31:N32"/>
    <mergeCell ref="N24:N25"/>
    <mergeCell ref="A24:A32"/>
    <mergeCell ref="E31:E32"/>
    <mergeCell ref="L31:L32"/>
    <mergeCell ref="M21:M22"/>
    <mergeCell ref="L24:L25"/>
    <mergeCell ref="L26:L28"/>
    <mergeCell ref="L29:L30"/>
    <mergeCell ref="M24:M25"/>
    <mergeCell ref="M26:M28"/>
    <mergeCell ref="M29:M30"/>
    <mergeCell ref="O15:O23"/>
    <mergeCell ref="Q15:Q23"/>
    <mergeCell ref="N18:N20"/>
    <mergeCell ref="N21:N22"/>
    <mergeCell ref="P15:P23"/>
    <mergeCell ref="N15:N17"/>
    <mergeCell ref="A15:A23"/>
    <mergeCell ref="B15:B17"/>
    <mergeCell ref="L15:L17"/>
    <mergeCell ref="M15:M17"/>
    <mergeCell ref="B18:B20"/>
    <mergeCell ref="L18:L20"/>
    <mergeCell ref="M18:M20"/>
    <mergeCell ref="E15:E17"/>
    <mergeCell ref="E18:E20"/>
    <mergeCell ref="E21:E22"/>
    <mergeCell ref="S4:T4"/>
    <mergeCell ref="U4:W4"/>
    <mergeCell ref="A11:F11"/>
    <mergeCell ref="K8:L8"/>
    <mergeCell ref="N8:P8"/>
    <mergeCell ref="A9:B9"/>
    <mergeCell ref="B8:C8"/>
    <mergeCell ref="E8:F8"/>
    <mergeCell ref="A5:B5"/>
    <mergeCell ref="A4:B4"/>
    <mergeCell ref="A12:A14"/>
    <mergeCell ref="B12:E12"/>
    <mergeCell ref="A3:B3"/>
    <mergeCell ref="C5:E5"/>
    <mergeCell ref="D9:E9"/>
    <mergeCell ref="C3:F3"/>
    <mergeCell ref="F5:K5"/>
    <mergeCell ref="G35:I35"/>
    <mergeCell ref="F1:M1"/>
    <mergeCell ref="F2:M2"/>
    <mergeCell ref="B13:B14"/>
    <mergeCell ref="C13:C14"/>
    <mergeCell ref="D13:D14"/>
    <mergeCell ref="E13:E14"/>
    <mergeCell ref="F13:F14"/>
    <mergeCell ref="G8:J8"/>
    <mergeCell ref="A7:F7"/>
    <mergeCell ref="O13:Q13"/>
    <mergeCell ref="G9:H9"/>
    <mergeCell ref="I9:M9"/>
    <mergeCell ref="G10:H10"/>
    <mergeCell ref="I10:M10"/>
    <mergeCell ref="G13:G14"/>
    <mergeCell ref="H13:H14"/>
    <mergeCell ref="I13:K13"/>
    <mergeCell ref="L13:N13"/>
    <mergeCell ref="N10:O10"/>
    <mergeCell ref="N3:P3"/>
    <mergeCell ref="F12:H12"/>
    <mergeCell ref="I12:Q12"/>
    <mergeCell ref="M7:N7"/>
    <mergeCell ref="P10:Q10"/>
  </mergeCells>
  <printOptions horizontalCentered="1" verticalCentered="1"/>
  <pageMargins left="0.2755905511811024" right="0.11811023622047245" top="0.5905511811023623" bottom="0.5905511811023623" header="0.31496062992125984" footer="0.3937007874015748"/>
  <pageSetup horizontalDpi="300" verticalDpi="300" orientation="landscape" paperSize="9" scale="69" r:id="rId3"/>
  <headerFooter alignWithMargins="0">
    <oddHeader>&amp;L&amp;G</oddHeader>
    <oddFooter>&amp;L&amp;"Arial Rounded MT Bold,Gras"&amp;UNB&amp;"Arial Rounded MT Bold,Normal"&amp;U : Le présent relevé n'est délivré qu'en un seul exemplaire.&amp;RFait à Bejaia Le:&amp;D
P/Le Doyen</oddFooter>
  </headerFooter>
  <colBreaks count="1" manualBreakCount="1">
    <brk id="17" max="1049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tech</cp:lastModifiedBy>
  <dcterms:created xsi:type="dcterms:W3CDTF">2012-10-24T14:02:34Z</dcterms:created>
  <dcterms:modified xsi:type="dcterms:W3CDTF">2012-12-09T13:39:00Z</dcterms:modified>
  <cp:category/>
  <cp:version/>
  <cp:contentType/>
  <cp:contentStatus/>
</cp:coreProperties>
</file>