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PV master 2 Did session normale" sheetId="1" r:id="rId1"/>
  </sheets>
  <calcPr calcId="125725"/>
</workbook>
</file>

<file path=xl/calcChain.xml><?xml version="1.0" encoding="utf-8"?>
<calcChain xmlns="http://schemas.openxmlformats.org/spreadsheetml/2006/main">
  <c r="BC63" i="1"/>
  <c r="BC62"/>
  <c r="BC46"/>
  <c r="BC47"/>
  <c r="BC48"/>
  <c r="BC49"/>
  <c r="BC50"/>
  <c r="BC51"/>
  <c r="BC52"/>
  <c r="BC53"/>
  <c r="BC54"/>
  <c r="BC55"/>
  <c r="BC56"/>
  <c r="BC57"/>
  <c r="BC58"/>
  <c r="BC59"/>
  <c r="BC60"/>
  <c r="BC45"/>
  <c r="BC42"/>
  <c r="BC43"/>
  <c r="BC41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14"/>
  <c r="AV63" l="1"/>
  <c r="AZ63" s="1"/>
  <c r="AT63"/>
  <c r="AU63"/>
  <c r="AX63"/>
  <c r="AQ63"/>
  <c r="AQ62"/>
  <c r="AP63"/>
  <c r="AP62"/>
  <c r="AZ62" s="1"/>
  <c r="J63"/>
  <c r="J62"/>
  <c r="V63"/>
  <c r="V62"/>
  <c r="AE63"/>
  <c r="AE62"/>
  <c r="AK63"/>
  <c r="AK62"/>
  <c r="M63"/>
  <c r="N63"/>
  <c r="AZ42"/>
  <c r="AZ43"/>
  <c r="AZ45"/>
  <c r="AZ46"/>
  <c r="AZ47"/>
  <c r="AZ48"/>
  <c r="AZ49"/>
  <c r="AZ50"/>
  <c r="AZ51"/>
  <c r="AZ52"/>
  <c r="AZ53"/>
  <c r="AZ54"/>
  <c r="AZ55"/>
  <c r="AZ56"/>
  <c r="AZ57"/>
  <c r="AZ58"/>
  <c r="AZ59"/>
  <c r="AZ60"/>
  <c r="AZ41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14"/>
  <c r="AV62"/>
  <c r="AW62" s="1"/>
  <c r="AU62"/>
  <c r="AT62"/>
  <c r="AR62"/>
  <c r="AO62"/>
  <c r="AN62"/>
  <c r="AL62"/>
  <c r="M62"/>
  <c r="N62"/>
  <c r="AJ15"/>
  <c r="AK15" s="1"/>
  <c r="AJ16"/>
  <c r="AK16" s="1"/>
  <c r="AJ17"/>
  <c r="AK17" s="1"/>
  <c r="AJ18"/>
  <c r="AK18" s="1"/>
  <c r="AJ19"/>
  <c r="AK19" s="1"/>
  <c r="AJ20"/>
  <c r="AK20" s="1"/>
  <c r="AJ21"/>
  <c r="AK21" s="1"/>
  <c r="AJ22"/>
  <c r="AK22" s="1"/>
  <c r="AJ23"/>
  <c r="AK23" s="1"/>
  <c r="AJ24"/>
  <c r="AK24" s="1"/>
  <c r="AJ25"/>
  <c r="AK25" s="1"/>
  <c r="AJ26"/>
  <c r="AK26" s="1"/>
  <c r="AJ27"/>
  <c r="AK27" s="1"/>
  <c r="AJ28"/>
  <c r="AK28" s="1"/>
  <c r="AJ29"/>
  <c r="AK29" s="1"/>
  <c r="AJ30"/>
  <c r="AK30" s="1"/>
  <c r="AJ31"/>
  <c r="AK31" s="1"/>
  <c r="AJ32"/>
  <c r="AK32" s="1"/>
  <c r="AJ33"/>
  <c r="AK33" s="1"/>
  <c r="AJ34"/>
  <c r="AK34" s="1"/>
  <c r="AJ35"/>
  <c r="AK35" s="1"/>
  <c r="AD15"/>
  <c r="AE15" s="1"/>
  <c r="AD16"/>
  <c r="AE16" s="1"/>
  <c r="AD17"/>
  <c r="AE17" s="1"/>
  <c r="AD18"/>
  <c r="AE18" s="1"/>
  <c r="AD19"/>
  <c r="AE19" s="1"/>
  <c r="AD20"/>
  <c r="AE20" s="1"/>
  <c r="AD21"/>
  <c r="AE21" s="1"/>
  <c r="AD22"/>
  <c r="AE22" s="1"/>
  <c r="AD23"/>
  <c r="AE23" s="1"/>
  <c r="AD24"/>
  <c r="AE24" s="1"/>
  <c r="AD25"/>
  <c r="AE25" s="1"/>
  <c r="AD26"/>
  <c r="AE26" s="1"/>
  <c r="AD27"/>
  <c r="AE27" s="1"/>
  <c r="AD28"/>
  <c r="AE28" s="1"/>
  <c r="AD29"/>
  <c r="AE29" s="1"/>
  <c r="AD30"/>
  <c r="AE30" s="1"/>
  <c r="AD31"/>
  <c r="AE31" s="1"/>
  <c r="AD32"/>
  <c r="AE32" s="1"/>
  <c r="AD33"/>
  <c r="AE33" s="1"/>
  <c r="AD34"/>
  <c r="AE34" s="1"/>
  <c r="AD35"/>
  <c r="AE35" s="1"/>
  <c r="U15"/>
  <c r="U16"/>
  <c r="U17"/>
  <c r="U18"/>
  <c r="V18" s="1"/>
  <c r="U19"/>
  <c r="U20"/>
  <c r="V20" s="1"/>
  <c r="U21"/>
  <c r="U22"/>
  <c r="U23"/>
  <c r="U24"/>
  <c r="V24" s="1"/>
  <c r="U25"/>
  <c r="U26"/>
  <c r="U27"/>
  <c r="U28"/>
  <c r="U29"/>
  <c r="U30"/>
  <c r="V30" s="1"/>
  <c r="U31"/>
  <c r="U32"/>
  <c r="U33"/>
  <c r="U34"/>
  <c r="U35"/>
  <c r="V15"/>
  <c r="V19"/>
  <c r="V23"/>
  <c r="V27"/>
  <c r="V31"/>
  <c r="V33"/>
  <c r="V35"/>
  <c r="I15"/>
  <c r="AP15" s="1"/>
  <c r="I16"/>
  <c r="I17"/>
  <c r="AP17" s="1"/>
  <c r="I18"/>
  <c r="J18" s="1"/>
  <c r="I19"/>
  <c r="AP19" s="1"/>
  <c r="I20"/>
  <c r="I21"/>
  <c r="AP21" s="1"/>
  <c r="I22"/>
  <c r="I23"/>
  <c r="AP23" s="1"/>
  <c r="I24"/>
  <c r="I25"/>
  <c r="AP25" s="1"/>
  <c r="I26"/>
  <c r="J26" s="1"/>
  <c r="I27"/>
  <c r="AP27" s="1"/>
  <c r="I28"/>
  <c r="I29"/>
  <c r="AP29" s="1"/>
  <c r="I30"/>
  <c r="J30" s="1"/>
  <c r="I31"/>
  <c r="AP31" s="1"/>
  <c r="I32"/>
  <c r="J32" s="1"/>
  <c r="I33"/>
  <c r="AP33" s="1"/>
  <c r="I34"/>
  <c r="I35"/>
  <c r="AP35" s="1"/>
  <c r="AJ41"/>
  <c r="AK41" s="1"/>
  <c r="AJ42"/>
  <c r="AK42" s="1"/>
  <c r="AJ43"/>
  <c r="AK43" s="1"/>
  <c r="AJ45"/>
  <c r="AK45" s="1"/>
  <c r="AJ46"/>
  <c r="AK46" s="1"/>
  <c r="AJ47"/>
  <c r="AK47" s="1"/>
  <c r="AJ48"/>
  <c r="AK48" s="1"/>
  <c r="AJ49"/>
  <c r="AK49" s="1"/>
  <c r="AJ50"/>
  <c r="AK50" s="1"/>
  <c r="AJ51"/>
  <c r="AK51" s="1"/>
  <c r="AJ52"/>
  <c r="AK52" s="1"/>
  <c r="AJ53"/>
  <c r="AK53" s="1"/>
  <c r="AJ54"/>
  <c r="AK54" s="1"/>
  <c r="AJ55"/>
  <c r="AK55" s="1"/>
  <c r="AJ56"/>
  <c r="AK56" s="1"/>
  <c r="AJ57"/>
  <c r="AK57" s="1"/>
  <c r="AJ58"/>
  <c r="AK58" s="1"/>
  <c r="AJ59"/>
  <c r="AK59" s="1"/>
  <c r="AJ60"/>
  <c r="AK60" s="1"/>
  <c r="AD41"/>
  <c r="AD42"/>
  <c r="AE42" s="1"/>
  <c r="AD43"/>
  <c r="AE43" s="1"/>
  <c r="AD45"/>
  <c r="AE45" s="1"/>
  <c r="AD46"/>
  <c r="AE46" s="1"/>
  <c r="AD47"/>
  <c r="AE47" s="1"/>
  <c r="AD48"/>
  <c r="AE48" s="1"/>
  <c r="AD49"/>
  <c r="AE49" s="1"/>
  <c r="AD50"/>
  <c r="AE50" s="1"/>
  <c r="AD51"/>
  <c r="AE51" s="1"/>
  <c r="AD52"/>
  <c r="AD53"/>
  <c r="AE53" s="1"/>
  <c r="AD54"/>
  <c r="AE54" s="1"/>
  <c r="AD55"/>
  <c r="AE55" s="1"/>
  <c r="AD56"/>
  <c r="AE56" s="1"/>
  <c r="AD57"/>
  <c r="AE57" s="1"/>
  <c r="AD58"/>
  <c r="AE58" s="1"/>
  <c r="AD59"/>
  <c r="AE59" s="1"/>
  <c r="AD60"/>
  <c r="U41"/>
  <c r="U42"/>
  <c r="U43"/>
  <c r="U45"/>
  <c r="U46"/>
  <c r="U47"/>
  <c r="U48"/>
  <c r="U49"/>
  <c r="U50"/>
  <c r="U51"/>
  <c r="U52"/>
  <c r="U53"/>
  <c r="U54"/>
  <c r="U55"/>
  <c r="U56"/>
  <c r="U57"/>
  <c r="U58"/>
  <c r="U59"/>
  <c r="U60"/>
  <c r="I41"/>
  <c r="I42"/>
  <c r="AP42" s="1"/>
  <c r="I43"/>
  <c r="I45"/>
  <c r="AP45" s="1"/>
  <c r="I46"/>
  <c r="AP46" s="1"/>
  <c r="I47"/>
  <c r="AP47" s="1"/>
  <c r="I48"/>
  <c r="AP48" s="1"/>
  <c r="I49"/>
  <c r="AP49" s="1"/>
  <c r="I50"/>
  <c r="AP50" s="1"/>
  <c r="I51"/>
  <c r="AP51" s="1"/>
  <c r="I52"/>
  <c r="AP52" s="1"/>
  <c r="I53"/>
  <c r="AP53" s="1"/>
  <c r="I54"/>
  <c r="AP54" s="1"/>
  <c r="I55"/>
  <c r="AP55" s="1"/>
  <c r="I56"/>
  <c r="AP56" s="1"/>
  <c r="I57"/>
  <c r="AP57" s="1"/>
  <c r="I58"/>
  <c r="AP58" s="1"/>
  <c r="I59"/>
  <c r="AP59" s="1"/>
  <c r="I60"/>
  <c r="AP60" s="1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14"/>
  <c r="AX61"/>
  <c r="AT61"/>
  <c r="AH61"/>
  <c r="AB61"/>
  <c r="AW63" l="1"/>
  <c r="AY63" s="1"/>
  <c r="BB63" s="1"/>
  <c r="AY62"/>
  <c r="BB62" s="1"/>
  <c r="AP43"/>
  <c r="AP41"/>
  <c r="AX62"/>
  <c r="AQ31"/>
  <c r="AQ27"/>
  <c r="AQ19"/>
  <c r="AQ15"/>
  <c r="J35"/>
  <c r="AQ35" s="1"/>
  <c r="J31"/>
  <c r="J27"/>
  <c r="J19"/>
  <c r="J15"/>
  <c r="AP34"/>
  <c r="AP32"/>
  <c r="AP30"/>
  <c r="AP28"/>
  <c r="AP26"/>
  <c r="AP24"/>
  <c r="AP22"/>
  <c r="AP20"/>
  <c r="AP18"/>
  <c r="AP16"/>
  <c r="J54"/>
  <c r="AQ54" s="1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41"/>
  <c r="Y42"/>
  <c r="Y43"/>
  <c r="Y44"/>
  <c r="Y45"/>
  <c r="Y46"/>
  <c r="V46" s="1"/>
  <c r="Y47"/>
  <c r="Y48"/>
  <c r="Y49"/>
  <c r="Y50"/>
  <c r="Y51"/>
  <c r="V51" s="1"/>
  <c r="Y52"/>
  <c r="Y53"/>
  <c r="Y54"/>
  <c r="V54" s="1"/>
  <c r="Y55"/>
  <c r="Y56"/>
  <c r="Y57"/>
  <c r="V57" s="1"/>
  <c r="Y58"/>
  <c r="Y59"/>
  <c r="Y60"/>
  <c r="Y61"/>
  <c r="Y14"/>
  <c r="S61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1"/>
  <c r="P42"/>
  <c r="J42" s="1"/>
  <c r="P43"/>
  <c r="P44"/>
  <c r="P45"/>
  <c r="P46"/>
  <c r="J46" s="1"/>
  <c r="P47"/>
  <c r="P48"/>
  <c r="P49"/>
  <c r="P50"/>
  <c r="J50" s="1"/>
  <c r="P51"/>
  <c r="P52"/>
  <c r="P53"/>
  <c r="P54"/>
  <c r="P55"/>
  <c r="P56"/>
  <c r="P57"/>
  <c r="P58"/>
  <c r="J58" s="1"/>
  <c r="P59"/>
  <c r="P60"/>
  <c r="P61"/>
  <c r="P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41"/>
  <c r="M42"/>
  <c r="M43"/>
  <c r="J43" s="1"/>
  <c r="M44"/>
  <c r="M45"/>
  <c r="M46"/>
  <c r="M47"/>
  <c r="M48"/>
  <c r="J48" s="1"/>
  <c r="M49"/>
  <c r="J49" s="1"/>
  <c r="M50"/>
  <c r="M51"/>
  <c r="M52"/>
  <c r="M53"/>
  <c r="M54"/>
  <c r="M55"/>
  <c r="M56"/>
  <c r="M57"/>
  <c r="J57" s="1"/>
  <c r="AQ57" s="1"/>
  <c r="M58"/>
  <c r="M59"/>
  <c r="M60"/>
  <c r="M61"/>
  <c r="M14"/>
  <c r="AN61"/>
  <c r="AF61"/>
  <c r="W61"/>
  <c r="AN14"/>
  <c r="AT14"/>
  <c r="AV14"/>
  <c r="AT15"/>
  <c r="AV15"/>
  <c r="AT16"/>
  <c r="AV16"/>
  <c r="AT17"/>
  <c r="AV17"/>
  <c r="AX17" s="1"/>
  <c r="AT18"/>
  <c r="AV18"/>
  <c r="AT19"/>
  <c r="AV19"/>
  <c r="AT20"/>
  <c r="AV20"/>
  <c r="AT21"/>
  <c r="AV21"/>
  <c r="AX21" s="1"/>
  <c r="AT22"/>
  <c r="AV22"/>
  <c r="AT23"/>
  <c r="AV23"/>
  <c r="AT24"/>
  <c r="AV24"/>
  <c r="AT25"/>
  <c r="AV25"/>
  <c r="AX25" s="1"/>
  <c r="AT26"/>
  <c r="AV26"/>
  <c r="AT27"/>
  <c r="AV27"/>
  <c r="AT28"/>
  <c r="AV28"/>
  <c r="AT29"/>
  <c r="AV29"/>
  <c r="AX29" s="1"/>
  <c r="AT30"/>
  <c r="AV30"/>
  <c r="AT31"/>
  <c r="AV31"/>
  <c r="AT32"/>
  <c r="AV32"/>
  <c r="AT33"/>
  <c r="AV33"/>
  <c r="AX33" s="1"/>
  <c r="AT34"/>
  <c r="AV34"/>
  <c r="AT35"/>
  <c r="AV35"/>
  <c r="AT41"/>
  <c r="AV41"/>
  <c r="AT42"/>
  <c r="AV42"/>
  <c r="AX42" s="1"/>
  <c r="AT43"/>
  <c r="AV43"/>
  <c r="AT45"/>
  <c r="AV45"/>
  <c r="AT46"/>
  <c r="AV46"/>
  <c r="AX46" s="1"/>
  <c r="AT47"/>
  <c r="AV47"/>
  <c r="AT48"/>
  <c r="AV48"/>
  <c r="AT49"/>
  <c r="AV49"/>
  <c r="AT50"/>
  <c r="AV50"/>
  <c r="AX50" s="1"/>
  <c r="AT51"/>
  <c r="AV51"/>
  <c r="AT52"/>
  <c r="AV52"/>
  <c r="AT53"/>
  <c r="AV53"/>
  <c r="AT54"/>
  <c r="AV54"/>
  <c r="AX54" s="1"/>
  <c r="AT55"/>
  <c r="AV55"/>
  <c r="AT56"/>
  <c r="AV56"/>
  <c r="AT57"/>
  <c r="AV57"/>
  <c r="AT58"/>
  <c r="AV58"/>
  <c r="AX58" s="1"/>
  <c r="AT59"/>
  <c r="AV59"/>
  <c r="AT60"/>
  <c r="AV60"/>
  <c r="AB15"/>
  <c r="AB16"/>
  <c r="AB17"/>
  <c r="AB18"/>
  <c r="AB19"/>
  <c r="AB20"/>
  <c r="AB21"/>
  <c r="AB22"/>
  <c r="AB23"/>
  <c r="AB24"/>
  <c r="AB25"/>
  <c r="AB26"/>
  <c r="AB27"/>
  <c r="AB28"/>
  <c r="AB14"/>
  <c r="AW25" l="1"/>
  <c r="AQ30"/>
  <c r="AQ20"/>
  <c r="AQ24"/>
  <c r="AQ32"/>
  <c r="V25"/>
  <c r="AW46"/>
  <c r="V28"/>
  <c r="V26"/>
  <c r="V22"/>
  <c r="V16"/>
  <c r="AQ18"/>
  <c r="AQ26"/>
  <c r="V21"/>
  <c r="V17"/>
  <c r="AW54"/>
  <c r="AY54" s="1"/>
  <c r="BB54" s="1"/>
  <c r="AW33"/>
  <c r="AW17"/>
  <c r="AQ46"/>
  <c r="AY46" s="1"/>
  <c r="BB46" s="1"/>
  <c r="AQ48"/>
  <c r="AW57"/>
  <c r="AY57" s="1"/>
  <c r="BB57" s="1"/>
  <c r="AX57"/>
  <c r="AW56"/>
  <c r="AX56"/>
  <c r="AW55"/>
  <c r="AX55"/>
  <c r="AW49"/>
  <c r="AX49"/>
  <c r="AW48"/>
  <c r="AX48"/>
  <c r="AW47"/>
  <c r="AX47"/>
  <c r="AW41"/>
  <c r="AX41"/>
  <c r="AW35"/>
  <c r="AY35" s="1"/>
  <c r="BB35" s="1"/>
  <c r="AX35"/>
  <c r="AW34"/>
  <c r="AX34"/>
  <c r="AW28"/>
  <c r="AX28"/>
  <c r="AW27"/>
  <c r="AY27" s="1"/>
  <c r="BB27" s="1"/>
  <c r="AX27"/>
  <c r="AW26"/>
  <c r="AX26"/>
  <c r="AW20"/>
  <c r="AX20"/>
  <c r="AW19"/>
  <c r="AY19" s="1"/>
  <c r="BB19" s="1"/>
  <c r="AX19"/>
  <c r="AW18"/>
  <c r="AX18"/>
  <c r="K61"/>
  <c r="AW60"/>
  <c r="AX60"/>
  <c r="AW59"/>
  <c r="AX59"/>
  <c r="AW53"/>
  <c r="AX53"/>
  <c r="AW52"/>
  <c r="AX52"/>
  <c r="AW51"/>
  <c r="AX51"/>
  <c r="AW45"/>
  <c r="AX45"/>
  <c r="AX44"/>
  <c r="AW43"/>
  <c r="AX43"/>
  <c r="AW32"/>
  <c r="AX32"/>
  <c r="AW31"/>
  <c r="AY31" s="1"/>
  <c r="BB31" s="1"/>
  <c r="AX31"/>
  <c r="AW30"/>
  <c r="AX30"/>
  <c r="AW24"/>
  <c r="AX24"/>
  <c r="AW23"/>
  <c r="AX23"/>
  <c r="AW22"/>
  <c r="AX22"/>
  <c r="AW16"/>
  <c r="AX16"/>
  <c r="AW15"/>
  <c r="AY15" s="1"/>
  <c r="BB15" s="1"/>
  <c r="AX15"/>
  <c r="AW14"/>
  <c r="AX14"/>
  <c r="AL61"/>
  <c r="AW58"/>
  <c r="AW50"/>
  <c r="AW42"/>
  <c r="AW29"/>
  <c r="AW21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41"/>
  <c r="AE41" s="1"/>
  <c r="AH42"/>
  <c r="AH43"/>
  <c r="AH44"/>
  <c r="AH45"/>
  <c r="AH46"/>
  <c r="AH47"/>
  <c r="AH48"/>
  <c r="AH49"/>
  <c r="AH50"/>
  <c r="AH51"/>
  <c r="AH52"/>
  <c r="AE52" s="1"/>
  <c r="AH53"/>
  <c r="AH54"/>
  <c r="AH55"/>
  <c r="AH56"/>
  <c r="AH57"/>
  <c r="AH58"/>
  <c r="AH59"/>
  <c r="AH60"/>
  <c r="AE60" s="1"/>
  <c r="AH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I14"/>
  <c r="K14" s="1"/>
  <c r="AJ14"/>
  <c r="AD14"/>
  <c r="W23"/>
  <c r="W25"/>
  <c r="W29"/>
  <c r="W30"/>
  <c r="W31"/>
  <c r="W32"/>
  <c r="W33"/>
  <c r="W34"/>
  <c r="W35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U14"/>
  <c r="K16"/>
  <c r="K20"/>
  <c r="K24"/>
  <c r="K26"/>
  <c r="K27"/>
  <c r="K30"/>
  <c r="K32"/>
  <c r="K33"/>
  <c r="K44"/>
  <c r="K47"/>
  <c r="K49"/>
  <c r="K56"/>
  <c r="K60"/>
  <c r="S15"/>
  <c r="S16"/>
  <c r="J16" s="1"/>
  <c r="S17"/>
  <c r="J17" s="1"/>
  <c r="S18"/>
  <c r="S19"/>
  <c r="S20"/>
  <c r="J20" s="1"/>
  <c r="S21"/>
  <c r="J21" s="1"/>
  <c r="S22"/>
  <c r="J22" s="1"/>
  <c r="S23"/>
  <c r="J23" s="1"/>
  <c r="AQ23" s="1"/>
  <c r="AY23" s="1"/>
  <c r="BB23" s="1"/>
  <c r="S24"/>
  <c r="J24" s="1"/>
  <c r="S25"/>
  <c r="J25" s="1"/>
  <c r="S26"/>
  <c r="S27"/>
  <c r="S28"/>
  <c r="J28" s="1"/>
  <c r="S29"/>
  <c r="J29" s="1"/>
  <c r="S30"/>
  <c r="S31"/>
  <c r="S32"/>
  <c r="S33"/>
  <c r="J33" s="1"/>
  <c r="AQ33" s="1"/>
  <c r="AY33" s="1"/>
  <c r="BB33" s="1"/>
  <c r="S34"/>
  <c r="J34" s="1"/>
  <c r="S35"/>
  <c r="S41"/>
  <c r="J41" s="1"/>
  <c r="S42"/>
  <c r="S43"/>
  <c r="S44"/>
  <c r="S45"/>
  <c r="J45" s="1"/>
  <c r="S46"/>
  <c r="S47"/>
  <c r="J47" s="1"/>
  <c r="S48"/>
  <c r="S49"/>
  <c r="S50"/>
  <c r="S51"/>
  <c r="J51" s="1"/>
  <c r="AQ51" s="1"/>
  <c r="AY51" s="1"/>
  <c r="BB51" s="1"/>
  <c r="S52"/>
  <c r="J52" s="1"/>
  <c r="S53"/>
  <c r="J53" s="1"/>
  <c r="S54"/>
  <c r="S55"/>
  <c r="J55" s="1"/>
  <c r="S56"/>
  <c r="J56" s="1"/>
  <c r="S57"/>
  <c r="S58"/>
  <c r="S59"/>
  <c r="J59" s="1"/>
  <c r="S60"/>
  <c r="J60" s="1"/>
  <c r="S14"/>
  <c r="AY48" l="1"/>
  <c r="BB48" s="1"/>
  <c r="AY18"/>
  <c r="BB18" s="1"/>
  <c r="AY24"/>
  <c r="BB24" s="1"/>
  <c r="AY30"/>
  <c r="BB30" s="1"/>
  <c r="AY26"/>
  <c r="BB26" s="1"/>
  <c r="AY32"/>
  <c r="BB32" s="1"/>
  <c r="AY20"/>
  <c r="BB20" s="1"/>
  <c r="AQ16"/>
  <c r="AY16" s="1"/>
  <c r="BB16" s="1"/>
  <c r="AQ22"/>
  <c r="AY22" s="1"/>
  <c r="BB22" s="1"/>
  <c r="AQ28"/>
  <c r="AY28" s="1"/>
  <c r="BB28" s="1"/>
  <c r="AQ17"/>
  <c r="AY17" s="1"/>
  <c r="BB17" s="1"/>
  <c r="AQ21"/>
  <c r="AY21" s="1"/>
  <c r="BB21" s="1"/>
  <c r="AQ25"/>
  <c r="AY25" s="1"/>
  <c r="BB25" s="1"/>
  <c r="K58"/>
  <c r="K54"/>
  <c r="K52"/>
  <c r="K50"/>
  <c r="K48"/>
  <c r="K46"/>
  <c r="K42"/>
  <c r="K35"/>
  <c r="K31"/>
  <c r="K29"/>
  <c r="K25"/>
  <c r="K23"/>
  <c r="K21"/>
  <c r="K19"/>
  <c r="K17"/>
  <c r="K15"/>
  <c r="W27"/>
  <c r="W21"/>
  <c r="W19"/>
  <c r="W17"/>
  <c r="W15"/>
  <c r="AF60"/>
  <c r="AF58"/>
  <c r="AF56"/>
  <c r="AF54"/>
  <c r="AF52"/>
  <c r="AF50"/>
  <c r="AF48"/>
  <c r="AF46"/>
  <c r="AF44"/>
  <c r="AF42"/>
  <c r="AF35"/>
  <c r="AF33"/>
  <c r="AF31"/>
  <c r="AF29"/>
  <c r="AF27"/>
  <c r="AF25"/>
  <c r="AF23"/>
  <c r="AF21"/>
  <c r="AF19"/>
  <c r="AF17"/>
  <c r="AF15"/>
  <c r="AL60"/>
  <c r="AL58"/>
  <c r="AL56"/>
  <c r="AL54"/>
  <c r="AL52"/>
  <c r="AL50"/>
  <c r="AL48"/>
  <c r="AL46"/>
  <c r="AL44"/>
  <c r="AL42"/>
  <c r="AL35"/>
  <c r="AL33"/>
  <c r="AL31"/>
  <c r="AL29"/>
  <c r="AL27"/>
  <c r="AL25"/>
  <c r="AL23"/>
  <c r="AL21"/>
  <c r="AL19"/>
  <c r="AL17"/>
  <c r="AL15"/>
  <c r="AR61"/>
  <c r="K59"/>
  <c r="K57"/>
  <c r="K55"/>
  <c r="K53"/>
  <c r="K51"/>
  <c r="K45"/>
  <c r="K43"/>
  <c r="K41"/>
  <c r="K34"/>
  <c r="K28"/>
  <c r="K22"/>
  <c r="K18"/>
  <c r="V14"/>
  <c r="W14"/>
  <c r="W28"/>
  <c r="W26"/>
  <c r="W24"/>
  <c r="W22"/>
  <c r="W20"/>
  <c r="W18"/>
  <c r="W16"/>
  <c r="AE14"/>
  <c r="AF14"/>
  <c r="AF59"/>
  <c r="AF57"/>
  <c r="AF55"/>
  <c r="AF53"/>
  <c r="AF51"/>
  <c r="AF49"/>
  <c r="AF47"/>
  <c r="AF45"/>
  <c r="AF43"/>
  <c r="AF41"/>
  <c r="AF34"/>
  <c r="AF32"/>
  <c r="AF30"/>
  <c r="AF28"/>
  <c r="AF26"/>
  <c r="AF24"/>
  <c r="AF22"/>
  <c r="AF20"/>
  <c r="AF18"/>
  <c r="AF16"/>
  <c r="AK14"/>
  <c r="AL14"/>
  <c r="AL59"/>
  <c r="AL57"/>
  <c r="AL55"/>
  <c r="AL53"/>
  <c r="AL51"/>
  <c r="AL49"/>
  <c r="AL47"/>
  <c r="AL45"/>
  <c r="AL43"/>
  <c r="AL41"/>
  <c r="AL34"/>
  <c r="AL32"/>
  <c r="AL30"/>
  <c r="AL28"/>
  <c r="AL26"/>
  <c r="AL24"/>
  <c r="AL22"/>
  <c r="AL20"/>
  <c r="AL18"/>
  <c r="AL16"/>
  <c r="AP14"/>
  <c r="J14"/>
  <c r="AB29"/>
  <c r="V29" s="1"/>
  <c r="AQ29" s="1"/>
  <c r="AY29" s="1"/>
  <c r="BB29" s="1"/>
  <c r="AB30"/>
  <c r="AB31"/>
  <c r="AB32"/>
  <c r="V32" s="1"/>
  <c r="AB33"/>
  <c r="AB34"/>
  <c r="V34" s="1"/>
  <c r="AQ34" s="1"/>
  <c r="AY34" s="1"/>
  <c r="BB34" s="1"/>
  <c r="AB35"/>
  <c r="AB41"/>
  <c r="V41" s="1"/>
  <c r="AQ41" s="1"/>
  <c r="AY41" s="1"/>
  <c r="BB41" s="1"/>
  <c r="AB42"/>
  <c r="V42" s="1"/>
  <c r="AQ42" s="1"/>
  <c r="AY42" s="1"/>
  <c r="BB42" s="1"/>
  <c r="AB43"/>
  <c r="V43" s="1"/>
  <c r="AQ43" s="1"/>
  <c r="AY43" s="1"/>
  <c r="BB43" s="1"/>
  <c r="AB44"/>
  <c r="AB45"/>
  <c r="V45" s="1"/>
  <c r="AQ45" s="1"/>
  <c r="AY45" s="1"/>
  <c r="BB45" s="1"/>
  <c r="AB46"/>
  <c r="AB47"/>
  <c r="V47" s="1"/>
  <c r="AQ47" s="1"/>
  <c r="AY47" s="1"/>
  <c r="BB47" s="1"/>
  <c r="AB48"/>
  <c r="V48" s="1"/>
  <c r="AB49"/>
  <c r="V49" s="1"/>
  <c r="AQ49" s="1"/>
  <c r="AY49" s="1"/>
  <c r="BB49" s="1"/>
  <c r="AB50"/>
  <c r="V50" s="1"/>
  <c r="AQ50" s="1"/>
  <c r="AY50" s="1"/>
  <c r="BB50" s="1"/>
  <c r="AB51"/>
  <c r="AB52"/>
  <c r="V52" s="1"/>
  <c r="AQ52" s="1"/>
  <c r="AY52" s="1"/>
  <c r="BB52" s="1"/>
  <c r="AB53"/>
  <c r="V53" s="1"/>
  <c r="AQ53" s="1"/>
  <c r="AY53" s="1"/>
  <c r="BB53" s="1"/>
  <c r="AB54"/>
  <c r="AB55"/>
  <c r="V55" s="1"/>
  <c r="AQ55" s="1"/>
  <c r="AY55" s="1"/>
  <c r="BB55" s="1"/>
  <c r="AB56"/>
  <c r="V56" s="1"/>
  <c r="AQ56" s="1"/>
  <c r="AY56" s="1"/>
  <c r="BB56" s="1"/>
  <c r="AB57"/>
  <c r="AB58"/>
  <c r="V58" s="1"/>
  <c r="AQ58" s="1"/>
  <c r="AY58" s="1"/>
  <c r="BB58" s="1"/>
  <c r="AB59"/>
  <c r="V59" s="1"/>
  <c r="AQ59" s="1"/>
  <c r="AY59" s="1"/>
  <c r="BB59" s="1"/>
  <c r="AB60"/>
  <c r="V60" s="1"/>
  <c r="AQ60" s="1"/>
  <c r="AY60" s="1"/>
  <c r="BB60" s="1"/>
  <c r="AR16" l="1"/>
  <c r="AR20"/>
  <c r="AR24"/>
  <c r="AR26"/>
  <c r="AR30"/>
  <c r="AR32"/>
  <c r="AR47"/>
  <c r="AR49"/>
  <c r="AR27"/>
  <c r="AR33"/>
  <c r="AR44"/>
  <c r="AR56"/>
  <c r="AR60"/>
  <c r="AR18"/>
  <c r="AR22"/>
  <c r="AR28"/>
  <c r="AR34"/>
  <c r="AR41"/>
  <c r="AR43"/>
  <c r="AR45"/>
  <c r="AR51"/>
  <c r="AR53"/>
  <c r="AR55"/>
  <c r="AR57"/>
  <c r="AR59"/>
  <c r="AR15"/>
  <c r="AR17"/>
  <c r="AR19"/>
  <c r="AR21"/>
  <c r="AR23"/>
  <c r="AR25"/>
  <c r="AR29"/>
  <c r="AR31"/>
  <c r="AR35"/>
  <c r="AR42"/>
  <c r="AR46"/>
  <c r="AR48"/>
  <c r="AR50"/>
  <c r="AR52"/>
  <c r="AR54"/>
  <c r="AR58"/>
  <c r="AR14"/>
  <c r="AQ14"/>
  <c r="AY14" s="1"/>
  <c r="BB14" s="1"/>
</calcChain>
</file>

<file path=xl/sharedStrings.xml><?xml version="1.0" encoding="utf-8"?>
<sst xmlns="http://schemas.openxmlformats.org/spreadsheetml/2006/main" count="487" uniqueCount="273">
  <si>
    <t>N° d'inscription</t>
  </si>
  <si>
    <t>Nom</t>
  </si>
  <si>
    <t>Prénom</t>
  </si>
  <si>
    <t>Redouble</t>
  </si>
  <si>
    <t>UEF</t>
  </si>
  <si>
    <t>UEM</t>
  </si>
  <si>
    <t>UED</t>
  </si>
  <si>
    <t>UET</t>
  </si>
  <si>
    <t>N°</t>
  </si>
  <si>
    <t>Crédits</t>
  </si>
  <si>
    <t>Coéficients</t>
  </si>
  <si>
    <t>Crédits UEF</t>
  </si>
  <si>
    <t>Crédits UEM</t>
  </si>
  <si>
    <t>Crédits UED</t>
  </si>
  <si>
    <t>Crédits UET</t>
  </si>
  <si>
    <t>UNIVERSITE ABDERRAHMANE MIRA DE BEJAIA</t>
  </si>
  <si>
    <t>FACULTE DES LETTRES ET DES LANGUES</t>
  </si>
  <si>
    <r>
      <t xml:space="preserve">DEPARTEMENT </t>
    </r>
    <r>
      <rPr>
        <b/>
        <sz val="12"/>
        <rFont val="Arial"/>
        <family val="2"/>
      </rPr>
      <t>Langues et Cultures Amazigh</t>
    </r>
  </si>
  <si>
    <t>SESSION Normale</t>
  </si>
  <si>
    <t>Resultats</t>
  </si>
  <si>
    <t>Master 2</t>
  </si>
  <si>
    <t>Spécialité : Didactique de la langue amazigh</t>
  </si>
  <si>
    <t>Didactique 3</t>
  </si>
  <si>
    <t>T.G écrit</t>
  </si>
  <si>
    <t>Etude doc</t>
  </si>
  <si>
    <t>Méthodologie</t>
  </si>
  <si>
    <t>Refl et cons</t>
  </si>
  <si>
    <t>L E</t>
  </si>
  <si>
    <t>Intercultura</t>
  </si>
  <si>
    <t>Observation</t>
  </si>
  <si>
    <t>Mémoire</t>
  </si>
  <si>
    <t>Crédits Mémoire</t>
  </si>
  <si>
    <t>Moy S4</t>
  </si>
  <si>
    <t>creditsMoy S4</t>
  </si>
  <si>
    <t>Moy S3</t>
  </si>
  <si>
    <t>Crédits Moy S3</t>
  </si>
  <si>
    <t xml:space="preserve">                                    Procès Verbal de délibérations</t>
  </si>
  <si>
    <t>Année Universitaire : 2013/2014</t>
  </si>
  <si>
    <t>08811613P</t>
  </si>
  <si>
    <t>08824113P</t>
  </si>
  <si>
    <t>09LCA159</t>
  </si>
  <si>
    <t>10123013P</t>
  </si>
  <si>
    <t>301329413P</t>
  </si>
  <si>
    <t>101579213P</t>
  </si>
  <si>
    <t>09LCA341</t>
  </si>
  <si>
    <t>10LCA050</t>
  </si>
  <si>
    <t>09LCA118</t>
  </si>
  <si>
    <t>07811613P</t>
  </si>
  <si>
    <t>10LCA002</t>
  </si>
  <si>
    <t>09LCA657</t>
  </si>
  <si>
    <t>09LCA509</t>
  </si>
  <si>
    <t>09LCA545</t>
  </si>
  <si>
    <t>08LCA070</t>
  </si>
  <si>
    <t>10LCA030</t>
  </si>
  <si>
    <t>08LCA10T001</t>
  </si>
  <si>
    <t>09LCA10T009</t>
  </si>
  <si>
    <t>10LCA014</t>
  </si>
  <si>
    <t>09LCA167</t>
  </si>
  <si>
    <t>09LCA10T004</t>
  </si>
  <si>
    <t>09LCA749</t>
  </si>
  <si>
    <t>10LCA118</t>
  </si>
  <si>
    <t>10LCA157</t>
  </si>
  <si>
    <t>09LCA173</t>
  </si>
  <si>
    <t>09LCA094</t>
  </si>
  <si>
    <t>09LCA656</t>
  </si>
  <si>
    <t>09LCA092</t>
  </si>
  <si>
    <t>10LCA256</t>
  </si>
  <si>
    <t>08818913P</t>
  </si>
  <si>
    <t>09LCA866</t>
  </si>
  <si>
    <t>07819513P</t>
  </si>
  <si>
    <t>101054713P</t>
  </si>
  <si>
    <t>09LCA832</t>
  </si>
  <si>
    <t>09LCA253</t>
  </si>
  <si>
    <t>09LCA10T003</t>
  </si>
  <si>
    <t>09LCA122</t>
  </si>
  <si>
    <t>09LCA572</t>
  </si>
  <si>
    <t>09LCA013</t>
  </si>
  <si>
    <t>99LCA10DD01</t>
  </si>
  <si>
    <t>10LCA179</t>
  </si>
  <si>
    <t>09LCA731</t>
  </si>
  <si>
    <t>07LCA08T001</t>
  </si>
  <si>
    <t>ABBAS</t>
  </si>
  <si>
    <t>Lahna</t>
  </si>
  <si>
    <t>ABDEDOU</t>
  </si>
  <si>
    <t>Yamina</t>
  </si>
  <si>
    <t>AISSOU</t>
  </si>
  <si>
    <t>Fatiha</t>
  </si>
  <si>
    <t>ALIK</t>
  </si>
  <si>
    <t>Farida</t>
  </si>
  <si>
    <t>AMAOUZ</t>
  </si>
  <si>
    <t>Dihya</t>
  </si>
  <si>
    <t>AMIS</t>
  </si>
  <si>
    <t>Fazia</t>
  </si>
  <si>
    <t>AROUDJ</t>
  </si>
  <si>
    <t>Ouissam</t>
  </si>
  <si>
    <t>ATMANIOU</t>
  </si>
  <si>
    <t>Wahid</t>
  </si>
  <si>
    <t>AZI</t>
  </si>
  <si>
    <t>Sabrina</t>
  </si>
  <si>
    <t>BADJI</t>
  </si>
  <si>
    <t>BAZIZ</t>
  </si>
  <si>
    <t>Warda</t>
  </si>
  <si>
    <t>BEKHAT</t>
  </si>
  <si>
    <t>BELKACEMI</t>
  </si>
  <si>
    <t>Dihia</t>
  </si>
  <si>
    <t>BEN YAHIA</t>
  </si>
  <si>
    <t>Lynda</t>
  </si>
  <si>
    <t>BOUSELAHANE</t>
  </si>
  <si>
    <t>Sofiane</t>
  </si>
  <si>
    <t>CHABANE CHAOUCHE</t>
  </si>
  <si>
    <t>DJOUDI</t>
  </si>
  <si>
    <t>Naima</t>
  </si>
  <si>
    <t>GHANEMI</t>
  </si>
  <si>
    <t>Farid</t>
  </si>
  <si>
    <t>IOUKNANE</t>
  </si>
  <si>
    <t>KASSA</t>
  </si>
  <si>
    <t>Hanane</t>
  </si>
  <si>
    <t>KERBOUS</t>
  </si>
  <si>
    <t>Lahlou</t>
  </si>
  <si>
    <t>LAKHDARI</t>
  </si>
  <si>
    <t>LETTAT</t>
  </si>
  <si>
    <t>Sonia</t>
  </si>
  <si>
    <t>LOUNI</t>
  </si>
  <si>
    <t>Yassine</t>
  </si>
  <si>
    <t>MACHTER</t>
  </si>
  <si>
    <t>Kahina</t>
  </si>
  <si>
    <t>MEDDAH</t>
  </si>
  <si>
    <t>Karim</t>
  </si>
  <si>
    <t>MENDIL</t>
  </si>
  <si>
    <t>Nawal</t>
  </si>
  <si>
    <t>MEZIANI</t>
  </si>
  <si>
    <t>Samira</t>
  </si>
  <si>
    <t>MIDOUNE</t>
  </si>
  <si>
    <t>Houriya</t>
  </si>
  <si>
    <t>OUBELAID</t>
  </si>
  <si>
    <t>Atmane</t>
  </si>
  <si>
    <t>SAIDI</t>
  </si>
  <si>
    <t>Safia</t>
  </si>
  <si>
    <t>SLIFI</t>
  </si>
  <si>
    <t>Lilia</t>
  </si>
  <si>
    <t>SLIMANE</t>
  </si>
  <si>
    <t>Tassadit</t>
  </si>
  <si>
    <t>TETAH</t>
  </si>
  <si>
    <t>TIMSI</t>
  </si>
  <si>
    <t>TOUFOUTA</t>
  </si>
  <si>
    <t>Zahia</t>
  </si>
  <si>
    <t>YACIA</t>
  </si>
  <si>
    <t>Lamia</t>
  </si>
  <si>
    <t>YAHIAOUI</t>
  </si>
  <si>
    <t>Nassima</t>
  </si>
  <si>
    <t>YAHIOUN</t>
  </si>
  <si>
    <t>Larbi</t>
  </si>
  <si>
    <t>YAYA</t>
  </si>
  <si>
    <t>Fatah</t>
  </si>
  <si>
    <t>ZEGGANE</t>
  </si>
  <si>
    <t>Hadjila</t>
  </si>
  <si>
    <t>ZERKAK</t>
  </si>
  <si>
    <t>Yacine</t>
  </si>
  <si>
    <t>ZIANI</t>
  </si>
  <si>
    <t>Juba</t>
  </si>
  <si>
    <t>Non</t>
  </si>
  <si>
    <t>Oui</t>
  </si>
  <si>
    <t>03/03/1989</t>
  </si>
  <si>
    <t>M'chedallah</t>
  </si>
  <si>
    <t>28/09/1988</t>
  </si>
  <si>
    <t>Bouzguen markaz</t>
  </si>
  <si>
    <t>08/01/1988</t>
  </si>
  <si>
    <t>Bejaia</t>
  </si>
  <si>
    <t>19/01/1982</t>
  </si>
  <si>
    <t>Bougheni</t>
  </si>
  <si>
    <t>08/11/1989</t>
  </si>
  <si>
    <t>Tabouda</t>
  </si>
  <si>
    <t>18/02/1989</t>
  </si>
  <si>
    <t>Souk el had</t>
  </si>
  <si>
    <t>19/04/1989</t>
  </si>
  <si>
    <t>Kharrata</t>
  </si>
  <si>
    <t>24/03/1985</t>
  </si>
  <si>
    <t>Kendira</t>
  </si>
  <si>
    <t>13/12/1989</t>
  </si>
  <si>
    <t>Seddouk</t>
  </si>
  <si>
    <t>06/10/1985</t>
  </si>
  <si>
    <t>Beni mlikeche</t>
  </si>
  <si>
    <t>19/02/1990</t>
  </si>
  <si>
    <t>Béjaia</t>
  </si>
  <si>
    <t>15/02/1987</t>
  </si>
  <si>
    <t>El flay</t>
  </si>
  <si>
    <t>15/11/1987</t>
  </si>
  <si>
    <t>Akbou</t>
  </si>
  <si>
    <t>09/05/1988</t>
  </si>
  <si>
    <t>14/08/1988</t>
  </si>
  <si>
    <t>21/06/1988</t>
  </si>
  <si>
    <t>Tala hamza</t>
  </si>
  <si>
    <t>06/09/1987</t>
  </si>
  <si>
    <t>Ain el hamam</t>
  </si>
  <si>
    <t>22/10/1983</t>
  </si>
  <si>
    <t>04/11/1990</t>
  </si>
  <si>
    <t>Sidi aich</t>
  </si>
  <si>
    <t>05/04/1986</t>
  </si>
  <si>
    <t>03/01/1986</t>
  </si>
  <si>
    <t>Beni maouch</t>
  </si>
  <si>
    <t>28/03/1986</t>
  </si>
  <si>
    <t>Kherrata</t>
  </si>
  <si>
    <t>10/05/1990</t>
  </si>
  <si>
    <t>Sedouk</t>
  </si>
  <si>
    <t>12/05/1989</t>
  </si>
  <si>
    <t>20/05/1987</t>
  </si>
  <si>
    <t>Beni djellil</t>
  </si>
  <si>
    <t>20/05/1985</t>
  </si>
  <si>
    <t>Bouandas</t>
  </si>
  <si>
    <t>30/12/1988</t>
  </si>
  <si>
    <t>Aokas</t>
  </si>
  <si>
    <t>02/05/1987</t>
  </si>
  <si>
    <t>02/11/1986</t>
  </si>
  <si>
    <t>21/02/1987</t>
  </si>
  <si>
    <t>Beni mallikeche</t>
  </si>
  <si>
    <t>08/04/1989</t>
  </si>
  <si>
    <t>08/06/1984</t>
  </si>
  <si>
    <t>24/11/1989</t>
  </si>
  <si>
    <t>Tizi-ghenife</t>
  </si>
  <si>
    <t>17/12/1990</t>
  </si>
  <si>
    <t>22/08/1988</t>
  </si>
  <si>
    <t>07/07/1990</t>
  </si>
  <si>
    <t>25/10/1988</t>
  </si>
  <si>
    <t>19/03/1986</t>
  </si>
  <si>
    <t>Bouira</t>
  </si>
  <si>
    <t>17/09/1987</t>
  </si>
  <si>
    <t>10/02/1979</t>
  </si>
  <si>
    <t>Timezrit</t>
  </si>
  <si>
    <t>30/07/1989</t>
  </si>
  <si>
    <t>Tazmalt</t>
  </si>
  <si>
    <t>07/02/1988</t>
  </si>
  <si>
    <t>16/08/1985</t>
  </si>
  <si>
    <t>N° de la wilaya</t>
  </si>
  <si>
    <t>Tizi Ouzou</t>
  </si>
  <si>
    <t>Adrar</t>
  </si>
  <si>
    <t>Setif</t>
  </si>
  <si>
    <t>Date-N</t>
  </si>
  <si>
    <t>Lieu-N</t>
  </si>
  <si>
    <t>Crédits  Didactique</t>
  </si>
  <si>
    <t>Crédits  T.Gécrit</t>
  </si>
  <si>
    <t>Crédits  Etude doc</t>
  </si>
  <si>
    <t>Crédits   Méthodologie</t>
  </si>
  <si>
    <t>Crédits    Refl et cons</t>
  </si>
  <si>
    <t>Crédits     LE</t>
  </si>
  <si>
    <t>Crédits   Intercultura</t>
  </si>
  <si>
    <t>Session UEF</t>
  </si>
  <si>
    <t>Session Didactique</t>
  </si>
  <si>
    <t>Session T.G écrit</t>
  </si>
  <si>
    <t>Session Etude doc</t>
  </si>
  <si>
    <t>Session UEM</t>
  </si>
  <si>
    <t>Session Méthodologie</t>
  </si>
  <si>
    <t>Session Refl et cons</t>
  </si>
  <si>
    <t>Session UED</t>
  </si>
  <si>
    <t>Session LE</t>
  </si>
  <si>
    <t>Session UET</t>
  </si>
  <si>
    <t>Session Intercullura</t>
  </si>
  <si>
    <t>Session Mémoire</t>
  </si>
  <si>
    <t>Session Moy S4</t>
  </si>
  <si>
    <t>Session Moy S3</t>
  </si>
  <si>
    <t>Dettes Acquittés</t>
  </si>
  <si>
    <t>Abandon</t>
  </si>
  <si>
    <t>/</t>
  </si>
  <si>
    <t>C.Cursus</t>
  </si>
  <si>
    <t>08LCA12T12P20</t>
  </si>
  <si>
    <t>BEN BELKACEM</t>
  </si>
  <si>
    <t>Crédits M2 ( S3+s4)</t>
  </si>
  <si>
    <t>Crédits M1( S1+s2)</t>
  </si>
  <si>
    <t>Moyenne Annuuelle</t>
  </si>
  <si>
    <t>09LCA226</t>
  </si>
  <si>
    <t>NAIT AMARA</t>
  </si>
  <si>
    <t>Tinhinane</t>
  </si>
  <si>
    <t>Dettes Aquittés</t>
  </si>
  <si>
    <t xml:space="preserve"> 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</si>
</sst>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7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14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2" fillId="0" borderId="5" xfId="0" applyFont="1" applyBorder="1" applyAlignment="1">
      <alignment horizontal="left" textRotation="90"/>
    </xf>
    <xf numFmtId="0" fontId="5" fillId="0" borderId="5" xfId="0" applyFont="1" applyBorder="1" applyAlignment="1">
      <alignment horizontal="left" textRotation="90"/>
    </xf>
    <xf numFmtId="2" fontId="4" fillId="0" borderId="4" xfId="0" applyNumberFormat="1" applyFont="1" applyBorder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2" fontId="11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12" fillId="0" borderId="0" xfId="0" applyFont="1"/>
    <xf numFmtId="0" fontId="1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textRotation="90"/>
    </xf>
    <xf numFmtId="2" fontId="4" fillId="5" borderId="4" xfId="0" applyNumberFormat="1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2" fontId="4" fillId="6" borderId="4" xfId="0" applyNumberFormat="1" applyFont="1" applyFill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7" fillId="0" borderId="0" xfId="0" applyFont="1"/>
    <xf numFmtId="0" fontId="2" fillId="0" borderId="3" xfId="0" applyFont="1" applyBorder="1" applyAlignment="1">
      <alignment horizontal="center"/>
    </xf>
    <xf numFmtId="0" fontId="18" fillId="0" borderId="0" xfId="0" applyFont="1"/>
    <xf numFmtId="0" fontId="19" fillId="0" borderId="4" xfId="0" applyFont="1" applyBorder="1" applyAlignment="1">
      <alignment horizontal="left" textRotation="90"/>
    </xf>
    <xf numFmtId="0" fontId="19" fillId="0" borderId="4" xfId="0" applyFont="1" applyBorder="1" applyAlignment="1">
      <alignment horizontal="center" textRotation="90"/>
    </xf>
    <xf numFmtId="0" fontId="19" fillId="0" borderId="4" xfId="0" applyFont="1" applyBorder="1"/>
    <xf numFmtId="0" fontId="22" fillId="0" borderId="4" xfId="0" applyNumberFormat="1" applyFont="1" applyFill="1" applyBorder="1" applyAlignment="1">
      <alignment horizontal="left"/>
    </xf>
    <xf numFmtId="0" fontId="22" fillId="3" borderId="4" xfId="0" applyNumberFormat="1" applyFont="1" applyFill="1" applyBorder="1" applyAlignment="1">
      <alignment horizontal="left"/>
    </xf>
    <xf numFmtId="0" fontId="22" fillId="7" borderId="4" xfId="0" applyNumberFormat="1" applyFont="1" applyFill="1" applyBorder="1" applyAlignment="1">
      <alignment horizontal="left"/>
    </xf>
    <xf numFmtId="0" fontId="22" fillId="5" borderId="4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164" fontId="22" fillId="0" borderId="4" xfId="0" applyNumberFormat="1" applyFont="1" applyFill="1" applyBorder="1" applyAlignment="1">
      <alignment horizontal="left"/>
    </xf>
    <xf numFmtId="164" fontId="22" fillId="7" borderId="4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4" fillId="0" borderId="4" xfId="0" applyFont="1" applyBorder="1"/>
    <xf numFmtId="0" fontId="25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textRotation="90"/>
    </xf>
    <xf numFmtId="0" fontId="6" fillId="3" borderId="5" xfId="0" applyFont="1" applyFill="1" applyBorder="1" applyAlignment="1">
      <alignment horizontal="center" textRotation="90"/>
    </xf>
    <xf numFmtId="0" fontId="20" fillId="3" borderId="4" xfId="0" applyFont="1" applyFill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4" fillId="7" borderId="5" xfId="0" applyFont="1" applyFill="1" applyBorder="1" applyAlignment="1">
      <alignment horizontal="center" textRotation="90"/>
    </xf>
    <xf numFmtId="0" fontId="19" fillId="7" borderId="4" xfId="0" applyFont="1" applyFill="1" applyBorder="1" applyAlignment="1">
      <alignment horizontal="center" textRotation="90"/>
    </xf>
    <xf numFmtId="0" fontId="3" fillId="2" borderId="4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19" fillId="3" borderId="4" xfId="0" applyFont="1" applyFill="1" applyBorder="1" applyAlignment="1">
      <alignment horizontal="center" textRotation="90"/>
    </xf>
    <xf numFmtId="0" fontId="21" fillId="7" borderId="4" xfId="0" applyFont="1" applyFill="1" applyBorder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2" fillId="4" borderId="5" xfId="0" applyFont="1" applyFill="1" applyBorder="1" applyAlignment="1">
      <alignment horizontal="center" textRotation="90"/>
    </xf>
    <xf numFmtId="0" fontId="2" fillId="0" borderId="5" xfId="0" applyFont="1" applyFill="1" applyBorder="1" applyAlignment="1">
      <alignment horizontal="center" textRotation="90"/>
    </xf>
    <xf numFmtId="0" fontId="15" fillId="6" borderId="4" xfId="0" applyFont="1" applyFill="1" applyBorder="1" applyAlignment="1">
      <alignment horizontal="center" textRotation="90"/>
    </xf>
    <xf numFmtId="0" fontId="15" fillId="0" borderId="3" xfId="0" applyFont="1" applyFill="1" applyBorder="1" applyAlignment="1">
      <alignment horizontal="center" textRotation="90"/>
    </xf>
    <xf numFmtId="0" fontId="2" fillId="5" borderId="5" xfId="0" applyFont="1" applyFill="1" applyBorder="1" applyAlignment="1">
      <alignment horizontal="center" textRotation="90"/>
    </xf>
    <xf numFmtId="0" fontId="21" fillId="5" borderId="4" xfId="0" applyFont="1" applyFill="1" applyBorder="1" applyAlignment="1">
      <alignment horizontal="center" textRotation="90"/>
    </xf>
    <xf numFmtId="0" fontId="13" fillId="3" borderId="4" xfId="0" applyFont="1" applyFill="1" applyBorder="1" applyAlignment="1">
      <alignment horizontal="center" textRotation="90"/>
    </xf>
    <xf numFmtId="0" fontId="23" fillId="0" borderId="0" xfId="0" applyFont="1" applyBorder="1" applyAlignment="1">
      <alignment horizontal="left"/>
    </xf>
    <xf numFmtId="0" fontId="24" fillId="0" borderId="0" xfId="0" applyFont="1" applyBorder="1"/>
    <xf numFmtId="0" fontId="19" fillId="0" borderId="0" xfId="0" applyFont="1" applyBorder="1"/>
    <xf numFmtId="0" fontId="22" fillId="3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164" fontId="22" fillId="0" borderId="0" xfId="0" applyNumberFormat="1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22" fillId="7" borderId="0" xfId="0" applyNumberFormat="1" applyFont="1" applyFill="1" applyBorder="1" applyAlignment="1">
      <alignment horizontal="left"/>
    </xf>
    <xf numFmtId="164" fontId="22" fillId="7" borderId="0" xfId="0" applyNumberFormat="1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2" fontId="4" fillId="7" borderId="0" xfId="0" applyNumberFormat="1" applyFont="1" applyFill="1" applyBorder="1" applyAlignment="1">
      <alignment horizontal="center"/>
    </xf>
    <xf numFmtId="0" fontId="4" fillId="7" borderId="0" xfId="0" applyNumberFormat="1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left" textRotation="90"/>
    </xf>
    <xf numFmtId="2" fontId="4" fillId="7" borderId="0" xfId="0" applyNumberFormat="1" applyFont="1" applyFill="1" applyBorder="1" applyAlignment="1">
      <alignment horizontal="left"/>
    </xf>
    <xf numFmtId="0" fontId="4" fillId="7" borderId="0" xfId="0" applyNumberFormat="1" applyFont="1" applyFill="1" applyBorder="1" applyAlignment="1">
      <alignment horizontal="left"/>
    </xf>
    <xf numFmtId="164" fontId="4" fillId="0" borderId="6" xfId="0" applyNumberFormat="1" applyFont="1" applyFill="1" applyBorder="1" applyAlignment="1">
      <alignment horizontal="left"/>
    </xf>
    <xf numFmtId="164" fontId="22" fillId="0" borderId="6" xfId="0" applyNumberFormat="1" applyFont="1" applyFill="1" applyBorder="1" applyAlignment="1">
      <alignment horizontal="left"/>
    </xf>
    <xf numFmtId="2" fontId="4" fillId="5" borderId="4" xfId="0" applyNumberFormat="1" applyFont="1" applyFill="1" applyBorder="1" applyAlignment="1">
      <alignment horizontal="center"/>
    </xf>
    <xf numFmtId="2" fontId="4" fillId="6" borderId="4" xfId="0" applyNumberFormat="1" applyFont="1" applyFill="1" applyBorder="1" applyAlignment="1">
      <alignment horizontal="center"/>
    </xf>
    <xf numFmtId="0" fontId="4" fillId="5" borderId="4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25" fillId="5" borderId="4" xfId="0" applyNumberFormat="1" applyFont="1" applyFill="1" applyBorder="1" applyAlignment="1">
      <alignment horizontal="center"/>
    </xf>
    <xf numFmtId="1" fontId="25" fillId="5" borderId="4" xfId="0" applyNumberFormat="1" applyFont="1" applyFill="1" applyBorder="1" applyAlignment="1">
      <alignment horizontal="center"/>
    </xf>
    <xf numFmtId="0" fontId="25" fillId="5" borderId="4" xfId="0" applyNumberFormat="1" applyFont="1" applyFill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4" fillId="0" borderId="5" xfId="0" applyFont="1" applyBorder="1"/>
    <xf numFmtId="2" fontId="4" fillId="2" borderId="5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2" fillId="3" borderId="5" xfId="0" applyNumberFormat="1" applyFont="1" applyFill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0" fontId="22" fillId="0" borderId="5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22" fillId="7" borderId="5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left"/>
    </xf>
    <xf numFmtId="0" fontId="4" fillId="5" borderId="5" xfId="0" applyNumberFormat="1" applyFont="1" applyFill="1" applyBorder="1" applyAlignment="1">
      <alignment horizontal="center"/>
    </xf>
    <xf numFmtId="0" fontId="22" fillId="5" borderId="5" xfId="0" applyNumberFormat="1" applyFont="1" applyFill="1" applyBorder="1" applyAlignment="1">
      <alignment horizontal="left"/>
    </xf>
    <xf numFmtId="164" fontId="25" fillId="5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25" fillId="5" borderId="4" xfId="0" applyNumberFormat="1" applyFont="1" applyFill="1" applyBorder="1" applyAlignment="1">
      <alignment horizontal="center"/>
    </xf>
    <xf numFmtId="1" fontId="25" fillId="5" borderId="5" xfId="0" applyNumberFormat="1" applyFont="1" applyFill="1" applyBorder="1" applyAlignment="1">
      <alignment horizontal="center"/>
    </xf>
    <xf numFmtId="0" fontId="25" fillId="5" borderId="5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63"/>
  <sheetViews>
    <sheetView tabSelected="1" topLeftCell="B1" workbookViewId="0">
      <selection activeCell="BC42" sqref="BC42"/>
    </sheetView>
  </sheetViews>
  <sheetFormatPr baseColWidth="10" defaultRowHeight="15"/>
  <cols>
    <col min="1" max="1" width="2.85546875" customWidth="1"/>
    <col min="2" max="2" width="15.7109375" customWidth="1"/>
    <col min="3" max="3" width="22" customWidth="1"/>
    <col min="4" max="4" width="8.7109375" customWidth="1"/>
    <col min="5" max="5" width="4.7109375" customWidth="1"/>
    <col min="6" max="6" width="17.85546875" hidden="1" customWidth="1"/>
    <col min="7" max="7" width="17.42578125" hidden="1" customWidth="1"/>
    <col min="8" max="8" width="15.5703125" hidden="1" customWidth="1"/>
    <col min="9" max="9" width="5.28515625" customWidth="1"/>
    <col min="10" max="10" width="3.7109375" customWidth="1"/>
    <col min="11" max="11" width="4.7109375" hidden="1" customWidth="1"/>
    <col min="12" max="12" width="5.28515625" customWidth="1"/>
    <col min="13" max="14" width="4.5703125" hidden="1" customWidth="1"/>
    <col min="15" max="15" width="5.7109375" customWidth="1"/>
    <col min="16" max="17" width="4.5703125" hidden="1" customWidth="1"/>
    <col min="18" max="18" width="5.42578125" customWidth="1"/>
    <col min="19" max="20" width="4.5703125" hidden="1" customWidth="1"/>
    <col min="21" max="21" width="5.42578125" bestFit="1" customWidth="1"/>
    <col min="22" max="22" width="3.5703125" customWidth="1"/>
    <col min="23" max="23" width="0.140625" hidden="1" customWidth="1"/>
    <col min="24" max="24" width="5.5703125" customWidth="1"/>
    <col min="25" max="26" width="4.5703125" hidden="1" customWidth="1"/>
    <col min="27" max="27" width="5.7109375" customWidth="1"/>
    <col min="28" max="29" width="4.5703125" hidden="1" customWidth="1"/>
    <col min="30" max="30" width="5.5703125" customWidth="1"/>
    <col min="31" max="31" width="3.42578125" customWidth="1"/>
    <col min="32" max="32" width="0.85546875" hidden="1" customWidth="1"/>
    <col min="33" max="33" width="5.28515625" customWidth="1"/>
    <col min="34" max="35" width="4.5703125" hidden="1" customWidth="1"/>
    <col min="36" max="36" width="5.28515625" customWidth="1"/>
    <col min="37" max="37" width="4.140625" customWidth="1"/>
    <col min="38" max="38" width="4.5703125" hidden="1" customWidth="1"/>
    <col min="39" max="39" width="6" customWidth="1"/>
    <col min="40" max="41" width="4.5703125" hidden="1" customWidth="1"/>
    <col min="42" max="43" width="5.28515625" customWidth="1"/>
    <col min="44" max="44" width="4" hidden="1" customWidth="1"/>
    <col min="45" max="45" width="5.28515625" customWidth="1"/>
    <col min="46" max="46" width="4.5703125" customWidth="1"/>
    <col min="47" max="47" width="5.140625" hidden="1" customWidth="1"/>
    <col min="48" max="48" width="5.28515625" customWidth="1"/>
    <col min="49" max="49" width="4.28515625" customWidth="1"/>
    <col min="50" max="50" width="4.85546875" hidden="1" customWidth="1"/>
    <col min="51" max="51" width="5" customWidth="1"/>
    <col min="52" max="52" width="5.5703125" customWidth="1"/>
    <col min="53" max="54" width="4.140625" customWidth="1"/>
    <col min="55" max="55" width="10.5703125" customWidth="1"/>
    <col min="56" max="56" width="14.28515625" customWidth="1"/>
  </cols>
  <sheetData>
    <row r="1" spans="1:56" ht="15.75">
      <c r="A1" s="11" t="s">
        <v>15</v>
      </c>
      <c r="AD1" s="23"/>
      <c r="AS1" s="23"/>
      <c r="AZ1" s="23" t="s">
        <v>37</v>
      </c>
    </row>
    <row r="2" spans="1:56">
      <c r="A2" s="11" t="s">
        <v>16</v>
      </c>
    </row>
    <row r="3" spans="1:56" ht="15.75">
      <c r="A3" s="11" t="s">
        <v>17</v>
      </c>
    </row>
    <row r="4" spans="1:56">
      <c r="A4" s="11"/>
    </row>
    <row r="5" spans="1:56" ht="18">
      <c r="A5" s="11"/>
      <c r="O5" s="15" t="s">
        <v>36</v>
      </c>
    </row>
    <row r="6" spans="1:56" ht="20.25">
      <c r="A6" s="11"/>
      <c r="L6" s="25" t="s">
        <v>272</v>
      </c>
      <c r="R6" s="1"/>
      <c r="S6" s="1"/>
      <c r="T6" s="1"/>
      <c r="U6" s="1"/>
      <c r="V6" s="1"/>
      <c r="W6" s="1"/>
      <c r="X6" s="1"/>
      <c r="Y6" s="1"/>
      <c r="Z6" s="1"/>
    </row>
    <row r="7" spans="1:56" ht="26.25">
      <c r="A7" s="11"/>
      <c r="O7" s="15"/>
      <c r="U7" s="16"/>
      <c r="AM7" s="14"/>
      <c r="AY7" s="14" t="s">
        <v>18</v>
      </c>
    </row>
    <row r="8" spans="1:56" ht="18">
      <c r="A8" s="12" t="s">
        <v>20</v>
      </c>
    </row>
    <row r="9" spans="1:56" ht="21.75">
      <c r="A9" s="13" t="s">
        <v>21</v>
      </c>
      <c r="AM9" s="14"/>
    </row>
    <row r="10" spans="1:56" ht="4.5" customHeight="1"/>
    <row r="11" spans="1:56" ht="18.75">
      <c r="A11" s="114" t="s">
        <v>9</v>
      </c>
      <c r="B11" s="115"/>
      <c r="C11" s="115"/>
      <c r="D11" s="115"/>
      <c r="E11" s="116"/>
      <c r="F11" s="24"/>
      <c r="G11" s="24"/>
      <c r="H11" s="24"/>
      <c r="I11" s="2">
        <v>18</v>
      </c>
      <c r="J11" s="3"/>
      <c r="K11" s="3"/>
      <c r="L11" s="4">
        <v>6</v>
      </c>
      <c r="M11" s="4"/>
      <c r="N11" s="4"/>
      <c r="O11" s="4">
        <v>6</v>
      </c>
      <c r="P11" s="4"/>
      <c r="Q11" s="4"/>
      <c r="R11" s="4">
        <v>6</v>
      </c>
      <c r="S11" s="4"/>
      <c r="T11" s="4"/>
      <c r="U11" s="2">
        <v>8</v>
      </c>
      <c r="V11" s="3"/>
      <c r="W11" s="3"/>
      <c r="X11" s="4">
        <v>4</v>
      </c>
      <c r="Y11" s="4"/>
      <c r="Z11" s="4"/>
      <c r="AA11" s="4">
        <v>4</v>
      </c>
      <c r="AB11" s="4"/>
      <c r="AC11" s="4"/>
      <c r="AD11" s="2">
        <v>2</v>
      </c>
      <c r="AE11" s="3"/>
      <c r="AF11" s="3"/>
      <c r="AG11" s="4">
        <v>2</v>
      </c>
      <c r="AH11" s="4"/>
      <c r="AI11" s="4"/>
      <c r="AJ11" s="2">
        <v>2</v>
      </c>
      <c r="AK11" s="3"/>
      <c r="AL11" s="3"/>
      <c r="AM11" s="4">
        <v>2</v>
      </c>
      <c r="AN11" s="5"/>
      <c r="AO11" s="5"/>
      <c r="AP11" s="6"/>
      <c r="AQ11" s="7"/>
      <c r="AR11" s="7"/>
      <c r="AS11" s="89">
        <v>30</v>
      </c>
      <c r="AT11" s="7"/>
      <c r="AU11" s="7"/>
      <c r="AV11" s="7"/>
      <c r="AW11" s="7"/>
      <c r="AX11" s="7"/>
      <c r="AY11" s="7"/>
      <c r="AZ11" s="7"/>
      <c r="BA11" s="7"/>
      <c r="BB11" s="7"/>
    </row>
    <row r="12" spans="1:56" ht="18.75" customHeight="1">
      <c r="A12" s="114" t="s">
        <v>10</v>
      </c>
      <c r="B12" s="115"/>
      <c r="C12" s="115"/>
      <c r="D12" s="115"/>
      <c r="E12" s="116"/>
      <c r="F12" s="24"/>
      <c r="G12" s="24"/>
      <c r="H12" s="24"/>
      <c r="I12" s="2">
        <v>11</v>
      </c>
      <c r="J12" s="3"/>
      <c r="K12" s="3"/>
      <c r="L12" s="4">
        <v>5</v>
      </c>
      <c r="M12" s="4"/>
      <c r="N12" s="4"/>
      <c r="O12" s="4">
        <v>4</v>
      </c>
      <c r="P12" s="4"/>
      <c r="Q12" s="4"/>
      <c r="R12" s="4">
        <v>2</v>
      </c>
      <c r="S12" s="4"/>
      <c r="T12" s="4"/>
      <c r="U12" s="2">
        <v>5</v>
      </c>
      <c r="V12" s="3"/>
      <c r="W12" s="3"/>
      <c r="X12" s="4">
        <v>3</v>
      </c>
      <c r="Y12" s="4"/>
      <c r="Z12" s="4"/>
      <c r="AA12" s="4">
        <v>2</v>
      </c>
      <c r="AB12" s="4"/>
      <c r="AC12" s="4"/>
      <c r="AD12" s="2">
        <v>3</v>
      </c>
      <c r="AE12" s="3"/>
      <c r="AF12" s="3"/>
      <c r="AG12" s="4">
        <v>3</v>
      </c>
      <c r="AH12" s="4"/>
      <c r="AI12" s="4"/>
      <c r="AJ12" s="2">
        <v>2</v>
      </c>
      <c r="AK12" s="3"/>
      <c r="AL12" s="3"/>
      <c r="AM12" s="4">
        <v>2</v>
      </c>
      <c r="AN12" s="5"/>
      <c r="AO12" s="5"/>
      <c r="AP12" s="6"/>
      <c r="AQ12" s="7"/>
      <c r="AR12" s="7"/>
      <c r="AS12" s="89">
        <v>18</v>
      </c>
      <c r="AT12" s="7"/>
      <c r="AU12" s="7"/>
      <c r="AV12" s="7"/>
      <c r="AW12" s="7"/>
      <c r="AX12" s="7"/>
      <c r="AY12" s="7"/>
      <c r="AZ12" s="7"/>
      <c r="BA12" s="7"/>
      <c r="BB12" s="7"/>
    </row>
    <row r="13" spans="1:56" ht="76.5" customHeight="1">
      <c r="A13" s="8" t="s">
        <v>8</v>
      </c>
      <c r="B13" s="8" t="s">
        <v>0</v>
      </c>
      <c r="C13" s="8" t="s">
        <v>1</v>
      </c>
      <c r="D13" s="8" t="s">
        <v>2</v>
      </c>
      <c r="E13" s="9" t="s">
        <v>3</v>
      </c>
      <c r="F13" s="26" t="s">
        <v>236</v>
      </c>
      <c r="G13" s="26" t="s">
        <v>237</v>
      </c>
      <c r="H13" s="27" t="s">
        <v>232</v>
      </c>
      <c r="I13" s="45" t="s">
        <v>4</v>
      </c>
      <c r="J13" s="46" t="s">
        <v>11</v>
      </c>
      <c r="K13" s="47" t="s">
        <v>245</v>
      </c>
      <c r="L13" s="48" t="s">
        <v>22</v>
      </c>
      <c r="M13" s="49" t="s">
        <v>238</v>
      </c>
      <c r="N13" s="50" t="s">
        <v>246</v>
      </c>
      <c r="O13" s="48" t="s">
        <v>23</v>
      </c>
      <c r="P13" s="49" t="s">
        <v>239</v>
      </c>
      <c r="Q13" s="50" t="s">
        <v>247</v>
      </c>
      <c r="R13" s="48" t="s">
        <v>24</v>
      </c>
      <c r="S13" s="49" t="s">
        <v>240</v>
      </c>
      <c r="T13" s="50" t="s">
        <v>248</v>
      </c>
      <c r="U13" s="51" t="s">
        <v>5</v>
      </c>
      <c r="V13" s="52" t="s">
        <v>12</v>
      </c>
      <c r="W13" s="53" t="s">
        <v>249</v>
      </c>
      <c r="X13" s="48" t="s">
        <v>25</v>
      </c>
      <c r="Y13" s="49" t="s">
        <v>241</v>
      </c>
      <c r="Z13" s="50" t="s">
        <v>250</v>
      </c>
      <c r="AA13" s="48" t="s">
        <v>26</v>
      </c>
      <c r="AB13" s="49" t="s">
        <v>242</v>
      </c>
      <c r="AC13" s="54" t="s">
        <v>251</v>
      </c>
      <c r="AD13" s="45" t="s">
        <v>6</v>
      </c>
      <c r="AE13" s="46" t="s">
        <v>13</v>
      </c>
      <c r="AF13" s="53" t="s">
        <v>252</v>
      </c>
      <c r="AG13" s="55" t="s">
        <v>27</v>
      </c>
      <c r="AH13" s="49" t="s">
        <v>243</v>
      </c>
      <c r="AI13" s="54" t="s">
        <v>253</v>
      </c>
      <c r="AJ13" s="45" t="s">
        <v>7</v>
      </c>
      <c r="AK13" s="46" t="s">
        <v>14</v>
      </c>
      <c r="AL13" s="53" t="s">
        <v>254</v>
      </c>
      <c r="AM13" s="55" t="s">
        <v>28</v>
      </c>
      <c r="AN13" s="49" t="s">
        <v>244</v>
      </c>
      <c r="AO13" s="54" t="s">
        <v>255</v>
      </c>
      <c r="AP13" s="56" t="s">
        <v>34</v>
      </c>
      <c r="AQ13" s="57" t="s">
        <v>35</v>
      </c>
      <c r="AR13" s="54" t="s">
        <v>258</v>
      </c>
      <c r="AS13" s="58" t="s">
        <v>30</v>
      </c>
      <c r="AT13" s="59" t="s">
        <v>31</v>
      </c>
      <c r="AU13" s="54" t="s">
        <v>256</v>
      </c>
      <c r="AV13" s="60" t="s">
        <v>32</v>
      </c>
      <c r="AW13" s="60" t="s">
        <v>33</v>
      </c>
      <c r="AX13" s="61" t="s">
        <v>257</v>
      </c>
      <c r="AY13" s="60" t="s">
        <v>265</v>
      </c>
      <c r="AZ13" s="60" t="s">
        <v>267</v>
      </c>
      <c r="BA13" s="60" t="s">
        <v>266</v>
      </c>
      <c r="BB13" s="81" t="s">
        <v>262</v>
      </c>
      <c r="BC13" s="62" t="s">
        <v>19</v>
      </c>
      <c r="BD13" s="18" t="s">
        <v>29</v>
      </c>
    </row>
    <row r="14" spans="1:56" s="1" customFormat="1" ht="20.25" customHeight="1">
      <c r="A14" s="42">
        <v>1</v>
      </c>
      <c r="B14" s="43" t="s">
        <v>38</v>
      </c>
      <c r="C14" s="43" t="s">
        <v>81</v>
      </c>
      <c r="D14" s="43" t="s">
        <v>82</v>
      </c>
      <c r="E14" s="43" t="s">
        <v>160</v>
      </c>
      <c r="F14" s="28" t="s">
        <v>162</v>
      </c>
      <c r="G14" s="28" t="s">
        <v>163</v>
      </c>
      <c r="H14" s="28" t="s">
        <v>224</v>
      </c>
      <c r="I14" s="41">
        <f>((L14*5)+(O14*4)+(R14*2))/11</f>
        <v>12.454545454545455</v>
      </c>
      <c r="J14" s="37" t="str">
        <f>IF((I14&gt;=9.999),"18",(M14+P14+S14))</f>
        <v>18</v>
      </c>
      <c r="K14" s="30" t="str">
        <f t="shared" ref="K14:K35" si="0">IF((I14=BM14),"2","1")</f>
        <v>1</v>
      </c>
      <c r="L14" s="33">
        <v>9</v>
      </c>
      <c r="M14" s="34" t="str">
        <f t="shared" ref="M14:P63" si="1">IF((L14&gt;=9.999),"6","0")</f>
        <v>0</v>
      </c>
      <c r="N14" s="35" t="str">
        <f t="shared" ref="N14:N35" si="2">IF((L14=BN14),"2","1")</f>
        <v>1</v>
      </c>
      <c r="O14" s="33">
        <v>17.5</v>
      </c>
      <c r="P14" s="34" t="str">
        <f t="shared" si="1"/>
        <v>6</v>
      </c>
      <c r="Q14" s="35" t="str">
        <f t="shared" ref="Q14:Q35" si="3">IF((O14=BO14),"2","1")</f>
        <v>1</v>
      </c>
      <c r="R14" s="33">
        <v>11</v>
      </c>
      <c r="S14" s="10" t="str">
        <f>IF((R14&gt;=9.999),"6","0")</f>
        <v>6</v>
      </c>
      <c r="T14" s="31" t="str">
        <f t="shared" ref="T14:T35" si="4">IF((R14=BP14),"2","1")</f>
        <v>1</v>
      </c>
      <c r="U14" s="41">
        <f>((X14*3)+(AA14*2))/5</f>
        <v>12.4</v>
      </c>
      <c r="V14" s="37" t="str">
        <f>IF((U14&gt;=9.999),"8",(Y14+AB14))</f>
        <v>8</v>
      </c>
      <c r="W14" s="30" t="str">
        <f t="shared" ref="W14:W35" si="5">IF((U14=BQ14),"2","1")</f>
        <v>1</v>
      </c>
      <c r="X14" s="33">
        <v>13</v>
      </c>
      <c r="Y14" s="34" t="str">
        <f>IF((X14&gt;=9.999),"4","0")</f>
        <v>4</v>
      </c>
      <c r="Z14" s="36" t="str">
        <f t="shared" ref="Z14:Z35" si="6">IF((X14=BR14),"2","1")</f>
        <v>1</v>
      </c>
      <c r="AA14" s="33">
        <v>11.5</v>
      </c>
      <c r="AB14" s="10" t="str">
        <f>IF((AA14&gt;=9.999),"4","0")</f>
        <v>4</v>
      </c>
      <c r="AC14" s="29" t="str">
        <f t="shared" ref="AC14:AC35" si="7">IF((AA14=BS14),"2","1")</f>
        <v>1</v>
      </c>
      <c r="AD14" s="41">
        <f>(AG14*3)/3</f>
        <v>10.5</v>
      </c>
      <c r="AE14" s="37" t="str">
        <f>IF((AD14&gt;=9.999),"2",(AH14))</f>
        <v>2</v>
      </c>
      <c r="AF14" s="30" t="str">
        <f t="shared" ref="AF14:AF35" si="8">IF((AD14=BT14),"2","1")</f>
        <v>1</v>
      </c>
      <c r="AG14" s="33">
        <v>10.5</v>
      </c>
      <c r="AH14" s="10" t="str">
        <f>IF((AG14&gt;=9.999),"2","0")</f>
        <v>2</v>
      </c>
      <c r="AI14" s="29" t="str">
        <f t="shared" ref="AI14:AI35" si="9">IF((AG14=BU14),"2","1")</f>
        <v>1</v>
      </c>
      <c r="AJ14" s="41">
        <f>(AM14*2)/2</f>
        <v>13.5</v>
      </c>
      <c r="AK14" s="37" t="str">
        <f>IF((AJ14&gt;=9.999),"2","0")</f>
        <v>2</v>
      </c>
      <c r="AL14" s="30" t="str">
        <f t="shared" ref="AL14:AL35" si="10">IF((AJ14=BV14),"2","1")</f>
        <v>1</v>
      </c>
      <c r="AM14" s="33">
        <v>13.5</v>
      </c>
      <c r="AN14" s="10" t="str">
        <f>IF((AM14&gt;=9.999),"2","0")</f>
        <v>2</v>
      </c>
      <c r="AO14" s="29" t="str">
        <f t="shared" ref="AO14:AO35" si="11">IF((AM14=BW14),"2","1")</f>
        <v>1</v>
      </c>
      <c r="AP14" s="38">
        <f>((I14*11)+(U14*5)+(AD14*3)+(AJ14*2))/21</f>
        <v>12.261904761904763</v>
      </c>
      <c r="AQ14" s="39" t="str">
        <f t="shared" ref="AQ14:AQ63" si="12">IF((AP14&gt;=9.999),"30",(AK14+AE14+V14+J14))</f>
        <v>30</v>
      </c>
      <c r="AR14" s="31" t="str">
        <f t="shared" ref="AR14:AR35" si="13">IF((AP14=BX14),"2","1")</f>
        <v>1</v>
      </c>
      <c r="AS14" s="21">
        <v>15.5</v>
      </c>
      <c r="AT14" s="39" t="str">
        <f>IF((AS14&gt;9.999),"30","0")</f>
        <v>30</v>
      </c>
      <c r="AU14" s="29" t="str">
        <f t="shared" ref="AU14:AU35" si="14">IF((AS14=BY14),"2","1")</f>
        <v>1</v>
      </c>
      <c r="AV14" s="19">
        <f>(AS14*18)/18</f>
        <v>15.5</v>
      </c>
      <c r="AW14" s="88" t="str">
        <f>IF((AV14&gt;9.999),"30","0")</f>
        <v>30</v>
      </c>
      <c r="AX14" s="32" t="str">
        <f t="shared" ref="AX14:AX35" si="15">IF((AV14=BZ14),"2","1")</f>
        <v>1</v>
      </c>
      <c r="AY14" s="91">
        <f>(AQ14+AW14)</f>
        <v>60</v>
      </c>
      <c r="AZ14" s="90">
        <f>(AP14+AV14)/2</f>
        <v>13.880952380952381</v>
      </c>
      <c r="BA14" s="92">
        <v>60</v>
      </c>
      <c r="BB14" s="91">
        <f t="shared" ref="BB14:BB35" si="16">AY14+BA14</f>
        <v>120</v>
      </c>
      <c r="BC14" s="113" t="str">
        <f>IF((AP14&gt;=9.999)*(AV14&gt;9.999),"Admis","Rattrapage")</f>
        <v>Admis</v>
      </c>
      <c r="BD14" s="17"/>
    </row>
    <row r="15" spans="1:56" s="1" customFormat="1" ht="20.25" customHeight="1">
      <c r="A15" s="42">
        <v>2</v>
      </c>
      <c r="B15" s="43" t="s">
        <v>39</v>
      </c>
      <c r="C15" s="43" t="s">
        <v>83</v>
      </c>
      <c r="D15" s="43" t="s">
        <v>84</v>
      </c>
      <c r="E15" s="43" t="s">
        <v>160</v>
      </c>
      <c r="F15" s="28" t="s">
        <v>164</v>
      </c>
      <c r="G15" s="28" t="s">
        <v>165</v>
      </c>
      <c r="H15" s="28" t="s">
        <v>233</v>
      </c>
      <c r="I15" s="41">
        <f t="shared" ref="I15:I35" si="17">((L15*5)+(O15*4)+(R15*2))/11</f>
        <v>12.181818181818182</v>
      </c>
      <c r="J15" s="37" t="str">
        <f t="shared" ref="J15:J35" si="18">IF((I15&gt;=9.999),"18",(M15+P15+S15))</f>
        <v>18</v>
      </c>
      <c r="K15" s="30" t="str">
        <f t="shared" si="0"/>
        <v>1</v>
      </c>
      <c r="L15" s="33">
        <v>12</v>
      </c>
      <c r="M15" s="34" t="str">
        <f t="shared" si="1"/>
        <v>6</v>
      </c>
      <c r="N15" s="35" t="str">
        <f t="shared" si="2"/>
        <v>1</v>
      </c>
      <c r="O15" s="33">
        <v>12</v>
      </c>
      <c r="P15" s="34" t="str">
        <f t="shared" si="1"/>
        <v>6</v>
      </c>
      <c r="Q15" s="35" t="str">
        <f t="shared" si="3"/>
        <v>1</v>
      </c>
      <c r="R15" s="33">
        <v>13</v>
      </c>
      <c r="S15" s="10" t="str">
        <f t="shared" ref="S15:S61" si="19">IF((R15&gt;=9.999),"6","0")</f>
        <v>6</v>
      </c>
      <c r="T15" s="31" t="str">
        <f t="shared" si="4"/>
        <v>1</v>
      </c>
      <c r="U15" s="41">
        <f t="shared" ref="U15:U35" si="20">((X15*3)+(AA15*2))/5</f>
        <v>12.4</v>
      </c>
      <c r="V15" s="37" t="str">
        <f t="shared" ref="V15:V35" si="21">IF((U15&gt;=9.999),"8",(Y15+AB15))</f>
        <v>8</v>
      </c>
      <c r="W15" s="30" t="str">
        <f t="shared" si="5"/>
        <v>1</v>
      </c>
      <c r="X15" s="33">
        <v>15</v>
      </c>
      <c r="Y15" s="34" t="str">
        <f t="shared" ref="Y15:Y61" si="22">IF((X15&gt;=9.999),"4","0")</f>
        <v>4</v>
      </c>
      <c r="Z15" s="36" t="str">
        <f t="shared" si="6"/>
        <v>1</v>
      </c>
      <c r="AA15" s="33">
        <v>8.5</v>
      </c>
      <c r="AB15" s="10" t="str">
        <f t="shared" ref="AB15:AB28" si="23">IF((AA15&gt;=9.999),"4","0")</f>
        <v>0</v>
      </c>
      <c r="AC15" s="29" t="str">
        <f t="shared" si="7"/>
        <v>1</v>
      </c>
      <c r="AD15" s="41">
        <f t="shared" ref="AD15:AD35" si="24">(AG15*3)/3</f>
        <v>13</v>
      </c>
      <c r="AE15" s="37" t="str">
        <f t="shared" ref="AE15:AE35" si="25">IF((AD15&gt;=9.999),"2",(AH15))</f>
        <v>2</v>
      </c>
      <c r="AF15" s="30" t="str">
        <f t="shared" si="8"/>
        <v>1</v>
      </c>
      <c r="AG15" s="33">
        <v>13</v>
      </c>
      <c r="AH15" s="10" t="str">
        <f t="shared" ref="AH15:AH61" si="26">IF((AG15&gt;=9.999),"2","0")</f>
        <v>2</v>
      </c>
      <c r="AI15" s="29" t="str">
        <f t="shared" si="9"/>
        <v>1</v>
      </c>
      <c r="AJ15" s="41">
        <f t="shared" ref="AJ15:AJ35" si="27">(AM15*2)/2</f>
        <v>14</v>
      </c>
      <c r="AK15" s="37" t="str">
        <f t="shared" ref="AK15:AK35" si="28">IF((AJ15&gt;=9.999),"2","0")</f>
        <v>2</v>
      </c>
      <c r="AL15" s="30" t="str">
        <f t="shared" si="10"/>
        <v>1</v>
      </c>
      <c r="AM15" s="33">
        <v>14</v>
      </c>
      <c r="AN15" s="10" t="str">
        <f t="shared" ref="AN15:AN62" si="29">IF((AM15&gt;=9.999),"2","0")</f>
        <v>2</v>
      </c>
      <c r="AO15" s="29" t="str">
        <f t="shared" si="11"/>
        <v>1</v>
      </c>
      <c r="AP15" s="38">
        <f t="shared" ref="AP15:AP35" si="30">((I15*11)+(U15*5)+(AD15*3)+(AJ15*2))/21</f>
        <v>12.523809523809524</v>
      </c>
      <c r="AQ15" s="39" t="str">
        <f t="shared" si="12"/>
        <v>30</v>
      </c>
      <c r="AR15" s="31" t="str">
        <f t="shared" si="13"/>
        <v>1</v>
      </c>
      <c r="AS15" s="21">
        <v>15</v>
      </c>
      <c r="AT15" s="39" t="str">
        <f t="shared" ref="AT15:AT63" si="31">IF((AS15&gt;9.999),"30","0")</f>
        <v>30</v>
      </c>
      <c r="AU15" s="29" t="str">
        <f t="shared" si="14"/>
        <v>1</v>
      </c>
      <c r="AV15" s="19">
        <f t="shared" ref="AV15:AV63" si="32">(AS15*18)/18</f>
        <v>15</v>
      </c>
      <c r="AW15" s="88" t="str">
        <f t="shared" ref="AW15:AW63" si="33">IF((AV15&gt;9.999),"30","0")</f>
        <v>30</v>
      </c>
      <c r="AX15" s="32" t="str">
        <f t="shared" si="15"/>
        <v>1</v>
      </c>
      <c r="AY15" s="91">
        <f t="shared" ref="AY15:AY35" si="34">(AQ15+AW15)</f>
        <v>60</v>
      </c>
      <c r="AZ15" s="90">
        <f t="shared" ref="AZ15:AZ35" si="35">(AP15+AV15)/2</f>
        <v>13.761904761904763</v>
      </c>
      <c r="BA15" s="92">
        <v>60</v>
      </c>
      <c r="BB15" s="91">
        <f t="shared" si="16"/>
        <v>120</v>
      </c>
      <c r="BC15" s="113" t="str">
        <f t="shared" ref="BC15:BC35" si="36">IF((AP15&gt;=9.999)*(AV15&gt;9.999),"Admis","Rattrapage")</f>
        <v>Admis</v>
      </c>
      <c r="BD15" s="17"/>
    </row>
    <row r="16" spans="1:56" s="1" customFormat="1" ht="20.25" customHeight="1">
      <c r="A16" s="42">
        <v>3</v>
      </c>
      <c r="B16" s="43" t="s">
        <v>40</v>
      </c>
      <c r="C16" s="43" t="s">
        <v>85</v>
      </c>
      <c r="D16" s="43" t="s">
        <v>86</v>
      </c>
      <c r="E16" s="43" t="s">
        <v>160</v>
      </c>
      <c r="F16" s="28" t="s">
        <v>166</v>
      </c>
      <c r="G16" s="28" t="s">
        <v>167</v>
      </c>
      <c r="H16" s="28" t="s">
        <v>167</v>
      </c>
      <c r="I16" s="41">
        <f t="shared" si="17"/>
        <v>5.6363636363636367</v>
      </c>
      <c r="J16" s="37">
        <f t="shared" si="18"/>
        <v>0</v>
      </c>
      <c r="K16" s="30" t="str">
        <f t="shared" si="0"/>
        <v>1</v>
      </c>
      <c r="L16" s="33">
        <v>6</v>
      </c>
      <c r="M16" s="34" t="str">
        <f t="shared" si="1"/>
        <v>0</v>
      </c>
      <c r="N16" s="35" t="str">
        <f t="shared" si="2"/>
        <v>1</v>
      </c>
      <c r="O16" s="33">
        <v>8</v>
      </c>
      <c r="P16" s="34" t="str">
        <f t="shared" si="1"/>
        <v>0</v>
      </c>
      <c r="Q16" s="35" t="str">
        <f t="shared" si="3"/>
        <v>1</v>
      </c>
      <c r="R16" s="33">
        <v>0</v>
      </c>
      <c r="S16" s="10" t="str">
        <f t="shared" si="19"/>
        <v>0</v>
      </c>
      <c r="T16" s="31" t="str">
        <f t="shared" si="4"/>
        <v>2</v>
      </c>
      <c r="U16" s="41">
        <f t="shared" si="20"/>
        <v>6.3</v>
      </c>
      <c r="V16" s="37">
        <f t="shared" si="21"/>
        <v>0</v>
      </c>
      <c r="W16" s="30" t="str">
        <f t="shared" si="5"/>
        <v>1</v>
      </c>
      <c r="X16" s="33">
        <v>6.5</v>
      </c>
      <c r="Y16" s="34" t="str">
        <f t="shared" si="22"/>
        <v>0</v>
      </c>
      <c r="Z16" s="36" t="str">
        <f t="shared" si="6"/>
        <v>1</v>
      </c>
      <c r="AA16" s="33">
        <v>6</v>
      </c>
      <c r="AB16" s="10" t="str">
        <f t="shared" si="23"/>
        <v>0</v>
      </c>
      <c r="AC16" s="29" t="str">
        <f t="shared" si="7"/>
        <v>1</v>
      </c>
      <c r="AD16" s="41">
        <f t="shared" si="24"/>
        <v>10</v>
      </c>
      <c r="AE16" s="37" t="str">
        <f t="shared" si="25"/>
        <v>2</v>
      </c>
      <c r="AF16" s="30" t="str">
        <f t="shared" si="8"/>
        <v>1</v>
      </c>
      <c r="AG16" s="33">
        <v>10</v>
      </c>
      <c r="AH16" s="10" t="str">
        <f t="shared" si="26"/>
        <v>2</v>
      </c>
      <c r="AI16" s="29" t="str">
        <f t="shared" si="9"/>
        <v>1</v>
      </c>
      <c r="AJ16" s="41">
        <f t="shared" si="27"/>
        <v>13</v>
      </c>
      <c r="AK16" s="37" t="str">
        <f t="shared" si="28"/>
        <v>2</v>
      </c>
      <c r="AL16" s="30" t="str">
        <f t="shared" si="10"/>
        <v>1</v>
      </c>
      <c r="AM16" s="33">
        <v>13</v>
      </c>
      <c r="AN16" s="10" t="str">
        <f t="shared" si="29"/>
        <v>2</v>
      </c>
      <c r="AO16" s="29" t="str">
        <f t="shared" si="11"/>
        <v>1</v>
      </c>
      <c r="AP16" s="38">
        <f t="shared" si="30"/>
        <v>7.1190476190476186</v>
      </c>
      <c r="AQ16" s="39">
        <f t="shared" si="12"/>
        <v>4</v>
      </c>
      <c r="AR16" s="31" t="str">
        <f t="shared" si="13"/>
        <v>1</v>
      </c>
      <c r="AS16" s="21">
        <v>14</v>
      </c>
      <c r="AT16" s="39" t="str">
        <f t="shared" si="31"/>
        <v>30</v>
      </c>
      <c r="AU16" s="29" t="str">
        <f t="shared" si="14"/>
        <v>1</v>
      </c>
      <c r="AV16" s="19">
        <f t="shared" si="32"/>
        <v>14</v>
      </c>
      <c r="AW16" s="88" t="str">
        <f t="shared" si="33"/>
        <v>30</v>
      </c>
      <c r="AX16" s="32" t="str">
        <f t="shared" si="15"/>
        <v>1</v>
      </c>
      <c r="AY16" s="91">
        <f t="shared" si="34"/>
        <v>34</v>
      </c>
      <c r="AZ16" s="90">
        <f t="shared" si="35"/>
        <v>10.55952380952381</v>
      </c>
      <c r="BA16" s="92">
        <v>60</v>
      </c>
      <c r="BB16" s="91">
        <f t="shared" si="16"/>
        <v>94</v>
      </c>
      <c r="BC16" s="113" t="str">
        <f t="shared" si="36"/>
        <v>Rattrapage</v>
      </c>
      <c r="BD16" s="17"/>
    </row>
    <row r="17" spans="1:56" s="1" customFormat="1" ht="20.25" customHeight="1">
      <c r="A17" s="42">
        <v>4</v>
      </c>
      <c r="B17" s="43" t="s">
        <v>41</v>
      </c>
      <c r="C17" s="43" t="s">
        <v>87</v>
      </c>
      <c r="D17" s="43" t="s">
        <v>88</v>
      </c>
      <c r="E17" s="43" t="s">
        <v>160</v>
      </c>
      <c r="F17" s="28" t="s">
        <v>168</v>
      </c>
      <c r="G17" s="28" t="s">
        <v>169</v>
      </c>
      <c r="H17" s="28" t="s">
        <v>234</v>
      </c>
      <c r="I17" s="41">
        <f t="shared" si="17"/>
        <v>9.7272727272727266</v>
      </c>
      <c r="J17" s="37">
        <f t="shared" si="18"/>
        <v>12</v>
      </c>
      <c r="K17" s="30" t="str">
        <f t="shared" si="0"/>
        <v>1</v>
      </c>
      <c r="L17" s="33">
        <v>10</v>
      </c>
      <c r="M17" s="34" t="str">
        <f t="shared" si="1"/>
        <v>6</v>
      </c>
      <c r="N17" s="35" t="str">
        <f t="shared" si="2"/>
        <v>1</v>
      </c>
      <c r="O17" s="33">
        <v>9</v>
      </c>
      <c r="P17" s="34" t="str">
        <f t="shared" si="1"/>
        <v>0</v>
      </c>
      <c r="Q17" s="35" t="str">
        <f t="shared" si="3"/>
        <v>1</v>
      </c>
      <c r="R17" s="33">
        <v>10.5</v>
      </c>
      <c r="S17" s="10" t="str">
        <f t="shared" si="19"/>
        <v>6</v>
      </c>
      <c r="T17" s="31" t="str">
        <f t="shared" si="4"/>
        <v>1</v>
      </c>
      <c r="U17" s="41">
        <f t="shared" si="20"/>
        <v>7.1</v>
      </c>
      <c r="V17" s="37">
        <f t="shared" si="21"/>
        <v>0</v>
      </c>
      <c r="W17" s="30" t="str">
        <f t="shared" si="5"/>
        <v>1</v>
      </c>
      <c r="X17" s="33">
        <v>8.5</v>
      </c>
      <c r="Y17" s="34" t="str">
        <f t="shared" si="22"/>
        <v>0</v>
      </c>
      <c r="Z17" s="36" t="str">
        <f t="shared" si="6"/>
        <v>1</v>
      </c>
      <c r="AA17" s="33">
        <v>5</v>
      </c>
      <c r="AB17" s="10" t="str">
        <f t="shared" si="23"/>
        <v>0</v>
      </c>
      <c r="AC17" s="29" t="str">
        <f t="shared" si="7"/>
        <v>1</v>
      </c>
      <c r="AD17" s="41">
        <f t="shared" si="24"/>
        <v>12.5</v>
      </c>
      <c r="AE17" s="37" t="str">
        <f t="shared" si="25"/>
        <v>2</v>
      </c>
      <c r="AF17" s="30" t="str">
        <f t="shared" si="8"/>
        <v>1</v>
      </c>
      <c r="AG17" s="33">
        <v>12.5</v>
      </c>
      <c r="AH17" s="10" t="str">
        <f t="shared" si="26"/>
        <v>2</v>
      </c>
      <c r="AI17" s="29" t="str">
        <f t="shared" si="9"/>
        <v>1</v>
      </c>
      <c r="AJ17" s="41">
        <f t="shared" si="27"/>
        <v>12.5</v>
      </c>
      <c r="AK17" s="37" t="str">
        <f t="shared" si="28"/>
        <v>2</v>
      </c>
      <c r="AL17" s="30" t="str">
        <f t="shared" si="10"/>
        <v>1</v>
      </c>
      <c r="AM17" s="33">
        <v>12.5</v>
      </c>
      <c r="AN17" s="10" t="str">
        <f t="shared" si="29"/>
        <v>2</v>
      </c>
      <c r="AO17" s="29" t="str">
        <f t="shared" si="11"/>
        <v>1</v>
      </c>
      <c r="AP17" s="38">
        <f t="shared" si="30"/>
        <v>9.7619047619047628</v>
      </c>
      <c r="AQ17" s="39">
        <f t="shared" si="12"/>
        <v>16</v>
      </c>
      <c r="AR17" s="31" t="str">
        <f t="shared" si="13"/>
        <v>1</v>
      </c>
      <c r="AS17" s="21">
        <v>0</v>
      </c>
      <c r="AT17" s="39" t="str">
        <f t="shared" si="31"/>
        <v>0</v>
      </c>
      <c r="AU17" s="29" t="str">
        <f t="shared" si="14"/>
        <v>2</v>
      </c>
      <c r="AV17" s="19">
        <f t="shared" si="32"/>
        <v>0</v>
      </c>
      <c r="AW17" s="88" t="str">
        <f t="shared" si="33"/>
        <v>0</v>
      </c>
      <c r="AX17" s="32" t="str">
        <f t="shared" si="15"/>
        <v>2</v>
      </c>
      <c r="AY17" s="91">
        <f t="shared" si="34"/>
        <v>16</v>
      </c>
      <c r="AZ17" s="90">
        <f t="shared" si="35"/>
        <v>4.8809523809523814</v>
      </c>
      <c r="BA17" s="92">
        <v>60</v>
      </c>
      <c r="BB17" s="91">
        <f t="shared" si="16"/>
        <v>76</v>
      </c>
      <c r="BC17" s="113" t="str">
        <f t="shared" si="36"/>
        <v>Rattrapage</v>
      </c>
      <c r="BD17" s="17"/>
    </row>
    <row r="18" spans="1:56" s="1" customFormat="1" ht="20.25" customHeight="1">
      <c r="A18" s="42">
        <v>5</v>
      </c>
      <c r="B18" s="43" t="s">
        <v>42</v>
      </c>
      <c r="C18" s="43" t="s">
        <v>89</v>
      </c>
      <c r="D18" s="43" t="s">
        <v>90</v>
      </c>
      <c r="E18" s="43" t="s">
        <v>160</v>
      </c>
      <c r="F18" s="28" t="s">
        <v>170</v>
      </c>
      <c r="G18" s="28" t="s">
        <v>171</v>
      </c>
      <c r="H18" s="28" t="s">
        <v>234</v>
      </c>
      <c r="I18" s="41">
        <f t="shared" si="17"/>
        <v>12.909090909090908</v>
      </c>
      <c r="J18" s="37" t="str">
        <f t="shared" si="18"/>
        <v>18</v>
      </c>
      <c r="K18" s="30" t="str">
        <f t="shared" si="0"/>
        <v>1</v>
      </c>
      <c r="L18" s="33">
        <v>14</v>
      </c>
      <c r="M18" s="34" t="str">
        <f t="shared" si="1"/>
        <v>6</v>
      </c>
      <c r="N18" s="35" t="str">
        <f t="shared" si="2"/>
        <v>1</v>
      </c>
      <c r="O18" s="33">
        <v>11</v>
      </c>
      <c r="P18" s="34" t="str">
        <f t="shared" si="1"/>
        <v>6</v>
      </c>
      <c r="Q18" s="35" t="str">
        <f t="shared" si="3"/>
        <v>1</v>
      </c>
      <c r="R18" s="33">
        <v>14</v>
      </c>
      <c r="S18" s="10" t="str">
        <f t="shared" si="19"/>
        <v>6</v>
      </c>
      <c r="T18" s="31" t="str">
        <f t="shared" si="4"/>
        <v>1</v>
      </c>
      <c r="U18" s="41">
        <f t="shared" si="20"/>
        <v>13.1</v>
      </c>
      <c r="V18" s="37" t="str">
        <f t="shared" si="21"/>
        <v>8</v>
      </c>
      <c r="W18" s="30" t="str">
        <f t="shared" si="5"/>
        <v>1</v>
      </c>
      <c r="X18" s="33">
        <v>12.5</v>
      </c>
      <c r="Y18" s="34" t="str">
        <f t="shared" si="22"/>
        <v>4</v>
      </c>
      <c r="Z18" s="36" t="str">
        <f t="shared" si="6"/>
        <v>1</v>
      </c>
      <c r="AA18" s="33">
        <v>14</v>
      </c>
      <c r="AB18" s="10" t="str">
        <f t="shared" si="23"/>
        <v>4</v>
      </c>
      <c r="AC18" s="29" t="str">
        <f t="shared" si="7"/>
        <v>1</v>
      </c>
      <c r="AD18" s="41">
        <f t="shared" si="24"/>
        <v>12</v>
      </c>
      <c r="AE18" s="37" t="str">
        <f t="shared" si="25"/>
        <v>2</v>
      </c>
      <c r="AF18" s="30" t="str">
        <f t="shared" si="8"/>
        <v>1</v>
      </c>
      <c r="AG18" s="33">
        <v>12</v>
      </c>
      <c r="AH18" s="10" t="str">
        <f t="shared" si="26"/>
        <v>2</v>
      </c>
      <c r="AI18" s="29" t="str">
        <f t="shared" si="9"/>
        <v>1</v>
      </c>
      <c r="AJ18" s="41">
        <f t="shared" si="27"/>
        <v>14</v>
      </c>
      <c r="AK18" s="37" t="str">
        <f t="shared" si="28"/>
        <v>2</v>
      </c>
      <c r="AL18" s="30" t="str">
        <f t="shared" si="10"/>
        <v>1</v>
      </c>
      <c r="AM18" s="33">
        <v>14</v>
      </c>
      <c r="AN18" s="10" t="str">
        <f t="shared" si="29"/>
        <v>2</v>
      </c>
      <c r="AO18" s="29" t="str">
        <f t="shared" si="11"/>
        <v>1</v>
      </c>
      <c r="AP18" s="38">
        <f t="shared" si="30"/>
        <v>12.928571428571429</v>
      </c>
      <c r="AQ18" s="39" t="str">
        <f t="shared" si="12"/>
        <v>30</v>
      </c>
      <c r="AR18" s="31" t="str">
        <f t="shared" si="13"/>
        <v>1</v>
      </c>
      <c r="AS18" s="21">
        <v>16</v>
      </c>
      <c r="AT18" s="39" t="str">
        <f t="shared" si="31"/>
        <v>30</v>
      </c>
      <c r="AU18" s="29" t="str">
        <f t="shared" si="14"/>
        <v>1</v>
      </c>
      <c r="AV18" s="19">
        <f t="shared" si="32"/>
        <v>16</v>
      </c>
      <c r="AW18" s="88" t="str">
        <f t="shared" si="33"/>
        <v>30</v>
      </c>
      <c r="AX18" s="32" t="str">
        <f t="shared" si="15"/>
        <v>1</v>
      </c>
      <c r="AY18" s="91">
        <f t="shared" si="34"/>
        <v>60</v>
      </c>
      <c r="AZ18" s="90">
        <f t="shared" si="35"/>
        <v>14.464285714285715</v>
      </c>
      <c r="BA18" s="92">
        <v>60</v>
      </c>
      <c r="BB18" s="91">
        <f t="shared" si="16"/>
        <v>120</v>
      </c>
      <c r="BC18" s="113" t="str">
        <f t="shared" si="36"/>
        <v>Admis</v>
      </c>
      <c r="BD18" s="17"/>
    </row>
    <row r="19" spans="1:56" s="1" customFormat="1" ht="20.25" customHeight="1">
      <c r="A19" s="42">
        <v>6</v>
      </c>
      <c r="B19" s="43" t="s">
        <v>43</v>
      </c>
      <c r="C19" s="43" t="s">
        <v>91</v>
      </c>
      <c r="D19" s="43" t="s">
        <v>92</v>
      </c>
      <c r="E19" s="43" t="s">
        <v>160</v>
      </c>
      <c r="F19" s="28" t="s">
        <v>172</v>
      </c>
      <c r="G19" s="28" t="s">
        <v>173</v>
      </c>
      <c r="H19" s="28" t="s">
        <v>234</v>
      </c>
      <c r="I19" s="41">
        <f t="shared" si="17"/>
        <v>12.772727272727273</v>
      </c>
      <c r="J19" s="37" t="str">
        <f t="shared" si="18"/>
        <v>18</v>
      </c>
      <c r="K19" s="30" t="str">
        <f t="shared" si="0"/>
        <v>1</v>
      </c>
      <c r="L19" s="33">
        <v>12.5</v>
      </c>
      <c r="M19" s="34" t="str">
        <f t="shared" si="1"/>
        <v>6</v>
      </c>
      <c r="N19" s="35" t="str">
        <f t="shared" si="2"/>
        <v>1</v>
      </c>
      <c r="O19" s="33">
        <v>14</v>
      </c>
      <c r="P19" s="34" t="str">
        <f t="shared" si="1"/>
        <v>6</v>
      </c>
      <c r="Q19" s="35" t="str">
        <f t="shared" si="3"/>
        <v>1</v>
      </c>
      <c r="R19" s="33">
        <v>11</v>
      </c>
      <c r="S19" s="10" t="str">
        <f t="shared" si="19"/>
        <v>6</v>
      </c>
      <c r="T19" s="31" t="str">
        <f t="shared" si="4"/>
        <v>1</v>
      </c>
      <c r="U19" s="41">
        <f t="shared" si="20"/>
        <v>10.8</v>
      </c>
      <c r="V19" s="37" t="str">
        <f t="shared" si="21"/>
        <v>8</v>
      </c>
      <c r="W19" s="30" t="str">
        <f t="shared" si="5"/>
        <v>1</v>
      </c>
      <c r="X19" s="33">
        <v>12</v>
      </c>
      <c r="Y19" s="34" t="str">
        <f t="shared" si="22"/>
        <v>4</v>
      </c>
      <c r="Z19" s="36" t="str">
        <f t="shared" si="6"/>
        <v>1</v>
      </c>
      <c r="AA19" s="33">
        <v>9</v>
      </c>
      <c r="AB19" s="10" t="str">
        <f t="shared" si="23"/>
        <v>0</v>
      </c>
      <c r="AC19" s="29" t="str">
        <f t="shared" si="7"/>
        <v>1</v>
      </c>
      <c r="AD19" s="41">
        <f t="shared" si="24"/>
        <v>12</v>
      </c>
      <c r="AE19" s="37" t="str">
        <f t="shared" si="25"/>
        <v>2</v>
      </c>
      <c r="AF19" s="30" t="str">
        <f t="shared" si="8"/>
        <v>1</v>
      </c>
      <c r="AG19" s="33">
        <v>12</v>
      </c>
      <c r="AH19" s="10" t="str">
        <f t="shared" si="26"/>
        <v>2</v>
      </c>
      <c r="AI19" s="29" t="str">
        <f t="shared" si="9"/>
        <v>1</v>
      </c>
      <c r="AJ19" s="41">
        <f t="shared" si="27"/>
        <v>12</v>
      </c>
      <c r="AK19" s="37" t="str">
        <f t="shared" si="28"/>
        <v>2</v>
      </c>
      <c r="AL19" s="30" t="str">
        <f t="shared" si="10"/>
        <v>1</v>
      </c>
      <c r="AM19" s="33">
        <v>12</v>
      </c>
      <c r="AN19" s="10" t="str">
        <f t="shared" si="29"/>
        <v>2</v>
      </c>
      <c r="AO19" s="29" t="str">
        <f t="shared" si="11"/>
        <v>1</v>
      </c>
      <c r="AP19" s="38">
        <f t="shared" si="30"/>
        <v>12.119047619047619</v>
      </c>
      <c r="AQ19" s="39" t="str">
        <f t="shared" si="12"/>
        <v>30</v>
      </c>
      <c r="AR19" s="31" t="str">
        <f t="shared" si="13"/>
        <v>1</v>
      </c>
      <c r="AS19" s="21">
        <v>17</v>
      </c>
      <c r="AT19" s="39" t="str">
        <f t="shared" si="31"/>
        <v>30</v>
      </c>
      <c r="AU19" s="29" t="str">
        <f t="shared" si="14"/>
        <v>1</v>
      </c>
      <c r="AV19" s="19">
        <f t="shared" si="32"/>
        <v>17</v>
      </c>
      <c r="AW19" s="88" t="str">
        <f t="shared" si="33"/>
        <v>30</v>
      </c>
      <c r="AX19" s="32" t="str">
        <f t="shared" si="15"/>
        <v>1</v>
      </c>
      <c r="AY19" s="91">
        <f t="shared" si="34"/>
        <v>60</v>
      </c>
      <c r="AZ19" s="90">
        <f t="shared" si="35"/>
        <v>14.55952380952381</v>
      </c>
      <c r="BA19" s="92">
        <v>60</v>
      </c>
      <c r="BB19" s="91">
        <f t="shared" si="16"/>
        <v>120</v>
      </c>
      <c r="BC19" s="113" t="str">
        <f t="shared" si="36"/>
        <v>Admis</v>
      </c>
      <c r="BD19" s="17"/>
    </row>
    <row r="20" spans="1:56" s="1" customFormat="1" ht="20.25" customHeight="1">
      <c r="A20" s="42">
        <v>7</v>
      </c>
      <c r="B20" s="43" t="s">
        <v>44</v>
      </c>
      <c r="C20" s="43" t="s">
        <v>93</v>
      </c>
      <c r="D20" s="43" t="s">
        <v>94</v>
      </c>
      <c r="E20" s="43" t="s">
        <v>160</v>
      </c>
      <c r="F20" s="28" t="s">
        <v>174</v>
      </c>
      <c r="G20" s="28" t="s">
        <v>175</v>
      </c>
      <c r="H20" s="28" t="s">
        <v>167</v>
      </c>
      <c r="I20" s="41">
        <f t="shared" si="17"/>
        <v>9.9090909090909083</v>
      </c>
      <c r="J20" s="37">
        <f t="shared" si="18"/>
        <v>12</v>
      </c>
      <c r="K20" s="30" t="str">
        <f t="shared" si="0"/>
        <v>1</v>
      </c>
      <c r="L20" s="33">
        <v>9</v>
      </c>
      <c r="M20" s="34" t="str">
        <f t="shared" si="1"/>
        <v>0</v>
      </c>
      <c r="N20" s="35" t="str">
        <f t="shared" si="2"/>
        <v>1</v>
      </c>
      <c r="O20" s="33">
        <v>11</v>
      </c>
      <c r="P20" s="34" t="str">
        <f t="shared" si="1"/>
        <v>6</v>
      </c>
      <c r="Q20" s="35" t="str">
        <f t="shared" si="3"/>
        <v>1</v>
      </c>
      <c r="R20" s="33">
        <v>10</v>
      </c>
      <c r="S20" s="10" t="str">
        <f t="shared" si="19"/>
        <v>6</v>
      </c>
      <c r="T20" s="31" t="str">
        <f t="shared" si="4"/>
        <v>1</v>
      </c>
      <c r="U20" s="41">
        <f t="shared" si="20"/>
        <v>13.9</v>
      </c>
      <c r="V20" s="37" t="str">
        <f t="shared" si="21"/>
        <v>8</v>
      </c>
      <c r="W20" s="30" t="str">
        <f t="shared" si="5"/>
        <v>1</v>
      </c>
      <c r="X20" s="33">
        <v>16.5</v>
      </c>
      <c r="Y20" s="34" t="str">
        <f t="shared" si="22"/>
        <v>4</v>
      </c>
      <c r="Z20" s="36" t="str">
        <f t="shared" si="6"/>
        <v>1</v>
      </c>
      <c r="AA20" s="33">
        <v>10</v>
      </c>
      <c r="AB20" s="10" t="str">
        <f t="shared" si="23"/>
        <v>4</v>
      </c>
      <c r="AC20" s="29" t="str">
        <f t="shared" si="7"/>
        <v>1</v>
      </c>
      <c r="AD20" s="41">
        <f t="shared" si="24"/>
        <v>10.5</v>
      </c>
      <c r="AE20" s="37" t="str">
        <f t="shared" si="25"/>
        <v>2</v>
      </c>
      <c r="AF20" s="30" t="str">
        <f t="shared" si="8"/>
        <v>1</v>
      </c>
      <c r="AG20" s="33">
        <v>10.5</v>
      </c>
      <c r="AH20" s="10" t="str">
        <f t="shared" si="26"/>
        <v>2</v>
      </c>
      <c r="AI20" s="29" t="str">
        <f t="shared" si="9"/>
        <v>1</v>
      </c>
      <c r="AJ20" s="41">
        <f t="shared" si="27"/>
        <v>0</v>
      </c>
      <c r="AK20" s="37" t="str">
        <f t="shared" si="28"/>
        <v>0</v>
      </c>
      <c r="AL20" s="30" t="str">
        <f t="shared" si="10"/>
        <v>2</v>
      </c>
      <c r="AM20" s="33">
        <v>0</v>
      </c>
      <c r="AN20" s="10" t="str">
        <f t="shared" si="29"/>
        <v>0</v>
      </c>
      <c r="AO20" s="29" t="str">
        <f t="shared" si="11"/>
        <v>2</v>
      </c>
      <c r="AP20" s="38">
        <f t="shared" si="30"/>
        <v>10</v>
      </c>
      <c r="AQ20" s="39" t="str">
        <f t="shared" si="12"/>
        <v>30</v>
      </c>
      <c r="AR20" s="31" t="str">
        <f t="shared" si="13"/>
        <v>1</v>
      </c>
      <c r="AS20" s="21">
        <v>0</v>
      </c>
      <c r="AT20" s="39" t="str">
        <f t="shared" si="31"/>
        <v>0</v>
      </c>
      <c r="AU20" s="29" t="str">
        <f t="shared" si="14"/>
        <v>2</v>
      </c>
      <c r="AV20" s="19">
        <f t="shared" si="32"/>
        <v>0</v>
      </c>
      <c r="AW20" s="88" t="str">
        <f t="shared" si="33"/>
        <v>0</v>
      </c>
      <c r="AX20" s="32" t="str">
        <f t="shared" si="15"/>
        <v>2</v>
      </c>
      <c r="AY20" s="91">
        <f t="shared" si="34"/>
        <v>30</v>
      </c>
      <c r="AZ20" s="90">
        <f t="shared" si="35"/>
        <v>5</v>
      </c>
      <c r="BA20" s="92">
        <v>60</v>
      </c>
      <c r="BB20" s="91">
        <f t="shared" si="16"/>
        <v>90</v>
      </c>
      <c r="BC20" s="113" t="str">
        <f t="shared" si="36"/>
        <v>Rattrapage</v>
      </c>
      <c r="BD20" s="17"/>
    </row>
    <row r="21" spans="1:56" s="1" customFormat="1" ht="20.25" customHeight="1">
      <c r="A21" s="42">
        <v>8</v>
      </c>
      <c r="B21" s="43" t="s">
        <v>45</v>
      </c>
      <c r="C21" s="43" t="s">
        <v>95</v>
      </c>
      <c r="D21" s="43" t="s">
        <v>96</v>
      </c>
      <c r="E21" s="43" t="s">
        <v>160</v>
      </c>
      <c r="F21" s="28" t="s">
        <v>176</v>
      </c>
      <c r="G21" s="28" t="s">
        <v>177</v>
      </c>
      <c r="H21" s="28" t="s">
        <v>167</v>
      </c>
      <c r="I21" s="41">
        <f t="shared" si="17"/>
        <v>9.5</v>
      </c>
      <c r="J21" s="37">
        <f t="shared" si="18"/>
        <v>12</v>
      </c>
      <c r="K21" s="30" t="str">
        <f t="shared" si="0"/>
        <v>1</v>
      </c>
      <c r="L21" s="33">
        <v>8.5</v>
      </c>
      <c r="M21" s="34" t="str">
        <f t="shared" si="1"/>
        <v>0</v>
      </c>
      <c r="N21" s="35" t="str">
        <f t="shared" si="2"/>
        <v>1</v>
      </c>
      <c r="O21" s="33">
        <v>10</v>
      </c>
      <c r="P21" s="34" t="str">
        <f t="shared" si="1"/>
        <v>6</v>
      </c>
      <c r="Q21" s="35" t="str">
        <f t="shared" si="3"/>
        <v>1</v>
      </c>
      <c r="R21" s="33">
        <v>11</v>
      </c>
      <c r="S21" s="10" t="str">
        <f t="shared" si="19"/>
        <v>6</v>
      </c>
      <c r="T21" s="31" t="str">
        <f t="shared" si="4"/>
        <v>1</v>
      </c>
      <c r="U21" s="41">
        <f t="shared" si="20"/>
        <v>8.1</v>
      </c>
      <c r="V21" s="37">
        <f t="shared" si="21"/>
        <v>0</v>
      </c>
      <c r="W21" s="30" t="str">
        <f t="shared" si="5"/>
        <v>1</v>
      </c>
      <c r="X21" s="33">
        <v>8.5</v>
      </c>
      <c r="Y21" s="34" t="str">
        <f t="shared" si="22"/>
        <v>0</v>
      </c>
      <c r="Z21" s="36" t="str">
        <f t="shared" si="6"/>
        <v>1</v>
      </c>
      <c r="AA21" s="33">
        <v>7.5</v>
      </c>
      <c r="AB21" s="10" t="str">
        <f t="shared" si="23"/>
        <v>0</v>
      </c>
      <c r="AC21" s="29" t="str">
        <f t="shared" si="7"/>
        <v>1</v>
      </c>
      <c r="AD21" s="41">
        <f t="shared" si="24"/>
        <v>11.5</v>
      </c>
      <c r="AE21" s="37" t="str">
        <f t="shared" si="25"/>
        <v>2</v>
      </c>
      <c r="AF21" s="30" t="str">
        <f t="shared" si="8"/>
        <v>1</v>
      </c>
      <c r="AG21" s="33">
        <v>11.5</v>
      </c>
      <c r="AH21" s="10" t="str">
        <f t="shared" si="26"/>
        <v>2</v>
      </c>
      <c r="AI21" s="29" t="str">
        <f t="shared" si="9"/>
        <v>1</v>
      </c>
      <c r="AJ21" s="41">
        <f t="shared" si="27"/>
        <v>10</v>
      </c>
      <c r="AK21" s="37" t="str">
        <f t="shared" si="28"/>
        <v>2</v>
      </c>
      <c r="AL21" s="30" t="str">
        <f t="shared" si="10"/>
        <v>1</v>
      </c>
      <c r="AM21" s="33">
        <v>10</v>
      </c>
      <c r="AN21" s="10" t="str">
        <f t="shared" si="29"/>
        <v>2</v>
      </c>
      <c r="AO21" s="29" t="str">
        <f t="shared" si="11"/>
        <v>1</v>
      </c>
      <c r="AP21" s="38">
        <f t="shared" si="30"/>
        <v>9.5</v>
      </c>
      <c r="AQ21" s="39">
        <f t="shared" si="12"/>
        <v>16</v>
      </c>
      <c r="AR21" s="31" t="str">
        <f t="shared" si="13"/>
        <v>1</v>
      </c>
      <c r="AS21" s="21">
        <v>0</v>
      </c>
      <c r="AT21" s="39" t="str">
        <f t="shared" si="31"/>
        <v>0</v>
      </c>
      <c r="AU21" s="29" t="str">
        <f t="shared" si="14"/>
        <v>2</v>
      </c>
      <c r="AV21" s="19">
        <f t="shared" si="32"/>
        <v>0</v>
      </c>
      <c r="AW21" s="88" t="str">
        <f t="shared" si="33"/>
        <v>0</v>
      </c>
      <c r="AX21" s="32" t="str">
        <f t="shared" si="15"/>
        <v>2</v>
      </c>
      <c r="AY21" s="91">
        <f t="shared" si="34"/>
        <v>16</v>
      </c>
      <c r="AZ21" s="90">
        <f t="shared" si="35"/>
        <v>4.75</v>
      </c>
      <c r="BA21" s="92">
        <v>60</v>
      </c>
      <c r="BB21" s="91">
        <f t="shared" si="16"/>
        <v>76</v>
      </c>
      <c r="BC21" s="113" t="str">
        <f t="shared" si="36"/>
        <v>Rattrapage</v>
      </c>
      <c r="BD21" s="17"/>
    </row>
    <row r="22" spans="1:56" s="1" customFormat="1" ht="20.25" customHeight="1">
      <c r="A22" s="42">
        <v>9</v>
      </c>
      <c r="B22" s="43" t="s">
        <v>46</v>
      </c>
      <c r="C22" s="43" t="s">
        <v>97</v>
      </c>
      <c r="D22" s="43" t="s">
        <v>98</v>
      </c>
      <c r="E22" s="43" t="s">
        <v>160</v>
      </c>
      <c r="F22" s="28" t="s">
        <v>178</v>
      </c>
      <c r="G22" s="28" t="s">
        <v>179</v>
      </c>
      <c r="H22" s="28" t="s">
        <v>167</v>
      </c>
      <c r="I22" s="41">
        <f t="shared" si="17"/>
        <v>9.9090909090909083</v>
      </c>
      <c r="J22" s="37">
        <f t="shared" si="18"/>
        <v>6</v>
      </c>
      <c r="K22" s="30" t="str">
        <f t="shared" si="0"/>
        <v>1</v>
      </c>
      <c r="L22" s="33">
        <v>9</v>
      </c>
      <c r="M22" s="34" t="str">
        <f t="shared" si="1"/>
        <v>0</v>
      </c>
      <c r="N22" s="35" t="str">
        <f t="shared" si="2"/>
        <v>1</v>
      </c>
      <c r="O22" s="33">
        <v>12.5</v>
      </c>
      <c r="P22" s="34" t="str">
        <f t="shared" si="1"/>
        <v>6</v>
      </c>
      <c r="Q22" s="35" t="str">
        <f t="shared" si="3"/>
        <v>1</v>
      </c>
      <c r="R22" s="33">
        <v>7</v>
      </c>
      <c r="S22" s="10" t="str">
        <f t="shared" si="19"/>
        <v>0</v>
      </c>
      <c r="T22" s="31" t="str">
        <f t="shared" si="4"/>
        <v>1</v>
      </c>
      <c r="U22" s="41">
        <f t="shared" si="20"/>
        <v>9.1999999999999993</v>
      </c>
      <c r="V22" s="37">
        <f t="shared" si="21"/>
        <v>4</v>
      </c>
      <c r="W22" s="30" t="str">
        <f t="shared" si="5"/>
        <v>1</v>
      </c>
      <c r="X22" s="33">
        <v>10</v>
      </c>
      <c r="Y22" s="34" t="str">
        <f t="shared" si="22"/>
        <v>4</v>
      </c>
      <c r="Z22" s="36" t="str">
        <f t="shared" si="6"/>
        <v>1</v>
      </c>
      <c r="AA22" s="33">
        <v>8</v>
      </c>
      <c r="AB22" s="10" t="str">
        <f t="shared" si="23"/>
        <v>0</v>
      </c>
      <c r="AC22" s="29" t="str">
        <f t="shared" si="7"/>
        <v>1</v>
      </c>
      <c r="AD22" s="41">
        <f t="shared" si="24"/>
        <v>11</v>
      </c>
      <c r="AE22" s="37" t="str">
        <f t="shared" si="25"/>
        <v>2</v>
      </c>
      <c r="AF22" s="30" t="str">
        <f t="shared" si="8"/>
        <v>1</v>
      </c>
      <c r="AG22" s="33">
        <v>11</v>
      </c>
      <c r="AH22" s="10" t="str">
        <f t="shared" si="26"/>
        <v>2</v>
      </c>
      <c r="AI22" s="29" t="str">
        <f t="shared" si="9"/>
        <v>1</v>
      </c>
      <c r="AJ22" s="41">
        <f t="shared" si="27"/>
        <v>8.5</v>
      </c>
      <c r="AK22" s="37" t="str">
        <f t="shared" si="28"/>
        <v>0</v>
      </c>
      <c r="AL22" s="30" t="str">
        <f t="shared" si="10"/>
        <v>1</v>
      </c>
      <c r="AM22" s="33">
        <v>8.5</v>
      </c>
      <c r="AN22" s="10" t="str">
        <f t="shared" si="29"/>
        <v>0</v>
      </c>
      <c r="AO22" s="29" t="str">
        <f t="shared" si="11"/>
        <v>1</v>
      </c>
      <c r="AP22" s="38">
        <f t="shared" si="30"/>
        <v>9.7619047619047628</v>
      </c>
      <c r="AQ22" s="39">
        <f t="shared" si="12"/>
        <v>12</v>
      </c>
      <c r="AR22" s="31" t="str">
        <f t="shared" si="13"/>
        <v>1</v>
      </c>
      <c r="AS22" s="21">
        <v>15</v>
      </c>
      <c r="AT22" s="39" t="str">
        <f t="shared" si="31"/>
        <v>30</v>
      </c>
      <c r="AU22" s="29" t="str">
        <f t="shared" si="14"/>
        <v>1</v>
      </c>
      <c r="AV22" s="19">
        <f t="shared" si="32"/>
        <v>15</v>
      </c>
      <c r="AW22" s="88" t="str">
        <f t="shared" si="33"/>
        <v>30</v>
      </c>
      <c r="AX22" s="32" t="str">
        <f t="shared" si="15"/>
        <v>1</v>
      </c>
      <c r="AY22" s="91">
        <f t="shared" si="34"/>
        <v>42</v>
      </c>
      <c r="AZ22" s="90">
        <f t="shared" si="35"/>
        <v>12.380952380952381</v>
      </c>
      <c r="BA22" s="92">
        <v>60</v>
      </c>
      <c r="BB22" s="91">
        <f t="shared" si="16"/>
        <v>102</v>
      </c>
      <c r="BC22" s="113" t="str">
        <f t="shared" si="36"/>
        <v>Rattrapage</v>
      </c>
      <c r="BD22" s="17"/>
    </row>
    <row r="23" spans="1:56" s="1" customFormat="1" ht="20.25" customHeight="1">
      <c r="A23" s="42">
        <v>10</v>
      </c>
      <c r="B23" s="43" t="s">
        <v>47</v>
      </c>
      <c r="C23" s="43" t="s">
        <v>99</v>
      </c>
      <c r="D23" s="43" t="s">
        <v>88</v>
      </c>
      <c r="E23" s="43" t="s">
        <v>160</v>
      </c>
      <c r="F23" s="28" t="s">
        <v>180</v>
      </c>
      <c r="G23" s="28" t="s">
        <v>181</v>
      </c>
      <c r="H23" s="28" t="s">
        <v>167</v>
      </c>
      <c r="I23" s="41">
        <f t="shared" si="17"/>
        <v>8.4090909090909083</v>
      </c>
      <c r="J23" s="37">
        <f t="shared" si="18"/>
        <v>0</v>
      </c>
      <c r="K23" s="30" t="str">
        <f t="shared" si="0"/>
        <v>1</v>
      </c>
      <c r="L23" s="33">
        <v>8.5</v>
      </c>
      <c r="M23" s="34" t="str">
        <f t="shared" si="1"/>
        <v>0</v>
      </c>
      <c r="N23" s="35" t="str">
        <f t="shared" si="2"/>
        <v>1</v>
      </c>
      <c r="O23" s="33">
        <v>8.5</v>
      </c>
      <c r="P23" s="34" t="str">
        <f t="shared" si="1"/>
        <v>0</v>
      </c>
      <c r="Q23" s="35" t="str">
        <f t="shared" si="3"/>
        <v>1</v>
      </c>
      <c r="R23" s="33">
        <v>8</v>
      </c>
      <c r="S23" s="10" t="str">
        <f t="shared" si="19"/>
        <v>0</v>
      </c>
      <c r="T23" s="31" t="str">
        <f t="shared" si="4"/>
        <v>1</v>
      </c>
      <c r="U23" s="41">
        <f t="shared" si="20"/>
        <v>12.1</v>
      </c>
      <c r="V23" s="37" t="str">
        <f t="shared" si="21"/>
        <v>8</v>
      </c>
      <c r="W23" s="30" t="str">
        <f t="shared" si="5"/>
        <v>1</v>
      </c>
      <c r="X23" s="33">
        <v>12.5</v>
      </c>
      <c r="Y23" s="34" t="str">
        <f t="shared" si="22"/>
        <v>4</v>
      </c>
      <c r="Z23" s="36" t="str">
        <f t="shared" si="6"/>
        <v>1</v>
      </c>
      <c r="AA23" s="33">
        <v>11.5</v>
      </c>
      <c r="AB23" s="10" t="str">
        <f t="shared" si="23"/>
        <v>4</v>
      </c>
      <c r="AC23" s="29" t="str">
        <f t="shared" si="7"/>
        <v>1</v>
      </c>
      <c r="AD23" s="41">
        <f t="shared" si="24"/>
        <v>11.5</v>
      </c>
      <c r="AE23" s="37" t="str">
        <f t="shared" si="25"/>
        <v>2</v>
      </c>
      <c r="AF23" s="30" t="str">
        <f t="shared" si="8"/>
        <v>1</v>
      </c>
      <c r="AG23" s="33">
        <v>11.5</v>
      </c>
      <c r="AH23" s="10" t="str">
        <f t="shared" si="26"/>
        <v>2</v>
      </c>
      <c r="AI23" s="29" t="str">
        <f t="shared" si="9"/>
        <v>1</v>
      </c>
      <c r="AJ23" s="41">
        <f t="shared" si="27"/>
        <v>11</v>
      </c>
      <c r="AK23" s="37" t="str">
        <f t="shared" si="28"/>
        <v>2</v>
      </c>
      <c r="AL23" s="30" t="str">
        <f t="shared" si="10"/>
        <v>1</v>
      </c>
      <c r="AM23" s="33">
        <v>11</v>
      </c>
      <c r="AN23" s="10" t="str">
        <f t="shared" si="29"/>
        <v>2</v>
      </c>
      <c r="AO23" s="29" t="str">
        <f t="shared" si="11"/>
        <v>1</v>
      </c>
      <c r="AP23" s="38">
        <f t="shared" si="30"/>
        <v>9.9761904761904763</v>
      </c>
      <c r="AQ23" s="39">
        <f t="shared" si="12"/>
        <v>12</v>
      </c>
      <c r="AR23" s="31" t="str">
        <f t="shared" si="13"/>
        <v>1</v>
      </c>
      <c r="AS23" s="21">
        <v>15</v>
      </c>
      <c r="AT23" s="39" t="str">
        <f t="shared" si="31"/>
        <v>30</v>
      </c>
      <c r="AU23" s="29" t="str">
        <f t="shared" si="14"/>
        <v>1</v>
      </c>
      <c r="AV23" s="19">
        <f t="shared" si="32"/>
        <v>15</v>
      </c>
      <c r="AW23" s="88" t="str">
        <f t="shared" si="33"/>
        <v>30</v>
      </c>
      <c r="AX23" s="32" t="str">
        <f t="shared" si="15"/>
        <v>1</v>
      </c>
      <c r="AY23" s="91">
        <f t="shared" si="34"/>
        <v>42</v>
      </c>
      <c r="AZ23" s="90">
        <f t="shared" si="35"/>
        <v>12.488095238095237</v>
      </c>
      <c r="BA23" s="92">
        <v>60</v>
      </c>
      <c r="BB23" s="91">
        <f t="shared" si="16"/>
        <v>102</v>
      </c>
      <c r="BC23" s="113" t="str">
        <f t="shared" si="36"/>
        <v>Rattrapage</v>
      </c>
      <c r="BD23" s="17"/>
    </row>
    <row r="24" spans="1:56" s="1" customFormat="1" ht="20.25" customHeight="1">
      <c r="A24" s="42">
        <v>11</v>
      </c>
      <c r="B24" s="43" t="s">
        <v>48</v>
      </c>
      <c r="C24" s="43" t="s">
        <v>100</v>
      </c>
      <c r="D24" s="43" t="s">
        <v>101</v>
      </c>
      <c r="E24" s="43" t="s">
        <v>160</v>
      </c>
      <c r="F24" s="28" t="s">
        <v>182</v>
      </c>
      <c r="G24" s="28" t="s">
        <v>183</v>
      </c>
      <c r="H24" s="28" t="s">
        <v>167</v>
      </c>
      <c r="I24" s="41">
        <f t="shared" si="17"/>
        <v>9.3636363636363633</v>
      </c>
      <c r="J24" s="37">
        <f t="shared" si="18"/>
        <v>12</v>
      </c>
      <c r="K24" s="30" t="str">
        <f t="shared" si="0"/>
        <v>1</v>
      </c>
      <c r="L24" s="33">
        <v>7</v>
      </c>
      <c r="M24" s="34" t="str">
        <f t="shared" si="1"/>
        <v>0</v>
      </c>
      <c r="N24" s="35" t="str">
        <f t="shared" si="2"/>
        <v>1</v>
      </c>
      <c r="O24" s="33">
        <v>12</v>
      </c>
      <c r="P24" s="34" t="str">
        <f t="shared" si="1"/>
        <v>6</v>
      </c>
      <c r="Q24" s="35" t="str">
        <f t="shared" si="3"/>
        <v>1</v>
      </c>
      <c r="R24" s="33">
        <v>10</v>
      </c>
      <c r="S24" s="10" t="str">
        <f t="shared" si="19"/>
        <v>6</v>
      </c>
      <c r="T24" s="31" t="str">
        <f t="shared" si="4"/>
        <v>1</v>
      </c>
      <c r="U24" s="41">
        <f t="shared" si="20"/>
        <v>12.4</v>
      </c>
      <c r="V24" s="37" t="str">
        <f t="shared" si="21"/>
        <v>8</v>
      </c>
      <c r="W24" s="30" t="str">
        <f t="shared" si="5"/>
        <v>1</v>
      </c>
      <c r="X24" s="33">
        <v>12</v>
      </c>
      <c r="Y24" s="34" t="str">
        <f t="shared" si="22"/>
        <v>4</v>
      </c>
      <c r="Z24" s="36" t="str">
        <f t="shared" si="6"/>
        <v>1</v>
      </c>
      <c r="AA24" s="33">
        <v>13</v>
      </c>
      <c r="AB24" s="10" t="str">
        <f t="shared" si="23"/>
        <v>4</v>
      </c>
      <c r="AC24" s="29" t="str">
        <f t="shared" si="7"/>
        <v>1</v>
      </c>
      <c r="AD24" s="41">
        <f t="shared" si="24"/>
        <v>11</v>
      </c>
      <c r="AE24" s="37" t="str">
        <f t="shared" si="25"/>
        <v>2</v>
      </c>
      <c r="AF24" s="30" t="str">
        <f t="shared" si="8"/>
        <v>1</v>
      </c>
      <c r="AG24" s="33">
        <v>11</v>
      </c>
      <c r="AH24" s="10" t="str">
        <f t="shared" si="26"/>
        <v>2</v>
      </c>
      <c r="AI24" s="29" t="str">
        <f t="shared" si="9"/>
        <v>1</v>
      </c>
      <c r="AJ24" s="41">
        <f t="shared" si="27"/>
        <v>8</v>
      </c>
      <c r="AK24" s="37" t="str">
        <f t="shared" si="28"/>
        <v>0</v>
      </c>
      <c r="AL24" s="30" t="str">
        <f t="shared" si="10"/>
        <v>1</v>
      </c>
      <c r="AM24" s="33">
        <v>8</v>
      </c>
      <c r="AN24" s="10" t="str">
        <f t="shared" si="29"/>
        <v>0</v>
      </c>
      <c r="AO24" s="29" t="str">
        <f t="shared" si="11"/>
        <v>1</v>
      </c>
      <c r="AP24" s="38">
        <f t="shared" si="30"/>
        <v>10.19047619047619</v>
      </c>
      <c r="AQ24" s="39" t="str">
        <f t="shared" si="12"/>
        <v>30</v>
      </c>
      <c r="AR24" s="31" t="str">
        <f t="shared" si="13"/>
        <v>1</v>
      </c>
      <c r="AS24" s="21">
        <v>0</v>
      </c>
      <c r="AT24" s="39" t="str">
        <f t="shared" si="31"/>
        <v>0</v>
      </c>
      <c r="AU24" s="29" t="str">
        <f t="shared" si="14"/>
        <v>2</v>
      </c>
      <c r="AV24" s="19">
        <f t="shared" si="32"/>
        <v>0</v>
      </c>
      <c r="AW24" s="88" t="str">
        <f t="shared" si="33"/>
        <v>0</v>
      </c>
      <c r="AX24" s="32" t="str">
        <f t="shared" si="15"/>
        <v>2</v>
      </c>
      <c r="AY24" s="91">
        <f t="shared" si="34"/>
        <v>30</v>
      </c>
      <c r="AZ24" s="90">
        <f t="shared" si="35"/>
        <v>5.0952380952380949</v>
      </c>
      <c r="BA24" s="92">
        <v>60</v>
      </c>
      <c r="BB24" s="91">
        <f t="shared" si="16"/>
        <v>90</v>
      </c>
      <c r="BC24" s="113" t="str">
        <f t="shared" si="36"/>
        <v>Rattrapage</v>
      </c>
      <c r="BD24" s="22"/>
    </row>
    <row r="25" spans="1:56" s="1" customFormat="1" ht="20.25" customHeight="1">
      <c r="A25" s="42">
        <v>12</v>
      </c>
      <c r="B25" s="43" t="s">
        <v>49</v>
      </c>
      <c r="C25" s="43" t="s">
        <v>102</v>
      </c>
      <c r="D25" s="43" t="s">
        <v>98</v>
      </c>
      <c r="E25" s="43" t="s">
        <v>160</v>
      </c>
      <c r="F25" s="28" t="s">
        <v>184</v>
      </c>
      <c r="G25" s="28" t="s">
        <v>185</v>
      </c>
      <c r="H25" s="28" t="s">
        <v>167</v>
      </c>
      <c r="I25" s="41">
        <f t="shared" si="17"/>
        <v>9.8181818181818183</v>
      </c>
      <c r="J25" s="37">
        <f t="shared" si="18"/>
        <v>12</v>
      </c>
      <c r="K25" s="30" t="str">
        <f t="shared" si="0"/>
        <v>1</v>
      </c>
      <c r="L25" s="33">
        <v>9</v>
      </c>
      <c r="M25" s="34" t="str">
        <f t="shared" si="1"/>
        <v>0</v>
      </c>
      <c r="N25" s="35" t="str">
        <f t="shared" si="2"/>
        <v>1</v>
      </c>
      <c r="O25" s="33">
        <v>10.5</v>
      </c>
      <c r="P25" s="34" t="str">
        <f t="shared" si="1"/>
        <v>6</v>
      </c>
      <c r="Q25" s="35" t="str">
        <f t="shared" si="3"/>
        <v>1</v>
      </c>
      <c r="R25" s="33">
        <v>10.5</v>
      </c>
      <c r="S25" s="10" t="str">
        <f t="shared" si="19"/>
        <v>6</v>
      </c>
      <c r="T25" s="31" t="str">
        <f t="shared" si="4"/>
        <v>1</v>
      </c>
      <c r="U25" s="41">
        <f t="shared" si="20"/>
        <v>9.4</v>
      </c>
      <c r="V25" s="37">
        <f t="shared" si="21"/>
        <v>4</v>
      </c>
      <c r="W25" s="30" t="str">
        <f t="shared" si="5"/>
        <v>1</v>
      </c>
      <c r="X25" s="33">
        <v>13</v>
      </c>
      <c r="Y25" s="34" t="str">
        <f t="shared" si="22"/>
        <v>4</v>
      </c>
      <c r="Z25" s="36" t="str">
        <f t="shared" si="6"/>
        <v>1</v>
      </c>
      <c r="AA25" s="33">
        <v>4</v>
      </c>
      <c r="AB25" s="10" t="str">
        <f t="shared" si="23"/>
        <v>0</v>
      </c>
      <c r="AC25" s="29" t="str">
        <f t="shared" si="7"/>
        <v>1</v>
      </c>
      <c r="AD25" s="41">
        <f t="shared" si="24"/>
        <v>11</v>
      </c>
      <c r="AE25" s="37" t="str">
        <f t="shared" si="25"/>
        <v>2</v>
      </c>
      <c r="AF25" s="30" t="str">
        <f t="shared" si="8"/>
        <v>1</v>
      </c>
      <c r="AG25" s="33">
        <v>11</v>
      </c>
      <c r="AH25" s="10" t="str">
        <f t="shared" si="26"/>
        <v>2</v>
      </c>
      <c r="AI25" s="29" t="str">
        <f t="shared" si="9"/>
        <v>1</v>
      </c>
      <c r="AJ25" s="41">
        <f t="shared" si="27"/>
        <v>6</v>
      </c>
      <c r="AK25" s="37" t="str">
        <f t="shared" si="28"/>
        <v>0</v>
      </c>
      <c r="AL25" s="30" t="str">
        <f t="shared" si="10"/>
        <v>1</v>
      </c>
      <c r="AM25" s="33">
        <v>6</v>
      </c>
      <c r="AN25" s="10" t="str">
        <f t="shared" si="29"/>
        <v>0</v>
      </c>
      <c r="AO25" s="29" t="str">
        <f t="shared" si="11"/>
        <v>1</v>
      </c>
      <c r="AP25" s="38">
        <f t="shared" si="30"/>
        <v>9.5238095238095237</v>
      </c>
      <c r="AQ25" s="39">
        <f t="shared" si="12"/>
        <v>18</v>
      </c>
      <c r="AR25" s="31" t="str">
        <f t="shared" si="13"/>
        <v>1</v>
      </c>
      <c r="AS25" s="21">
        <v>0</v>
      </c>
      <c r="AT25" s="39" t="str">
        <f t="shared" si="31"/>
        <v>0</v>
      </c>
      <c r="AU25" s="29" t="str">
        <f t="shared" si="14"/>
        <v>2</v>
      </c>
      <c r="AV25" s="19">
        <f t="shared" si="32"/>
        <v>0</v>
      </c>
      <c r="AW25" s="88" t="str">
        <f t="shared" si="33"/>
        <v>0</v>
      </c>
      <c r="AX25" s="32" t="str">
        <f t="shared" si="15"/>
        <v>2</v>
      </c>
      <c r="AY25" s="91">
        <f t="shared" si="34"/>
        <v>18</v>
      </c>
      <c r="AZ25" s="90">
        <f t="shared" si="35"/>
        <v>4.7619047619047619</v>
      </c>
      <c r="BA25" s="92">
        <v>60</v>
      </c>
      <c r="BB25" s="91">
        <f t="shared" si="16"/>
        <v>78</v>
      </c>
      <c r="BC25" s="113" t="str">
        <f t="shared" si="36"/>
        <v>Rattrapage</v>
      </c>
      <c r="BD25" s="22"/>
    </row>
    <row r="26" spans="1:56" s="1" customFormat="1" ht="20.25" customHeight="1">
      <c r="A26" s="42">
        <v>13</v>
      </c>
      <c r="B26" s="43" t="s">
        <v>50</v>
      </c>
      <c r="C26" s="43" t="s">
        <v>103</v>
      </c>
      <c r="D26" s="43" t="s">
        <v>104</v>
      </c>
      <c r="E26" s="43" t="s">
        <v>161</v>
      </c>
      <c r="F26" s="28" t="s">
        <v>186</v>
      </c>
      <c r="G26" s="28" t="s">
        <v>187</v>
      </c>
      <c r="H26" s="28" t="s">
        <v>167</v>
      </c>
      <c r="I26" s="41">
        <f t="shared" si="17"/>
        <v>11.181818181818182</v>
      </c>
      <c r="J26" s="37" t="str">
        <f t="shared" si="18"/>
        <v>18</v>
      </c>
      <c r="K26" s="30" t="str">
        <f t="shared" si="0"/>
        <v>1</v>
      </c>
      <c r="L26" s="33">
        <v>13</v>
      </c>
      <c r="M26" s="34" t="str">
        <f t="shared" si="1"/>
        <v>6</v>
      </c>
      <c r="N26" s="35" t="str">
        <f t="shared" si="2"/>
        <v>1</v>
      </c>
      <c r="O26" s="33">
        <v>9</v>
      </c>
      <c r="P26" s="34" t="str">
        <f t="shared" si="1"/>
        <v>0</v>
      </c>
      <c r="Q26" s="35" t="str">
        <f t="shared" si="3"/>
        <v>1</v>
      </c>
      <c r="R26" s="33">
        <v>11</v>
      </c>
      <c r="S26" s="10" t="str">
        <f t="shared" si="19"/>
        <v>6</v>
      </c>
      <c r="T26" s="31" t="str">
        <f t="shared" si="4"/>
        <v>1</v>
      </c>
      <c r="U26" s="41">
        <f t="shared" si="20"/>
        <v>9.1999999999999993</v>
      </c>
      <c r="V26" s="37">
        <f t="shared" si="21"/>
        <v>4</v>
      </c>
      <c r="W26" s="30" t="str">
        <f t="shared" si="5"/>
        <v>1</v>
      </c>
      <c r="X26" s="33">
        <v>10</v>
      </c>
      <c r="Y26" s="34" t="str">
        <f t="shared" si="22"/>
        <v>4</v>
      </c>
      <c r="Z26" s="36" t="str">
        <f t="shared" si="6"/>
        <v>1</v>
      </c>
      <c r="AA26" s="33">
        <v>8</v>
      </c>
      <c r="AB26" s="10" t="str">
        <f t="shared" si="23"/>
        <v>0</v>
      </c>
      <c r="AC26" s="29" t="str">
        <f t="shared" si="7"/>
        <v>1</v>
      </c>
      <c r="AD26" s="41">
        <f t="shared" si="24"/>
        <v>11.5</v>
      </c>
      <c r="AE26" s="37" t="str">
        <f t="shared" si="25"/>
        <v>2</v>
      </c>
      <c r="AF26" s="30" t="str">
        <f t="shared" si="8"/>
        <v>1</v>
      </c>
      <c r="AG26" s="33">
        <v>11.5</v>
      </c>
      <c r="AH26" s="10" t="str">
        <f t="shared" si="26"/>
        <v>2</v>
      </c>
      <c r="AI26" s="29" t="str">
        <f t="shared" si="9"/>
        <v>1</v>
      </c>
      <c r="AJ26" s="41">
        <f t="shared" si="27"/>
        <v>8</v>
      </c>
      <c r="AK26" s="37" t="str">
        <f t="shared" si="28"/>
        <v>0</v>
      </c>
      <c r="AL26" s="30" t="str">
        <f t="shared" si="10"/>
        <v>1</v>
      </c>
      <c r="AM26" s="33">
        <v>8</v>
      </c>
      <c r="AN26" s="10" t="str">
        <f t="shared" si="29"/>
        <v>0</v>
      </c>
      <c r="AO26" s="29" t="str">
        <f t="shared" si="11"/>
        <v>1</v>
      </c>
      <c r="AP26" s="38">
        <f t="shared" si="30"/>
        <v>10.452380952380953</v>
      </c>
      <c r="AQ26" s="39" t="str">
        <f t="shared" si="12"/>
        <v>30</v>
      </c>
      <c r="AR26" s="31" t="str">
        <f t="shared" si="13"/>
        <v>1</v>
      </c>
      <c r="AS26" s="21">
        <v>16</v>
      </c>
      <c r="AT26" s="39" t="str">
        <f t="shared" si="31"/>
        <v>30</v>
      </c>
      <c r="AU26" s="29" t="str">
        <f t="shared" si="14"/>
        <v>1</v>
      </c>
      <c r="AV26" s="19">
        <f t="shared" si="32"/>
        <v>16</v>
      </c>
      <c r="AW26" s="88" t="str">
        <f t="shared" si="33"/>
        <v>30</v>
      </c>
      <c r="AX26" s="32" t="str">
        <f t="shared" si="15"/>
        <v>1</v>
      </c>
      <c r="AY26" s="91">
        <f t="shared" si="34"/>
        <v>60</v>
      </c>
      <c r="AZ26" s="90">
        <f t="shared" si="35"/>
        <v>13.226190476190476</v>
      </c>
      <c r="BA26" s="92">
        <v>60</v>
      </c>
      <c r="BB26" s="91">
        <f t="shared" si="16"/>
        <v>120</v>
      </c>
      <c r="BC26" s="113" t="str">
        <f t="shared" si="36"/>
        <v>Admis</v>
      </c>
      <c r="BD26" s="17"/>
    </row>
    <row r="27" spans="1:56" s="1" customFormat="1" ht="20.25" customHeight="1">
      <c r="A27" s="42">
        <v>14</v>
      </c>
      <c r="B27" s="43" t="s">
        <v>51</v>
      </c>
      <c r="C27" s="43" t="s">
        <v>105</v>
      </c>
      <c r="D27" s="43" t="s">
        <v>106</v>
      </c>
      <c r="E27" s="43" t="s">
        <v>161</v>
      </c>
      <c r="F27" s="28" t="s">
        <v>188</v>
      </c>
      <c r="G27" s="28" t="s">
        <v>187</v>
      </c>
      <c r="H27" s="28" t="s">
        <v>167</v>
      </c>
      <c r="I27" s="41">
        <f t="shared" si="17"/>
        <v>10.704545454545455</v>
      </c>
      <c r="J27" s="37" t="str">
        <f t="shared" si="18"/>
        <v>18</v>
      </c>
      <c r="K27" s="30" t="str">
        <f t="shared" si="0"/>
        <v>1</v>
      </c>
      <c r="L27" s="33">
        <v>9.75</v>
      </c>
      <c r="M27" s="34" t="str">
        <f t="shared" si="1"/>
        <v>0</v>
      </c>
      <c r="N27" s="35" t="str">
        <f t="shared" si="2"/>
        <v>1</v>
      </c>
      <c r="O27" s="33">
        <v>11.5</v>
      </c>
      <c r="P27" s="34" t="str">
        <f t="shared" si="1"/>
        <v>6</v>
      </c>
      <c r="Q27" s="35" t="str">
        <f t="shared" si="3"/>
        <v>1</v>
      </c>
      <c r="R27" s="33">
        <v>11.5</v>
      </c>
      <c r="S27" s="10" t="str">
        <f t="shared" si="19"/>
        <v>6</v>
      </c>
      <c r="T27" s="31" t="str">
        <f t="shared" si="4"/>
        <v>1</v>
      </c>
      <c r="U27" s="41">
        <f t="shared" si="20"/>
        <v>10.6</v>
      </c>
      <c r="V27" s="37" t="str">
        <f t="shared" si="21"/>
        <v>8</v>
      </c>
      <c r="W27" s="30" t="str">
        <f t="shared" si="5"/>
        <v>1</v>
      </c>
      <c r="X27" s="33">
        <v>11</v>
      </c>
      <c r="Y27" s="34" t="str">
        <f t="shared" si="22"/>
        <v>4</v>
      </c>
      <c r="Z27" s="36" t="str">
        <f t="shared" si="6"/>
        <v>1</v>
      </c>
      <c r="AA27" s="33">
        <v>10</v>
      </c>
      <c r="AB27" s="10" t="str">
        <f t="shared" si="23"/>
        <v>4</v>
      </c>
      <c r="AC27" s="29" t="str">
        <f t="shared" si="7"/>
        <v>1</v>
      </c>
      <c r="AD27" s="41">
        <f t="shared" si="24"/>
        <v>11.5</v>
      </c>
      <c r="AE27" s="37" t="str">
        <f t="shared" si="25"/>
        <v>2</v>
      </c>
      <c r="AF27" s="30" t="str">
        <f t="shared" si="8"/>
        <v>1</v>
      </c>
      <c r="AG27" s="33">
        <v>11.5</v>
      </c>
      <c r="AH27" s="10" t="str">
        <f t="shared" si="26"/>
        <v>2</v>
      </c>
      <c r="AI27" s="29" t="str">
        <f t="shared" si="9"/>
        <v>1</v>
      </c>
      <c r="AJ27" s="41">
        <f t="shared" si="27"/>
        <v>7</v>
      </c>
      <c r="AK27" s="37" t="str">
        <f t="shared" si="28"/>
        <v>0</v>
      </c>
      <c r="AL27" s="30" t="str">
        <f t="shared" si="10"/>
        <v>1</v>
      </c>
      <c r="AM27" s="33">
        <v>7</v>
      </c>
      <c r="AN27" s="10" t="str">
        <f t="shared" si="29"/>
        <v>0</v>
      </c>
      <c r="AO27" s="29" t="str">
        <f t="shared" si="11"/>
        <v>1</v>
      </c>
      <c r="AP27" s="38">
        <f t="shared" si="30"/>
        <v>10.44047619047619</v>
      </c>
      <c r="AQ27" s="39" t="str">
        <f t="shared" si="12"/>
        <v>30</v>
      </c>
      <c r="AR27" s="31" t="str">
        <f t="shared" si="13"/>
        <v>1</v>
      </c>
      <c r="AS27" s="21">
        <v>16</v>
      </c>
      <c r="AT27" s="39" t="str">
        <f t="shared" si="31"/>
        <v>30</v>
      </c>
      <c r="AU27" s="29" t="str">
        <f t="shared" si="14"/>
        <v>1</v>
      </c>
      <c r="AV27" s="19">
        <f t="shared" si="32"/>
        <v>16</v>
      </c>
      <c r="AW27" s="88" t="str">
        <f t="shared" si="33"/>
        <v>30</v>
      </c>
      <c r="AX27" s="32" t="str">
        <f t="shared" si="15"/>
        <v>1</v>
      </c>
      <c r="AY27" s="91">
        <f t="shared" si="34"/>
        <v>60</v>
      </c>
      <c r="AZ27" s="90">
        <f t="shared" si="35"/>
        <v>13.220238095238095</v>
      </c>
      <c r="BA27" s="92">
        <v>60</v>
      </c>
      <c r="BB27" s="91">
        <f t="shared" si="16"/>
        <v>120</v>
      </c>
      <c r="BC27" s="113" t="str">
        <f t="shared" si="36"/>
        <v>Admis</v>
      </c>
      <c r="BD27" s="44" t="s">
        <v>259</v>
      </c>
    </row>
    <row r="28" spans="1:56" s="1" customFormat="1" ht="20.25" customHeight="1">
      <c r="A28" s="42">
        <v>15</v>
      </c>
      <c r="B28" s="43" t="s">
        <v>52</v>
      </c>
      <c r="C28" s="43" t="s">
        <v>107</v>
      </c>
      <c r="D28" s="43" t="s">
        <v>108</v>
      </c>
      <c r="E28" s="43" t="s">
        <v>160</v>
      </c>
      <c r="F28" s="28" t="s">
        <v>189</v>
      </c>
      <c r="G28" s="28" t="s">
        <v>167</v>
      </c>
      <c r="H28" s="28" t="s">
        <v>167</v>
      </c>
      <c r="I28" s="41">
        <f t="shared" si="17"/>
        <v>7.4545454545454541</v>
      </c>
      <c r="J28" s="37">
        <f t="shared" si="18"/>
        <v>12</v>
      </c>
      <c r="K28" s="30" t="str">
        <f t="shared" si="0"/>
        <v>1</v>
      </c>
      <c r="L28" s="33">
        <v>12</v>
      </c>
      <c r="M28" s="34" t="str">
        <f t="shared" si="1"/>
        <v>6</v>
      </c>
      <c r="N28" s="35" t="str">
        <f t="shared" si="2"/>
        <v>1</v>
      </c>
      <c r="O28" s="33">
        <v>0</v>
      </c>
      <c r="P28" s="34" t="str">
        <f t="shared" si="1"/>
        <v>0</v>
      </c>
      <c r="Q28" s="35" t="str">
        <f t="shared" si="3"/>
        <v>2</v>
      </c>
      <c r="R28" s="33">
        <v>11</v>
      </c>
      <c r="S28" s="10" t="str">
        <f t="shared" si="19"/>
        <v>6</v>
      </c>
      <c r="T28" s="31" t="str">
        <f t="shared" si="4"/>
        <v>1</v>
      </c>
      <c r="U28" s="41">
        <f t="shared" si="20"/>
        <v>0</v>
      </c>
      <c r="V28" s="37">
        <f t="shared" si="21"/>
        <v>0</v>
      </c>
      <c r="W28" s="30" t="str">
        <f t="shared" si="5"/>
        <v>2</v>
      </c>
      <c r="X28" s="33">
        <v>0</v>
      </c>
      <c r="Y28" s="34" t="str">
        <f t="shared" si="22"/>
        <v>0</v>
      </c>
      <c r="Z28" s="36" t="str">
        <f t="shared" si="6"/>
        <v>2</v>
      </c>
      <c r="AA28" s="33">
        <v>0</v>
      </c>
      <c r="AB28" s="10" t="str">
        <f t="shared" si="23"/>
        <v>0</v>
      </c>
      <c r="AC28" s="29" t="str">
        <f t="shared" si="7"/>
        <v>2</v>
      </c>
      <c r="AD28" s="41">
        <f t="shared" si="24"/>
        <v>11</v>
      </c>
      <c r="AE28" s="37" t="str">
        <f t="shared" si="25"/>
        <v>2</v>
      </c>
      <c r="AF28" s="30" t="str">
        <f t="shared" si="8"/>
        <v>1</v>
      </c>
      <c r="AG28" s="33">
        <v>11</v>
      </c>
      <c r="AH28" s="10" t="str">
        <f t="shared" si="26"/>
        <v>2</v>
      </c>
      <c r="AI28" s="29" t="str">
        <f t="shared" si="9"/>
        <v>1</v>
      </c>
      <c r="AJ28" s="41">
        <f t="shared" si="27"/>
        <v>0</v>
      </c>
      <c r="AK28" s="37" t="str">
        <f t="shared" si="28"/>
        <v>0</v>
      </c>
      <c r="AL28" s="30" t="str">
        <f t="shared" si="10"/>
        <v>2</v>
      </c>
      <c r="AM28" s="33">
        <v>0</v>
      </c>
      <c r="AN28" s="10" t="str">
        <f t="shared" si="29"/>
        <v>0</v>
      </c>
      <c r="AO28" s="29" t="str">
        <f t="shared" si="11"/>
        <v>2</v>
      </c>
      <c r="AP28" s="38">
        <f t="shared" si="30"/>
        <v>5.4761904761904763</v>
      </c>
      <c r="AQ28" s="39">
        <f t="shared" si="12"/>
        <v>14</v>
      </c>
      <c r="AR28" s="31" t="str">
        <f t="shared" si="13"/>
        <v>1</v>
      </c>
      <c r="AS28" s="21">
        <v>0</v>
      </c>
      <c r="AT28" s="39" t="str">
        <f t="shared" si="31"/>
        <v>0</v>
      </c>
      <c r="AU28" s="29" t="str">
        <f t="shared" si="14"/>
        <v>2</v>
      </c>
      <c r="AV28" s="19">
        <f t="shared" si="32"/>
        <v>0</v>
      </c>
      <c r="AW28" s="88" t="str">
        <f t="shared" si="33"/>
        <v>0</v>
      </c>
      <c r="AX28" s="32" t="str">
        <f t="shared" si="15"/>
        <v>2</v>
      </c>
      <c r="AY28" s="91">
        <f t="shared" si="34"/>
        <v>14</v>
      </c>
      <c r="AZ28" s="90">
        <f t="shared" si="35"/>
        <v>2.7380952380952381</v>
      </c>
      <c r="BA28" s="92">
        <v>60</v>
      </c>
      <c r="BB28" s="91">
        <f t="shared" si="16"/>
        <v>74</v>
      </c>
      <c r="BC28" s="113" t="str">
        <f t="shared" si="36"/>
        <v>Rattrapage</v>
      </c>
      <c r="BD28" s="17"/>
    </row>
    <row r="29" spans="1:56" s="1" customFormat="1" ht="20.25" customHeight="1">
      <c r="A29" s="42">
        <v>16</v>
      </c>
      <c r="B29" s="43" t="s">
        <v>53</v>
      </c>
      <c r="C29" s="43" t="s">
        <v>109</v>
      </c>
      <c r="D29" s="43" t="s">
        <v>98</v>
      </c>
      <c r="E29" s="43" t="s">
        <v>160</v>
      </c>
      <c r="F29" s="28" t="s">
        <v>190</v>
      </c>
      <c r="G29" s="28" t="s">
        <v>191</v>
      </c>
      <c r="H29" s="28" t="s">
        <v>167</v>
      </c>
      <c r="I29" s="41">
        <f t="shared" si="17"/>
        <v>8.8181818181818183</v>
      </c>
      <c r="J29" s="37">
        <f t="shared" si="18"/>
        <v>6</v>
      </c>
      <c r="K29" s="30" t="str">
        <f t="shared" si="0"/>
        <v>1</v>
      </c>
      <c r="L29" s="33">
        <v>8</v>
      </c>
      <c r="M29" s="34" t="str">
        <f t="shared" si="1"/>
        <v>0</v>
      </c>
      <c r="N29" s="35" t="str">
        <f t="shared" si="2"/>
        <v>1</v>
      </c>
      <c r="O29" s="33">
        <v>9</v>
      </c>
      <c r="P29" s="34" t="str">
        <f t="shared" si="1"/>
        <v>0</v>
      </c>
      <c r="Q29" s="35" t="str">
        <f t="shared" si="3"/>
        <v>1</v>
      </c>
      <c r="R29" s="33">
        <v>10.5</v>
      </c>
      <c r="S29" s="10" t="str">
        <f t="shared" si="19"/>
        <v>6</v>
      </c>
      <c r="T29" s="31" t="str">
        <f t="shared" si="4"/>
        <v>1</v>
      </c>
      <c r="U29" s="41">
        <f t="shared" si="20"/>
        <v>8</v>
      </c>
      <c r="V29" s="37">
        <f t="shared" si="21"/>
        <v>4</v>
      </c>
      <c r="W29" s="30" t="str">
        <f t="shared" si="5"/>
        <v>1</v>
      </c>
      <c r="X29" s="33">
        <v>10</v>
      </c>
      <c r="Y29" s="34" t="str">
        <f t="shared" si="22"/>
        <v>4</v>
      </c>
      <c r="Z29" s="36" t="str">
        <f t="shared" si="6"/>
        <v>1</v>
      </c>
      <c r="AA29" s="33">
        <v>5</v>
      </c>
      <c r="AB29" s="10" t="str">
        <f t="shared" ref="AB29:AB61" si="37">IF((AA29&gt;=9.999),"2","0")</f>
        <v>0</v>
      </c>
      <c r="AC29" s="29" t="str">
        <f t="shared" si="7"/>
        <v>1</v>
      </c>
      <c r="AD29" s="41">
        <f t="shared" si="24"/>
        <v>12</v>
      </c>
      <c r="AE29" s="37" t="str">
        <f t="shared" si="25"/>
        <v>2</v>
      </c>
      <c r="AF29" s="30" t="str">
        <f t="shared" si="8"/>
        <v>1</v>
      </c>
      <c r="AG29" s="33">
        <v>12</v>
      </c>
      <c r="AH29" s="10" t="str">
        <f t="shared" si="26"/>
        <v>2</v>
      </c>
      <c r="AI29" s="29" t="str">
        <f t="shared" si="9"/>
        <v>1</v>
      </c>
      <c r="AJ29" s="41">
        <f t="shared" si="27"/>
        <v>10</v>
      </c>
      <c r="AK29" s="37" t="str">
        <f t="shared" si="28"/>
        <v>2</v>
      </c>
      <c r="AL29" s="30" t="str">
        <f t="shared" si="10"/>
        <v>1</v>
      </c>
      <c r="AM29" s="33">
        <v>10</v>
      </c>
      <c r="AN29" s="10" t="str">
        <f t="shared" si="29"/>
        <v>2</v>
      </c>
      <c r="AO29" s="29" t="str">
        <f t="shared" si="11"/>
        <v>1</v>
      </c>
      <c r="AP29" s="38">
        <f t="shared" si="30"/>
        <v>9.1904761904761898</v>
      </c>
      <c r="AQ29" s="39">
        <f t="shared" si="12"/>
        <v>14</v>
      </c>
      <c r="AR29" s="31" t="str">
        <f t="shared" si="13"/>
        <v>1</v>
      </c>
      <c r="AS29" s="21">
        <v>14</v>
      </c>
      <c r="AT29" s="39" t="str">
        <f t="shared" si="31"/>
        <v>30</v>
      </c>
      <c r="AU29" s="29" t="str">
        <f t="shared" si="14"/>
        <v>1</v>
      </c>
      <c r="AV29" s="19">
        <f t="shared" si="32"/>
        <v>14</v>
      </c>
      <c r="AW29" s="88" t="str">
        <f t="shared" si="33"/>
        <v>30</v>
      </c>
      <c r="AX29" s="32" t="str">
        <f t="shared" si="15"/>
        <v>1</v>
      </c>
      <c r="AY29" s="91">
        <f t="shared" si="34"/>
        <v>44</v>
      </c>
      <c r="AZ29" s="90">
        <f t="shared" si="35"/>
        <v>11.595238095238095</v>
      </c>
      <c r="BA29" s="92">
        <v>60</v>
      </c>
      <c r="BB29" s="91">
        <f t="shared" si="16"/>
        <v>104</v>
      </c>
      <c r="BC29" s="113" t="str">
        <f t="shared" si="36"/>
        <v>Rattrapage</v>
      </c>
      <c r="BD29" s="17"/>
    </row>
    <row r="30" spans="1:56" s="1" customFormat="1" ht="20.25" customHeight="1">
      <c r="A30" s="42">
        <v>17</v>
      </c>
      <c r="B30" s="43" t="s">
        <v>54</v>
      </c>
      <c r="C30" s="43" t="s">
        <v>110</v>
      </c>
      <c r="D30" s="43" t="s">
        <v>111</v>
      </c>
      <c r="E30" s="43" t="s">
        <v>160</v>
      </c>
      <c r="F30" s="28" t="s">
        <v>192</v>
      </c>
      <c r="G30" s="28" t="s">
        <v>193</v>
      </c>
      <c r="H30" s="28" t="s">
        <v>233</v>
      </c>
      <c r="I30" s="41">
        <f t="shared" si="17"/>
        <v>14.136363636363637</v>
      </c>
      <c r="J30" s="37" t="str">
        <f t="shared" si="18"/>
        <v>18</v>
      </c>
      <c r="K30" s="30" t="str">
        <f t="shared" si="0"/>
        <v>1</v>
      </c>
      <c r="L30" s="33">
        <v>13.5</v>
      </c>
      <c r="M30" s="34" t="str">
        <f t="shared" si="1"/>
        <v>6</v>
      </c>
      <c r="N30" s="35" t="str">
        <f t="shared" si="2"/>
        <v>1</v>
      </c>
      <c r="O30" s="33">
        <v>15</v>
      </c>
      <c r="P30" s="34" t="str">
        <f t="shared" si="1"/>
        <v>6</v>
      </c>
      <c r="Q30" s="35" t="str">
        <f t="shared" si="3"/>
        <v>1</v>
      </c>
      <c r="R30" s="33">
        <v>14</v>
      </c>
      <c r="S30" s="10" t="str">
        <f t="shared" si="19"/>
        <v>6</v>
      </c>
      <c r="T30" s="31" t="str">
        <f t="shared" si="4"/>
        <v>1</v>
      </c>
      <c r="U30" s="41">
        <f t="shared" si="20"/>
        <v>13</v>
      </c>
      <c r="V30" s="37" t="str">
        <f t="shared" si="21"/>
        <v>8</v>
      </c>
      <c r="W30" s="30" t="str">
        <f t="shared" si="5"/>
        <v>1</v>
      </c>
      <c r="X30" s="33">
        <v>14</v>
      </c>
      <c r="Y30" s="34" t="str">
        <f t="shared" si="22"/>
        <v>4</v>
      </c>
      <c r="Z30" s="36" t="str">
        <f t="shared" si="6"/>
        <v>1</v>
      </c>
      <c r="AA30" s="33">
        <v>11.5</v>
      </c>
      <c r="AB30" s="10" t="str">
        <f t="shared" si="37"/>
        <v>2</v>
      </c>
      <c r="AC30" s="29" t="str">
        <f t="shared" si="7"/>
        <v>1</v>
      </c>
      <c r="AD30" s="41">
        <f t="shared" si="24"/>
        <v>10.5</v>
      </c>
      <c r="AE30" s="37" t="str">
        <f t="shared" si="25"/>
        <v>2</v>
      </c>
      <c r="AF30" s="30" t="str">
        <f t="shared" si="8"/>
        <v>1</v>
      </c>
      <c r="AG30" s="33">
        <v>10.5</v>
      </c>
      <c r="AH30" s="10" t="str">
        <f t="shared" si="26"/>
        <v>2</v>
      </c>
      <c r="AI30" s="29" t="str">
        <f t="shared" si="9"/>
        <v>1</v>
      </c>
      <c r="AJ30" s="41">
        <f t="shared" si="27"/>
        <v>12</v>
      </c>
      <c r="AK30" s="37" t="str">
        <f t="shared" si="28"/>
        <v>2</v>
      </c>
      <c r="AL30" s="30" t="str">
        <f t="shared" si="10"/>
        <v>1</v>
      </c>
      <c r="AM30" s="33">
        <v>12</v>
      </c>
      <c r="AN30" s="10" t="str">
        <f t="shared" si="29"/>
        <v>2</v>
      </c>
      <c r="AO30" s="29" t="str">
        <f t="shared" si="11"/>
        <v>1</v>
      </c>
      <c r="AP30" s="38">
        <f t="shared" si="30"/>
        <v>13.142857142857142</v>
      </c>
      <c r="AQ30" s="39" t="str">
        <f t="shared" si="12"/>
        <v>30</v>
      </c>
      <c r="AR30" s="31" t="str">
        <f t="shared" si="13"/>
        <v>1</v>
      </c>
      <c r="AS30" s="21">
        <v>15.5</v>
      </c>
      <c r="AT30" s="39" t="str">
        <f t="shared" si="31"/>
        <v>30</v>
      </c>
      <c r="AU30" s="29" t="str">
        <f t="shared" si="14"/>
        <v>1</v>
      </c>
      <c r="AV30" s="19">
        <f t="shared" si="32"/>
        <v>15.5</v>
      </c>
      <c r="AW30" s="88" t="str">
        <f t="shared" si="33"/>
        <v>30</v>
      </c>
      <c r="AX30" s="32" t="str">
        <f t="shared" si="15"/>
        <v>1</v>
      </c>
      <c r="AY30" s="91">
        <f t="shared" si="34"/>
        <v>60</v>
      </c>
      <c r="AZ30" s="90">
        <f t="shared" si="35"/>
        <v>14.321428571428571</v>
      </c>
      <c r="BA30" s="92">
        <v>60</v>
      </c>
      <c r="BB30" s="91">
        <f t="shared" si="16"/>
        <v>120</v>
      </c>
      <c r="BC30" s="113" t="str">
        <f t="shared" si="36"/>
        <v>Admis</v>
      </c>
      <c r="BD30" s="17"/>
    </row>
    <row r="31" spans="1:56" s="1" customFormat="1" ht="20.25" customHeight="1">
      <c r="A31" s="42">
        <v>18</v>
      </c>
      <c r="B31" s="43" t="s">
        <v>55</v>
      </c>
      <c r="C31" s="43" t="s">
        <v>112</v>
      </c>
      <c r="D31" s="43" t="s">
        <v>113</v>
      </c>
      <c r="E31" s="43" t="s">
        <v>160</v>
      </c>
      <c r="F31" s="28" t="s">
        <v>194</v>
      </c>
      <c r="G31" s="28" t="s">
        <v>187</v>
      </c>
      <c r="H31" s="28" t="s">
        <v>167</v>
      </c>
      <c r="I31" s="41">
        <f t="shared" si="17"/>
        <v>10</v>
      </c>
      <c r="J31" s="37" t="str">
        <f t="shared" si="18"/>
        <v>18</v>
      </c>
      <c r="K31" s="30" t="str">
        <f t="shared" si="0"/>
        <v>1</v>
      </c>
      <c r="L31" s="33">
        <v>12</v>
      </c>
      <c r="M31" s="34" t="str">
        <f t="shared" si="1"/>
        <v>6</v>
      </c>
      <c r="N31" s="35" t="str">
        <f t="shared" si="2"/>
        <v>1</v>
      </c>
      <c r="O31" s="33">
        <v>7</v>
      </c>
      <c r="P31" s="34" t="str">
        <f t="shared" si="1"/>
        <v>0</v>
      </c>
      <c r="Q31" s="35" t="str">
        <f t="shared" si="3"/>
        <v>1</v>
      </c>
      <c r="R31" s="33">
        <v>11</v>
      </c>
      <c r="S31" s="10" t="str">
        <f t="shared" si="19"/>
        <v>6</v>
      </c>
      <c r="T31" s="31" t="str">
        <f t="shared" si="4"/>
        <v>1</v>
      </c>
      <c r="U31" s="41">
        <f t="shared" si="20"/>
        <v>13.4</v>
      </c>
      <c r="V31" s="37" t="str">
        <f t="shared" si="21"/>
        <v>8</v>
      </c>
      <c r="W31" s="30" t="str">
        <f t="shared" si="5"/>
        <v>1</v>
      </c>
      <c r="X31" s="33">
        <v>14</v>
      </c>
      <c r="Y31" s="34" t="str">
        <f t="shared" si="22"/>
        <v>4</v>
      </c>
      <c r="Z31" s="36" t="str">
        <f t="shared" si="6"/>
        <v>1</v>
      </c>
      <c r="AA31" s="33">
        <v>12.5</v>
      </c>
      <c r="AB31" s="10" t="str">
        <f t="shared" si="37"/>
        <v>2</v>
      </c>
      <c r="AC31" s="29" t="str">
        <f t="shared" si="7"/>
        <v>1</v>
      </c>
      <c r="AD31" s="41">
        <f t="shared" si="24"/>
        <v>12</v>
      </c>
      <c r="AE31" s="37" t="str">
        <f t="shared" si="25"/>
        <v>2</v>
      </c>
      <c r="AF31" s="30" t="str">
        <f t="shared" si="8"/>
        <v>1</v>
      </c>
      <c r="AG31" s="33">
        <v>12</v>
      </c>
      <c r="AH31" s="10" t="str">
        <f t="shared" si="26"/>
        <v>2</v>
      </c>
      <c r="AI31" s="29" t="str">
        <f t="shared" si="9"/>
        <v>1</v>
      </c>
      <c r="AJ31" s="41">
        <f t="shared" si="27"/>
        <v>10</v>
      </c>
      <c r="AK31" s="37" t="str">
        <f t="shared" si="28"/>
        <v>2</v>
      </c>
      <c r="AL31" s="30" t="str">
        <f t="shared" si="10"/>
        <v>1</v>
      </c>
      <c r="AM31" s="33">
        <v>10</v>
      </c>
      <c r="AN31" s="10" t="str">
        <f t="shared" si="29"/>
        <v>2</v>
      </c>
      <c r="AO31" s="29" t="str">
        <f t="shared" si="11"/>
        <v>1</v>
      </c>
      <c r="AP31" s="38">
        <f t="shared" si="30"/>
        <v>11.095238095238095</v>
      </c>
      <c r="AQ31" s="39" t="str">
        <f t="shared" si="12"/>
        <v>30</v>
      </c>
      <c r="AR31" s="31" t="str">
        <f t="shared" si="13"/>
        <v>1</v>
      </c>
      <c r="AS31" s="21">
        <v>15.5</v>
      </c>
      <c r="AT31" s="39" t="str">
        <f t="shared" si="31"/>
        <v>30</v>
      </c>
      <c r="AU31" s="29" t="str">
        <f t="shared" si="14"/>
        <v>1</v>
      </c>
      <c r="AV31" s="19">
        <f t="shared" si="32"/>
        <v>15.5</v>
      </c>
      <c r="AW31" s="88" t="str">
        <f t="shared" si="33"/>
        <v>30</v>
      </c>
      <c r="AX31" s="32" t="str">
        <f t="shared" si="15"/>
        <v>1</v>
      </c>
      <c r="AY31" s="91">
        <f t="shared" si="34"/>
        <v>60</v>
      </c>
      <c r="AZ31" s="90">
        <f t="shared" si="35"/>
        <v>13.297619047619047</v>
      </c>
      <c r="BA31" s="92">
        <v>60</v>
      </c>
      <c r="BB31" s="91">
        <f t="shared" si="16"/>
        <v>120</v>
      </c>
      <c r="BC31" s="113" t="str">
        <f t="shared" si="36"/>
        <v>Admis</v>
      </c>
      <c r="BD31" s="17"/>
    </row>
    <row r="32" spans="1:56" s="1" customFormat="1" ht="20.25" customHeight="1">
      <c r="A32" s="42">
        <v>19</v>
      </c>
      <c r="B32" s="43" t="s">
        <v>56</v>
      </c>
      <c r="C32" s="43" t="s">
        <v>114</v>
      </c>
      <c r="D32" s="43" t="s">
        <v>108</v>
      </c>
      <c r="E32" s="43" t="s">
        <v>160</v>
      </c>
      <c r="F32" s="28" t="s">
        <v>195</v>
      </c>
      <c r="G32" s="28" t="s">
        <v>196</v>
      </c>
      <c r="H32" s="28" t="s">
        <v>167</v>
      </c>
      <c r="I32" s="41">
        <f t="shared" si="17"/>
        <v>14.090909090909092</v>
      </c>
      <c r="J32" s="37" t="str">
        <f t="shared" si="18"/>
        <v>18</v>
      </c>
      <c r="K32" s="30" t="str">
        <f t="shared" si="0"/>
        <v>1</v>
      </c>
      <c r="L32" s="33">
        <v>13</v>
      </c>
      <c r="M32" s="34" t="str">
        <f t="shared" si="1"/>
        <v>6</v>
      </c>
      <c r="N32" s="35" t="str">
        <f t="shared" si="2"/>
        <v>1</v>
      </c>
      <c r="O32" s="33">
        <v>17</v>
      </c>
      <c r="P32" s="34" t="str">
        <f t="shared" si="1"/>
        <v>6</v>
      </c>
      <c r="Q32" s="35" t="str">
        <f t="shared" si="3"/>
        <v>1</v>
      </c>
      <c r="R32" s="33">
        <v>11</v>
      </c>
      <c r="S32" s="10" t="str">
        <f t="shared" si="19"/>
        <v>6</v>
      </c>
      <c r="T32" s="31" t="str">
        <f t="shared" si="4"/>
        <v>1</v>
      </c>
      <c r="U32" s="41">
        <f t="shared" si="20"/>
        <v>6.4</v>
      </c>
      <c r="V32" s="37">
        <f t="shared" si="21"/>
        <v>2</v>
      </c>
      <c r="W32" s="30" t="str">
        <f t="shared" si="5"/>
        <v>1</v>
      </c>
      <c r="X32" s="33">
        <v>4</v>
      </c>
      <c r="Y32" s="34" t="str">
        <f t="shared" si="22"/>
        <v>0</v>
      </c>
      <c r="Z32" s="36" t="str">
        <f t="shared" si="6"/>
        <v>1</v>
      </c>
      <c r="AA32" s="33">
        <v>10</v>
      </c>
      <c r="AB32" s="10" t="str">
        <f t="shared" si="37"/>
        <v>2</v>
      </c>
      <c r="AC32" s="29" t="str">
        <f t="shared" si="7"/>
        <v>1</v>
      </c>
      <c r="AD32" s="41">
        <f t="shared" si="24"/>
        <v>10.5</v>
      </c>
      <c r="AE32" s="37" t="str">
        <f t="shared" si="25"/>
        <v>2</v>
      </c>
      <c r="AF32" s="30" t="str">
        <f t="shared" si="8"/>
        <v>1</v>
      </c>
      <c r="AG32" s="33">
        <v>10.5</v>
      </c>
      <c r="AH32" s="10" t="str">
        <f t="shared" si="26"/>
        <v>2</v>
      </c>
      <c r="AI32" s="29" t="str">
        <f t="shared" si="9"/>
        <v>1</v>
      </c>
      <c r="AJ32" s="41">
        <f t="shared" si="27"/>
        <v>13</v>
      </c>
      <c r="AK32" s="37" t="str">
        <f t="shared" si="28"/>
        <v>2</v>
      </c>
      <c r="AL32" s="30" t="str">
        <f t="shared" si="10"/>
        <v>1</v>
      </c>
      <c r="AM32" s="33">
        <v>13</v>
      </c>
      <c r="AN32" s="10" t="str">
        <f t="shared" si="29"/>
        <v>2</v>
      </c>
      <c r="AO32" s="29" t="str">
        <f t="shared" si="11"/>
        <v>1</v>
      </c>
      <c r="AP32" s="38">
        <f t="shared" si="30"/>
        <v>11.642857142857142</v>
      </c>
      <c r="AQ32" s="39" t="str">
        <f t="shared" si="12"/>
        <v>30</v>
      </c>
      <c r="AR32" s="31" t="str">
        <f t="shared" si="13"/>
        <v>1</v>
      </c>
      <c r="AS32" s="21">
        <v>0</v>
      </c>
      <c r="AT32" s="39" t="str">
        <f t="shared" si="31"/>
        <v>0</v>
      </c>
      <c r="AU32" s="29" t="str">
        <f t="shared" si="14"/>
        <v>2</v>
      </c>
      <c r="AV32" s="19">
        <f t="shared" si="32"/>
        <v>0</v>
      </c>
      <c r="AW32" s="88" t="str">
        <f t="shared" si="33"/>
        <v>0</v>
      </c>
      <c r="AX32" s="32" t="str">
        <f t="shared" si="15"/>
        <v>2</v>
      </c>
      <c r="AY32" s="91">
        <f t="shared" si="34"/>
        <v>30</v>
      </c>
      <c r="AZ32" s="90">
        <f t="shared" si="35"/>
        <v>5.8214285714285712</v>
      </c>
      <c r="BA32" s="92">
        <v>60</v>
      </c>
      <c r="BB32" s="91">
        <f t="shared" si="16"/>
        <v>90</v>
      </c>
      <c r="BC32" s="113" t="str">
        <f t="shared" si="36"/>
        <v>Rattrapage</v>
      </c>
      <c r="BD32" s="17"/>
    </row>
    <row r="33" spans="1:56" s="1" customFormat="1" ht="20.25" customHeight="1">
      <c r="A33" s="42">
        <v>20</v>
      </c>
      <c r="B33" s="43" t="s">
        <v>57</v>
      </c>
      <c r="C33" s="43" t="s">
        <v>115</v>
      </c>
      <c r="D33" s="43" t="s">
        <v>116</v>
      </c>
      <c r="E33" s="43" t="s">
        <v>160</v>
      </c>
      <c r="F33" s="28" t="s">
        <v>197</v>
      </c>
      <c r="G33" s="28" t="s">
        <v>167</v>
      </c>
      <c r="H33" s="28" t="s">
        <v>167</v>
      </c>
      <c r="I33" s="41">
        <f t="shared" si="17"/>
        <v>7.5</v>
      </c>
      <c r="J33" s="37">
        <f t="shared" si="18"/>
        <v>6</v>
      </c>
      <c r="K33" s="30" t="str">
        <f t="shared" si="0"/>
        <v>1</v>
      </c>
      <c r="L33" s="33">
        <v>8.5</v>
      </c>
      <c r="M33" s="34" t="str">
        <f t="shared" si="1"/>
        <v>0</v>
      </c>
      <c r="N33" s="35" t="str">
        <f t="shared" si="2"/>
        <v>1</v>
      </c>
      <c r="O33" s="33">
        <v>4.5</v>
      </c>
      <c r="P33" s="34" t="str">
        <f t="shared" si="1"/>
        <v>0</v>
      </c>
      <c r="Q33" s="35" t="str">
        <f t="shared" si="3"/>
        <v>1</v>
      </c>
      <c r="R33" s="33">
        <v>11</v>
      </c>
      <c r="S33" s="10" t="str">
        <f t="shared" si="19"/>
        <v>6</v>
      </c>
      <c r="T33" s="31" t="str">
        <f t="shared" si="4"/>
        <v>1</v>
      </c>
      <c r="U33" s="41">
        <f t="shared" si="20"/>
        <v>11.2</v>
      </c>
      <c r="V33" s="37" t="str">
        <f t="shared" si="21"/>
        <v>8</v>
      </c>
      <c r="W33" s="30" t="str">
        <f t="shared" si="5"/>
        <v>1</v>
      </c>
      <c r="X33" s="33">
        <v>12</v>
      </c>
      <c r="Y33" s="34" t="str">
        <f t="shared" si="22"/>
        <v>4</v>
      </c>
      <c r="Z33" s="36" t="str">
        <f t="shared" si="6"/>
        <v>1</v>
      </c>
      <c r="AA33" s="33">
        <v>10</v>
      </c>
      <c r="AB33" s="10" t="str">
        <f t="shared" si="37"/>
        <v>2</v>
      </c>
      <c r="AC33" s="29" t="str">
        <f t="shared" si="7"/>
        <v>1</v>
      </c>
      <c r="AD33" s="41">
        <f t="shared" si="24"/>
        <v>11</v>
      </c>
      <c r="AE33" s="37" t="str">
        <f t="shared" si="25"/>
        <v>2</v>
      </c>
      <c r="AF33" s="30" t="str">
        <f t="shared" si="8"/>
        <v>1</v>
      </c>
      <c r="AG33" s="33">
        <v>11</v>
      </c>
      <c r="AH33" s="10" t="str">
        <f t="shared" si="26"/>
        <v>2</v>
      </c>
      <c r="AI33" s="29" t="str">
        <f t="shared" si="9"/>
        <v>1</v>
      </c>
      <c r="AJ33" s="41">
        <f t="shared" si="27"/>
        <v>0</v>
      </c>
      <c r="AK33" s="37" t="str">
        <f t="shared" si="28"/>
        <v>0</v>
      </c>
      <c r="AL33" s="30" t="str">
        <f t="shared" si="10"/>
        <v>2</v>
      </c>
      <c r="AM33" s="33">
        <v>0</v>
      </c>
      <c r="AN33" s="10" t="str">
        <f t="shared" si="29"/>
        <v>0</v>
      </c>
      <c r="AO33" s="29" t="str">
        <f t="shared" si="11"/>
        <v>2</v>
      </c>
      <c r="AP33" s="38">
        <f t="shared" si="30"/>
        <v>8.1666666666666661</v>
      </c>
      <c r="AQ33" s="39">
        <f t="shared" si="12"/>
        <v>16</v>
      </c>
      <c r="AR33" s="31" t="str">
        <f t="shared" si="13"/>
        <v>1</v>
      </c>
      <c r="AS33" s="21">
        <v>15</v>
      </c>
      <c r="AT33" s="39" t="str">
        <f t="shared" si="31"/>
        <v>30</v>
      </c>
      <c r="AU33" s="29" t="str">
        <f t="shared" si="14"/>
        <v>1</v>
      </c>
      <c r="AV33" s="19">
        <f t="shared" si="32"/>
        <v>15</v>
      </c>
      <c r="AW33" s="88" t="str">
        <f t="shared" si="33"/>
        <v>30</v>
      </c>
      <c r="AX33" s="32" t="str">
        <f t="shared" si="15"/>
        <v>1</v>
      </c>
      <c r="AY33" s="91">
        <f t="shared" si="34"/>
        <v>46</v>
      </c>
      <c r="AZ33" s="90">
        <f t="shared" si="35"/>
        <v>11.583333333333332</v>
      </c>
      <c r="BA33" s="92">
        <v>60</v>
      </c>
      <c r="BB33" s="91">
        <f t="shared" si="16"/>
        <v>106</v>
      </c>
      <c r="BC33" s="113" t="str">
        <f t="shared" si="36"/>
        <v>Rattrapage</v>
      </c>
      <c r="BD33" s="17"/>
    </row>
    <row r="34" spans="1:56" s="1" customFormat="1" ht="20.25" customHeight="1">
      <c r="A34" s="42">
        <v>21</v>
      </c>
      <c r="B34" s="43" t="s">
        <v>58</v>
      </c>
      <c r="C34" s="43" t="s">
        <v>117</v>
      </c>
      <c r="D34" s="43" t="s">
        <v>118</v>
      </c>
      <c r="E34" s="43" t="s">
        <v>160</v>
      </c>
      <c r="F34" s="28" t="s">
        <v>198</v>
      </c>
      <c r="G34" s="28" t="s">
        <v>199</v>
      </c>
      <c r="H34" s="28" t="s">
        <v>167</v>
      </c>
      <c r="I34" s="41">
        <f t="shared" si="17"/>
        <v>7.9090909090909092</v>
      </c>
      <c r="J34" s="37">
        <f t="shared" si="18"/>
        <v>0</v>
      </c>
      <c r="K34" s="30" t="str">
        <f t="shared" si="0"/>
        <v>1</v>
      </c>
      <c r="L34" s="33">
        <v>9</v>
      </c>
      <c r="M34" s="34" t="str">
        <f t="shared" si="1"/>
        <v>0</v>
      </c>
      <c r="N34" s="35" t="str">
        <f t="shared" si="2"/>
        <v>1</v>
      </c>
      <c r="O34" s="33">
        <v>6</v>
      </c>
      <c r="P34" s="34" t="str">
        <f t="shared" si="1"/>
        <v>0</v>
      </c>
      <c r="Q34" s="35" t="str">
        <f t="shared" si="3"/>
        <v>1</v>
      </c>
      <c r="R34" s="33">
        <v>9</v>
      </c>
      <c r="S34" s="10" t="str">
        <f t="shared" si="19"/>
        <v>0</v>
      </c>
      <c r="T34" s="31" t="str">
        <f t="shared" si="4"/>
        <v>1</v>
      </c>
      <c r="U34" s="41">
        <f t="shared" si="20"/>
        <v>8.9</v>
      </c>
      <c r="V34" s="37">
        <f t="shared" si="21"/>
        <v>0</v>
      </c>
      <c r="W34" s="30" t="str">
        <f t="shared" si="5"/>
        <v>1</v>
      </c>
      <c r="X34" s="33">
        <v>9.5</v>
      </c>
      <c r="Y34" s="34" t="str">
        <f t="shared" si="22"/>
        <v>0</v>
      </c>
      <c r="Z34" s="36" t="str">
        <f t="shared" si="6"/>
        <v>1</v>
      </c>
      <c r="AA34" s="33">
        <v>8</v>
      </c>
      <c r="AB34" s="10" t="str">
        <f t="shared" si="37"/>
        <v>0</v>
      </c>
      <c r="AC34" s="29" t="str">
        <f t="shared" si="7"/>
        <v>1</v>
      </c>
      <c r="AD34" s="41">
        <f t="shared" si="24"/>
        <v>10</v>
      </c>
      <c r="AE34" s="37" t="str">
        <f t="shared" si="25"/>
        <v>2</v>
      </c>
      <c r="AF34" s="30" t="str">
        <f t="shared" si="8"/>
        <v>1</v>
      </c>
      <c r="AG34" s="33">
        <v>10</v>
      </c>
      <c r="AH34" s="10" t="str">
        <f t="shared" si="26"/>
        <v>2</v>
      </c>
      <c r="AI34" s="29" t="str">
        <f t="shared" si="9"/>
        <v>1</v>
      </c>
      <c r="AJ34" s="41">
        <f t="shared" si="27"/>
        <v>14.5</v>
      </c>
      <c r="AK34" s="37" t="str">
        <f t="shared" si="28"/>
        <v>2</v>
      </c>
      <c r="AL34" s="30" t="str">
        <f t="shared" si="10"/>
        <v>1</v>
      </c>
      <c r="AM34" s="33">
        <v>14.5</v>
      </c>
      <c r="AN34" s="10" t="str">
        <f t="shared" si="29"/>
        <v>2</v>
      </c>
      <c r="AO34" s="29" t="str">
        <f t="shared" si="11"/>
        <v>1</v>
      </c>
      <c r="AP34" s="38">
        <f t="shared" si="30"/>
        <v>9.0714285714285712</v>
      </c>
      <c r="AQ34" s="39">
        <f t="shared" si="12"/>
        <v>4</v>
      </c>
      <c r="AR34" s="31" t="str">
        <f t="shared" si="13"/>
        <v>1</v>
      </c>
      <c r="AS34" s="21">
        <v>15.5</v>
      </c>
      <c r="AT34" s="39" t="str">
        <f t="shared" si="31"/>
        <v>30</v>
      </c>
      <c r="AU34" s="29" t="str">
        <f t="shared" si="14"/>
        <v>1</v>
      </c>
      <c r="AV34" s="19">
        <f t="shared" si="32"/>
        <v>15.5</v>
      </c>
      <c r="AW34" s="88" t="str">
        <f t="shared" si="33"/>
        <v>30</v>
      </c>
      <c r="AX34" s="32" t="str">
        <f t="shared" si="15"/>
        <v>1</v>
      </c>
      <c r="AY34" s="91">
        <f t="shared" si="34"/>
        <v>34</v>
      </c>
      <c r="AZ34" s="90">
        <f t="shared" si="35"/>
        <v>12.285714285714285</v>
      </c>
      <c r="BA34" s="92">
        <v>60</v>
      </c>
      <c r="BB34" s="91">
        <f t="shared" si="16"/>
        <v>94</v>
      </c>
      <c r="BC34" s="113" t="str">
        <f t="shared" si="36"/>
        <v>Rattrapage</v>
      </c>
      <c r="BD34" s="17"/>
    </row>
    <row r="35" spans="1:56" s="1" customFormat="1" ht="20.25" customHeight="1">
      <c r="A35" s="42">
        <v>22</v>
      </c>
      <c r="B35" s="43" t="s">
        <v>59</v>
      </c>
      <c r="C35" s="43" t="s">
        <v>119</v>
      </c>
      <c r="D35" s="43" t="s">
        <v>106</v>
      </c>
      <c r="E35" s="43" t="s">
        <v>160</v>
      </c>
      <c r="F35" s="28" t="s">
        <v>200</v>
      </c>
      <c r="G35" s="28" t="s">
        <v>201</v>
      </c>
      <c r="H35" s="28" t="s">
        <v>167</v>
      </c>
      <c r="I35" s="41">
        <f t="shared" si="17"/>
        <v>10.545454545454545</v>
      </c>
      <c r="J35" s="37" t="str">
        <f t="shared" si="18"/>
        <v>18</v>
      </c>
      <c r="K35" s="30" t="str">
        <f t="shared" si="0"/>
        <v>1</v>
      </c>
      <c r="L35" s="33">
        <v>11</v>
      </c>
      <c r="M35" s="34" t="str">
        <f t="shared" si="1"/>
        <v>6</v>
      </c>
      <c r="N35" s="35" t="str">
        <f t="shared" si="2"/>
        <v>1</v>
      </c>
      <c r="O35" s="33">
        <v>10</v>
      </c>
      <c r="P35" s="34" t="str">
        <f t="shared" si="1"/>
        <v>6</v>
      </c>
      <c r="Q35" s="35" t="str">
        <f t="shared" si="3"/>
        <v>1</v>
      </c>
      <c r="R35" s="33">
        <v>10.5</v>
      </c>
      <c r="S35" s="10" t="str">
        <f t="shared" si="19"/>
        <v>6</v>
      </c>
      <c r="T35" s="31" t="str">
        <f t="shared" si="4"/>
        <v>1</v>
      </c>
      <c r="U35" s="41">
        <f t="shared" si="20"/>
        <v>11</v>
      </c>
      <c r="V35" s="37" t="str">
        <f t="shared" si="21"/>
        <v>8</v>
      </c>
      <c r="W35" s="30" t="str">
        <f t="shared" si="5"/>
        <v>1</v>
      </c>
      <c r="X35" s="33">
        <v>12</v>
      </c>
      <c r="Y35" s="34" t="str">
        <f t="shared" si="22"/>
        <v>4</v>
      </c>
      <c r="Z35" s="36" t="str">
        <f t="shared" si="6"/>
        <v>1</v>
      </c>
      <c r="AA35" s="33">
        <v>9.5</v>
      </c>
      <c r="AB35" s="10" t="str">
        <f t="shared" si="37"/>
        <v>0</v>
      </c>
      <c r="AC35" s="29" t="str">
        <f t="shared" si="7"/>
        <v>1</v>
      </c>
      <c r="AD35" s="41">
        <f t="shared" si="24"/>
        <v>12</v>
      </c>
      <c r="AE35" s="37" t="str">
        <f t="shared" si="25"/>
        <v>2</v>
      </c>
      <c r="AF35" s="30" t="str">
        <f t="shared" si="8"/>
        <v>1</v>
      </c>
      <c r="AG35" s="33">
        <v>12</v>
      </c>
      <c r="AH35" s="10" t="str">
        <f t="shared" si="26"/>
        <v>2</v>
      </c>
      <c r="AI35" s="29" t="str">
        <f t="shared" si="9"/>
        <v>1</v>
      </c>
      <c r="AJ35" s="41">
        <f t="shared" si="27"/>
        <v>0</v>
      </c>
      <c r="AK35" s="37" t="str">
        <f t="shared" si="28"/>
        <v>0</v>
      </c>
      <c r="AL35" s="30" t="str">
        <f t="shared" si="10"/>
        <v>2</v>
      </c>
      <c r="AM35" s="33">
        <v>0</v>
      </c>
      <c r="AN35" s="10" t="str">
        <f t="shared" si="29"/>
        <v>0</v>
      </c>
      <c r="AO35" s="29" t="str">
        <f t="shared" si="11"/>
        <v>2</v>
      </c>
      <c r="AP35" s="38">
        <f t="shared" si="30"/>
        <v>9.8571428571428577</v>
      </c>
      <c r="AQ35" s="39">
        <f t="shared" si="12"/>
        <v>28</v>
      </c>
      <c r="AR35" s="31" t="str">
        <f t="shared" si="13"/>
        <v>1</v>
      </c>
      <c r="AS35" s="21">
        <v>0</v>
      </c>
      <c r="AT35" s="39" t="str">
        <f t="shared" si="31"/>
        <v>0</v>
      </c>
      <c r="AU35" s="29" t="str">
        <f t="shared" si="14"/>
        <v>2</v>
      </c>
      <c r="AV35" s="19">
        <f t="shared" si="32"/>
        <v>0</v>
      </c>
      <c r="AW35" s="88" t="str">
        <f t="shared" si="33"/>
        <v>0</v>
      </c>
      <c r="AX35" s="32" t="str">
        <f t="shared" si="15"/>
        <v>2</v>
      </c>
      <c r="AY35" s="91">
        <f t="shared" si="34"/>
        <v>28</v>
      </c>
      <c r="AZ35" s="90">
        <f t="shared" si="35"/>
        <v>4.9285714285714288</v>
      </c>
      <c r="BA35" s="92">
        <v>60</v>
      </c>
      <c r="BB35" s="91">
        <f t="shared" si="16"/>
        <v>88</v>
      </c>
      <c r="BC35" s="113" t="str">
        <f t="shared" si="36"/>
        <v>Rattrapage</v>
      </c>
      <c r="BD35" s="17"/>
    </row>
    <row r="36" spans="1:56" s="77" customFormat="1" ht="20.25">
      <c r="A36" s="63"/>
      <c r="B36" s="64"/>
      <c r="C36" s="64"/>
      <c r="D36" s="64"/>
      <c r="E36" s="64"/>
      <c r="F36" s="65"/>
      <c r="G36" s="65"/>
      <c r="H36" s="65"/>
      <c r="I36" s="78"/>
      <c r="J36" s="79"/>
      <c r="K36" s="66"/>
      <c r="L36" s="67"/>
      <c r="M36" s="68"/>
      <c r="N36" s="69"/>
      <c r="O36" s="67"/>
      <c r="P36" s="68"/>
      <c r="Q36" s="69"/>
      <c r="R36" s="67"/>
      <c r="S36" s="70"/>
      <c r="T36" s="71"/>
      <c r="U36" s="78"/>
      <c r="V36" s="79"/>
      <c r="W36" s="66"/>
      <c r="X36" s="67"/>
      <c r="Y36" s="68"/>
      <c r="Z36" s="72"/>
      <c r="AA36" s="67"/>
      <c r="AB36" s="70"/>
      <c r="AC36" s="73"/>
      <c r="AD36" s="78"/>
      <c r="AE36" s="79"/>
      <c r="AF36" s="66"/>
      <c r="AG36" s="67"/>
      <c r="AH36" s="70"/>
      <c r="AI36" s="73"/>
      <c r="AJ36" s="78"/>
      <c r="AK36" s="79"/>
      <c r="AL36" s="71"/>
      <c r="AM36" s="67"/>
      <c r="AN36" s="70"/>
      <c r="AO36" s="73"/>
      <c r="AP36" s="78"/>
      <c r="AQ36" s="74"/>
      <c r="AR36" s="71"/>
      <c r="AS36" s="82"/>
      <c r="AT36" s="75"/>
      <c r="AU36" s="73"/>
      <c r="AV36" s="82"/>
      <c r="AW36" s="83"/>
      <c r="AX36" s="71"/>
      <c r="AY36" s="71"/>
      <c r="AZ36" s="71"/>
      <c r="BA36" s="71"/>
      <c r="BB36" s="71"/>
      <c r="BC36" s="80"/>
      <c r="BD36" s="76"/>
    </row>
    <row r="37" spans="1:56" s="77" customFormat="1" ht="20.25">
      <c r="A37" s="63"/>
      <c r="B37" s="64"/>
      <c r="C37" s="64"/>
      <c r="D37" s="64"/>
      <c r="E37" s="64"/>
      <c r="F37" s="65"/>
      <c r="G37" s="65"/>
      <c r="H37" s="65"/>
      <c r="I37" s="78"/>
      <c r="J37" s="79"/>
      <c r="K37" s="66"/>
      <c r="L37" s="67"/>
      <c r="M37" s="68"/>
      <c r="N37" s="69"/>
      <c r="O37" s="67"/>
      <c r="P37" s="68"/>
      <c r="Q37" s="69"/>
      <c r="R37" s="67"/>
      <c r="S37" s="70"/>
      <c r="T37" s="71"/>
      <c r="U37" s="78"/>
      <c r="V37" s="79"/>
      <c r="W37" s="66"/>
      <c r="X37" s="67"/>
      <c r="Y37" s="68"/>
      <c r="Z37" s="72"/>
      <c r="AA37" s="67"/>
      <c r="AB37" s="70"/>
      <c r="AC37" s="73"/>
      <c r="AD37" s="78"/>
      <c r="AE37" s="79"/>
      <c r="AF37" s="66"/>
      <c r="AG37" s="67"/>
      <c r="AH37" s="70"/>
      <c r="AI37" s="73"/>
      <c r="AJ37" s="78"/>
      <c r="AK37" s="79"/>
      <c r="AL37" s="71"/>
      <c r="AM37" s="67"/>
      <c r="AN37" s="70"/>
      <c r="AO37" s="73"/>
      <c r="AP37" s="78"/>
      <c r="AQ37" s="74"/>
      <c r="AR37" s="71"/>
      <c r="AS37" s="82"/>
      <c r="AT37" s="75"/>
      <c r="AU37" s="73"/>
      <c r="AV37" s="82"/>
      <c r="AW37" s="83"/>
      <c r="AX37" s="71"/>
      <c r="AY37" s="71"/>
      <c r="AZ37" s="71"/>
      <c r="BA37" s="71"/>
      <c r="BB37" s="71"/>
      <c r="BC37" s="80"/>
      <c r="BD37" s="76"/>
    </row>
    <row r="38" spans="1:56" s="77" customFormat="1" ht="18.75">
      <c r="A38" s="114" t="s">
        <v>9</v>
      </c>
      <c r="B38" s="115"/>
      <c r="C38" s="115"/>
      <c r="D38" s="115"/>
      <c r="E38" s="116"/>
      <c r="F38" s="40"/>
      <c r="G38" s="40"/>
      <c r="H38" s="40"/>
      <c r="I38" s="2">
        <v>18</v>
      </c>
      <c r="J38" s="3"/>
      <c r="K38" s="3"/>
      <c r="L38" s="4">
        <v>6</v>
      </c>
      <c r="M38" s="4"/>
      <c r="N38" s="4"/>
      <c r="O38" s="4">
        <v>6</v>
      </c>
      <c r="P38" s="4"/>
      <c r="Q38" s="4"/>
      <c r="R38" s="4">
        <v>6</v>
      </c>
      <c r="S38" s="4"/>
      <c r="T38" s="4"/>
      <c r="U38" s="2">
        <v>8</v>
      </c>
      <c r="V38" s="3"/>
      <c r="W38" s="3"/>
      <c r="X38" s="4">
        <v>4</v>
      </c>
      <c r="Y38" s="4"/>
      <c r="Z38" s="4"/>
      <c r="AA38" s="4">
        <v>4</v>
      </c>
      <c r="AB38" s="4"/>
      <c r="AC38" s="4"/>
      <c r="AD38" s="2">
        <v>2</v>
      </c>
      <c r="AE38" s="3"/>
      <c r="AF38" s="3"/>
      <c r="AG38" s="4">
        <v>2</v>
      </c>
      <c r="AH38" s="4"/>
      <c r="AI38" s="4"/>
      <c r="AJ38" s="2">
        <v>2</v>
      </c>
      <c r="AK38" s="3"/>
      <c r="AL38" s="3"/>
      <c r="AM38" s="4">
        <v>2</v>
      </c>
      <c r="AN38" s="5"/>
      <c r="AO38" s="5"/>
      <c r="AP38" s="6"/>
      <c r="AQ38" s="7"/>
      <c r="AR38" s="7"/>
      <c r="AS38" s="20">
        <v>30</v>
      </c>
      <c r="AT38" s="7"/>
      <c r="AU38" s="7"/>
      <c r="AV38" s="7"/>
      <c r="AW38" s="7"/>
      <c r="AX38" s="7"/>
      <c r="AY38" s="7"/>
      <c r="AZ38" s="7"/>
      <c r="BA38" s="7"/>
      <c r="BB38" s="7"/>
      <c r="BC38"/>
      <c r="BD38"/>
    </row>
    <row r="39" spans="1:56" s="77" customFormat="1" ht="18.75">
      <c r="A39" s="114" t="s">
        <v>10</v>
      </c>
      <c r="B39" s="115"/>
      <c r="C39" s="115"/>
      <c r="D39" s="115"/>
      <c r="E39" s="116"/>
      <c r="F39" s="40"/>
      <c r="G39" s="40"/>
      <c r="H39" s="40"/>
      <c r="I39" s="2">
        <v>11</v>
      </c>
      <c r="J39" s="3"/>
      <c r="K39" s="3"/>
      <c r="L39" s="4">
        <v>5</v>
      </c>
      <c r="M39" s="4"/>
      <c r="N39" s="4"/>
      <c r="O39" s="4">
        <v>4</v>
      </c>
      <c r="P39" s="4"/>
      <c r="Q39" s="4"/>
      <c r="R39" s="4">
        <v>2</v>
      </c>
      <c r="S39" s="4"/>
      <c r="T39" s="4"/>
      <c r="U39" s="2">
        <v>5</v>
      </c>
      <c r="V39" s="3"/>
      <c r="W39" s="3"/>
      <c r="X39" s="4">
        <v>3</v>
      </c>
      <c r="Y39" s="4"/>
      <c r="Z39" s="4"/>
      <c r="AA39" s="4">
        <v>2</v>
      </c>
      <c r="AB39" s="4"/>
      <c r="AC39" s="4"/>
      <c r="AD39" s="2">
        <v>3</v>
      </c>
      <c r="AE39" s="3"/>
      <c r="AF39" s="3"/>
      <c r="AG39" s="4">
        <v>3</v>
      </c>
      <c r="AH39" s="4"/>
      <c r="AI39" s="4"/>
      <c r="AJ39" s="2">
        <v>2</v>
      </c>
      <c r="AK39" s="3"/>
      <c r="AL39" s="3"/>
      <c r="AM39" s="4">
        <v>2</v>
      </c>
      <c r="AN39" s="5"/>
      <c r="AO39" s="5"/>
      <c r="AP39" s="6"/>
      <c r="AQ39" s="7"/>
      <c r="AR39" s="7"/>
      <c r="AS39" s="20">
        <v>18</v>
      </c>
      <c r="AT39" s="7"/>
      <c r="AU39" s="7"/>
      <c r="AV39" s="7"/>
      <c r="AW39" s="7"/>
      <c r="AX39" s="7"/>
      <c r="AY39" s="7"/>
      <c r="AZ39" s="7"/>
      <c r="BA39" s="7"/>
      <c r="BB39" s="7"/>
      <c r="BC39"/>
      <c r="BD39"/>
    </row>
    <row r="40" spans="1:56" s="77" customFormat="1" ht="110.25">
      <c r="A40" s="8" t="s">
        <v>8</v>
      </c>
      <c r="B40" s="8" t="s">
        <v>0</v>
      </c>
      <c r="C40" s="8" t="s">
        <v>1</v>
      </c>
      <c r="D40" s="8" t="s">
        <v>2</v>
      </c>
      <c r="E40" s="9" t="s">
        <v>3</v>
      </c>
      <c r="F40" s="26" t="s">
        <v>236</v>
      </c>
      <c r="G40" s="26" t="s">
        <v>237</v>
      </c>
      <c r="H40" s="27" t="s">
        <v>232</v>
      </c>
      <c r="I40" s="45" t="s">
        <v>4</v>
      </c>
      <c r="J40" s="46" t="s">
        <v>11</v>
      </c>
      <c r="K40" s="47" t="s">
        <v>245</v>
      </c>
      <c r="L40" s="48" t="s">
        <v>22</v>
      </c>
      <c r="M40" s="49" t="s">
        <v>238</v>
      </c>
      <c r="N40" s="50" t="s">
        <v>246</v>
      </c>
      <c r="O40" s="48" t="s">
        <v>23</v>
      </c>
      <c r="P40" s="49" t="s">
        <v>239</v>
      </c>
      <c r="Q40" s="50" t="s">
        <v>247</v>
      </c>
      <c r="R40" s="48" t="s">
        <v>24</v>
      </c>
      <c r="S40" s="49" t="s">
        <v>240</v>
      </c>
      <c r="T40" s="50" t="s">
        <v>248</v>
      </c>
      <c r="U40" s="51" t="s">
        <v>5</v>
      </c>
      <c r="V40" s="52" t="s">
        <v>12</v>
      </c>
      <c r="W40" s="53" t="s">
        <v>249</v>
      </c>
      <c r="X40" s="48" t="s">
        <v>25</v>
      </c>
      <c r="Y40" s="49" t="s">
        <v>241</v>
      </c>
      <c r="Z40" s="50" t="s">
        <v>250</v>
      </c>
      <c r="AA40" s="48" t="s">
        <v>26</v>
      </c>
      <c r="AB40" s="49" t="s">
        <v>242</v>
      </c>
      <c r="AC40" s="54" t="s">
        <v>251</v>
      </c>
      <c r="AD40" s="45" t="s">
        <v>6</v>
      </c>
      <c r="AE40" s="46" t="s">
        <v>13</v>
      </c>
      <c r="AF40" s="53" t="s">
        <v>252</v>
      </c>
      <c r="AG40" s="55" t="s">
        <v>27</v>
      </c>
      <c r="AH40" s="49" t="s">
        <v>243</v>
      </c>
      <c r="AI40" s="54" t="s">
        <v>253</v>
      </c>
      <c r="AJ40" s="45" t="s">
        <v>7</v>
      </c>
      <c r="AK40" s="46" t="s">
        <v>14</v>
      </c>
      <c r="AL40" s="53" t="s">
        <v>254</v>
      </c>
      <c r="AM40" s="55" t="s">
        <v>28</v>
      </c>
      <c r="AN40" s="49" t="s">
        <v>244</v>
      </c>
      <c r="AO40" s="54" t="s">
        <v>255</v>
      </c>
      <c r="AP40" s="56" t="s">
        <v>34</v>
      </c>
      <c r="AQ40" s="57" t="s">
        <v>35</v>
      </c>
      <c r="AR40" s="54" t="s">
        <v>258</v>
      </c>
      <c r="AS40" s="58" t="s">
        <v>30</v>
      </c>
      <c r="AT40" s="59" t="s">
        <v>31</v>
      </c>
      <c r="AU40" s="54" t="s">
        <v>256</v>
      </c>
      <c r="AV40" s="60" t="s">
        <v>32</v>
      </c>
      <c r="AW40" s="60" t="s">
        <v>33</v>
      </c>
      <c r="AX40" s="61" t="s">
        <v>257</v>
      </c>
      <c r="AY40" s="60" t="s">
        <v>265</v>
      </c>
      <c r="AZ40" s="60" t="s">
        <v>267</v>
      </c>
      <c r="BA40" s="60" t="s">
        <v>266</v>
      </c>
      <c r="BB40" s="81" t="s">
        <v>262</v>
      </c>
      <c r="BC40" s="62" t="s">
        <v>19</v>
      </c>
      <c r="BD40" s="18" t="s">
        <v>29</v>
      </c>
    </row>
    <row r="41" spans="1:56" s="1" customFormat="1" ht="20.25">
      <c r="A41" s="42">
        <v>23</v>
      </c>
      <c r="B41" s="43" t="s">
        <v>60</v>
      </c>
      <c r="C41" s="43" t="s">
        <v>120</v>
      </c>
      <c r="D41" s="43" t="s">
        <v>121</v>
      </c>
      <c r="E41" s="43" t="s">
        <v>160</v>
      </c>
      <c r="F41" s="28" t="s">
        <v>202</v>
      </c>
      <c r="G41" s="28" t="s">
        <v>203</v>
      </c>
      <c r="H41" s="28" t="s">
        <v>167</v>
      </c>
      <c r="I41" s="41">
        <f t="shared" ref="I41:I60" si="38">((L41*5)+(O41*4)+(R41*2))/11</f>
        <v>5.4545454545454541</v>
      </c>
      <c r="J41" s="37">
        <f t="shared" ref="J41:J63" si="39">IF((I41&gt;=9.999),"18",(M41+P41+S41))</f>
        <v>6</v>
      </c>
      <c r="K41" s="30" t="str">
        <f t="shared" ref="K41:K61" si="40">IF((I41=BM41),"2","1")</f>
        <v>1</v>
      </c>
      <c r="L41" s="33">
        <v>8</v>
      </c>
      <c r="M41" s="34" t="str">
        <f t="shared" si="1"/>
        <v>0</v>
      </c>
      <c r="N41" s="35" t="str">
        <f t="shared" ref="N41:N63" si="41">IF((L41=BN41),"2","1")</f>
        <v>1</v>
      </c>
      <c r="O41" s="33">
        <v>0</v>
      </c>
      <c r="P41" s="34" t="str">
        <f t="shared" si="1"/>
        <v>0</v>
      </c>
      <c r="Q41" s="35" t="str">
        <f t="shared" ref="Q41:Q61" si="42">IF((O41=BO41),"2","1")</f>
        <v>2</v>
      </c>
      <c r="R41" s="33">
        <v>10</v>
      </c>
      <c r="S41" s="10" t="str">
        <f t="shared" si="19"/>
        <v>6</v>
      </c>
      <c r="T41" s="31" t="str">
        <f t="shared" ref="T41:T61" si="43">IF((R41=BP41),"2","1")</f>
        <v>1</v>
      </c>
      <c r="U41" s="41">
        <f t="shared" ref="U41:U60" si="44">((X41*3)+(AA41*2))/5</f>
        <v>0</v>
      </c>
      <c r="V41" s="37">
        <f t="shared" ref="V41:V63" si="45">IF((U41&gt;=9.999),"8",(Y41+AB41))</f>
        <v>0</v>
      </c>
      <c r="W41" s="30" t="str">
        <f t="shared" ref="W41:W61" si="46">IF((U41=BQ41),"2","1")</f>
        <v>2</v>
      </c>
      <c r="X41" s="33">
        <v>0</v>
      </c>
      <c r="Y41" s="34" t="str">
        <f t="shared" si="22"/>
        <v>0</v>
      </c>
      <c r="Z41" s="36" t="str">
        <f t="shared" ref="Z41:Z61" si="47">IF((X41=BR41),"2","1")</f>
        <v>2</v>
      </c>
      <c r="AA41" s="33">
        <v>0</v>
      </c>
      <c r="AB41" s="10" t="str">
        <f t="shared" si="37"/>
        <v>0</v>
      </c>
      <c r="AC41" s="29" t="str">
        <f t="shared" ref="AC41:AC61" si="48">IF((AA41=BS41),"2","1")</f>
        <v>2</v>
      </c>
      <c r="AD41" s="41">
        <f t="shared" ref="AD41:AD60" si="49">(AG41*3)/3</f>
        <v>0</v>
      </c>
      <c r="AE41" s="37" t="str">
        <f t="shared" ref="AE41:AE63" si="50">IF((AD41&gt;=9.999),"2",(AH41))</f>
        <v>0</v>
      </c>
      <c r="AF41" s="30" t="str">
        <f t="shared" ref="AF41:AF61" si="51">IF((AD41=BT41),"2","1")</f>
        <v>2</v>
      </c>
      <c r="AG41" s="33">
        <v>0</v>
      </c>
      <c r="AH41" s="10" t="str">
        <f t="shared" si="26"/>
        <v>0</v>
      </c>
      <c r="AI41" s="29" t="str">
        <f t="shared" ref="AI41:AI61" si="52">IF((AG41=BU41),"2","1")</f>
        <v>2</v>
      </c>
      <c r="AJ41" s="41">
        <f t="shared" ref="AJ41:AJ60" si="53">(AM41*2)/2</f>
        <v>10</v>
      </c>
      <c r="AK41" s="37" t="str">
        <f t="shared" ref="AK41:AK63" si="54">IF((AJ41&gt;=9.999),"2","0")</f>
        <v>2</v>
      </c>
      <c r="AL41" s="30" t="str">
        <f t="shared" ref="AL41:AL62" si="55">IF((AJ41=BV41),"2","1")</f>
        <v>1</v>
      </c>
      <c r="AM41" s="33">
        <v>10</v>
      </c>
      <c r="AN41" s="10" t="str">
        <f t="shared" si="29"/>
        <v>2</v>
      </c>
      <c r="AO41" s="29" t="str">
        <f t="shared" ref="AO41:AO62" si="56">IF((AM41=BW41),"2","1")</f>
        <v>1</v>
      </c>
      <c r="AP41" s="38">
        <f t="shared" ref="AP41:AP63" si="57">((I41*11)+(U41*5)+(AD41*3)+(AJ41*2))/21</f>
        <v>3.8095238095238093</v>
      </c>
      <c r="AQ41" s="39">
        <f t="shared" si="12"/>
        <v>8</v>
      </c>
      <c r="AR41" s="31" t="str">
        <f t="shared" ref="AR41:AR62" si="58">IF((AP41=BX41),"2","1")</f>
        <v>1</v>
      </c>
      <c r="AS41" s="87">
        <v>0</v>
      </c>
      <c r="AT41" s="39" t="str">
        <f t="shared" si="31"/>
        <v>0</v>
      </c>
      <c r="AU41" s="29" t="str">
        <f t="shared" ref="AU41:AU63" si="59">IF((AS41=BY41),"2","1")</f>
        <v>2</v>
      </c>
      <c r="AV41" s="86">
        <f t="shared" si="32"/>
        <v>0</v>
      </c>
      <c r="AW41" s="88" t="str">
        <f t="shared" si="33"/>
        <v>0</v>
      </c>
      <c r="AX41" s="32" t="str">
        <f t="shared" ref="AX41:AX63" si="60">IF((AV41=BZ41),"2","1")</f>
        <v>2</v>
      </c>
      <c r="AY41" s="91">
        <f>(AQ41+AW41)</f>
        <v>8</v>
      </c>
      <c r="AZ41" s="90">
        <f>(AP41+AV41)/2</f>
        <v>1.9047619047619047</v>
      </c>
      <c r="BA41" s="110">
        <v>60</v>
      </c>
      <c r="BB41" s="91">
        <f>AY41+BA41</f>
        <v>68</v>
      </c>
      <c r="BC41" s="113" t="str">
        <f t="shared" ref="BC41:BC63" si="61">IF((AP41&gt;=9.999)*(AV41&gt;9.999),"Admis","Rattrapage")</f>
        <v>Rattrapage</v>
      </c>
      <c r="BD41" s="17"/>
    </row>
    <row r="42" spans="1:56" s="1" customFormat="1" ht="20.25">
      <c r="A42" s="42">
        <v>24</v>
      </c>
      <c r="B42" s="43" t="s">
        <v>61</v>
      </c>
      <c r="C42" s="43" t="s">
        <v>122</v>
      </c>
      <c r="D42" s="43" t="s">
        <v>123</v>
      </c>
      <c r="E42" s="43" t="s">
        <v>160</v>
      </c>
      <c r="F42" s="28" t="s">
        <v>204</v>
      </c>
      <c r="G42" s="28" t="s">
        <v>171</v>
      </c>
      <c r="H42" s="28" t="s">
        <v>233</v>
      </c>
      <c r="I42" s="41">
        <f t="shared" si="38"/>
        <v>10.454545454545455</v>
      </c>
      <c r="J42" s="37" t="str">
        <f t="shared" si="39"/>
        <v>18</v>
      </c>
      <c r="K42" s="30" t="str">
        <f t="shared" si="40"/>
        <v>1</v>
      </c>
      <c r="L42" s="33">
        <v>12</v>
      </c>
      <c r="M42" s="34" t="str">
        <f t="shared" si="1"/>
        <v>6</v>
      </c>
      <c r="N42" s="35" t="str">
        <f t="shared" si="41"/>
        <v>1</v>
      </c>
      <c r="O42" s="33">
        <v>7.5</v>
      </c>
      <c r="P42" s="34" t="str">
        <f t="shared" si="1"/>
        <v>0</v>
      </c>
      <c r="Q42" s="35" t="str">
        <f t="shared" si="42"/>
        <v>1</v>
      </c>
      <c r="R42" s="33">
        <v>12.5</v>
      </c>
      <c r="S42" s="10" t="str">
        <f t="shared" si="19"/>
        <v>6</v>
      </c>
      <c r="T42" s="31" t="str">
        <f t="shared" si="43"/>
        <v>1</v>
      </c>
      <c r="U42" s="41">
        <f t="shared" si="44"/>
        <v>9.6</v>
      </c>
      <c r="V42" s="37">
        <f t="shared" si="45"/>
        <v>2</v>
      </c>
      <c r="W42" s="30" t="str">
        <f t="shared" si="46"/>
        <v>1</v>
      </c>
      <c r="X42" s="33">
        <v>8</v>
      </c>
      <c r="Y42" s="34" t="str">
        <f t="shared" si="22"/>
        <v>0</v>
      </c>
      <c r="Z42" s="36" t="str">
        <f t="shared" si="47"/>
        <v>1</v>
      </c>
      <c r="AA42" s="33">
        <v>12</v>
      </c>
      <c r="AB42" s="10" t="str">
        <f t="shared" si="37"/>
        <v>2</v>
      </c>
      <c r="AC42" s="29" t="str">
        <f t="shared" si="48"/>
        <v>1</v>
      </c>
      <c r="AD42" s="41">
        <f t="shared" si="49"/>
        <v>14</v>
      </c>
      <c r="AE42" s="37" t="str">
        <f t="shared" si="50"/>
        <v>2</v>
      </c>
      <c r="AF42" s="30" t="str">
        <f t="shared" si="51"/>
        <v>1</v>
      </c>
      <c r="AG42" s="33">
        <v>14</v>
      </c>
      <c r="AH42" s="10" t="str">
        <f t="shared" si="26"/>
        <v>2</v>
      </c>
      <c r="AI42" s="29" t="str">
        <f t="shared" si="52"/>
        <v>1</v>
      </c>
      <c r="AJ42" s="41">
        <f t="shared" si="53"/>
        <v>13.5</v>
      </c>
      <c r="AK42" s="37" t="str">
        <f t="shared" si="54"/>
        <v>2</v>
      </c>
      <c r="AL42" s="30" t="str">
        <f t="shared" si="55"/>
        <v>1</v>
      </c>
      <c r="AM42" s="33">
        <v>13.5</v>
      </c>
      <c r="AN42" s="10" t="str">
        <f t="shared" si="29"/>
        <v>2</v>
      </c>
      <c r="AO42" s="29" t="str">
        <f t="shared" si="56"/>
        <v>1</v>
      </c>
      <c r="AP42" s="38">
        <f t="shared" si="57"/>
        <v>11.047619047619047</v>
      </c>
      <c r="AQ42" s="39" t="str">
        <f t="shared" si="12"/>
        <v>30</v>
      </c>
      <c r="AR42" s="31" t="str">
        <f t="shared" si="58"/>
        <v>1</v>
      </c>
      <c r="AS42" s="87">
        <v>16</v>
      </c>
      <c r="AT42" s="39" t="str">
        <f t="shared" si="31"/>
        <v>30</v>
      </c>
      <c r="AU42" s="29" t="str">
        <f t="shared" si="59"/>
        <v>1</v>
      </c>
      <c r="AV42" s="86">
        <f t="shared" si="32"/>
        <v>16</v>
      </c>
      <c r="AW42" s="88" t="str">
        <f t="shared" si="33"/>
        <v>30</v>
      </c>
      <c r="AX42" s="32" t="str">
        <f t="shared" si="60"/>
        <v>1</v>
      </c>
      <c r="AY42" s="91">
        <f t="shared" ref="AY42:AY63" si="62">(AQ42+AW42)</f>
        <v>60</v>
      </c>
      <c r="AZ42" s="90">
        <f t="shared" ref="AZ42:AZ63" si="63">(AP42+AV42)/2</f>
        <v>13.523809523809524</v>
      </c>
      <c r="BA42" s="110">
        <v>60</v>
      </c>
      <c r="BB42" s="91">
        <f>AY42+BA42</f>
        <v>120</v>
      </c>
      <c r="BC42" s="113" t="str">
        <f t="shared" si="61"/>
        <v>Admis</v>
      </c>
      <c r="BD42" s="22"/>
    </row>
    <row r="43" spans="1:56" s="1" customFormat="1" ht="20.25">
      <c r="A43" s="42">
        <v>25</v>
      </c>
      <c r="B43" s="43" t="s">
        <v>62</v>
      </c>
      <c r="C43" s="43" t="s">
        <v>124</v>
      </c>
      <c r="D43" s="43" t="s">
        <v>125</v>
      </c>
      <c r="E43" s="43" t="s">
        <v>160</v>
      </c>
      <c r="F43" s="28" t="s">
        <v>205</v>
      </c>
      <c r="G43" s="28" t="s">
        <v>206</v>
      </c>
      <c r="H43" s="28" t="s">
        <v>167</v>
      </c>
      <c r="I43" s="41">
        <f t="shared" si="38"/>
        <v>10.727272727272727</v>
      </c>
      <c r="J43" s="37" t="str">
        <f t="shared" si="39"/>
        <v>18</v>
      </c>
      <c r="K43" s="30" t="str">
        <f t="shared" si="40"/>
        <v>1</v>
      </c>
      <c r="L43" s="33">
        <v>12</v>
      </c>
      <c r="M43" s="34" t="str">
        <f t="shared" si="1"/>
        <v>6</v>
      </c>
      <c r="N43" s="35" t="str">
        <f t="shared" si="41"/>
        <v>1</v>
      </c>
      <c r="O43" s="33">
        <v>9</v>
      </c>
      <c r="P43" s="34" t="str">
        <f t="shared" si="1"/>
        <v>0</v>
      </c>
      <c r="Q43" s="35" t="str">
        <f t="shared" si="42"/>
        <v>1</v>
      </c>
      <c r="R43" s="33">
        <v>11</v>
      </c>
      <c r="S43" s="10" t="str">
        <f t="shared" si="19"/>
        <v>6</v>
      </c>
      <c r="T43" s="31" t="str">
        <f t="shared" si="43"/>
        <v>1</v>
      </c>
      <c r="U43" s="41">
        <f t="shared" si="44"/>
        <v>8.4</v>
      </c>
      <c r="V43" s="37">
        <f t="shared" si="45"/>
        <v>4</v>
      </c>
      <c r="W43" s="30" t="str">
        <f t="shared" si="46"/>
        <v>1</v>
      </c>
      <c r="X43" s="33">
        <v>11</v>
      </c>
      <c r="Y43" s="34" t="str">
        <f t="shared" si="22"/>
        <v>4</v>
      </c>
      <c r="Z43" s="36" t="str">
        <f t="shared" si="47"/>
        <v>1</v>
      </c>
      <c r="AA43" s="33">
        <v>4.5</v>
      </c>
      <c r="AB43" s="10" t="str">
        <f t="shared" si="37"/>
        <v>0</v>
      </c>
      <c r="AC43" s="29" t="str">
        <f t="shared" si="48"/>
        <v>1</v>
      </c>
      <c r="AD43" s="41">
        <f t="shared" si="49"/>
        <v>13</v>
      </c>
      <c r="AE43" s="37" t="str">
        <f t="shared" si="50"/>
        <v>2</v>
      </c>
      <c r="AF43" s="30" t="str">
        <f t="shared" si="51"/>
        <v>1</v>
      </c>
      <c r="AG43" s="33">
        <v>13</v>
      </c>
      <c r="AH43" s="10" t="str">
        <f t="shared" si="26"/>
        <v>2</v>
      </c>
      <c r="AI43" s="29" t="str">
        <f t="shared" si="52"/>
        <v>1</v>
      </c>
      <c r="AJ43" s="41">
        <f t="shared" si="53"/>
        <v>10</v>
      </c>
      <c r="AK43" s="37" t="str">
        <f t="shared" si="54"/>
        <v>2</v>
      </c>
      <c r="AL43" s="30" t="str">
        <f t="shared" si="55"/>
        <v>1</v>
      </c>
      <c r="AM43" s="33">
        <v>10</v>
      </c>
      <c r="AN43" s="10" t="str">
        <f t="shared" si="29"/>
        <v>2</v>
      </c>
      <c r="AO43" s="29" t="str">
        <f t="shared" si="56"/>
        <v>1</v>
      </c>
      <c r="AP43" s="38">
        <f t="shared" si="57"/>
        <v>10.428571428571429</v>
      </c>
      <c r="AQ43" s="39" t="str">
        <f t="shared" si="12"/>
        <v>30</v>
      </c>
      <c r="AR43" s="31" t="str">
        <f t="shared" si="58"/>
        <v>1</v>
      </c>
      <c r="AS43" s="87">
        <v>15</v>
      </c>
      <c r="AT43" s="39" t="str">
        <f t="shared" si="31"/>
        <v>30</v>
      </c>
      <c r="AU43" s="29" t="str">
        <f t="shared" si="59"/>
        <v>1</v>
      </c>
      <c r="AV43" s="86">
        <f t="shared" si="32"/>
        <v>15</v>
      </c>
      <c r="AW43" s="88" t="str">
        <f t="shared" si="33"/>
        <v>30</v>
      </c>
      <c r="AX43" s="32" t="str">
        <f t="shared" si="60"/>
        <v>1</v>
      </c>
      <c r="AY43" s="91">
        <f t="shared" si="62"/>
        <v>60</v>
      </c>
      <c r="AZ43" s="90">
        <f t="shared" si="63"/>
        <v>12.714285714285715</v>
      </c>
      <c r="BA43" s="110">
        <v>60</v>
      </c>
      <c r="BB43" s="91">
        <f>AY43+BA43</f>
        <v>120</v>
      </c>
      <c r="BC43" s="113" t="str">
        <f t="shared" si="61"/>
        <v>Admis</v>
      </c>
      <c r="BD43" s="17"/>
    </row>
    <row r="44" spans="1:56" s="1" customFormat="1" ht="20.25">
      <c r="A44" s="42">
        <v>26</v>
      </c>
      <c r="B44" s="43" t="s">
        <v>63</v>
      </c>
      <c r="C44" s="43" t="s">
        <v>126</v>
      </c>
      <c r="D44" s="43" t="s">
        <v>127</v>
      </c>
      <c r="E44" s="43" t="s">
        <v>160</v>
      </c>
      <c r="F44" s="28" t="s">
        <v>207</v>
      </c>
      <c r="G44" s="28" t="s">
        <v>208</v>
      </c>
      <c r="H44" s="28" t="s">
        <v>235</v>
      </c>
      <c r="I44" s="41" t="s">
        <v>261</v>
      </c>
      <c r="J44" s="37" t="s">
        <v>261</v>
      </c>
      <c r="K44" s="30" t="str">
        <f t="shared" si="40"/>
        <v>1</v>
      </c>
      <c r="L44" s="33" t="s">
        <v>261</v>
      </c>
      <c r="M44" s="34" t="str">
        <f t="shared" si="1"/>
        <v>6</v>
      </c>
      <c r="N44" s="35" t="str">
        <f t="shared" si="41"/>
        <v>1</v>
      </c>
      <c r="O44" s="33" t="s">
        <v>261</v>
      </c>
      <c r="P44" s="34" t="str">
        <f t="shared" si="1"/>
        <v>6</v>
      </c>
      <c r="Q44" s="35" t="str">
        <f t="shared" si="42"/>
        <v>1</v>
      </c>
      <c r="R44" s="33" t="s">
        <v>261</v>
      </c>
      <c r="S44" s="10" t="str">
        <f t="shared" si="19"/>
        <v>6</v>
      </c>
      <c r="T44" s="31" t="str">
        <f t="shared" si="43"/>
        <v>1</v>
      </c>
      <c r="U44" s="41" t="s">
        <v>261</v>
      </c>
      <c r="V44" s="37" t="s">
        <v>261</v>
      </c>
      <c r="W44" s="30" t="str">
        <f t="shared" si="46"/>
        <v>1</v>
      </c>
      <c r="X44" s="33" t="s">
        <v>261</v>
      </c>
      <c r="Y44" s="34" t="str">
        <f t="shared" si="22"/>
        <v>4</v>
      </c>
      <c r="Z44" s="36" t="str">
        <f t="shared" si="47"/>
        <v>1</v>
      </c>
      <c r="AA44" s="33" t="s">
        <v>261</v>
      </c>
      <c r="AB44" s="10" t="str">
        <f t="shared" si="37"/>
        <v>2</v>
      </c>
      <c r="AC44" s="29" t="str">
        <f t="shared" si="48"/>
        <v>1</v>
      </c>
      <c r="AD44" s="41" t="s">
        <v>261</v>
      </c>
      <c r="AE44" s="37" t="s">
        <v>261</v>
      </c>
      <c r="AF44" s="30" t="str">
        <f t="shared" si="51"/>
        <v>1</v>
      </c>
      <c r="AG44" s="33" t="s">
        <v>261</v>
      </c>
      <c r="AH44" s="10" t="str">
        <f t="shared" si="26"/>
        <v>2</v>
      </c>
      <c r="AI44" s="29" t="str">
        <f t="shared" si="52"/>
        <v>1</v>
      </c>
      <c r="AJ44" s="41" t="s">
        <v>261</v>
      </c>
      <c r="AK44" s="37" t="s">
        <v>261</v>
      </c>
      <c r="AL44" s="30" t="str">
        <f t="shared" si="55"/>
        <v>1</v>
      </c>
      <c r="AM44" s="33" t="s">
        <v>261</v>
      </c>
      <c r="AN44" s="10" t="str">
        <f t="shared" si="29"/>
        <v>2</v>
      </c>
      <c r="AO44" s="29" t="str">
        <f t="shared" si="56"/>
        <v>1</v>
      </c>
      <c r="AP44" s="38" t="s">
        <v>261</v>
      </c>
      <c r="AQ44" s="39" t="s">
        <v>261</v>
      </c>
      <c r="AR44" s="31" t="str">
        <f t="shared" si="58"/>
        <v>1</v>
      </c>
      <c r="AS44" s="87" t="s">
        <v>261</v>
      </c>
      <c r="AT44" s="39" t="s">
        <v>261</v>
      </c>
      <c r="AU44" s="29" t="str">
        <f t="shared" si="59"/>
        <v>1</v>
      </c>
      <c r="AV44" s="86" t="s">
        <v>261</v>
      </c>
      <c r="AW44" s="88" t="s">
        <v>261</v>
      </c>
      <c r="AX44" s="32" t="str">
        <f t="shared" si="60"/>
        <v>1</v>
      </c>
      <c r="AY44" s="91" t="s">
        <v>261</v>
      </c>
      <c r="AZ44" s="90" t="s">
        <v>261</v>
      </c>
      <c r="BA44" s="110" t="s">
        <v>261</v>
      </c>
      <c r="BB44" s="110" t="s">
        <v>261</v>
      </c>
      <c r="BC44" s="113" t="s">
        <v>260</v>
      </c>
      <c r="BD44" s="17"/>
    </row>
    <row r="45" spans="1:56" s="1" customFormat="1" ht="20.25">
      <c r="A45" s="42">
        <v>27</v>
      </c>
      <c r="B45" s="43" t="s">
        <v>64</v>
      </c>
      <c r="C45" s="43" t="s">
        <v>128</v>
      </c>
      <c r="D45" s="43" t="s">
        <v>129</v>
      </c>
      <c r="E45" s="43" t="s">
        <v>160</v>
      </c>
      <c r="F45" s="28" t="s">
        <v>209</v>
      </c>
      <c r="G45" s="28" t="s">
        <v>210</v>
      </c>
      <c r="H45" s="28" t="s">
        <v>167</v>
      </c>
      <c r="I45" s="41">
        <f t="shared" si="38"/>
        <v>8.7272727272727266</v>
      </c>
      <c r="J45" s="37">
        <f t="shared" si="39"/>
        <v>12</v>
      </c>
      <c r="K45" s="30" t="str">
        <f t="shared" si="40"/>
        <v>1</v>
      </c>
      <c r="L45" s="33">
        <v>6</v>
      </c>
      <c r="M45" s="34" t="str">
        <f t="shared" si="1"/>
        <v>0</v>
      </c>
      <c r="N45" s="35" t="str">
        <f t="shared" si="41"/>
        <v>1</v>
      </c>
      <c r="O45" s="33">
        <v>11.5</v>
      </c>
      <c r="P45" s="34" t="str">
        <f t="shared" si="1"/>
        <v>6</v>
      </c>
      <c r="Q45" s="35" t="str">
        <f t="shared" si="42"/>
        <v>1</v>
      </c>
      <c r="R45" s="33">
        <v>10</v>
      </c>
      <c r="S45" s="10" t="str">
        <f t="shared" si="19"/>
        <v>6</v>
      </c>
      <c r="T45" s="31" t="str">
        <f t="shared" si="43"/>
        <v>1</v>
      </c>
      <c r="U45" s="41">
        <f t="shared" si="44"/>
        <v>8.9</v>
      </c>
      <c r="V45" s="37">
        <f t="shared" si="45"/>
        <v>2</v>
      </c>
      <c r="W45" s="30" t="str">
        <f t="shared" si="46"/>
        <v>1</v>
      </c>
      <c r="X45" s="33">
        <v>7.5</v>
      </c>
      <c r="Y45" s="34" t="str">
        <f t="shared" si="22"/>
        <v>0</v>
      </c>
      <c r="Z45" s="36" t="str">
        <f t="shared" si="47"/>
        <v>1</v>
      </c>
      <c r="AA45" s="33">
        <v>11</v>
      </c>
      <c r="AB45" s="10" t="str">
        <f t="shared" si="37"/>
        <v>2</v>
      </c>
      <c r="AC45" s="29" t="str">
        <f t="shared" si="48"/>
        <v>1</v>
      </c>
      <c r="AD45" s="41">
        <f t="shared" si="49"/>
        <v>11.5</v>
      </c>
      <c r="AE45" s="37" t="str">
        <f t="shared" si="50"/>
        <v>2</v>
      </c>
      <c r="AF45" s="30" t="str">
        <f t="shared" si="51"/>
        <v>1</v>
      </c>
      <c r="AG45" s="33">
        <v>11.5</v>
      </c>
      <c r="AH45" s="10" t="str">
        <f t="shared" si="26"/>
        <v>2</v>
      </c>
      <c r="AI45" s="29" t="str">
        <f t="shared" si="52"/>
        <v>1</v>
      </c>
      <c r="AJ45" s="41">
        <f t="shared" si="53"/>
        <v>8.5</v>
      </c>
      <c r="AK45" s="37" t="str">
        <f t="shared" si="54"/>
        <v>0</v>
      </c>
      <c r="AL45" s="30" t="str">
        <f t="shared" si="55"/>
        <v>1</v>
      </c>
      <c r="AM45" s="33">
        <v>8.5</v>
      </c>
      <c r="AN45" s="10" t="str">
        <f t="shared" si="29"/>
        <v>0</v>
      </c>
      <c r="AO45" s="29" t="str">
        <f t="shared" si="56"/>
        <v>1</v>
      </c>
      <c r="AP45" s="38">
        <f t="shared" si="57"/>
        <v>9.1428571428571423</v>
      </c>
      <c r="AQ45" s="39">
        <f t="shared" si="12"/>
        <v>16</v>
      </c>
      <c r="AR45" s="31" t="str">
        <f t="shared" si="58"/>
        <v>1</v>
      </c>
      <c r="AS45" s="87">
        <v>0</v>
      </c>
      <c r="AT45" s="39" t="str">
        <f t="shared" si="31"/>
        <v>0</v>
      </c>
      <c r="AU45" s="29" t="str">
        <f t="shared" si="59"/>
        <v>2</v>
      </c>
      <c r="AV45" s="86">
        <f t="shared" si="32"/>
        <v>0</v>
      </c>
      <c r="AW45" s="88" t="str">
        <f t="shared" si="33"/>
        <v>0</v>
      </c>
      <c r="AX45" s="32" t="str">
        <f t="shared" si="60"/>
        <v>2</v>
      </c>
      <c r="AY45" s="91">
        <f t="shared" si="62"/>
        <v>16</v>
      </c>
      <c r="AZ45" s="90">
        <f t="shared" si="63"/>
        <v>4.5714285714285712</v>
      </c>
      <c r="BA45" s="110">
        <v>60</v>
      </c>
      <c r="BB45" s="91">
        <f t="shared" ref="BB45:BB60" si="64">AY45+BA45</f>
        <v>76</v>
      </c>
      <c r="BC45" s="113" t="str">
        <f t="shared" si="61"/>
        <v>Rattrapage</v>
      </c>
      <c r="BD45" s="22"/>
    </row>
    <row r="46" spans="1:56" s="1" customFormat="1" ht="20.25">
      <c r="A46" s="42">
        <v>28</v>
      </c>
      <c r="B46" s="43" t="s">
        <v>65</v>
      </c>
      <c r="C46" s="43" t="s">
        <v>130</v>
      </c>
      <c r="D46" s="43" t="s">
        <v>131</v>
      </c>
      <c r="E46" s="43" t="s">
        <v>160</v>
      </c>
      <c r="F46" s="28" t="s">
        <v>211</v>
      </c>
      <c r="G46" s="28" t="s">
        <v>187</v>
      </c>
      <c r="H46" s="28" t="s">
        <v>167</v>
      </c>
      <c r="I46" s="41">
        <f t="shared" si="38"/>
        <v>10.272727272727273</v>
      </c>
      <c r="J46" s="37" t="str">
        <f t="shared" si="39"/>
        <v>18</v>
      </c>
      <c r="K46" s="30" t="str">
        <f t="shared" si="40"/>
        <v>1</v>
      </c>
      <c r="L46" s="33">
        <v>12</v>
      </c>
      <c r="M46" s="34" t="str">
        <f t="shared" si="1"/>
        <v>6</v>
      </c>
      <c r="N46" s="35" t="str">
        <f t="shared" si="41"/>
        <v>1</v>
      </c>
      <c r="O46" s="33">
        <v>7</v>
      </c>
      <c r="P46" s="34" t="str">
        <f t="shared" si="1"/>
        <v>0</v>
      </c>
      <c r="Q46" s="35" t="str">
        <f t="shared" si="42"/>
        <v>1</v>
      </c>
      <c r="R46" s="33">
        <v>12.5</v>
      </c>
      <c r="S46" s="10" t="str">
        <f t="shared" si="19"/>
        <v>6</v>
      </c>
      <c r="T46" s="31" t="str">
        <f t="shared" si="43"/>
        <v>1</v>
      </c>
      <c r="U46" s="41">
        <f t="shared" si="44"/>
        <v>11.7</v>
      </c>
      <c r="V46" s="37" t="str">
        <f t="shared" si="45"/>
        <v>8</v>
      </c>
      <c r="W46" s="30" t="str">
        <f t="shared" si="46"/>
        <v>1</v>
      </c>
      <c r="X46" s="33">
        <v>12.5</v>
      </c>
      <c r="Y46" s="34" t="str">
        <f t="shared" si="22"/>
        <v>4</v>
      </c>
      <c r="Z46" s="36" t="str">
        <f t="shared" si="47"/>
        <v>1</v>
      </c>
      <c r="AA46" s="33">
        <v>10.5</v>
      </c>
      <c r="AB46" s="10" t="str">
        <f t="shared" si="37"/>
        <v>2</v>
      </c>
      <c r="AC46" s="29" t="str">
        <f t="shared" si="48"/>
        <v>1</v>
      </c>
      <c r="AD46" s="41">
        <f t="shared" si="49"/>
        <v>12</v>
      </c>
      <c r="AE46" s="37" t="str">
        <f t="shared" si="50"/>
        <v>2</v>
      </c>
      <c r="AF46" s="30" t="str">
        <f t="shared" si="51"/>
        <v>1</v>
      </c>
      <c r="AG46" s="33">
        <v>12</v>
      </c>
      <c r="AH46" s="10" t="str">
        <f t="shared" si="26"/>
        <v>2</v>
      </c>
      <c r="AI46" s="29" t="str">
        <f t="shared" si="52"/>
        <v>1</v>
      </c>
      <c r="AJ46" s="41">
        <f t="shared" si="53"/>
        <v>10</v>
      </c>
      <c r="AK46" s="37" t="str">
        <f t="shared" si="54"/>
        <v>2</v>
      </c>
      <c r="AL46" s="30" t="str">
        <f t="shared" si="55"/>
        <v>1</v>
      </c>
      <c r="AM46" s="33">
        <v>10</v>
      </c>
      <c r="AN46" s="10" t="str">
        <f t="shared" si="29"/>
        <v>2</v>
      </c>
      <c r="AO46" s="29" t="str">
        <f t="shared" si="56"/>
        <v>1</v>
      </c>
      <c r="AP46" s="38">
        <f t="shared" si="57"/>
        <v>10.833333333333334</v>
      </c>
      <c r="AQ46" s="39" t="str">
        <f t="shared" si="12"/>
        <v>30</v>
      </c>
      <c r="AR46" s="31" t="str">
        <f t="shared" si="58"/>
        <v>1</v>
      </c>
      <c r="AS46" s="87">
        <v>14.5</v>
      </c>
      <c r="AT46" s="39" t="str">
        <f t="shared" si="31"/>
        <v>30</v>
      </c>
      <c r="AU46" s="29" t="str">
        <f t="shared" si="59"/>
        <v>1</v>
      </c>
      <c r="AV46" s="86">
        <f t="shared" si="32"/>
        <v>14.5</v>
      </c>
      <c r="AW46" s="88" t="str">
        <f t="shared" si="33"/>
        <v>30</v>
      </c>
      <c r="AX46" s="32" t="str">
        <f t="shared" si="60"/>
        <v>1</v>
      </c>
      <c r="AY46" s="91">
        <f t="shared" si="62"/>
        <v>60</v>
      </c>
      <c r="AZ46" s="90">
        <f t="shared" si="63"/>
        <v>12.666666666666668</v>
      </c>
      <c r="BA46" s="110">
        <v>60</v>
      </c>
      <c r="BB46" s="91">
        <f t="shared" si="64"/>
        <v>120</v>
      </c>
      <c r="BC46" s="113" t="str">
        <f t="shared" si="61"/>
        <v>Admis</v>
      </c>
      <c r="BD46" s="17"/>
    </row>
    <row r="47" spans="1:56" s="1" customFormat="1" ht="20.25">
      <c r="A47" s="42">
        <v>29</v>
      </c>
      <c r="B47" s="43" t="s">
        <v>66</v>
      </c>
      <c r="C47" s="43" t="s">
        <v>132</v>
      </c>
      <c r="D47" s="43" t="s">
        <v>133</v>
      </c>
      <c r="E47" s="43" t="s">
        <v>160</v>
      </c>
      <c r="F47" s="28" t="s">
        <v>212</v>
      </c>
      <c r="G47" s="28" t="s">
        <v>163</v>
      </c>
      <c r="H47" s="28" t="s">
        <v>224</v>
      </c>
      <c r="I47" s="41">
        <f t="shared" si="38"/>
        <v>9.7272727272727266</v>
      </c>
      <c r="J47" s="37">
        <f t="shared" si="39"/>
        <v>12</v>
      </c>
      <c r="K47" s="30" t="str">
        <f t="shared" si="40"/>
        <v>1</v>
      </c>
      <c r="L47" s="33">
        <v>9</v>
      </c>
      <c r="M47" s="34" t="str">
        <f t="shared" si="1"/>
        <v>0</v>
      </c>
      <c r="N47" s="35" t="str">
        <f t="shared" si="41"/>
        <v>1</v>
      </c>
      <c r="O47" s="33">
        <v>10</v>
      </c>
      <c r="P47" s="34" t="str">
        <f t="shared" si="1"/>
        <v>6</v>
      </c>
      <c r="Q47" s="35" t="str">
        <f t="shared" si="42"/>
        <v>1</v>
      </c>
      <c r="R47" s="33">
        <v>11</v>
      </c>
      <c r="S47" s="10" t="str">
        <f t="shared" si="19"/>
        <v>6</v>
      </c>
      <c r="T47" s="31" t="str">
        <f t="shared" si="43"/>
        <v>1</v>
      </c>
      <c r="U47" s="41">
        <f t="shared" si="44"/>
        <v>9.6</v>
      </c>
      <c r="V47" s="37">
        <f t="shared" si="45"/>
        <v>4</v>
      </c>
      <c r="W47" s="30" t="str">
        <f t="shared" si="46"/>
        <v>1</v>
      </c>
      <c r="X47" s="33">
        <v>11</v>
      </c>
      <c r="Y47" s="34" t="str">
        <f t="shared" si="22"/>
        <v>4</v>
      </c>
      <c r="Z47" s="36" t="str">
        <f t="shared" si="47"/>
        <v>1</v>
      </c>
      <c r="AA47" s="33">
        <v>7.5</v>
      </c>
      <c r="AB47" s="10" t="str">
        <f t="shared" si="37"/>
        <v>0</v>
      </c>
      <c r="AC47" s="29" t="str">
        <f t="shared" si="48"/>
        <v>1</v>
      </c>
      <c r="AD47" s="41">
        <f t="shared" si="49"/>
        <v>12</v>
      </c>
      <c r="AE47" s="37" t="str">
        <f t="shared" si="50"/>
        <v>2</v>
      </c>
      <c r="AF47" s="30" t="str">
        <f t="shared" si="51"/>
        <v>1</v>
      </c>
      <c r="AG47" s="33">
        <v>12</v>
      </c>
      <c r="AH47" s="10" t="str">
        <f t="shared" si="26"/>
        <v>2</v>
      </c>
      <c r="AI47" s="29" t="str">
        <f t="shared" si="52"/>
        <v>1</v>
      </c>
      <c r="AJ47" s="41">
        <f t="shared" si="53"/>
        <v>8.5</v>
      </c>
      <c r="AK47" s="37" t="str">
        <f t="shared" si="54"/>
        <v>0</v>
      </c>
      <c r="AL47" s="30" t="str">
        <f t="shared" si="55"/>
        <v>1</v>
      </c>
      <c r="AM47" s="33">
        <v>8.5</v>
      </c>
      <c r="AN47" s="10" t="str">
        <f t="shared" si="29"/>
        <v>0</v>
      </c>
      <c r="AO47" s="29" t="str">
        <f t="shared" si="56"/>
        <v>1</v>
      </c>
      <c r="AP47" s="38">
        <f t="shared" si="57"/>
        <v>9.9047619047619051</v>
      </c>
      <c r="AQ47" s="39">
        <f t="shared" si="12"/>
        <v>18</v>
      </c>
      <c r="AR47" s="31" t="str">
        <f t="shared" si="58"/>
        <v>1</v>
      </c>
      <c r="AS47" s="87">
        <v>0</v>
      </c>
      <c r="AT47" s="39" t="str">
        <f t="shared" si="31"/>
        <v>0</v>
      </c>
      <c r="AU47" s="29" t="str">
        <f t="shared" si="59"/>
        <v>2</v>
      </c>
      <c r="AV47" s="86">
        <f t="shared" si="32"/>
        <v>0</v>
      </c>
      <c r="AW47" s="88" t="str">
        <f t="shared" si="33"/>
        <v>0</v>
      </c>
      <c r="AX47" s="32" t="str">
        <f t="shared" si="60"/>
        <v>2</v>
      </c>
      <c r="AY47" s="91">
        <f t="shared" si="62"/>
        <v>18</v>
      </c>
      <c r="AZ47" s="90">
        <f t="shared" si="63"/>
        <v>4.9523809523809526</v>
      </c>
      <c r="BA47" s="110">
        <v>60</v>
      </c>
      <c r="BB47" s="91">
        <f t="shared" si="64"/>
        <v>78</v>
      </c>
      <c r="BC47" s="113" t="str">
        <f t="shared" si="61"/>
        <v>Rattrapage</v>
      </c>
      <c r="BD47" s="17"/>
    </row>
    <row r="48" spans="1:56" s="1" customFormat="1" ht="20.25">
      <c r="A48" s="42">
        <v>30</v>
      </c>
      <c r="B48" s="43" t="s">
        <v>67</v>
      </c>
      <c r="C48" s="43" t="s">
        <v>134</v>
      </c>
      <c r="D48" s="43" t="s">
        <v>135</v>
      </c>
      <c r="E48" s="43" t="s">
        <v>160</v>
      </c>
      <c r="F48" s="28" t="s">
        <v>213</v>
      </c>
      <c r="G48" s="28" t="s">
        <v>214</v>
      </c>
      <c r="H48" s="28" t="s">
        <v>167</v>
      </c>
      <c r="I48" s="41">
        <f t="shared" si="38"/>
        <v>12.090909090909092</v>
      </c>
      <c r="J48" s="37" t="str">
        <f t="shared" si="39"/>
        <v>18</v>
      </c>
      <c r="K48" s="30" t="str">
        <f t="shared" si="40"/>
        <v>1</v>
      </c>
      <c r="L48" s="33">
        <v>13</v>
      </c>
      <c r="M48" s="34" t="str">
        <f t="shared" si="1"/>
        <v>6</v>
      </c>
      <c r="N48" s="35" t="str">
        <f t="shared" si="41"/>
        <v>1</v>
      </c>
      <c r="O48" s="33">
        <v>12</v>
      </c>
      <c r="P48" s="34" t="str">
        <f t="shared" si="1"/>
        <v>6</v>
      </c>
      <c r="Q48" s="35" t="str">
        <f t="shared" si="42"/>
        <v>1</v>
      </c>
      <c r="R48" s="33">
        <v>10</v>
      </c>
      <c r="S48" s="10" t="str">
        <f t="shared" si="19"/>
        <v>6</v>
      </c>
      <c r="T48" s="31" t="str">
        <f t="shared" si="43"/>
        <v>1</v>
      </c>
      <c r="U48" s="41">
        <f t="shared" si="44"/>
        <v>8.8000000000000007</v>
      </c>
      <c r="V48" s="37">
        <f t="shared" si="45"/>
        <v>2</v>
      </c>
      <c r="W48" s="30" t="str">
        <f t="shared" si="46"/>
        <v>1</v>
      </c>
      <c r="X48" s="33">
        <v>8</v>
      </c>
      <c r="Y48" s="34" t="str">
        <f t="shared" si="22"/>
        <v>0</v>
      </c>
      <c r="Z48" s="36" t="str">
        <f t="shared" si="47"/>
        <v>1</v>
      </c>
      <c r="AA48" s="33">
        <v>10</v>
      </c>
      <c r="AB48" s="10" t="str">
        <f t="shared" si="37"/>
        <v>2</v>
      </c>
      <c r="AC48" s="29" t="str">
        <f t="shared" si="48"/>
        <v>1</v>
      </c>
      <c r="AD48" s="41">
        <f t="shared" si="49"/>
        <v>13.5</v>
      </c>
      <c r="AE48" s="37" t="str">
        <f t="shared" si="50"/>
        <v>2</v>
      </c>
      <c r="AF48" s="30" t="str">
        <f t="shared" si="51"/>
        <v>1</v>
      </c>
      <c r="AG48" s="33">
        <v>13.5</v>
      </c>
      <c r="AH48" s="10" t="str">
        <f t="shared" si="26"/>
        <v>2</v>
      </c>
      <c r="AI48" s="29" t="str">
        <f t="shared" si="52"/>
        <v>1</v>
      </c>
      <c r="AJ48" s="41">
        <f t="shared" si="53"/>
        <v>14.5</v>
      </c>
      <c r="AK48" s="37" t="str">
        <f t="shared" si="54"/>
        <v>2</v>
      </c>
      <c r="AL48" s="30" t="str">
        <f t="shared" si="55"/>
        <v>1</v>
      </c>
      <c r="AM48" s="33">
        <v>14.5</v>
      </c>
      <c r="AN48" s="10" t="str">
        <f t="shared" si="29"/>
        <v>2</v>
      </c>
      <c r="AO48" s="29" t="str">
        <f t="shared" si="56"/>
        <v>1</v>
      </c>
      <c r="AP48" s="38">
        <f t="shared" si="57"/>
        <v>11.738095238095237</v>
      </c>
      <c r="AQ48" s="39" t="str">
        <f t="shared" si="12"/>
        <v>30</v>
      </c>
      <c r="AR48" s="31" t="str">
        <f t="shared" si="58"/>
        <v>1</v>
      </c>
      <c r="AS48" s="87">
        <v>16</v>
      </c>
      <c r="AT48" s="39" t="str">
        <f t="shared" si="31"/>
        <v>30</v>
      </c>
      <c r="AU48" s="29" t="str">
        <f t="shared" si="59"/>
        <v>1</v>
      </c>
      <c r="AV48" s="86">
        <f t="shared" si="32"/>
        <v>16</v>
      </c>
      <c r="AW48" s="88" t="str">
        <f t="shared" si="33"/>
        <v>30</v>
      </c>
      <c r="AX48" s="32" t="str">
        <f t="shared" si="60"/>
        <v>1</v>
      </c>
      <c r="AY48" s="91">
        <f t="shared" si="62"/>
        <v>60</v>
      </c>
      <c r="AZ48" s="90">
        <f t="shared" si="63"/>
        <v>13.869047619047619</v>
      </c>
      <c r="BA48" s="110">
        <v>60</v>
      </c>
      <c r="BB48" s="91">
        <f t="shared" si="64"/>
        <v>120</v>
      </c>
      <c r="BC48" s="113" t="str">
        <f t="shared" si="61"/>
        <v>Admis</v>
      </c>
      <c r="BD48" s="17"/>
    </row>
    <row r="49" spans="1:56" s="1" customFormat="1" ht="20.25">
      <c r="A49" s="42">
        <v>31</v>
      </c>
      <c r="B49" s="43" t="s">
        <v>68</v>
      </c>
      <c r="C49" s="43" t="s">
        <v>136</v>
      </c>
      <c r="D49" s="43" t="s">
        <v>137</v>
      </c>
      <c r="E49" s="43" t="s">
        <v>160</v>
      </c>
      <c r="F49" s="28" t="s">
        <v>215</v>
      </c>
      <c r="G49" s="28" t="s">
        <v>210</v>
      </c>
      <c r="H49" s="28" t="s">
        <v>167</v>
      </c>
      <c r="I49" s="41">
        <f t="shared" si="38"/>
        <v>12</v>
      </c>
      <c r="J49" s="37" t="str">
        <f t="shared" si="39"/>
        <v>18</v>
      </c>
      <c r="K49" s="30" t="str">
        <f t="shared" si="40"/>
        <v>1</v>
      </c>
      <c r="L49" s="33">
        <v>11</v>
      </c>
      <c r="M49" s="34" t="str">
        <f t="shared" si="1"/>
        <v>6</v>
      </c>
      <c r="N49" s="35" t="str">
        <f t="shared" si="41"/>
        <v>1</v>
      </c>
      <c r="O49" s="33">
        <v>13</v>
      </c>
      <c r="P49" s="34" t="str">
        <f t="shared" si="1"/>
        <v>6</v>
      </c>
      <c r="Q49" s="35" t="str">
        <f t="shared" si="42"/>
        <v>1</v>
      </c>
      <c r="R49" s="33">
        <v>12.5</v>
      </c>
      <c r="S49" s="10" t="str">
        <f t="shared" si="19"/>
        <v>6</v>
      </c>
      <c r="T49" s="31" t="str">
        <f t="shared" si="43"/>
        <v>1</v>
      </c>
      <c r="U49" s="41">
        <f t="shared" si="44"/>
        <v>7.7</v>
      </c>
      <c r="V49" s="37">
        <f t="shared" si="45"/>
        <v>4</v>
      </c>
      <c r="W49" s="30" t="str">
        <f t="shared" si="46"/>
        <v>1</v>
      </c>
      <c r="X49" s="33">
        <v>10.5</v>
      </c>
      <c r="Y49" s="34" t="str">
        <f t="shared" si="22"/>
        <v>4</v>
      </c>
      <c r="Z49" s="36" t="str">
        <f t="shared" si="47"/>
        <v>1</v>
      </c>
      <c r="AA49" s="33">
        <v>3.5</v>
      </c>
      <c r="AB49" s="10" t="str">
        <f t="shared" si="37"/>
        <v>0</v>
      </c>
      <c r="AC49" s="29" t="str">
        <f t="shared" si="48"/>
        <v>1</v>
      </c>
      <c r="AD49" s="41">
        <f t="shared" si="49"/>
        <v>11.5</v>
      </c>
      <c r="AE49" s="37" t="str">
        <f t="shared" si="50"/>
        <v>2</v>
      </c>
      <c r="AF49" s="30" t="str">
        <f t="shared" si="51"/>
        <v>1</v>
      </c>
      <c r="AG49" s="33">
        <v>11.5</v>
      </c>
      <c r="AH49" s="10" t="str">
        <f t="shared" si="26"/>
        <v>2</v>
      </c>
      <c r="AI49" s="29" t="str">
        <f t="shared" si="52"/>
        <v>1</v>
      </c>
      <c r="AJ49" s="41">
        <f t="shared" si="53"/>
        <v>13</v>
      </c>
      <c r="AK49" s="37" t="str">
        <f t="shared" si="54"/>
        <v>2</v>
      </c>
      <c r="AL49" s="30" t="str">
        <f t="shared" si="55"/>
        <v>1</v>
      </c>
      <c r="AM49" s="33">
        <v>13</v>
      </c>
      <c r="AN49" s="10" t="str">
        <f t="shared" si="29"/>
        <v>2</v>
      </c>
      <c r="AO49" s="29" t="str">
        <f t="shared" si="56"/>
        <v>1</v>
      </c>
      <c r="AP49" s="38">
        <f t="shared" si="57"/>
        <v>11</v>
      </c>
      <c r="AQ49" s="39" t="str">
        <f t="shared" si="12"/>
        <v>30</v>
      </c>
      <c r="AR49" s="31" t="str">
        <f t="shared" si="58"/>
        <v>1</v>
      </c>
      <c r="AS49" s="87">
        <v>14.5</v>
      </c>
      <c r="AT49" s="39" t="str">
        <f t="shared" si="31"/>
        <v>30</v>
      </c>
      <c r="AU49" s="29" t="str">
        <f t="shared" si="59"/>
        <v>1</v>
      </c>
      <c r="AV49" s="86">
        <f t="shared" si="32"/>
        <v>14.5</v>
      </c>
      <c r="AW49" s="88" t="str">
        <f t="shared" si="33"/>
        <v>30</v>
      </c>
      <c r="AX49" s="32" t="str">
        <f t="shared" si="60"/>
        <v>1</v>
      </c>
      <c r="AY49" s="91">
        <f t="shared" si="62"/>
        <v>60</v>
      </c>
      <c r="AZ49" s="90">
        <f t="shared" si="63"/>
        <v>12.75</v>
      </c>
      <c r="BA49" s="110">
        <v>60</v>
      </c>
      <c r="BB49" s="91">
        <f t="shared" si="64"/>
        <v>120</v>
      </c>
      <c r="BC49" s="113" t="str">
        <f t="shared" si="61"/>
        <v>Admis</v>
      </c>
      <c r="BD49" s="17"/>
    </row>
    <row r="50" spans="1:56" s="1" customFormat="1" ht="20.25">
      <c r="A50" s="42">
        <v>32</v>
      </c>
      <c r="B50" s="43" t="s">
        <v>69</v>
      </c>
      <c r="C50" s="43" t="s">
        <v>138</v>
      </c>
      <c r="D50" s="43" t="s">
        <v>139</v>
      </c>
      <c r="E50" s="43" t="s">
        <v>160</v>
      </c>
      <c r="F50" s="28" t="s">
        <v>216</v>
      </c>
      <c r="G50" s="28" t="s">
        <v>196</v>
      </c>
      <c r="H50" s="28" t="s">
        <v>167</v>
      </c>
      <c r="I50" s="41">
        <f t="shared" si="38"/>
        <v>10.5</v>
      </c>
      <c r="J50" s="37" t="str">
        <f t="shared" si="39"/>
        <v>18</v>
      </c>
      <c r="K50" s="30" t="str">
        <f t="shared" si="40"/>
        <v>1</v>
      </c>
      <c r="L50" s="33">
        <v>13.5</v>
      </c>
      <c r="M50" s="34" t="str">
        <f t="shared" si="1"/>
        <v>6</v>
      </c>
      <c r="N50" s="35" t="str">
        <f t="shared" si="41"/>
        <v>1</v>
      </c>
      <c r="O50" s="33">
        <v>7</v>
      </c>
      <c r="P50" s="34" t="str">
        <f t="shared" si="1"/>
        <v>0</v>
      </c>
      <c r="Q50" s="35" t="str">
        <f t="shared" si="42"/>
        <v>1</v>
      </c>
      <c r="R50" s="33">
        <v>10</v>
      </c>
      <c r="S50" s="10" t="str">
        <f t="shared" si="19"/>
        <v>6</v>
      </c>
      <c r="T50" s="31" t="str">
        <f t="shared" si="43"/>
        <v>1</v>
      </c>
      <c r="U50" s="41">
        <f t="shared" si="44"/>
        <v>9.8000000000000007</v>
      </c>
      <c r="V50" s="37">
        <f t="shared" si="45"/>
        <v>2</v>
      </c>
      <c r="W50" s="30" t="str">
        <f t="shared" si="46"/>
        <v>1</v>
      </c>
      <c r="X50" s="33">
        <v>8</v>
      </c>
      <c r="Y50" s="34" t="str">
        <f t="shared" si="22"/>
        <v>0</v>
      </c>
      <c r="Z50" s="36" t="str">
        <f t="shared" si="47"/>
        <v>1</v>
      </c>
      <c r="AA50" s="33">
        <v>12.5</v>
      </c>
      <c r="AB50" s="10" t="str">
        <f t="shared" si="37"/>
        <v>2</v>
      </c>
      <c r="AC50" s="29" t="str">
        <f t="shared" si="48"/>
        <v>1</v>
      </c>
      <c r="AD50" s="41">
        <f t="shared" si="49"/>
        <v>12.5</v>
      </c>
      <c r="AE50" s="37" t="str">
        <f t="shared" si="50"/>
        <v>2</v>
      </c>
      <c r="AF50" s="30" t="str">
        <f t="shared" si="51"/>
        <v>1</v>
      </c>
      <c r="AG50" s="33">
        <v>12.5</v>
      </c>
      <c r="AH50" s="10" t="str">
        <f t="shared" si="26"/>
        <v>2</v>
      </c>
      <c r="AI50" s="29" t="str">
        <f t="shared" si="52"/>
        <v>1</v>
      </c>
      <c r="AJ50" s="41">
        <f t="shared" si="53"/>
        <v>0</v>
      </c>
      <c r="AK50" s="37" t="str">
        <f t="shared" si="54"/>
        <v>0</v>
      </c>
      <c r="AL50" s="30" t="str">
        <f t="shared" si="55"/>
        <v>2</v>
      </c>
      <c r="AM50" s="33">
        <v>0</v>
      </c>
      <c r="AN50" s="10" t="str">
        <f t="shared" si="29"/>
        <v>0</v>
      </c>
      <c r="AO50" s="29" t="str">
        <f t="shared" si="56"/>
        <v>2</v>
      </c>
      <c r="AP50" s="38">
        <f t="shared" si="57"/>
        <v>9.6190476190476186</v>
      </c>
      <c r="AQ50" s="39">
        <f t="shared" si="12"/>
        <v>22</v>
      </c>
      <c r="AR50" s="31" t="str">
        <f t="shared" si="58"/>
        <v>1</v>
      </c>
      <c r="AS50" s="87">
        <v>0</v>
      </c>
      <c r="AT50" s="39" t="str">
        <f t="shared" si="31"/>
        <v>0</v>
      </c>
      <c r="AU50" s="29" t="str">
        <f t="shared" si="59"/>
        <v>2</v>
      </c>
      <c r="AV50" s="86">
        <f t="shared" si="32"/>
        <v>0</v>
      </c>
      <c r="AW50" s="88" t="str">
        <f t="shared" si="33"/>
        <v>0</v>
      </c>
      <c r="AX50" s="32" t="str">
        <f t="shared" si="60"/>
        <v>2</v>
      </c>
      <c r="AY50" s="91">
        <f t="shared" si="62"/>
        <v>22</v>
      </c>
      <c r="AZ50" s="90">
        <f t="shared" si="63"/>
        <v>4.8095238095238093</v>
      </c>
      <c r="BA50" s="110">
        <v>60</v>
      </c>
      <c r="BB50" s="91">
        <f t="shared" si="64"/>
        <v>82</v>
      </c>
      <c r="BC50" s="113" t="str">
        <f t="shared" si="61"/>
        <v>Rattrapage</v>
      </c>
      <c r="BD50" s="17"/>
    </row>
    <row r="51" spans="1:56" s="1" customFormat="1" ht="20.25">
      <c r="A51" s="42">
        <v>33</v>
      </c>
      <c r="B51" s="43" t="s">
        <v>70</v>
      </c>
      <c r="C51" s="43" t="s">
        <v>140</v>
      </c>
      <c r="D51" s="43" t="s">
        <v>141</v>
      </c>
      <c r="E51" s="43" t="s">
        <v>160</v>
      </c>
      <c r="F51" s="28" t="s">
        <v>217</v>
      </c>
      <c r="G51" s="28" t="s">
        <v>218</v>
      </c>
      <c r="H51" s="28" t="s">
        <v>234</v>
      </c>
      <c r="I51" s="41">
        <f t="shared" si="38"/>
        <v>8.545454545454545</v>
      </c>
      <c r="J51" s="37">
        <f t="shared" si="39"/>
        <v>12</v>
      </c>
      <c r="K51" s="30" t="str">
        <f t="shared" si="40"/>
        <v>1</v>
      </c>
      <c r="L51" s="33">
        <v>13</v>
      </c>
      <c r="M51" s="34" t="str">
        <f t="shared" si="1"/>
        <v>6</v>
      </c>
      <c r="N51" s="35" t="str">
        <f t="shared" si="41"/>
        <v>1</v>
      </c>
      <c r="O51" s="33">
        <v>2</v>
      </c>
      <c r="P51" s="34" t="str">
        <f t="shared" si="1"/>
        <v>0</v>
      </c>
      <c r="Q51" s="35" t="str">
        <f t="shared" si="42"/>
        <v>1</v>
      </c>
      <c r="R51" s="33">
        <v>10.5</v>
      </c>
      <c r="S51" s="10" t="str">
        <f t="shared" si="19"/>
        <v>6</v>
      </c>
      <c r="T51" s="31" t="str">
        <f t="shared" si="43"/>
        <v>1</v>
      </c>
      <c r="U51" s="41">
        <f t="shared" si="44"/>
        <v>14.5</v>
      </c>
      <c r="V51" s="37" t="str">
        <f t="shared" si="45"/>
        <v>8</v>
      </c>
      <c r="W51" s="30" t="str">
        <f t="shared" si="46"/>
        <v>1</v>
      </c>
      <c r="X51" s="33">
        <v>14.5</v>
      </c>
      <c r="Y51" s="34" t="str">
        <f t="shared" si="22"/>
        <v>4</v>
      </c>
      <c r="Z51" s="36" t="str">
        <f t="shared" si="47"/>
        <v>1</v>
      </c>
      <c r="AA51" s="33">
        <v>14.5</v>
      </c>
      <c r="AB51" s="10" t="str">
        <f t="shared" si="37"/>
        <v>2</v>
      </c>
      <c r="AC51" s="29" t="str">
        <f t="shared" si="48"/>
        <v>1</v>
      </c>
      <c r="AD51" s="41">
        <f t="shared" si="49"/>
        <v>15</v>
      </c>
      <c r="AE51" s="37" t="str">
        <f t="shared" si="50"/>
        <v>2</v>
      </c>
      <c r="AF51" s="30" t="str">
        <f t="shared" si="51"/>
        <v>1</v>
      </c>
      <c r="AG51" s="33">
        <v>15</v>
      </c>
      <c r="AH51" s="10" t="str">
        <f t="shared" si="26"/>
        <v>2</v>
      </c>
      <c r="AI51" s="29" t="str">
        <f t="shared" si="52"/>
        <v>1</v>
      </c>
      <c r="AJ51" s="41">
        <f t="shared" si="53"/>
        <v>8.5</v>
      </c>
      <c r="AK51" s="37" t="str">
        <f t="shared" si="54"/>
        <v>0</v>
      </c>
      <c r="AL51" s="30" t="str">
        <f t="shared" si="55"/>
        <v>1</v>
      </c>
      <c r="AM51" s="33">
        <v>8.5</v>
      </c>
      <c r="AN51" s="10" t="str">
        <f t="shared" si="29"/>
        <v>0</v>
      </c>
      <c r="AO51" s="29" t="str">
        <f t="shared" si="56"/>
        <v>1</v>
      </c>
      <c r="AP51" s="38">
        <f t="shared" si="57"/>
        <v>10.880952380952381</v>
      </c>
      <c r="AQ51" s="39" t="str">
        <f t="shared" si="12"/>
        <v>30</v>
      </c>
      <c r="AR51" s="31" t="str">
        <f t="shared" si="58"/>
        <v>1</v>
      </c>
      <c r="AS51" s="87">
        <v>0</v>
      </c>
      <c r="AT51" s="39" t="str">
        <f t="shared" si="31"/>
        <v>0</v>
      </c>
      <c r="AU51" s="29" t="str">
        <f t="shared" si="59"/>
        <v>2</v>
      </c>
      <c r="AV51" s="86">
        <f t="shared" si="32"/>
        <v>0</v>
      </c>
      <c r="AW51" s="88" t="str">
        <f t="shared" si="33"/>
        <v>0</v>
      </c>
      <c r="AX51" s="32" t="str">
        <f t="shared" si="60"/>
        <v>2</v>
      </c>
      <c r="AY51" s="91">
        <f t="shared" si="62"/>
        <v>30</v>
      </c>
      <c r="AZ51" s="90">
        <f t="shared" si="63"/>
        <v>5.4404761904761907</v>
      </c>
      <c r="BA51" s="110">
        <v>60</v>
      </c>
      <c r="BB51" s="91">
        <f t="shared" si="64"/>
        <v>90</v>
      </c>
      <c r="BC51" s="113" t="str">
        <f t="shared" si="61"/>
        <v>Rattrapage</v>
      </c>
      <c r="BD51" s="17"/>
    </row>
    <row r="52" spans="1:56" s="1" customFormat="1" ht="20.25">
      <c r="A52" s="42">
        <v>34</v>
      </c>
      <c r="B52" s="43" t="s">
        <v>71</v>
      </c>
      <c r="C52" s="43" t="s">
        <v>142</v>
      </c>
      <c r="D52" s="43" t="s">
        <v>121</v>
      </c>
      <c r="E52" s="43" t="s">
        <v>161</v>
      </c>
      <c r="F52" s="28" t="s">
        <v>219</v>
      </c>
      <c r="G52" s="28" t="s">
        <v>167</v>
      </c>
      <c r="H52" s="28" t="s">
        <v>167</v>
      </c>
      <c r="I52" s="41">
        <f t="shared" si="38"/>
        <v>0</v>
      </c>
      <c r="J52" s="37">
        <f t="shared" si="39"/>
        <v>0</v>
      </c>
      <c r="K52" s="30" t="str">
        <f t="shared" si="40"/>
        <v>2</v>
      </c>
      <c r="L52" s="33">
        <v>0</v>
      </c>
      <c r="M52" s="34" t="str">
        <f t="shared" si="1"/>
        <v>0</v>
      </c>
      <c r="N52" s="35" t="str">
        <f t="shared" si="41"/>
        <v>2</v>
      </c>
      <c r="O52" s="33">
        <v>0</v>
      </c>
      <c r="P52" s="34" t="str">
        <f t="shared" si="1"/>
        <v>0</v>
      </c>
      <c r="Q52" s="35" t="str">
        <f t="shared" si="42"/>
        <v>2</v>
      </c>
      <c r="R52" s="33">
        <v>0</v>
      </c>
      <c r="S52" s="10" t="str">
        <f t="shared" si="19"/>
        <v>0</v>
      </c>
      <c r="T52" s="31" t="str">
        <f t="shared" si="43"/>
        <v>2</v>
      </c>
      <c r="U52" s="41">
        <f t="shared" si="44"/>
        <v>0</v>
      </c>
      <c r="V52" s="37">
        <f t="shared" si="45"/>
        <v>0</v>
      </c>
      <c r="W52" s="30" t="str">
        <f t="shared" si="46"/>
        <v>2</v>
      </c>
      <c r="X52" s="33">
        <v>0</v>
      </c>
      <c r="Y52" s="34" t="str">
        <f t="shared" si="22"/>
        <v>0</v>
      </c>
      <c r="Z52" s="36" t="str">
        <f t="shared" si="47"/>
        <v>2</v>
      </c>
      <c r="AA52" s="33">
        <v>0</v>
      </c>
      <c r="AB52" s="10" t="str">
        <f t="shared" si="37"/>
        <v>0</v>
      </c>
      <c r="AC52" s="29" t="str">
        <f t="shared" si="48"/>
        <v>2</v>
      </c>
      <c r="AD52" s="41">
        <f t="shared" si="49"/>
        <v>0</v>
      </c>
      <c r="AE52" s="37" t="str">
        <f t="shared" si="50"/>
        <v>0</v>
      </c>
      <c r="AF52" s="30" t="str">
        <f t="shared" si="51"/>
        <v>2</v>
      </c>
      <c r="AG52" s="33">
        <v>0</v>
      </c>
      <c r="AH52" s="10" t="str">
        <f t="shared" si="26"/>
        <v>0</v>
      </c>
      <c r="AI52" s="29" t="str">
        <f t="shared" si="52"/>
        <v>2</v>
      </c>
      <c r="AJ52" s="41">
        <f t="shared" si="53"/>
        <v>10</v>
      </c>
      <c r="AK52" s="37" t="str">
        <f t="shared" si="54"/>
        <v>2</v>
      </c>
      <c r="AL52" s="30" t="str">
        <f t="shared" si="55"/>
        <v>1</v>
      </c>
      <c r="AM52" s="33">
        <v>10</v>
      </c>
      <c r="AN52" s="10" t="str">
        <f t="shared" si="29"/>
        <v>2</v>
      </c>
      <c r="AO52" s="29" t="str">
        <f t="shared" si="56"/>
        <v>1</v>
      </c>
      <c r="AP52" s="38">
        <f t="shared" si="57"/>
        <v>0.95238095238095233</v>
      </c>
      <c r="AQ52" s="39">
        <f t="shared" si="12"/>
        <v>2</v>
      </c>
      <c r="AR52" s="31" t="str">
        <f t="shared" si="58"/>
        <v>1</v>
      </c>
      <c r="AS52" s="87">
        <v>0</v>
      </c>
      <c r="AT52" s="39" t="str">
        <f t="shared" si="31"/>
        <v>0</v>
      </c>
      <c r="AU52" s="29" t="str">
        <f t="shared" si="59"/>
        <v>2</v>
      </c>
      <c r="AV52" s="86">
        <f t="shared" si="32"/>
        <v>0</v>
      </c>
      <c r="AW52" s="88" t="str">
        <f t="shared" si="33"/>
        <v>0</v>
      </c>
      <c r="AX52" s="32" t="str">
        <f t="shared" si="60"/>
        <v>2</v>
      </c>
      <c r="AY52" s="91">
        <f t="shared" si="62"/>
        <v>2</v>
      </c>
      <c r="AZ52" s="90">
        <f t="shared" si="63"/>
        <v>0.47619047619047616</v>
      </c>
      <c r="BA52" s="110">
        <v>60</v>
      </c>
      <c r="BB52" s="91">
        <f t="shared" si="64"/>
        <v>62</v>
      </c>
      <c r="BC52" s="113" t="str">
        <f t="shared" si="61"/>
        <v>Rattrapage</v>
      </c>
      <c r="BD52" s="17"/>
    </row>
    <row r="53" spans="1:56" s="1" customFormat="1" ht="20.25">
      <c r="A53" s="42">
        <v>35</v>
      </c>
      <c r="B53" s="43" t="s">
        <v>72</v>
      </c>
      <c r="C53" s="43" t="s">
        <v>143</v>
      </c>
      <c r="D53" s="43" t="s">
        <v>131</v>
      </c>
      <c r="E53" s="43" t="s">
        <v>160</v>
      </c>
      <c r="F53" s="28" t="s">
        <v>220</v>
      </c>
      <c r="G53" s="28" t="s">
        <v>167</v>
      </c>
      <c r="H53" s="28" t="s">
        <v>167</v>
      </c>
      <c r="I53" s="41">
        <f t="shared" si="38"/>
        <v>8.954545454545455</v>
      </c>
      <c r="J53" s="37">
        <f t="shared" si="39"/>
        <v>12</v>
      </c>
      <c r="K53" s="30" t="str">
        <f t="shared" si="40"/>
        <v>1</v>
      </c>
      <c r="L53" s="33">
        <v>7.5</v>
      </c>
      <c r="M53" s="34" t="str">
        <f t="shared" si="1"/>
        <v>0</v>
      </c>
      <c r="N53" s="35" t="str">
        <f t="shared" si="41"/>
        <v>1</v>
      </c>
      <c r="O53" s="33">
        <v>10</v>
      </c>
      <c r="P53" s="34" t="str">
        <f t="shared" si="1"/>
        <v>6</v>
      </c>
      <c r="Q53" s="35" t="str">
        <f t="shared" si="42"/>
        <v>1</v>
      </c>
      <c r="R53" s="33">
        <v>10.5</v>
      </c>
      <c r="S53" s="10" t="str">
        <f t="shared" si="19"/>
        <v>6</v>
      </c>
      <c r="T53" s="31" t="str">
        <f t="shared" si="43"/>
        <v>1</v>
      </c>
      <c r="U53" s="41">
        <f t="shared" si="44"/>
        <v>8.8000000000000007</v>
      </c>
      <c r="V53" s="37">
        <f t="shared" si="45"/>
        <v>4</v>
      </c>
      <c r="W53" s="30" t="str">
        <f t="shared" si="46"/>
        <v>1</v>
      </c>
      <c r="X53" s="33">
        <v>10</v>
      </c>
      <c r="Y53" s="34" t="str">
        <f t="shared" si="22"/>
        <v>4</v>
      </c>
      <c r="Z53" s="36" t="str">
        <f t="shared" si="47"/>
        <v>1</v>
      </c>
      <c r="AA53" s="33">
        <v>7</v>
      </c>
      <c r="AB53" s="10" t="str">
        <f t="shared" si="37"/>
        <v>0</v>
      </c>
      <c r="AC53" s="29" t="str">
        <f t="shared" si="48"/>
        <v>1</v>
      </c>
      <c r="AD53" s="41">
        <f t="shared" si="49"/>
        <v>11</v>
      </c>
      <c r="AE53" s="37" t="str">
        <f t="shared" si="50"/>
        <v>2</v>
      </c>
      <c r="AF53" s="30" t="str">
        <f t="shared" si="51"/>
        <v>1</v>
      </c>
      <c r="AG53" s="33">
        <v>11</v>
      </c>
      <c r="AH53" s="10" t="str">
        <f t="shared" si="26"/>
        <v>2</v>
      </c>
      <c r="AI53" s="29" t="str">
        <f t="shared" si="52"/>
        <v>1</v>
      </c>
      <c r="AJ53" s="41">
        <f t="shared" si="53"/>
        <v>8.5</v>
      </c>
      <c r="AK53" s="37" t="str">
        <f t="shared" si="54"/>
        <v>0</v>
      </c>
      <c r="AL53" s="30" t="str">
        <f t="shared" si="55"/>
        <v>1</v>
      </c>
      <c r="AM53" s="33">
        <v>8.5</v>
      </c>
      <c r="AN53" s="10" t="str">
        <f t="shared" si="29"/>
        <v>0</v>
      </c>
      <c r="AO53" s="29" t="str">
        <f t="shared" si="56"/>
        <v>1</v>
      </c>
      <c r="AP53" s="38">
        <f t="shared" si="57"/>
        <v>9.1666666666666661</v>
      </c>
      <c r="AQ53" s="39">
        <f t="shared" si="12"/>
        <v>18</v>
      </c>
      <c r="AR53" s="31" t="str">
        <f t="shared" si="58"/>
        <v>1</v>
      </c>
      <c r="AS53" s="87">
        <v>16</v>
      </c>
      <c r="AT53" s="39" t="str">
        <f t="shared" si="31"/>
        <v>30</v>
      </c>
      <c r="AU53" s="29" t="str">
        <f t="shared" si="59"/>
        <v>1</v>
      </c>
      <c r="AV53" s="86">
        <f t="shared" si="32"/>
        <v>16</v>
      </c>
      <c r="AW53" s="88" t="str">
        <f t="shared" si="33"/>
        <v>30</v>
      </c>
      <c r="AX53" s="32" t="str">
        <f t="shared" si="60"/>
        <v>1</v>
      </c>
      <c r="AY53" s="91">
        <f t="shared" si="62"/>
        <v>48</v>
      </c>
      <c r="AZ53" s="90">
        <f t="shared" si="63"/>
        <v>12.583333333333332</v>
      </c>
      <c r="BA53" s="110">
        <v>60</v>
      </c>
      <c r="BB53" s="91">
        <f t="shared" si="64"/>
        <v>108</v>
      </c>
      <c r="BC53" s="113" t="str">
        <f t="shared" si="61"/>
        <v>Rattrapage</v>
      </c>
      <c r="BD53" s="17"/>
    </row>
    <row r="54" spans="1:56" s="1" customFormat="1" ht="20.25">
      <c r="A54" s="42">
        <v>36</v>
      </c>
      <c r="B54" s="43" t="s">
        <v>73</v>
      </c>
      <c r="C54" s="43" t="s">
        <v>144</v>
      </c>
      <c r="D54" s="43" t="s">
        <v>145</v>
      </c>
      <c r="E54" s="43" t="s">
        <v>160</v>
      </c>
      <c r="F54" s="28" t="s">
        <v>221</v>
      </c>
      <c r="G54" s="28" t="s">
        <v>196</v>
      </c>
      <c r="H54" s="28" t="s">
        <v>167</v>
      </c>
      <c r="I54" s="41">
        <f t="shared" si="38"/>
        <v>13.136363636363637</v>
      </c>
      <c r="J54" s="37" t="str">
        <f t="shared" si="39"/>
        <v>18</v>
      </c>
      <c r="K54" s="30" t="str">
        <f t="shared" si="40"/>
        <v>1</v>
      </c>
      <c r="L54" s="33">
        <v>12.5</v>
      </c>
      <c r="M54" s="34" t="str">
        <f t="shared" si="1"/>
        <v>6</v>
      </c>
      <c r="N54" s="35" t="str">
        <f t="shared" si="41"/>
        <v>1</v>
      </c>
      <c r="O54" s="33">
        <v>15</v>
      </c>
      <c r="P54" s="34" t="str">
        <f t="shared" si="1"/>
        <v>6</v>
      </c>
      <c r="Q54" s="35" t="str">
        <f t="shared" si="42"/>
        <v>1</v>
      </c>
      <c r="R54" s="33">
        <v>11</v>
      </c>
      <c r="S54" s="10" t="str">
        <f t="shared" si="19"/>
        <v>6</v>
      </c>
      <c r="T54" s="31" t="str">
        <f t="shared" si="43"/>
        <v>1</v>
      </c>
      <c r="U54" s="41">
        <f t="shared" si="44"/>
        <v>10.6</v>
      </c>
      <c r="V54" s="37" t="str">
        <f t="shared" si="45"/>
        <v>8</v>
      </c>
      <c r="W54" s="30" t="str">
        <f t="shared" si="46"/>
        <v>1</v>
      </c>
      <c r="X54" s="33">
        <v>14</v>
      </c>
      <c r="Y54" s="34" t="str">
        <f t="shared" si="22"/>
        <v>4</v>
      </c>
      <c r="Z54" s="36" t="str">
        <f t="shared" si="47"/>
        <v>1</v>
      </c>
      <c r="AA54" s="33">
        <v>5.5</v>
      </c>
      <c r="AB54" s="10" t="str">
        <f t="shared" si="37"/>
        <v>0</v>
      </c>
      <c r="AC54" s="29" t="str">
        <f t="shared" si="48"/>
        <v>1</v>
      </c>
      <c r="AD54" s="41">
        <f t="shared" si="49"/>
        <v>12.5</v>
      </c>
      <c r="AE54" s="37" t="str">
        <f t="shared" si="50"/>
        <v>2</v>
      </c>
      <c r="AF54" s="30" t="str">
        <f t="shared" si="51"/>
        <v>1</v>
      </c>
      <c r="AG54" s="33">
        <v>12.5</v>
      </c>
      <c r="AH54" s="10" t="str">
        <f t="shared" si="26"/>
        <v>2</v>
      </c>
      <c r="AI54" s="29" t="str">
        <f t="shared" si="52"/>
        <v>1</v>
      </c>
      <c r="AJ54" s="41">
        <f t="shared" si="53"/>
        <v>11</v>
      </c>
      <c r="AK54" s="37" t="str">
        <f t="shared" si="54"/>
        <v>2</v>
      </c>
      <c r="AL54" s="30" t="str">
        <f t="shared" si="55"/>
        <v>1</v>
      </c>
      <c r="AM54" s="33">
        <v>11</v>
      </c>
      <c r="AN54" s="10" t="str">
        <f t="shared" si="29"/>
        <v>2</v>
      </c>
      <c r="AO54" s="29" t="str">
        <f t="shared" si="56"/>
        <v>1</v>
      </c>
      <c r="AP54" s="38">
        <f t="shared" si="57"/>
        <v>12.238095238095237</v>
      </c>
      <c r="AQ54" s="39" t="str">
        <f t="shared" si="12"/>
        <v>30</v>
      </c>
      <c r="AR54" s="31" t="str">
        <f t="shared" si="58"/>
        <v>1</v>
      </c>
      <c r="AS54" s="87">
        <v>16</v>
      </c>
      <c r="AT54" s="39" t="str">
        <f t="shared" si="31"/>
        <v>30</v>
      </c>
      <c r="AU54" s="29" t="str">
        <f t="shared" si="59"/>
        <v>1</v>
      </c>
      <c r="AV54" s="86">
        <f t="shared" si="32"/>
        <v>16</v>
      </c>
      <c r="AW54" s="88" t="str">
        <f t="shared" si="33"/>
        <v>30</v>
      </c>
      <c r="AX54" s="32" t="str">
        <f t="shared" si="60"/>
        <v>1</v>
      </c>
      <c r="AY54" s="91">
        <f t="shared" si="62"/>
        <v>60</v>
      </c>
      <c r="AZ54" s="90">
        <f t="shared" si="63"/>
        <v>14.119047619047619</v>
      </c>
      <c r="BA54" s="110">
        <v>60</v>
      </c>
      <c r="BB54" s="91">
        <f t="shared" si="64"/>
        <v>120</v>
      </c>
      <c r="BC54" s="113" t="str">
        <f t="shared" si="61"/>
        <v>Admis</v>
      </c>
      <c r="BD54" s="17"/>
    </row>
    <row r="55" spans="1:56" s="1" customFormat="1" ht="20.25">
      <c r="A55" s="42">
        <v>37</v>
      </c>
      <c r="B55" s="43" t="s">
        <v>74</v>
      </c>
      <c r="C55" s="43" t="s">
        <v>146</v>
      </c>
      <c r="D55" s="43" t="s">
        <v>147</v>
      </c>
      <c r="E55" s="43" t="s">
        <v>160</v>
      </c>
      <c r="F55" s="28" t="s">
        <v>222</v>
      </c>
      <c r="G55" s="28" t="s">
        <v>196</v>
      </c>
      <c r="H55" s="28" t="s">
        <v>167</v>
      </c>
      <c r="I55" s="41">
        <f t="shared" si="38"/>
        <v>7.6363636363636367</v>
      </c>
      <c r="J55" s="37">
        <f t="shared" si="39"/>
        <v>0</v>
      </c>
      <c r="K55" s="30" t="str">
        <f t="shared" si="40"/>
        <v>1</v>
      </c>
      <c r="L55" s="33">
        <v>7</v>
      </c>
      <c r="M55" s="34" t="str">
        <f t="shared" si="1"/>
        <v>0</v>
      </c>
      <c r="N55" s="35" t="str">
        <f t="shared" si="41"/>
        <v>1</v>
      </c>
      <c r="O55" s="33">
        <v>8</v>
      </c>
      <c r="P55" s="34" t="str">
        <f t="shared" si="1"/>
        <v>0</v>
      </c>
      <c r="Q55" s="35" t="str">
        <f t="shared" si="42"/>
        <v>1</v>
      </c>
      <c r="R55" s="33">
        <v>8.5</v>
      </c>
      <c r="S55" s="10" t="str">
        <f t="shared" si="19"/>
        <v>0</v>
      </c>
      <c r="T55" s="31" t="str">
        <f t="shared" si="43"/>
        <v>1</v>
      </c>
      <c r="U55" s="41">
        <f t="shared" si="44"/>
        <v>9.3000000000000007</v>
      </c>
      <c r="V55" s="37">
        <f t="shared" si="45"/>
        <v>4</v>
      </c>
      <c r="W55" s="30" t="str">
        <f t="shared" si="46"/>
        <v>1</v>
      </c>
      <c r="X55" s="33">
        <v>12.5</v>
      </c>
      <c r="Y55" s="34" t="str">
        <f t="shared" si="22"/>
        <v>4</v>
      </c>
      <c r="Z55" s="36" t="str">
        <f t="shared" si="47"/>
        <v>1</v>
      </c>
      <c r="AA55" s="33">
        <v>4.5</v>
      </c>
      <c r="AB55" s="10" t="str">
        <f t="shared" si="37"/>
        <v>0</v>
      </c>
      <c r="AC55" s="29" t="str">
        <f t="shared" si="48"/>
        <v>1</v>
      </c>
      <c r="AD55" s="41">
        <f t="shared" si="49"/>
        <v>10</v>
      </c>
      <c r="AE55" s="37" t="str">
        <f t="shared" si="50"/>
        <v>2</v>
      </c>
      <c r="AF55" s="30" t="str">
        <f t="shared" si="51"/>
        <v>1</v>
      </c>
      <c r="AG55" s="33">
        <v>10</v>
      </c>
      <c r="AH55" s="10" t="str">
        <f t="shared" si="26"/>
        <v>2</v>
      </c>
      <c r="AI55" s="29" t="str">
        <f t="shared" si="52"/>
        <v>1</v>
      </c>
      <c r="AJ55" s="41">
        <f t="shared" si="53"/>
        <v>15</v>
      </c>
      <c r="AK55" s="37" t="str">
        <f t="shared" si="54"/>
        <v>2</v>
      </c>
      <c r="AL55" s="30" t="str">
        <f t="shared" si="55"/>
        <v>1</v>
      </c>
      <c r="AM55" s="33">
        <v>15</v>
      </c>
      <c r="AN55" s="10" t="str">
        <f t="shared" si="29"/>
        <v>2</v>
      </c>
      <c r="AO55" s="29" t="str">
        <f t="shared" si="56"/>
        <v>1</v>
      </c>
      <c r="AP55" s="38">
        <f t="shared" si="57"/>
        <v>9.0714285714285712</v>
      </c>
      <c r="AQ55" s="39">
        <f t="shared" si="12"/>
        <v>8</v>
      </c>
      <c r="AR55" s="31" t="str">
        <f t="shared" si="58"/>
        <v>1</v>
      </c>
      <c r="AS55" s="87">
        <v>0</v>
      </c>
      <c r="AT55" s="39" t="str">
        <f t="shared" si="31"/>
        <v>0</v>
      </c>
      <c r="AU55" s="29" t="str">
        <f t="shared" si="59"/>
        <v>2</v>
      </c>
      <c r="AV55" s="86">
        <f t="shared" si="32"/>
        <v>0</v>
      </c>
      <c r="AW55" s="88" t="str">
        <f t="shared" si="33"/>
        <v>0</v>
      </c>
      <c r="AX55" s="32" t="str">
        <f t="shared" si="60"/>
        <v>2</v>
      </c>
      <c r="AY55" s="91">
        <f t="shared" si="62"/>
        <v>8</v>
      </c>
      <c r="AZ55" s="90">
        <f t="shared" si="63"/>
        <v>4.5357142857142856</v>
      </c>
      <c r="BA55" s="110">
        <v>60</v>
      </c>
      <c r="BB55" s="91">
        <f t="shared" si="64"/>
        <v>68</v>
      </c>
      <c r="BC55" s="113" t="str">
        <f t="shared" si="61"/>
        <v>Rattrapage</v>
      </c>
      <c r="BD55" s="17"/>
    </row>
    <row r="56" spans="1:56" s="1" customFormat="1" ht="20.25">
      <c r="A56" s="42">
        <v>38</v>
      </c>
      <c r="B56" s="43" t="s">
        <v>75</v>
      </c>
      <c r="C56" s="43" t="s">
        <v>148</v>
      </c>
      <c r="D56" s="43" t="s">
        <v>149</v>
      </c>
      <c r="E56" s="43" t="s">
        <v>160</v>
      </c>
      <c r="F56" s="28" t="s">
        <v>223</v>
      </c>
      <c r="G56" s="28" t="s">
        <v>224</v>
      </c>
      <c r="H56" s="28" t="s">
        <v>224</v>
      </c>
      <c r="I56" s="41">
        <f t="shared" si="38"/>
        <v>7.5454545454545459</v>
      </c>
      <c r="J56" s="37">
        <f t="shared" si="39"/>
        <v>0</v>
      </c>
      <c r="K56" s="30" t="str">
        <f t="shared" si="40"/>
        <v>1</v>
      </c>
      <c r="L56" s="33">
        <v>9</v>
      </c>
      <c r="M56" s="34" t="str">
        <f t="shared" si="1"/>
        <v>0</v>
      </c>
      <c r="N56" s="35" t="str">
        <f t="shared" si="41"/>
        <v>1</v>
      </c>
      <c r="O56" s="33">
        <v>5.5</v>
      </c>
      <c r="P56" s="34" t="str">
        <f t="shared" si="1"/>
        <v>0</v>
      </c>
      <c r="Q56" s="35" t="str">
        <f t="shared" si="42"/>
        <v>1</v>
      </c>
      <c r="R56" s="33">
        <v>8</v>
      </c>
      <c r="S56" s="10" t="str">
        <f t="shared" si="19"/>
        <v>0</v>
      </c>
      <c r="T56" s="31" t="str">
        <f t="shared" si="43"/>
        <v>1</v>
      </c>
      <c r="U56" s="41">
        <f t="shared" si="44"/>
        <v>4.3</v>
      </c>
      <c r="V56" s="37">
        <f t="shared" si="45"/>
        <v>0</v>
      </c>
      <c r="W56" s="30" t="str">
        <f t="shared" si="46"/>
        <v>1</v>
      </c>
      <c r="X56" s="33">
        <v>4.5</v>
      </c>
      <c r="Y56" s="34" t="str">
        <f t="shared" si="22"/>
        <v>0</v>
      </c>
      <c r="Z56" s="36" t="str">
        <f t="shared" si="47"/>
        <v>1</v>
      </c>
      <c r="AA56" s="33">
        <v>4</v>
      </c>
      <c r="AB56" s="10" t="str">
        <f t="shared" si="37"/>
        <v>0</v>
      </c>
      <c r="AC56" s="29" t="str">
        <f t="shared" si="48"/>
        <v>1</v>
      </c>
      <c r="AD56" s="41">
        <f t="shared" si="49"/>
        <v>10</v>
      </c>
      <c r="AE56" s="37" t="str">
        <f t="shared" si="50"/>
        <v>2</v>
      </c>
      <c r="AF56" s="30" t="str">
        <f t="shared" si="51"/>
        <v>1</v>
      </c>
      <c r="AG56" s="33">
        <v>10</v>
      </c>
      <c r="AH56" s="10" t="str">
        <f t="shared" si="26"/>
        <v>2</v>
      </c>
      <c r="AI56" s="29" t="str">
        <f t="shared" si="52"/>
        <v>1</v>
      </c>
      <c r="AJ56" s="41">
        <f t="shared" si="53"/>
        <v>5</v>
      </c>
      <c r="AK56" s="37" t="str">
        <f t="shared" si="54"/>
        <v>0</v>
      </c>
      <c r="AL56" s="30" t="str">
        <f t="shared" si="55"/>
        <v>1</v>
      </c>
      <c r="AM56" s="33">
        <v>5</v>
      </c>
      <c r="AN56" s="10" t="str">
        <f t="shared" si="29"/>
        <v>0</v>
      </c>
      <c r="AO56" s="29" t="str">
        <f t="shared" si="56"/>
        <v>1</v>
      </c>
      <c r="AP56" s="38">
        <f t="shared" si="57"/>
        <v>6.8809523809523814</v>
      </c>
      <c r="AQ56" s="39">
        <f t="shared" si="12"/>
        <v>2</v>
      </c>
      <c r="AR56" s="31" t="str">
        <f t="shared" si="58"/>
        <v>1</v>
      </c>
      <c r="AS56" s="87">
        <v>0</v>
      </c>
      <c r="AT56" s="39" t="str">
        <f t="shared" si="31"/>
        <v>0</v>
      </c>
      <c r="AU56" s="29" t="str">
        <f t="shared" si="59"/>
        <v>2</v>
      </c>
      <c r="AV56" s="86">
        <f t="shared" si="32"/>
        <v>0</v>
      </c>
      <c r="AW56" s="88" t="str">
        <f t="shared" si="33"/>
        <v>0</v>
      </c>
      <c r="AX56" s="32" t="str">
        <f t="shared" si="60"/>
        <v>2</v>
      </c>
      <c r="AY56" s="91">
        <f t="shared" si="62"/>
        <v>2</v>
      </c>
      <c r="AZ56" s="90">
        <f t="shared" si="63"/>
        <v>3.4404761904761907</v>
      </c>
      <c r="BA56" s="110">
        <v>60</v>
      </c>
      <c r="BB56" s="91">
        <f t="shared" si="64"/>
        <v>62</v>
      </c>
      <c r="BC56" s="113" t="str">
        <f t="shared" si="61"/>
        <v>Rattrapage</v>
      </c>
      <c r="BD56" s="17"/>
    </row>
    <row r="57" spans="1:56" s="1" customFormat="1" ht="20.25">
      <c r="A57" s="42">
        <v>39</v>
      </c>
      <c r="B57" s="43" t="s">
        <v>76</v>
      </c>
      <c r="C57" s="43" t="s">
        <v>150</v>
      </c>
      <c r="D57" s="43" t="s">
        <v>151</v>
      </c>
      <c r="E57" s="43" t="s">
        <v>161</v>
      </c>
      <c r="F57" s="28" t="s">
        <v>225</v>
      </c>
      <c r="G57" s="28" t="s">
        <v>187</v>
      </c>
      <c r="H57" s="28" t="s">
        <v>167</v>
      </c>
      <c r="I57" s="41">
        <f t="shared" si="38"/>
        <v>13.590909090909092</v>
      </c>
      <c r="J57" s="37" t="str">
        <f t="shared" si="39"/>
        <v>18</v>
      </c>
      <c r="K57" s="30" t="str">
        <f t="shared" si="40"/>
        <v>1</v>
      </c>
      <c r="L57" s="33">
        <v>13.5</v>
      </c>
      <c r="M57" s="34" t="str">
        <f t="shared" si="1"/>
        <v>6</v>
      </c>
      <c r="N57" s="35" t="str">
        <f t="shared" si="41"/>
        <v>1</v>
      </c>
      <c r="O57" s="33">
        <v>13</v>
      </c>
      <c r="P57" s="34" t="str">
        <f t="shared" si="1"/>
        <v>6</v>
      </c>
      <c r="Q57" s="35" t="str">
        <f t="shared" si="42"/>
        <v>1</v>
      </c>
      <c r="R57" s="33">
        <v>15</v>
      </c>
      <c r="S57" s="10" t="str">
        <f t="shared" si="19"/>
        <v>6</v>
      </c>
      <c r="T57" s="31" t="str">
        <f t="shared" si="43"/>
        <v>1</v>
      </c>
      <c r="U57" s="41">
        <f t="shared" si="44"/>
        <v>12.2</v>
      </c>
      <c r="V57" s="37" t="str">
        <f t="shared" si="45"/>
        <v>8</v>
      </c>
      <c r="W57" s="30" t="str">
        <f t="shared" si="46"/>
        <v>1</v>
      </c>
      <c r="X57" s="33">
        <v>12</v>
      </c>
      <c r="Y57" s="34" t="str">
        <f t="shared" si="22"/>
        <v>4</v>
      </c>
      <c r="Z57" s="36" t="str">
        <f t="shared" si="47"/>
        <v>1</v>
      </c>
      <c r="AA57" s="33">
        <v>12.5</v>
      </c>
      <c r="AB57" s="10" t="str">
        <f t="shared" si="37"/>
        <v>2</v>
      </c>
      <c r="AC57" s="29" t="str">
        <f t="shared" si="48"/>
        <v>1</v>
      </c>
      <c r="AD57" s="41">
        <f t="shared" si="49"/>
        <v>12.5</v>
      </c>
      <c r="AE57" s="37" t="str">
        <f t="shared" si="50"/>
        <v>2</v>
      </c>
      <c r="AF57" s="30" t="str">
        <f t="shared" si="51"/>
        <v>1</v>
      </c>
      <c r="AG57" s="33">
        <v>12.5</v>
      </c>
      <c r="AH57" s="10" t="str">
        <f t="shared" si="26"/>
        <v>2</v>
      </c>
      <c r="AI57" s="29" t="str">
        <f t="shared" si="52"/>
        <v>1</v>
      </c>
      <c r="AJ57" s="41">
        <f t="shared" si="53"/>
        <v>14</v>
      </c>
      <c r="AK57" s="37" t="str">
        <f t="shared" si="54"/>
        <v>2</v>
      </c>
      <c r="AL57" s="30" t="str">
        <f t="shared" si="55"/>
        <v>1</v>
      </c>
      <c r="AM57" s="33">
        <v>14</v>
      </c>
      <c r="AN57" s="10" t="str">
        <f t="shared" si="29"/>
        <v>2</v>
      </c>
      <c r="AO57" s="29" t="str">
        <f t="shared" si="56"/>
        <v>1</v>
      </c>
      <c r="AP57" s="38">
        <f t="shared" si="57"/>
        <v>13.142857142857142</v>
      </c>
      <c r="AQ57" s="39" t="str">
        <f t="shared" si="12"/>
        <v>30</v>
      </c>
      <c r="AR57" s="31" t="str">
        <f t="shared" si="58"/>
        <v>1</v>
      </c>
      <c r="AS57" s="87">
        <v>0</v>
      </c>
      <c r="AT57" s="39" t="str">
        <f t="shared" si="31"/>
        <v>0</v>
      </c>
      <c r="AU57" s="29" t="str">
        <f t="shared" si="59"/>
        <v>2</v>
      </c>
      <c r="AV57" s="86">
        <f t="shared" si="32"/>
        <v>0</v>
      </c>
      <c r="AW57" s="88" t="str">
        <f t="shared" si="33"/>
        <v>0</v>
      </c>
      <c r="AX57" s="32" t="str">
        <f t="shared" si="60"/>
        <v>2</v>
      </c>
      <c r="AY57" s="91">
        <f t="shared" si="62"/>
        <v>30</v>
      </c>
      <c r="AZ57" s="90">
        <f t="shared" si="63"/>
        <v>6.5714285714285712</v>
      </c>
      <c r="BA57" s="110">
        <v>60</v>
      </c>
      <c r="BB57" s="91">
        <f t="shared" si="64"/>
        <v>90</v>
      </c>
      <c r="BC57" s="113" t="str">
        <f t="shared" si="61"/>
        <v>Rattrapage</v>
      </c>
      <c r="BD57" s="17"/>
    </row>
    <row r="58" spans="1:56" s="1" customFormat="1" ht="20.25">
      <c r="A58" s="42">
        <v>40</v>
      </c>
      <c r="B58" s="43" t="s">
        <v>77</v>
      </c>
      <c r="C58" s="43" t="s">
        <v>152</v>
      </c>
      <c r="D58" s="43" t="s">
        <v>153</v>
      </c>
      <c r="E58" s="43" t="s">
        <v>160</v>
      </c>
      <c r="F58" s="28" t="s">
        <v>226</v>
      </c>
      <c r="G58" s="28" t="s">
        <v>227</v>
      </c>
      <c r="H58" s="28" t="s">
        <v>167</v>
      </c>
      <c r="I58" s="41">
        <f t="shared" si="38"/>
        <v>11.363636363636363</v>
      </c>
      <c r="J58" s="37" t="str">
        <f t="shared" si="39"/>
        <v>18</v>
      </c>
      <c r="K58" s="30" t="str">
        <f t="shared" si="40"/>
        <v>1</v>
      </c>
      <c r="L58" s="33">
        <v>9</v>
      </c>
      <c r="M58" s="34" t="str">
        <f t="shared" si="1"/>
        <v>0</v>
      </c>
      <c r="N58" s="35" t="str">
        <f t="shared" si="41"/>
        <v>1</v>
      </c>
      <c r="O58" s="33">
        <v>14</v>
      </c>
      <c r="P58" s="34" t="str">
        <f t="shared" si="1"/>
        <v>6</v>
      </c>
      <c r="Q58" s="35" t="str">
        <f t="shared" si="42"/>
        <v>1</v>
      </c>
      <c r="R58" s="33">
        <v>12</v>
      </c>
      <c r="S58" s="10" t="str">
        <f t="shared" si="19"/>
        <v>6</v>
      </c>
      <c r="T58" s="31" t="str">
        <f t="shared" si="43"/>
        <v>1</v>
      </c>
      <c r="U58" s="41">
        <f t="shared" si="44"/>
        <v>6.2</v>
      </c>
      <c r="V58" s="37">
        <f t="shared" si="45"/>
        <v>0</v>
      </c>
      <c r="W58" s="30" t="str">
        <f t="shared" si="46"/>
        <v>1</v>
      </c>
      <c r="X58" s="33">
        <v>7</v>
      </c>
      <c r="Y58" s="34" t="str">
        <f t="shared" si="22"/>
        <v>0</v>
      </c>
      <c r="Z58" s="36" t="str">
        <f t="shared" si="47"/>
        <v>1</v>
      </c>
      <c r="AA58" s="33">
        <v>5</v>
      </c>
      <c r="AB58" s="10" t="str">
        <f t="shared" si="37"/>
        <v>0</v>
      </c>
      <c r="AC58" s="29" t="str">
        <f t="shared" si="48"/>
        <v>1</v>
      </c>
      <c r="AD58" s="41">
        <f t="shared" si="49"/>
        <v>11.5</v>
      </c>
      <c r="AE58" s="37" t="str">
        <f t="shared" si="50"/>
        <v>2</v>
      </c>
      <c r="AF58" s="30" t="str">
        <f t="shared" si="51"/>
        <v>1</v>
      </c>
      <c r="AG58" s="33">
        <v>11.5</v>
      </c>
      <c r="AH58" s="10" t="str">
        <f t="shared" si="26"/>
        <v>2</v>
      </c>
      <c r="AI58" s="29" t="str">
        <f t="shared" si="52"/>
        <v>1</v>
      </c>
      <c r="AJ58" s="41">
        <f t="shared" si="53"/>
        <v>15</v>
      </c>
      <c r="AK58" s="37" t="str">
        <f t="shared" si="54"/>
        <v>2</v>
      </c>
      <c r="AL58" s="30" t="str">
        <f t="shared" si="55"/>
        <v>1</v>
      </c>
      <c r="AM58" s="33">
        <v>15</v>
      </c>
      <c r="AN58" s="10" t="str">
        <f t="shared" si="29"/>
        <v>2</v>
      </c>
      <c r="AO58" s="29" t="str">
        <f t="shared" si="56"/>
        <v>1</v>
      </c>
      <c r="AP58" s="38">
        <f t="shared" si="57"/>
        <v>10.5</v>
      </c>
      <c r="AQ58" s="39" t="str">
        <f t="shared" si="12"/>
        <v>30</v>
      </c>
      <c r="AR58" s="31" t="str">
        <f t="shared" si="58"/>
        <v>1</v>
      </c>
      <c r="AS58" s="87">
        <v>0</v>
      </c>
      <c r="AT58" s="39" t="str">
        <f t="shared" si="31"/>
        <v>0</v>
      </c>
      <c r="AU58" s="29" t="str">
        <f t="shared" si="59"/>
        <v>2</v>
      </c>
      <c r="AV58" s="86">
        <f t="shared" si="32"/>
        <v>0</v>
      </c>
      <c r="AW58" s="88" t="str">
        <f t="shared" si="33"/>
        <v>0</v>
      </c>
      <c r="AX58" s="32" t="str">
        <f t="shared" si="60"/>
        <v>2</v>
      </c>
      <c r="AY58" s="91">
        <f t="shared" si="62"/>
        <v>30</v>
      </c>
      <c r="AZ58" s="90">
        <f t="shared" si="63"/>
        <v>5.25</v>
      </c>
      <c r="BA58" s="110">
        <v>60</v>
      </c>
      <c r="BB58" s="91">
        <f t="shared" si="64"/>
        <v>90</v>
      </c>
      <c r="BC58" s="113" t="str">
        <f t="shared" si="61"/>
        <v>Rattrapage</v>
      </c>
      <c r="BD58" s="17"/>
    </row>
    <row r="59" spans="1:56" s="1" customFormat="1" ht="20.25">
      <c r="A59" s="42">
        <v>41</v>
      </c>
      <c r="B59" s="43" t="s">
        <v>78</v>
      </c>
      <c r="C59" s="43" t="s">
        <v>154</v>
      </c>
      <c r="D59" s="43" t="s">
        <v>155</v>
      </c>
      <c r="E59" s="43" t="s">
        <v>160</v>
      </c>
      <c r="F59" s="28" t="s">
        <v>228</v>
      </c>
      <c r="G59" s="28" t="s">
        <v>229</v>
      </c>
      <c r="H59" s="28" t="s">
        <v>167</v>
      </c>
      <c r="I59" s="41">
        <f t="shared" si="38"/>
        <v>8.2727272727272734</v>
      </c>
      <c r="J59" s="37">
        <f t="shared" si="39"/>
        <v>0</v>
      </c>
      <c r="K59" s="30" t="str">
        <f t="shared" si="40"/>
        <v>1</v>
      </c>
      <c r="L59" s="33">
        <v>9</v>
      </c>
      <c r="M59" s="34" t="str">
        <f t="shared" si="1"/>
        <v>0</v>
      </c>
      <c r="N59" s="35" t="str">
        <f t="shared" si="41"/>
        <v>1</v>
      </c>
      <c r="O59" s="33">
        <v>7</v>
      </c>
      <c r="P59" s="34" t="str">
        <f t="shared" si="1"/>
        <v>0</v>
      </c>
      <c r="Q59" s="35" t="str">
        <f t="shared" si="42"/>
        <v>1</v>
      </c>
      <c r="R59" s="33">
        <v>9</v>
      </c>
      <c r="S59" s="10" t="str">
        <f t="shared" si="19"/>
        <v>0</v>
      </c>
      <c r="T59" s="31" t="str">
        <f t="shared" si="43"/>
        <v>1</v>
      </c>
      <c r="U59" s="41">
        <f t="shared" si="44"/>
        <v>5.8</v>
      </c>
      <c r="V59" s="37">
        <f t="shared" si="45"/>
        <v>0</v>
      </c>
      <c r="W59" s="30" t="str">
        <f t="shared" si="46"/>
        <v>1</v>
      </c>
      <c r="X59" s="33">
        <v>7</v>
      </c>
      <c r="Y59" s="34" t="str">
        <f t="shared" si="22"/>
        <v>0</v>
      </c>
      <c r="Z59" s="36" t="str">
        <f t="shared" si="47"/>
        <v>1</v>
      </c>
      <c r="AA59" s="33">
        <v>4</v>
      </c>
      <c r="AB59" s="10" t="str">
        <f t="shared" si="37"/>
        <v>0</v>
      </c>
      <c r="AC59" s="29" t="str">
        <f t="shared" si="48"/>
        <v>1</v>
      </c>
      <c r="AD59" s="41">
        <f t="shared" si="49"/>
        <v>11.5</v>
      </c>
      <c r="AE59" s="37" t="str">
        <f t="shared" si="50"/>
        <v>2</v>
      </c>
      <c r="AF59" s="30" t="str">
        <f t="shared" si="51"/>
        <v>1</v>
      </c>
      <c r="AG59" s="33">
        <v>11.5</v>
      </c>
      <c r="AH59" s="10" t="str">
        <f t="shared" si="26"/>
        <v>2</v>
      </c>
      <c r="AI59" s="29" t="str">
        <f t="shared" si="52"/>
        <v>1</v>
      </c>
      <c r="AJ59" s="41">
        <f t="shared" si="53"/>
        <v>8</v>
      </c>
      <c r="AK59" s="37" t="str">
        <f t="shared" si="54"/>
        <v>0</v>
      </c>
      <c r="AL59" s="30" t="str">
        <f t="shared" si="55"/>
        <v>1</v>
      </c>
      <c r="AM59" s="33">
        <v>8</v>
      </c>
      <c r="AN59" s="10" t="str">
        <f t="shared" si="29"/>
        <v>0</v>
      </c>
      <c r="AO59" s="29" t="str">
        <f t="shared" si="56"/>
        <v>1</v>
      </c>
      <c r="AP59" s="38">
        <f t="shared" si="57"/>
        <v>8.1190476190476186</v>
      </c>
      <c r="AQ59" s="39">
        <f t="shared" si="12"/>
        <v>2</v>
      </c>
      <c r="AR59" s="31" t="str">
        <f t="shared" si="58"/>
        <v>1</v>
      </c>
      <c r="AS59" s="87">
        <v>15</v>
      </c>
      <c r="AT59" s="39" t="str">
        <f t="shared" si="31"/>
        <v>30</v>
      </c>
      <c r="AU59" s="29" t="str">
        <f t="shared" si="59"/>
        <v>1</v>
      </c>
      <c r="AV59" s="86">
        <f t="shared" si="32"/>
        <v>15</v>
      </c>
      <c r="AW59" s="88" t="str">
        <f t="shared" si="33"/>
        <v>30</v>
      </c>
      <c r="AX59" s="32" t="str">
        <f t="shared" si="60"/>
        <v>1</v>
      </c>
      <c r="AY59" s="91">
        <f t="shared" si="62"/>
        <v>32</v>
      </c>
      <c r="AZ59" s="90">
        <f t="shared" si="63"/>
        <v>11.55952380952381</v>
      </c>
      <c r="BA59" s="110">
        <v>60</v>
      </c>
      <c r="BB59" s="91">
        <f t="shared" si="64"/>
        <v>92</v>
      </c>
      <c r="BC59" s="113" t="str">
        <f t="shared" si="61"/>
        <v>Rattrapage</v>
      </c>
      <c r="BD59" s="17"/>
    </row>
    <row r="60" spans="1:56" s="1" customFormat="1" ht="20.25">
      <c r="A60" s="42">
        <v>42</v>
      </c>
      <c r="B60" s="43" t="s">
        <v>79</v>
      </c>
      <c r="C60" s="43" t="s">
        <v>156</v>
      </c>
      <c r="D60" s="43" t="s">
        <v>157</v>
      </c>
      <c r="E60" s="43" t="s">
        <v>160</v>
      </c>
      <c r="F60" s="28" t="s">
        <v>230</v>
      </c>
      <c r="G60" s="28" t="s">
        <v>167</v>
      </c>
      <c r="H60" s="28" t="s">
        <v>167</v>
      </c>
      <c r="I60" s="41">
        <f t="shared" si="38"/>
        <v>9.0909090909090917</v>
      </c>
      <c r="J60" s="37">
        <f t="shared" si="39"/>
        <v>6</v>
      </c>
      <c r="K60" s="30" t="str">
        <f t="shared" si="40"/>
        <v>1</v>
      </c>
      <c r="L60" s="33">
        <v>11</v>
      </c>
      <c r="M60" s="34" t="str">
        <f t="shared" si="1"/>
        <v>6</v>
      </c>
      <c r="N60" s="35" t="str">
        <f t="shared" si="41"/>
        <v>1</v>
      </c>
      <c r="O60" s="33">
        <v>7</v>
      </c>
      <c r="P60" s="34" t="str">
        <f t="shared" si="1"/>
        <v>0</v>
      </c>
      <c r="Q60" s="35" t="str">
        <f t="shared" si="42"/>
        <v>1</v>
      </c>
      <c r="R60" s="33">
        <v>8.5</v>
      </c>
      <c r="S60" s="10" t="str">
        <f t="shared" si="19"/>
        <v>0</v>
      </c>
      <c r="T60" s="31" t="str">
        <f t="shared" si="43"/>
        <v>1</v>
      </c>
      <c r="U60" s="41">
        <f t="shared" si="44"/>
        <v>2.2000000000000002</v>
      </c>
      <c r="V60" s="37">
        <f t="shared" si="45"/>
        <v>0</v>
      </c>
      <c r="W60" s="30" t="str">
        <f t="shared" si="46"/>
        <v>1</v>
      </c>
      <c r="X60" s="33">
        <v>0</v>
      </c>
      <c r="Y60" s="34" t="str">
        <f t="shared" si="22"/>
        <v>0</v>
      </c>
      <c r="Z60" s="36" t="str">
        <f t="shared" si="47"/>
        <v>2</v>
      </c>
      <c r="AA60" s="33">
        <v>5.5</v>
      </c>
      <c r="AB60" s="10" t="str">
        <f t="shared" si="37"/>
        <v>0</v>
      </c>
      <c r="AC60" s="29" t="str">
        <f t="shared" si="48"/>
        <v>1</v>
      </c>
      <c r="AD60" s="41">
        <f t="shared" si="49"/>
        <v>0</v>
      </c>
      <c r="AE60" s="37" t="str">
        <f t="shared" si="50"/>
        <v>0</v>
      </c>
      <c r="AF60" s="30" t="str">
        <f t="shared" si="51"/>
        <v>2</v>
      </c>
      <c r="AG60" s="33">
        <v>0</v>
      </c>
      <c r="AH60" s="10" t="str">
        <f t="shared" si="26"/>
        <v>0</v>
      </c>
      <c r="AI60" s="29" t="str">
        <f t="shared" si="52"/>
        <v>2</v>
      </c>
      <c r="AJ60" s="41">
        <f t="shared" si="53"/>
        <v>10</v>
      </c>
      <c r="AK60" s="37" t="str">
        <f t="shared" si="54"/>
        <v>2</v>
      </c>
      <c r="AL60" s="30" t="str">
        <f t="shared" si="55"/>
        <v>1</v>
      </c>
      <c r="AM60" s="33">
        <v>10</v>
      </c>
      <c r="AN60" s="10" t="str">
        <f t="shared" si="29"/>
        <v>2</v>
      </c>
      <c r="AO60" s="29" t="str">
        <f t="shared" si="56"/>
        <v>1</v>
      </c>
      <c r="AP60" s="38">
        <f t="shared" si="57"/>
        <v>6.2380952380952381</v>
      </c>
      <c r="AQ60" s="39">
        <f t="shared" si="12"/>
        <v>8</v>
      </c>
      <c r="AR60" s="31" t="str">
        <f t="shared" si="58"/>
        <v>1</v>
      </c>
      <c r="AS60" s="87">
        <v>0</v>
      </c>
      <c r="AT60" s="39" t="str">
        <f t="shared" si="31"/>
        <v>0</v>
      </c>
      <c r="AU60" s="29" t="str">
        <f t="shared" si="59"/>
        <v>2</v>
      </c>
      <c r="AV60" s="86">
        <f t="shared" si="32"/>
        <v>0</v>
      </c>
      <c r="AW60" s="88" t="str">
        <f t="shared" si="33"/>
        <v>0</v>
      </c>
      <c r="AX60" s="32" t="str">
        <f t="shared" si="60"/>
        <v>2</v>
      </c>
      <c r="AY60" s="91">
        <f t="shared" si="62"/>
        <v>8</v>
      </c>
      <c r="AZ60" s="90">
        <f t="shared" si="63"/>
        <v>3.1190476190476191</v>
      </c>
      <c r="BA60" s="110">
        <v>60</v>
      </c>
      <c r="BB60" s="91">
        <f t="shared" si="64"/>
        <v>68</v>
      </c>
      <c r="BC60" s="113" t="str">
        <f t="shared" si="61"/>
        <v>Rattrapage</v>
      </c>
      <c r="BD60" s="17"/>
    </row>
    <row r="61" spans="1:56" ht="20.25">
      <c r="A61" s="42">
        <v>43</v>
      </c>
      <c r="B61" s="43" t="s">
        <v>80</v>
      </c>
      <c r="C61" s="43" t="s">
        <v>158</v>
      </c>
      <c r="D61" s="43" t="s">
        <v>159</v>
      </c>
      <c r="E61" s="43" t="s">
        <v>160</v>
      </c>
      <c r="F61" s="28" t="s">
        <v>231</v>
      </c>
      <c r="G61" s="28" t="s">
        <v>196</v>
      </c>
      <c r="H61" s="28" t="s">
        <v>167</v>
      </c>
      <c r="I61" s="41" t="s">
        <v>261</v>
      </c>
      <c r="J61" s="37" t="s">
        <v>261</v>
      </c>
      <c r="K61" s="30" t="str">
        <f t="shared" si="40"/>
        <v>1</v>
      </c>
      <c r="L61" s="33">
        <v>0</v>
      </c>
      <c r="M61" s="34" t="str">
        <f t="shared" si="1"/>
        <v>0</v>
      </c>
      <c r="N61" s="35" t="str">
        <f t="shared" si="41"/>
        <v>2</v>
      </c>
      <c r="O61" s="33" t="s">
        <v>261</v>
      </c>
      <c r="P61" s="34" t="str">
        <f t="shared" si="1"/>
        <v>6</v>
      </c>
      <c r="Q61" s="35" t="str">
        <f t="shared" si="42"/>
        <v>1</v>
      </c>
      <c r="R61" s="33" t="s">
        <v>261</v>
      </c>
      <c r="S61" s="10" t="str">
        <f t="shared" si="19"/>
        <v>6</v>
      </c>
      <c r="T61" s="31" t="str">
        <f t="shared" si="43"/>
        <v>1</v>
      </c>
      <c r="U61" s="41" t="s">
        <v>261</v>
      </c>
      <c r="V61" s="37" t="s">
        <v>261</v>
      </c>
      <c r="W61" s="30" t="str">
        <f t="shared" si="46"/>
        <v>1</v>
      </c>
      <c r="X61" s="33" t="s">
        <v>261</v>
      </c>
      <c r="Y61" s="34" t="str">
        <f t="shared" si="22"/>
        <v>4</v>
      </c>
      <c r="Z61" s="36" t="str">
        <f t="shared" si="47"/>
        <v>1</v>
      </c>
      <c r="AA61" s="33" t="s">
        <v>261</v>
      </c>
      <c r="AB61" s="10" t="str">
        <f t="shared" si="37"/>
        <v>2</v>
      </c>
      <c r="AC61" s="29" t="str">
        <f t="shared" si="48"/>
        <v>1</v>
      </c>
      <c r="AD61" s="41" t="s">
        <v>261</v>
      </c>
      <c r="AE61" s="37" t="s">
        <v>261</v>
      </c>
      <c r="AF61" s="30" t="str">
        <f t="shared" si="51"/>
        <v>1</v>
      </c>
      <c r="AG61" s="33" t="s">
        <v>261</v>
      </c>
      <c r="AH61" s="10" t="str">
        <f t="shared" si="26"/>
        <v>2</v>
      </c>
      <c r="AI61" s="29" t="str">
        <f t="shared" si="52"/>
        <v>1</v>
      </c>
      <c r="AJ61" s="41" t="s">
        <v>261</v>
      </c>
      <c r="AK61" s="37" t="s">
        <v>261</v>
      </c>
      <c r="AL61" s="30" t="str">
        <f t="shared" si="55"/>
        <v>1</v>
      </c>
      <c r="AM61" s="33" t="s">
        <v>261</v>
      </c>
      <c r="AN61" s="10" t="str">
        <f t="shared" si="29"/>
        <v>2</v>
      </c>
      <c r="AO61" s="29" t="str">
        <f t="shared" si="56"/>
        <v>1</v>
      </c>
      <c r="AP61" s="38" t="s">
        <v>261</v>
      </c>
      <c r="AQ61" s="39" t="s">
        <v>261</v>
      </c>
      <c r="AR61" s="31" t="str">
        <f t="shared" si="58"/>
        <v>1</v>
      </c>
      <c r="AS61" s="87" t="s">
        <v>261</v>
      </c>
      <c r="AT61" s="39" t="str">
        <f t="shared" si="31"/>
        <v>30</v>
      </c>
      <c r="AU61" s="29" t="str">
        <f t="shared" si="59"/>
        <v>1</v>
      </c>
      <c r="AV61" s="86" t="s">
        <v>261</v>
      </c>
      <c r="AW61" s="88" t="s">
        <v>261</v>
      </c>
      <c r="AX61" s="32" t="str">
        <f t="shared" si="60"/>
        <v>1</v>
      </c>
      <c r="AY61" s="91" t="s">
        <v>261</v>
      </c>
      <c r="AZ61" s="90" t="s">
        <v>261</v>
      </c>
      <c r="BA61" s="110" t="s">
        <v>261</v>
      </c>
      <c r="BB61" s="110" t="s">
        <v>261</v>
      </c>
      <c r="BC61" s="113" t="s">
        <v>260</v>
      </c>
      <c r="BD61" s="17"/>
    </row>
    <row r="62" spans="1:56" ht="20.25">
      <c r="A62" s="93">
        <v>44</v>
      </c>
      <c r="B62" s="94" t="s">
        <v>263</v>
      </c>
      <c r="C62" s="94" t="s">
        <v>264</v>
      </c>
      <c r="D62" s="94" t="s">
        <v>131</v>
      </c>
      <c r="E62" s="94" t="s">
        <v>160</v>
      </c>
      <c r="I62" s="95">
        <v>13.5</v>
      </c>
      <c r="J62" s="37" t="str">
        <f t="shared" si="39"/>
        <v>18</v>
      </c>
      <c r="L62" s="96">
        <v>12.5</v>
      </c>
      <c r="M62" s="84" t="str">
        <f t="shared" si="1"/>
        <v>6</v>
      </c>
      <c r="N62" s="85" t="str">
        <f t="shared" si="41"/>
        <v>1</v>
      </c>
      <c r="O62" s="96">
        <v>15</v>
      </c>
      <c r="R62" s="96">
        <v>13.25</v>
      </c>
      <c r="U62" s="95">
        <v>11.2</v>
      </c>
      <c r="V62" s="37" t="str">
        <f t="shared" si="45"/>
        <v>8</v>
      </c>
      <c r="X62" s="96">
        <v>10</v>
      </c>
      <c r="AA62" s="96">
        <v>13</v>
      </c>
      <c r="AD62" s="95">
        <v>14</v>
      </c>
      <c r="AE62" s="37" t="str">
        <f t="shared" si="50"/>
        <v>2</v>
      </c>
      <c r="AG62" s="96">
        <v>14</v>
      </c>
      <c r="AJ62" s="95">
        <v>10</v>
      </c>
      <c r="AK62" s="37" t="str">
        <f t="shared" si="54"/>
        <v>2</v>
      </c>
      <c r="AL62" s="97" t="str">
        <f t="shared" si="55"/>
        <v>1</v>
      </c>
      <c r="AM62" s="96">
        <v>10</v>
      </c>
      <c r="AN62" s="98" t="str">
        <f t="shared" si="29"/>
        <v>2</v>
      </c>
      <c r="AO62" s="99" t="str">
        <f t="shared" si="56"/>
        <v>1</v>
      </c>
      <c r="AP62" s="38">
        <f t="shared" si="57"/>
        <v>12.69047619047619</v>
      </c>
      <c r="AQ62" s="39" t="str">
        <f t="shared" si="12"/>
        <v>30</v>
      </c>
      <c r="AR62" s="101" t="str">
        <f t="shared" si="58"/>
        <v>1</v>
      </c>
      <c r="AS62" s="102">
        <v>15</v>
      </c>
      <c r="AT62" s="100" t="str">
        <f t="shared" si="31"/>
        <v>30</v>
      </c>
      <c r="AU62" s="99" t="str">
        <f t="shared" si="59"/>
        <v>1</v>
      </c>
      <c r="AV62" s="103">
        <f t="shared" si="32"/>
        <v>15</v>
      </c>
      <c r="AW62" s="104" t="str">
        <f t="shared" si="33"/>
        <v>30</v>
      </c>
      <c r="AX62" s="105" t="str">
        <f t="shared" si="60"/>
        <v>1</v>
      </c>
      <c r="AY62" s="111">
        <f t="shared" si="62"/>
        <v>60</v>
      </c>
      <c r="AZ62" s="106">
        <f t="shared" si="63"/>
        <v>13.845238095238095</v>
      </c>
      <c r="BA62" s="112">
        <v>60</v>
      </c>
      <c r="BB62" s="111">
        <f>AY62+BA62</f>
        <v>120</v>
      </c>
      <c r="BC62" s="113" t="str">
        <f t="shared" si="61"/>
        <v>Admis</v>
      </c>
      <c r="BD62" s="107" t="s">
        <v>271</v>
      </c>
    </row>
    <row r="63" spans="1:56" ht="16.5">
      <c r="A63" s="42">
        <v>45</v>
      </c>
      <c r="B63" s="43" t="s">
        <v>268</v>
      </c>
      <c r="C63" s="28" t="s">
        <v>269</v>
      </c>
      <c r="D63" s="28" t="s">
        <v>270</v>
      </c>
      <c r="E63" s="43" t="s">
        <v>160</v>
      </c>
      <c r="F63" s="108"/>
      <c r="G63" s="108"/>
      <c r="H63" s="108"/>
      <c r="I63" s="41">
        <v>11.18</v>
      </c>
      <c r="J63" s="37" t="str">
        <f t="shared" si="39"/>
        <v>18</v>
      </c>
      <c r="K63" s="108"/>
      <c r="L63" s="33">
        <v>14</v>
      </c>
      <c r="M63" s="108" t="str">
        <f t="shared" si="1"/>
        <v>6</v>
      </c>
      <c r="N63" s="108" t="str">
        <f t="shared" si="41"/>
        <v>1</v>
      </c>
      <c r="O63" s="33">
        <v>7</v>
      </c>
      <c r="P63" s="108"/>
      <c r="Q63" s="108"/>
      <c r="R63" s="33">
        <v>12.5</v>
      </c>
      <c r="S63" s="108"/>
      <c r="T63" s="108"/>
      <c r="U63" s="41">
        <v>11.9</v>
      </c>
      <c r="V63" s="37" t="str">
        <f t="shared" si="45"/>
        <v>8</v>
      </c>
      <c r="W63" s="108"/>
      <c r="X63" s="33">
        <v>10.5</v>
      </c>
      <c r="Y63" s="108"/>
      <c r="Z63" s="108"/>
      <c r="AA63" s="33">
        <v>14</v>
      </c>
      <c r="AB63" s="108"/>
      <c r="AC63" s="108"/>
      <c r="AD63" s="41">
        <v>12.5</v>
      </c>
      <c r="AE63" s="37" t="str">
        <f t="shared" si="50"/>
        <v>2</v>
      </c>
      <c r="AF63" s="108"/>
      <c r="AG63" s="33">
        <v>12.5</v>
      </c>
      <c r="AH63" s="108"/>
      <c r="AI63" s="108"/>
      <c r="AJ63" s="41">
        <v>9</v>
      </c>
      <c r="AK63" s="37" t="str">
        <f t="shared" si="54"/>
        <v>0</v>
      </c>
      <c r="AL63" s="108"/>
      <c r="AM63" s="33">
        <v>9</v>
      </c>
      <c r="AN63" s="108"/>
      <c r="AO63" s="108"/>
      <c r="AP63" s="38">
        <f t="shared" si="57"/>
        <v>11.332380952380952</v>
      </c>
      <c r="AQ63" s="39" t="str">
        <f t="shared" si="12"/>
        <v>30</v>
      </c>
      <c r="AR63" s="108"/>
      <c r="AS63" s="87">
        <v>15</v>
      </c>
      <c r="AT63" s="109" t="str">
        <f t="shared" si="31"/>
        <v>30</v>
      </c>
      <c r="AU63" s="108" t="str">
        <f t="shared" si="59"/>
        <v>1</v>
      </c>
      <c r="AV63" s="19">
        <f t="shared" si="32"/>
        <v>15</v>
      </c>
      <c r="AW63" s="88" t="str">
        <f t="shared" si="33"/>
        <v>30</v>
      </c>
      <c r="AX63" s="108" t="str">
        <f t="shared" si="60"/>
        <v>1</v>
      </c>
      <c r="AY63" s="91">
        <f t="shared" si="62"/>
        <v>60</v>
      </c>
      <c r="AZ63" s="90">
        <f t="shared" si="63"/>
        <v>13.166190476190476</v>
      </c>
      <c r="BA63" s="110">
        <v>60</v>
      </c>
      <c r="BB63" s="91">
        <f>AY63+BA63</f>
        <v>120</v>
      </c>
      <c r="BC63" s="113" t="str">
        <f t="shared" si="61"/>
        <v>Admis</v>
      </c>
      <c r="BD63" s="17" t="s">
        <v>271</v>
      </c>
    </row>
  </sheetData>
  <mergeCells count="4">
    <mergeCell ref="A11:E11"/>
    <mergeCell ref="A12:E12"/>
    <mergeCell ref="A38:E38"/>
    <mergeCell ref="A39:E39"/>
  </mergeCells>
  <pageMargins left="0.25" right="0.25" top="0.75" bottom="0.75" header="0.3" footer="0.3"/>
  <pageSetup paperSize="8" orientation="landscape" verticalDpi="300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master 2 Did session normale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Samou</dc:creator>
  <cp:lastModifiedBy>ATLANTIS</cp:lastModifiedBy>
  <cp:lastPrinted>2014-06-26T11:00:32Z</cp:lastPrinted>
  <dcterms:created xsi:type="dcterms:W3CDTF">2013-05-27T08:11:08Z</dcterms:created>
  <dcterms:modified xsi:type="dcterms:W3CDTF">2014-06-26T13:31:24Z</dcterms:modified>
</cp:coreProperties>
</file>