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PV master 2 Did session rattrap" sheetId="1" r:id="rId1"/>
  </sheets>
  <calcPr calcId="125725"/>
</workbook>
</file>

<file path=xl/calcChain.xml><?xml version="1.0" encoding="utf-8"?>
<calcChain xmlns="http://schemas.openxmlformats.org/spreadsheetml/2006/main">
  <c r="I14" i="1"/>
  <c r="I15"/>
  <c r="I16"/>
  <c r="I17"/>
  <c r="I18"/>
  <c r="I19"/>
  <c r="AB38"/>
  <c r="Y38"/>
  <c r="AO13"/>
  <c r="AJ13"/>
  <c r="AK13" s="1"/>
  <c r="AJ14"/>
  <c r="AK14" s="1"/>
  <c r="AJ15"/>
  <c r="AK15" s="1"/>
  <c r="AJ16"/>
  <c r="AK16" s="1"/>
  <c r="AJ17"/>
  <c r="AK17" s="1"/>
  <c r="AJ18"/>
  <c r="AK18" s="1"/>
  <c r="AJ19"/>
  <c r="AK19" s="1"/>
  <c r="AJ20"/>
  <c r="AK20" s="1"/>
  <c r="AJ21"/>
  <c r="AK21" s="1"/>
  <c r="AJ22"/>
  <c r="AK22" s="1"/>
  <c r="AJ23"/>
  <c r="AK23" s="1"/>
  <c r="AJ24"/>
  <c r="AK24" s="1"/>
  <c r="AJ25"/>
  <c r="AK25" s="1"/>
  <c r="AJ26"/>
  <c r="AK26" s="1"/>
  <c r="AD13"/>
  <c r="AE13" s="1"/>
  <c r="AD14"/>
  <c r="AE14" s="1"/>
  <c r="AD15"/>
  <c r="AE15" s="1"/>
  <c r="AD16"/>
  <c r="AE16" s="1"/>
  <c r="AD17"/>
  <c r="AE17" s="1"/>
  <c r="AD18"/>
  <c r="AE18" s="1"/>
  <c r="AD19"/>
  <c r="AE19" s="1"/>
  <c r="AD20"/>
  <c r="AE20" s="1"/>
  <c r="AD21"/>
  <c r="AE21" s="1"/>
  <c r="AD22"/>
  <c r="AE22" s="1"/>
  <c r="AD23"/>
  <c r="AE23" s="1"/>
  <c r="AD24"/>
  <c r="AE24" s="1"/>
  <c r="AD25"/>
  <c r="AE25" s="1"/>
  <c r="AD26"/>
  <c r="AE26" s="1"/>
  <c r="U13"/>
  <c r="U14"/>
  <c r="U15"/>
  <c r="V15" s="1"/>
  <c r="U16"/>
  <c r="AP16" s="1"/>
  <c r="U17"/>
  <c r="U18"/>
  <c r="V18" s="1"/>
  <c r="U19"/>
  <c r="V19" s="1"/>
  <c r="U20"/>
  <c r="U21"/>
  <c r="U22"/>
  <c r="U23"/>
  <c r="U24"/>
  <c r="V24" s="1"/>
  <c r="U25"/>
  <c r="U26"/>
  <c r="V26" s="1"/>
  <c r="I13"/>
  <c r="AP14"/>
  <c r="AP18"/>
  <c r="AR18" s="1"/>
  <c r="I20"/>
  <c r="I21"/>
  <c r="I22"/>
  <c r="I23"/>
  <c r="J23" s="1"/>
  <c r="I24"/>
  <c r="I25"/>
  <c r="I26"/>
  <c r="AJ27"/>
  <c r="AK27" s="1"/>
  <c r="AJ28"/>
  <c r="AK28" s="1"/>
  <c r="AJ29"/>
  <c r="AK29" s="1"/>
  <c r="AJ30"/>
  <c r="AK30" s="1"/>
  <c r="AJ31"/>
  <c r="AK31" s="1"/>
  <c r="AJ32"/>
  <c r="AK32" s="1"/>
  <c r="AJ33"/>
  <c r="AK33" s="1"/>
  <c r="AJ34"/>
  <c r="AK34" s="1"/>
  <c r="AJ35"/>
  <c r="AK35" s="1"/>
  <c r="AJ36"/>
  <c r="AK36" s="1"/>
  <c r="AJ37"/>
  <c r="AK37" s="1"/>
  <c r="AJ38"/>
  <c r="AK38" s="1"/>
  <c r="AJ39"/>
  <c r="AK39" s="1"/>
  <c r="AD27"/>
  <c r="AD28"/>
  <c r="AE28" s="1"/>
  <c r="AD29"/>
  <c r="AE29" s="1"/>
  <c r="AD30"/>
  <c r="AE30" s="1"/>
  <c r="AD31"/>
  <c r="AE31" s="1"/>
  <c r="AD32"/>
  <c r="AD33"/>
  <c r="AE33" s="1"/>
  <c r="AD34"/>
  <c r="AE34" s="1"/>
  <c r="AD35"/>
  <c r="AE35" s="1"/>
  <c r="AD36"/>
  <c r="AE36" s="1"/>
  <c r="AD37"/>
  <c r="AE37" s="1"/>
  <c r="AD38"/>
  <c r="AE38" s="1"/>
  <c r="AD39"/>
  <c r="U27"/>
  <c r="U28"/>
  <c r="U29"/>
  <c r="U30"/>
  <c r="U31"/>
  <c r="U32"/>
  <c r="U33"/>
  <c r="U34"/>
  <c r="U35"/>
  <c r="U36"/>
  <c r="U37"/>
  <c r="U38"/>
  <c r="U39"/>
  <c r="I27"/>
  <c r="I28"/>
  <c r="I29"/>
  <c r="I30"/>
  <c r="I31"/>
  <c r="I32"/>
  <c r="I33"/>
  <c r="I34"/>
  <c r="AP34" s="1"/>
  <c r="I35"/>
  <c r="I36"/>
  <c r="AP36" s="1"/>
  <c r="I37"/>
  <c r="I38"/>
  <c r="I39"/>
  <c r="AU13"/>
  <c r="AU17"/>
  <c r="AU18"/>
  <c r="AU22"/>
  <c r="AU24"/>
  <c r="AU25"/>
  <c r="AU33"/>
  <c r="AU38"/>
  <c r="AO14"/>
  <c r="AO18"/>
  <c r="AO19"/>
  <c r="AO23"/>
  <c r="AO27"/>
  <c r="AO31"/>
  <c r="AO32"/>
  <c r="AO34"/>
  <c r="AO36"/>
  <c r="AO37"/>
  <c r="AO39"/>
  <c r="AI13"/>
  <c r="AI14"/>
  <c r="AI15"/>
  <c r="AI16"/>
  <c r="AI17"/>
  <c r="AI18"/>
  <c r="AI19"/>
  <c r="AI20"/>
  <c r="AI21"/>
  <c r="AI22"/>
  <c r="AI23"/>
  <c r="AI24"/>
  <c r="AI25"/>
  <c r="AI26"/>
  <c r="AI28"/>
  <c r="AI29"/>
  <c r="AI30"/>
  <c r="AI31"/>
  <c r="AI33"/>
  <c r="AI34"/>
  <c r="AI35"/>
  <c r="AI36"/>
  <c r="AI37"/>
  <c r="AI38"/>
  <c r="AC15"/>
  <c r="AC17"/>
  <c r="AC18"/>
  <c r="AC19"/>
  <c r="AC23"/>
  <c r="AC24"/>
  <c r="AC26"/>
  <c r="AC28"/>
  <c r="AC30"/>
  <c r="AC31"/>
  <c r="AC33"/>
  <c r="AC36"/>
  <c r="AC37"/>
  <c r="Z15"/>
  <c r="Z16"/>
  <c r="Z17"/>
  <c r="Z18"/>
  <c r="Z19"/>
  <c r="Z20"/>
  <c r="Z22"/>
  <c r="Z23"/>
  <c r="Z24"/>
  <c r="Z26"/>
  <c r="Z29"/>
  <c r="Z30"/>
  <c r="Z31"/>
  <c r="Z33"/>
  <c r="Z34"/>
  <c r="Z36"/>
  <c r="Z37"/>
  <c r="T14"/>
  <c r="T15"/>
  <c r="T16"/>
  <c r="T19"/>
  <c r="T20"/>
  <c r="T21"/>
  <c r="T22"/>
  <c r="T23"/>
  <c r="T24"/>
  <c r="T25"/>
  <c r="T26"/>
  <c r="T27"/>
  <c r="T28"/>
  <c r="T29"/>
  <c r="T30"/>
  <c r="T31"/>
  <c r="T33"/>
  <c r="T34"/>
  <c r="T35"/>
  <c r="T36"/>
  <c r="T37"/>
  <c r="T38"/>
  <c r="Q15"/>
  <c r="Q16"/>
  <c r="Q17"/>
  <c r="Q19"/>
  <c r="Q20"/>
  <c r="Q23"/>
  <c r="Q26"/>
  <c r="Q28"/>
  <c r="Q29"/>
  <c r="Q30"/>
  <c r="Q31"/>
  <c r="Q33"/>
  <c r="Q36"/>
  <c r="Q37"/>
  <c r="Q39"/>
  <c r="N14"/>
  <c r="N15"/>
  <c r="N19"/>
  <c r="N21"/>
  <c r="N22"/>
  <c r="N23"/>
  <c r="N24"/>
  <c r="N25"/>
  <c r="N26"/>
  <c r="N27"/>
  <c r="N30"/>
  <c r="N31"/>
  <c r="N34"/>
  <c r="N35"/>
  <c r="N36"/>
  <c r="N37"/>
  <c r="N38"/>
  <c r="N39"/>
  <c r="AP33" l="1"/>
  <c r="AP31"/>
  <c r="AP39"/>
  <c r="AP37"/>
  <c r="AP35"/>
  <c r="AP32"/>
  <c r="AP30"/>
  <c r="AP26"/>
  <c r="AP24"/>
  <c r="AP22"/>
  <c r="AP20"/>
  <c r="AP38"/>
  <c r="AP29"/>
  <c r="AP28"/>
  <c r="AP27"/>
  <c r="J26"/>
  <c r="AQ26" s="1"/>
  <c r="AP25"/>
  <c r="AP23"/>
  <c r="AP21"/>
  <c r="AP19"/>
  <c r="AP17"/>
  <c r="AP15"/>
  <c r="AP13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V31" s="1"/>
  <c r="Y32"/>
  <c r="Y33"/>
  <c r="Y34"/>
  <c r="Y35"/>
  <c r="Y36"/>
  <c r="V36" s="1"/>
  <c r="Y37"/>
  <c r="Y39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J30" s="1"/>
  <c r="P31"/>
  <c r="P32"/>
  <c r="P33"/>
  <c r="P34"/>
  <c r="P35"/>
  <c r="P36"/>
  <c r="P37"/>
  <c r="J37" s="1"/>
  <c r="P38"/>
  <c r="P39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J36" s="1"/>
  <c r="AQ36" s="1"/>
  <c r="M37"/>
  <c r="M38"/>
  <c r="M39"/>
  <c r="AT13"/>
  <c r="AV13"/>
  <c r="AT14"/>
  <c r="AV14"/>
  <c r="AX14" s="1"/>
  <c r="AT15"/>
  <c r="AV15"/>
  <c r="AT16"/>
  <c r="AV16"/>
  <c r="AX16" s="1"/>
  <c r="AT17"/>
  <c r="AV17"/>
  <c r="AT18"/>
  <c r="AV18"/>
  <c r="BC18" s="1"/>
  <c r="AT19"/>
  <c r="AV19"/>
  <c r="BC19" s="1"/>
  <c r="AT20"/>
  <c r="AV20"/>
  <c r="AT21"/>
  <c r="AV21"/>
  <c r="AT22"/>
  <c r="AV22"/>
  <c r="AX22" s="1"/>
  <c r="AT23"/>
  <c r="AV23"/>
  <c r="AT24"/>
  <c r="AV24"/>
  <c r="AX24" s="1"/>
  <c r="AT25"/>
  <c r="AV25"/>
  <c r="AT26"/>
  <c r="AV26"/>
  <c r="AT27"/>
  <c r="AV27"/>
  <c r="AT28"/>
  <c r="AV28"/>
  <c r="BC28" s="1"/>
  <c r="AT29"/>
  <c r="AV29"/>
  <c r="AT30"/>
  <c r="AV30"/>
  <c r="AX30" s="1"/>
  <c r="AT31"/>
  <c r="AV31"/>
  <c r="AZ31" s="1"/>
  <c r="AT32"/>
  <c r="AV32"/>
  <c r="AT33"/>
  <c r="AV33"/>
  <c r="BC33" s="1"/>
  <c r="AT34"/>
  <c r="AV34"/>
  <c r="AZ34" s="1"/>
  <c r="AT35"/>
  <c r="AV35"/>
  <c r="AT36"/>
  <c r="AV36"/>
  <c r="AZ36" s="1"/>
  <c r="AT37"/>
  <c r="AV37"/>
  <c r="AX37" s="1"/>
  <c r="AT38"/>
  <c r="AV38"/>
  <c r="AZ38" s="1"/>
  <c r="AT39"/>
  <c r="AV39"/>
  <c r="AB13"/>
  <c r="AB14"/>
  <c r="AB15"/>
  <c r="AB16"/>
  <c r="AB17"/>
  <c r="AB18"/>
  <c r="AB19"/>
  <c r="AB20"/>
  <c r="AB21"/>
  <c r="BC23" l="1"/>
  <c r="BC38"/>
  <c r="BC22"/>
  <c r="BC32"/>
  <c r="BC37"/>
  <c r="BC36"/>
  <c r="BC14"/>
  <c r="BC39"/>
  <c r="BC13"/>
  <c r="BC17"/>
  <c r="BC21"/>
  <c r="BC25"/>
  <c r="BC27"/>
  <c r="BC24"/>
  <c r="BC30"/>
  <c r="BC35"/>
  <c r="BC34"/>
  <c r="BC16"/>
  <c r="BC31"/>
  <c r="AZ29"/>
  <c r="BC29"/>
  <c r="BC26"/>
  <c r="AX20"/>
  <c r="BC20"/>
  <c r="BC15"/>
  <c r="AZ33"/>
  <c r="AZ13"/>
  <c r="AZ15"/>
  <c r="AZ19"/>
  <c r="AZ21"/>
  <c r="AZ23"/>
  <c r="AZ27"/>
  <c r="AZ32"/>
  <c r="AZ35"/>
  <c r="AZ39"/>
  <c r="AZ14"/>
  <c r="AZ16"/>
  <c r="AZ20"/>
  <c r="AZ22"/>
  <c r="AZ24"/>
  <c r="AZ17"/>
  <c r="AZ25"/>
  <c r="AZ28"/>
  <c r="AZ30"/>
  <c r="AZ37"/>
  <c r="AZ18"/>
  <c r="AZ26"/>
  <c r="AW20"/>
  <c r="AQ15"/>
  <c r="AQ19"/>
  <c r="AQ23"/>
  <c r="V20"/>
  <c r="V21"/>
  <c r="V17"/>
  <c r="V13"/>
  <c r="V16"/>
  <c r="V14"/>
  <c r="AW24"/>
  <c r="AW14"/>
  <c r="AW36"/>
  <c r="AY36" s="1"/>
  <c r="BB36" s="1"/>
  <c r="AX36"/>
  <c r="AW35"/>
  <c r="AX35"/>
  <c r="AW34"/>
  <c r="AX34"/>
  <c r="AW29"/>
  <c r="AX29"/>
  <c r="AW27"/>
  <c r="AX27"/>
  <c r="AW26"/>
  <c r="AY26" s="1"/>
  <c r="BB26" s="1"/>
  <c r="AX26"/>
  <c r="AW25"/>
  <c r="AX25"/>
  <c r="AW21"/>
  <c r="AX21"/>
  <c r="AW15"/>
  <c r="AX15"/>
  <c r="AW39"/>
  <c r="AX39"/>
  <c r="AW38"/>
  <c r="AX38"/>
  <c r="AW33"/>
  <c r="AX33"/>
  <c r="AW32"/>
  <c r="AX32"/>
  <c r="AW31"/>
  <c r="AX31"/>
  <c r="AW28"/>
  <c r="AX28"/>
  <c r="AW23"/>
  <c r="AX23"/>
  <c r="AW19"/>
  <c r="AX19"/>
  <c r="AW18"/>
  <c r="AX18"/>
  <c r="AW17"/>
  <c r="AX17"/>
  <c r="AW13"/>
  <c r="AX13"/>
  <c r="AW37"/>
  <c r="AW30"/>
  <c r="AW22"/>
  <c r="AW16"/>
  <c r="AH13"/>
  <c r="AH14"/>
  <c r="AH15"/>
  <c r="AH16"/>
  <c r="AH17"/>
  <c r="AH18"/>
  <c r="AH19"/>
  <c r="AH20"/>
  <c r="AH21"/>
  <c r="AH22"/>
  <c r="AH23"/>
  <c r="AH24"/>
  <c r="AH25"/>
  <c r="AH26"/>
  <c r="AH27"/>
  <c r="AE27" s="1"/>
  <c r="AH28"/>
  <c r="AH29"/>
  <c r="AH30"/>
  <c r="AH31"/>
  <c r="AH32"/>
  <c r="AE32" s="1"/>
  <c r="AH33"/>
  <c r="AH34"/>
  <c r="AH35"/>
  <c r="AH36"/>
  <c r="AH37"/>
  <c r="AH38"/>
  <c r="AH39"/>
  <c r="AE39" s="1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W18"/>
  <c r="W23"/>
  <c r="W24"/>
  <c r="W26"/>
  <c r="W30"/>
  <c r="W31"/>
  <c r="W33"/>
  <c r="W36"/>
  <c r="W37"/>
  <c r="K15"/>
  <c r="K19"/>
  <c r="K23"/>
  <c r="S13"/>
  <c r="J13" s="1"/>
  <c r="S14"/>
  <c r="J14" s="1"/>
  <c r="S15"/>
  <c r="J15" s="1"/>
  <c r="S16"/>
  <c r="J16" s="1"/>
  <c r="S17"/>
  <c r="J17" s="1"/>
  <c r="S18"/>
  <c r="J18" s="1"/>
  <c r="AQ18" s="1"/>
  <c r="AY18" s="1"/>
  <c r="BB18" s="1"/>
  <c r="S19"/>
  <c r="J19" s="1"/>
  <c r="S20"/>
  <c r="J20" s="1"/>
  <c r="S21"/>
  <c r="J21" s="1"/>
  <c r="S22"/>
  <c r="J22" s="1"/>
  <c r="S23"/>
  <c r="S24"/>
  <c r="J24" s="1"/>
  <c r="AQ24" s="1"/>
  <c r="AY24" s="1"/>
  <c r="BB24" s="1"/>
  <c r="S25"/>
  <c r="J25" s="1"/>
  <c r="S26"/>
  <c r="S27"/>
  <c r="J27" s="1"/>
  <c r="S28"/>
  <c r="J28" s="1"/>
  <c r="S29"/>
  <c r="J29" s="1"/>
  <c r="S30"/>
  <c r="S31"/>
  <c r="J31" s="1"/>
  <c r="AQ31" s="1"/>
  <c r="AY31" s="1"/>
  <c r="BB31" s="1"/>
  <c r="S32"/>
  <c r="J32" s="1"/>
  <c r="S33"/>
  <c r="J33" s="1"/>
  <c r="S34"/>
  <c r="J34" s="1"/>
  <c r="S35"/>
  <c r="J35" s="1"/>
  <c r="S36"/>
  <c r="S37"/>
  <c r="S38"/>
  <c r="J38" s="1"/>
  <c r="S39"/>
  <c r="J39" s="1"/>
  <c r="AY19" l="1"/>
  <c r="BB19" s="1"/>
  <c r="AY23"/>
  <c r="BB23" s="1"/>
  <c r="AY15"/>
  <c r="BB15" s="1"/>
  <c r="AQ13"/>
  <c r="AY13" s="1"/>
  <c r="BB13" s="1"/>
  <c r="AQ17"/>
  <c r="AY17" s="1"/>
  <c r="BB17" s="1"/>
  <c r="AQ21"/>
  <c r="AY21" s="1"/>
  <c r="BB21" s="1"/>
  <c r="AQ14"/>
  <c r="AY14" s="1"/>
  <c r="BB14" s="1"/>
  <c r="AQ16"/>
  <c r="AY16" s="1"/>
  <c r="BB16" s="1"/>
  <c r="AQ20"/>
  <c r="AY20" s="1"/>
  <c r="BB20" s="1"/>
  <c r="K37"/>
  <c r="K30"/>
  <c r="K26"/>
  <c r="AF37"/>
  <c r="AF35"/>
  <c r="AF30"/>
  <c r="AF26"/>
  <c r="AF24"/>
  <c r="AF22"/>
  <c r="AF20"/>
  <c r="AF18"/>
  <c r="AF16"/>
  <c r="AF14"/>
  <c r="AL39"/>
  <c r="AL37"/>
  <c r="AL32"/>
  <c r="AL22"/>
  <c r="AL18"/>
  <c r="AL16"/>
  <c r="AL14"/>
  <c r="K36"/>
  <c r="K31"/>
  <c r="K27"/>
  <c r="K21"/>
  <c r="W19"/>
  <c r="W17"/>
  <c r="W15"/>
  <c r="AF38"/>
  <c r="AF36"/>
  <c r="AF34"/>
  <c r="AF33"/>
  <c r="AF31"/>
  <c r="AF29"/>
  <c r="AF28"/>
  <c r="AF25"/>
  <c r="AF23"/>
  <c r="AF21"/>
  <c r="AF19"/>
  <c r="AF17"/>
  <c r="AF15"/>
  <c r="AF13"/>
  <c r="AL36"/>
  <c r="AL34"/>
  <c r="AL31"/>
  <c r="AL29"/>
  <c r="AL28"/>
  <c r="AL27"/>
  <c r="AL25"/>
  <c r="AL23"/>
  <c r="AL19"/>
  <c r="AL13"/>
  <c r="AB22"/>
  <c r="V22" s="1"/>
  <c r="AQ22" s="1"/>
  <c r="AY22" s="1"/>
  <c r="BB22" s="1"/>
  <c r="AB23"/>
  <c r="V23" s="1"/>
  <c r="AB24"/>
  <c r="AB25"/>
  <c r="V25" s="1"/>
  <c r="AQ25" s="1"/>
  <c r="AY25" s="1"/>
  <c r="BB25" s="1"/>
  <c r="AB26"/>
  <c r="AB27"/>
  <c r="V27" s="1"/>
  <c r="AQ27" s="1"/>
  <c r="AY27" s="1"/>
  <c r="BB27" s="1"/>
  <c r="AB28"/>
  <c r="V28" s="1"/>
  <c r="AQ28" s="1"/>
  <c r="AY28" s="1"/>
  <c r="BB28" s="1"/>
  <c r="AB29"/>
  <c r="V29" s="1"/>
  <c r="AQ29" s="1"/>
  <c r="AY29" s="1"/>
  <c r="BB29" s="1"/>
  <c r="AB30"/>
  <c r="V30" s="1"/>
  <c r="AQ30" s="1"/>
  <c r="AY30" s="1"/>
  <c r="BB30" s="1"/>
  <c r="AB31"/>
  <c r="AB32"/>
  <c r="V32" s="1"/>
  <c r="AQ32" s="1"/>
  <c r="AY32" s="1"/>
  <c r="BB32" s="1"/>
  <c r="AB33"/>
  <c r="V33" s="1"/>
  <c r="AQ33" s="1"/>
  <c r="AY33" s="1"/>
  <c r="BB33" s="1"/>
  <c r="AB34"/>
  <c r="V34" s="1"/>
  <c r="AQ34" s="1"/>
  <c r="AY34" s="1"/>
  <c r="BB34" s="1"/>
  <c r="AB35"/>
  <c r="V35" s="1"/>
  <c r="AQ35" s="1"/>
  <c r="AY35" s="1"/>
  <c r="BB35" s="1"/>
  <c r="AB36"/>
  <c r="AB37"/>
  <c r="V37" s="1"/>
  <c r="AQ37" s="1"/>
  <c r="AY37" s="1"/>
  <c r="BB37" s="1"/>
  <c r="V38"/>
  <c r="AQ38" s="1"/>
  <c r="AY38" s="1"/>
  <c r="BB38" s="1"/>
  <c r="AB39"/>
  <c r="V39" s="1"/>
  <c r="AQ39" s="1"/>
  <c r="AY39" s="1"/>
  <c r="BB39" s="1"/>
  <c r="AR19" l="1"/>
  <c r="AR23"/>
  <c r="AR21"/>
  <c r="AR27"/>
  <c r="AR31"/>
  <c r="AR34"/>
  <c r="AR36"/>
  <c r="AR30"/>
  <c r="AR32"/>
  <c r="AR37"/>
</calcChain>
</file>

<file path=xl/sharedStrings.xml><?xml version="1.0" encoding="utf-8"?>
<sst xmlns="http://schemas.openxmlformats.org/spreadsheetml/2006/main" count="256" uniqueCount="193">
  <si>
    <t>N° d'inscription</t>
  </si>
  <si>
    <t>Nom</t>
  </si>
  <si>
    <t>Prénom</t>
  </si>
  <si>
    <t>Redouble</t>
  </si>
  <si>
    <t>UEF</t>
  </si>
  <si>
    <t>UEM</t>
  </si>
  <si>
    <t>UED</t>
  </si>
  <si>
    <t>UET</t>
  </si>
  <si>
    <t>N°</t>
  </si>
  <si>
    <t>Crédits</t>
  </si>
  <si>
    <t>Coéficients</t>
  </si>
  <si>
    <t>Crédits UEF</t>
  </si>
  <si>
    <t>Crédits UEM</t>
  </si>
  <si>
    <t>Crédits UED</t>
  </si>
  <si>
    <t>Crédits UET</t>
  </si>
  <si>
    <t>UNIVERSITE ABDERRAHMANE MIRA DE BEJAIA</t>
  </si>
  <si>
    <t>FACULTE DES LETTRES ET DES LANGUES</t>
  </si>
  <si>
    <r>
      <t xml:space="preserve">DEPARTEMENT </t>
    </r>
    <r>
      <rPr>
        <b/>
        <sz val="12"/>
        <rFont val="Arial"/>
        <family val="2"/>
      </rPr>
      <t>Langues et Cultures Amazigh</t>
    </r>
  </si>
  <si>
    <t>Resultats</t>
  </si>
  <si>
    <t>Master 2</t>
  </si>
  <si>
    <t>Spécialité : Didactique de la langue amazigh</t>
  </si>
  <si>
    <t>Didactique 3</t>
  </si>
  <si>
    <t>T.G écrit</t>
  </si>
  <si>
    <t>Etude doc</t>
  </si>
  <si>
    <t>Méthodologie</t>
  </si>
  <si>
    <t>Refl et cons</t>
  </si>
  <si>
    <t>L E</t>
  </si>
  <si>
    <t>Intercultura</t>
  </si>
  <si>
    <t>Observation</t>
  </si>
  <si>
    <t>Mémoire</t>
  </si>
  <si>
    <t>Crédits Mémoire</t>
  </si>
  <si>
    <t>Moy S4</t>
  </si>
  <si>
    <t>creditsMoy S4</t>
  </si>
  <si>
    <t>Moy S3</t>
  </si>
  <si>
    <t>Crédits Moy S3</t>
  </si>
  <si>
    <t xml:space="preserve">                                    Procès Verbal de délibérations</t>
  </si>
  <si>
    <t>Année Universitaire : 2013/2014</t>
  </si>
  <si>
    <t>09LCA159</t>
  </si>
  <si>
    <t>10123013P</t>
  </si>
  <si>
    <t>09LCA341</t>
  </si>
  <si>
    <t>10LCA050</t>
  </si>
  <si>
    <t>09LCA118</t>
  </si>
  <si>
    <t>07811613P</t>
  </si>
  <si>
    <t>10LCA002</t>
  </si>
  <si>
    <t>09LCA657</t>
  </si>
  <si>
    <t>08LCA070</t>
  </si>
  <si>
    <t>10LCA030</t>
  </si>
  <si>
    <t>10LCA014</t>
  </si>
  <si>
    <t>09LCA167</t>
  </si>
  <si>
    <t>09LCA10T004</t>
  </si>
  <si>
    <t>09LCA749</t>
  </si>
  <si>
    <t>10LCA118</t>
  </si>
  <si>
    <t>09LCA656</t>
  </si>
  <si>
    <t>10LCA256</t>
  </si>
  <si>
    <t>07819513P</t>
  </si>
  <si>
    <t>101054713P</t>
  </si>
  <si>
    <t>09LCA832</t>
  </si>
  <si>
    <t>09LCA253</t>
  </si>
  <si>
    <t>09LCA122</t>
  </si>
  <si>
    <t>09LCA572</t>
  </si>
  <si>
    <t>09LCA013</t>
  </si>
  <si>
    <t>99LCA10DD01</t>
  </si>
  <si>
    <t>10LCA179</t>
  </si>
  <si>
    <t>09LCA731</t>
  </si>
  <si>
    <t>AISSOU</t>
  </si>
  <si>
    <t>Fatiha</t>
  </si>
  <si>
    <t>ALIK</t>
  </si>
  <si>
    <t>Farida</t>
  </si>
  <si>
    <t>AROUDJ</t>
  </si>
  <si>
    <t>Ouissam</t>
  </si>
  <si>
    <t>ATMANIOU</t>
  </si>
  <si>
    <t>Wahid</t>
  </si>
  <si>
    <t>AZI</t>
  </si>
  <si>
    <t>Sabrina</t>
  </si>
  <si>
    <t>BADJI</t>
  </si>
  <si>
    <t>BAZIZ</t>
  </si>
  <si>
    <t>Warda</t>
  </si>
  <si>
    <t>BEKHAT</t>
  </si>
  <si>
    <t>Lynda</t>
  </si>
  <si>
    <t>BOUSELAHANE</t>
  </si>
  <si>
    <t>Sofiane</t>
  </si>
  <si>
    <t>CHABANE CHAOUCHE</t>
  </si>
  <si>
    <t>IOUKNANE</t>
  </si>
  <si>
    <t>KASSA</t>
  </si>
  <si>
    <t>Hanane</t>
  </si>
  <si>
    <t>KERBOUS</t>
  </si>
  <si>
    <t>Lahlou</t>
  </si>
  <si>
    <t>LAKHDARI</t>
  </si>
  <si>
    <t>LETTAT</t>
  </si>
  <si>
    <t>Sonia</t>
  </si>
  <si>
    <t>MENDIL</t>
  </si>
  <si>
    <t>Nawal</t>
  </si>
  <si>
    <t>Samira</t>
  </si>
  <si>
    <t>MIDOUNE</t>
  </si>
  <si>
    <t>Houriya</t>
  </si>
  <si>
    <t>SLIFI</t>
  </si>
  <si>
    <t>Lilia</t>
  </si>
  <si>
    <t>SLIMANE</t>
  </si>
  <si>
    <t>Tassadit</t>
  </si>
  <si>
    <t>TETAH</t>
  </si>
  <si>
    <t>TIMSI</t>
  </si>
  <si>
    <t>YACIA</t>
  </si>
  <si>
    <t>Lamia</t>
  </si>
  <si>
    <t>YAHIAOUI</t>
  </si>
  <si>
    <t>Nassima</t>
  </si>
  <si>
    <t>YAHIOUN</t>
  </si>
  <si>
    <t>Larbi</t>
  </si>
  <si>
    <t>YAYA</t>
  </si>
  <si>
    <t>Fatah</t>
  </si>
  <si>
    <t>ZEGGANE</t>
  </si>
  <si>
    <t>Hadjila</t>
  </si>
  <si>
    <t>ZERKAK</t>
  </si>
  <si>
    <t>Yacine</t>
  </si>
  <si>
    <t>Non</t>
  </si>
  <si>
    <t>Oui</t>
  </si>
  <si>
    <t>M'chedallah</t>
  </si>
  <si>
    <t>08/01/1988</t>
  </si>
  <si>
    <t>Bejaia</t>
  </si>
  <si>
    <t>19/01/1982</t>
  </si>
  <si>
    <t>Bougheni</t>
  </si>
  <si>
    <t>19/04/1989</t>
  </si>
  <si>
    <t>Kharrata</t>
  </si>
  <si>
    <t>24/03/1985</t>
  </si>
  <si>
    <t>Kendira</t>
  </si>
  <si>
    <t>13/12/1989</t>
  </si>
  <si>
    <t>Seddouk</t>
  </si>
  <si>
    <t>06/10/1985</t>
  </si>
  <si>
    <t>Beni mlikeche</t>
  </si>
  <si>
    <t>19/02/1990</t>
  </si>
  <si>
    <t>Béjaia</t>
  </si>
  <si>
    <t>15/02/1987</t>
  </si>
  <si>
    <t>El flay</t>
  </si>
  <si>
    <t>Akbou</t>
  </si>
  <si>
    <t>14/08/1988</t>
  </si>
  <si>
    <t>21/06/1988</t>
  </si>
  <si>
    <t>Tala hamza</t>
  </si>
  <si>
    <t>04/11/1990</t>
  </si>
  <si>
    <t>Sidi aich</t>
  </si>
  <si>
    <t>05/04/1986</t>
  </si>
  <si>
    <t>03/01/1986</t>
  </si>
  <si>
    <t>Beni maouch</t>
  </si>
  <si>
    <t>28/03/1986</t>
  </si>
  <si>
    <t>Kherrata</t>
  </si>
  <si>
    <t>10/05/1990</t>
  </si>
  <si>
    <t>Sedouk</t>
  </si>
  <si>
    <t>30/12/1988</t>
  </si>
  <si>
    <t>Aokas</t>
  </si>
  <si>
    <t>02/11/1986</t>
  </si>
  <si>
    <t>08/06/1984</t>
  </si>
  <si>
    <t>24/11/1989</t>
  </si>
  <si>
    <t>Tizi-ghenife</t>
  </si>
  <si>
    <t>17/12/1990</t>
  </si>
  <si>
    <t>22/08/1988</t>
  </si>
  <si>
    <t>25/10/1988</t>
  </si>
  <si>
    <t>19/03/1986</t>
  </si>
  <si>
    <t>Bouira</t>
  </si>
  <si>
    <t>17/09/1987</t>
  </si>
  <si>
    <t>10/02/1979</t>
  </si>
  <si>
    <t>Timezrit</t>
  </si>
  <si>
    <t>30/07/1989</t>
  </si>
  <si>
    <t>Tazmalt</t>
  </si>
  <si>
    <t>07/02/1988</t>
  </si>
  <si>
    <t>N° de la wilaya</t>
  </si>
  <si>
    <t>Adrar</t>
  </si>
  <si>
    <t>Date-N</t>
  </si>
  <si>
    <t>Lieu-N</t>
  </si>
  <si>
    <t>Crédits  Didactique</t>
  </si>
  <si>
    <t>Crédits  T.Gécrit</t>
  </si>
  <si>
    <t>Crédits  Etude doc</t>
  </si>
  <si>
    <t>Crédits   Méthodologie</t>
  </si>
  <si>
    <t>Crédits     LE</t>
  </si>
  <si>
    <t>Crédits   Intercultura</t>
  </si>
  <si>
    <t>Session UEF</t>
  </si>
  <si>
    <t>Session Didactique</t>
  </si>
  <si>
    <t>Session T.G écrit</t>
  </si>
  <si>
    <t>Session Etude doc</t>
  </si>
  <si>
    <t>Session UEM</t>
  </si>
  <si>
    <t>Session Méthodologie</t>
  </si>
  <si>
    <t>Session Refl et cons</t>
  </si>
  <si>
    <t>Session UED</t>
  </si>
  <si>
    <t>Session LE</t>
  </si>
  <si>
    <t>Session UET</t>
  </si>
  <si>
    <t>Session Intercullura</t>
  </si>
  <si>
    <t>Session Mémoire</t>
  </si>
  <si>
    <t>Session Moy S4</t>
  </si>
  <si>
    <t>Session Moy S3</t>
  </si>
  <si>
    <t>C.Cursus</t>
  </si>
  <si>
    <t>Crédits M2 ( S3+s4)</t>
  </si>
  <si>
    <t>Crédits M1( S1+s2)</t>
  </si>
  <si>
    <t>Moyenne Annuuelle</t>
  </si>
  <si>
    <t>SESSION Rattrapage</t>
  </si>
  <si>
    <t>Crédits   Refl et cons</t>
  </si>
  <si>
    <t>PROVISOIRE SEMESTRE 1+S2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</si>
</sst>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;[Red]0"/>
  </numFmts>
  <fonts count="38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sz val="14"/>
      <name val="Arial Narrow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sz val="16"/>
      <color rgb="FFFF0000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2" fillId="0" borderId="5" xfId="0" applyFont="1" applyBorder="1" applyAlignment="1">
      <alignment horizontal="left" textRotation="90"/>
    </xf>
    <xf numFmtId="0" fontId="5" fillId="0" borderId="5" xfId="0" applyFont="1" applyBorder="1" applyAlignment="1">
      <alignment horizontal="left" textRotation="90"/>
    </xf>
    <xf numFmtId="2" fontId="4" fillId="0" borderId="4" xfId="0" applyNumberFormat="1" applyFont="1" applyBorder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2" fontId="11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0" fontId="12" fillId="0" borderId="0" xfId="0" applyFont="1"/>
    <xf numFmtId="0" fontId="1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textRotation="90"/>
    </xf>
    <xf numFmtId="0" fontId="16" fillId="0" borderId="4" xfId="0" applyFont="1" applyBorder="1" applyAlignment="1">
      <alignment horizontal="left"/>
    </xf>
    <xf numFmtId="0" fontId="17" fillId="0" borderId="0" xfId="0" applyFont="1"/>
    <xf numFmtId="0" fontId="2" fillId="0" borderId="3" xfId="0" applyFont="1" applyBorder="1" applyAlignment="1">
      <alignment horizontal="center"/>
    </xf>
    <xf numFmtId="0" fontId="18" fillId="0" borderId="4" xfId="0" applyFont="1" applyBorder="1" applyAlignment="1">
      <alignment horizontal="left" textRotation="90"/>
    </xf>
    <xf numFmtId="0" fontId="18" fillId="0" borderId="4" xfId="0" applyFont="1" applyBorder="1" applyAlignment="1">
      <alignment horizontal="center" textRotation="90"/>
    </xf>
    <xf numFmtId="0" fontId="18" fillId="0" borderId="4" xfId="0" applyFont="1" applyBorder="1"/>
    <xf numFmtId="0" fontId="21" fillId="0" borderId="4" xfId="0" applyNumberFormat="1" applyFont="1" applyFill="1" applyBorder="1" applyAlignment="1">
      <alignment horizontal="left"/>
    </xf>
    <xf numFmtId="0" fontId="21" fillId="3" borderId="4" xfId="0" applyNumberFormat="1" applyFont="1" applyFill="1" applyBorder="1" applyAlignment="1">
      <alignment horizontal="left"/>
    </xf>
    <xf numFmtId="0" fontId="21" fillId="7" borderId="4" xfId="0" applyNumberFormat="1" applyFont="1" applyFill="1" applyBorder="1" applyAlignment="1">
      <alignment horizontal="left"/>
    </xf>
    <xf numFmtId="0" fontId="21" fillId="5" borderId="4" xfId="0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164" fontId="4" fillId="0" borderId="4" xfId="0" applyNumberFormat="1" applyFont="1" applyBorder="1" applyAlignment="1">
      <alignment horizontal="left"/>
    </xf>
    <xf numFmtId="164" fontId="21" fillId="0" borderId="4" xfId="0" applyNumberFormat="1" applyFont="1" applyFill="1" applyBorder="1" applyAlignment="1">
      <alignment horizontal="left"/>
    </xf>
    <xf numFmtId="164" fontId="21" fillId="7" borderId="4" xfId="0" applyNumberFormat="1" applyFont="1" applyFill="1" applyBorder="1" applyAlignment="1">
      <alignment horizontal="left"/>
    </xf>
    <xf numFmtId="0" fontId="4" fillId="3" borderId="4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3" fillId="0" borderId="4" xfId="0" applyFont="1" applyBorder="1"/>
    <xf numFmtId="0" fontId="3" fillId="2" borderId="5" xfId="0" applyFont="1" applyFill="1" applyBorder="1" applyAlignment="1">
      <alignment horizontal="center" textRotation="90"/>
    </xf>
    <xf numFmtId="0" fontId="6" fillId="3" borderId="5" xfId="0" applyFont="1" applyFill="1" applyBorder="1" applyAlignment="1">
      <alignment horizontal="center" textRotation="90"/>
    </xf>
    <xf numFmtId="0" fontId="19" fillId="3" borderId="4" xfId="0" applyFont="1" applyFill="1" applyBorder="1" applyAlignment="1">
      <alignment horizontal="center" textRotation="90"/>
    </xf>
    <xf numFmtId="0" fontId="14" fillId="0" borderId="4" xfId="0" applyFont="1" applyBorder="1" applyAlignment="1">
      <alignment horizontal="center" textRotation="90"/>
    </xf>
    <xf numFmtId="0" fontId="4" fillId="7" borderId="5" xfId="0" applyFont="1" applyFill="1" applyBorder="1" applyAlignment="1">
      <alignment horizontal="center" textRotation="90"/>
    </xf>
    <xf numFmtId="0" fontId="18" fillId="7" borderId="4" xfId="0" applyFont="1" applyFill="1" applyBorder="1" applyAlignment="1">
      <alignment horizontal="center" textRotation="90"/>
    </xf>
    <xf numFmtId="0" fontId="3" fillId="2" borderId="4" xfId="0" applyFont="1" applyFill="1" applyBorder="1" applyAlignment="1">
      <alignment horizontal="center" textRotation="90"/>
    </xf>
    <xf numFmtId="0" fontId="6" fillId="3" borderId="4" xfId="0" applyFont="1" applyFill="1" applyBorder="1" applyAlignment="1">
      <alignment horizontal="center" textRotation="90"/>
    </xf>
    <xf numFmtId="0" fontId="18" fillId="3" borderId="4" xfId="0" applyFont="1" applyFill="1" applyBorder="1" applyAlignment="1">
      <alignment horizontal="center" textRotation="90"/>
    </xf>
    <xf numFmtId="0" fontId="20" fillId="7" borderId="4" xfId="0" applyFont="1" applyFill="1" applyBorder="1" applyAlignment="1">
      <alignment horizontal="center" textRotation="90"/>
    </xf>
    <xf numFmtId="0" fontId="14" fillId="0" borderId="0" xfId="0" applyFont="1" applyAlignment="1">
      <alignment horizontal="center" textRotation="90"/>
    </xf>
    <xf numFmtId="0" fontId="2" fillId="4" borderId="5" xfId="0" applyFont="1" applyFill="1" applyBorder="1" applyAlignment="1">
      <alignment horizontal="center" textRotation="90"/>
    </xf>
    <xf numFmtId="0" fontId="2" fillId="0" borderId="5" xfId="0" applyFont="1" applyFill="1" applyBorder="1" applyAlignment="1">
      <alignment horizontal="center" textRotation="90"/>
    </xf>
    <xf numFmtId="0" fontId="15" fillId="6" borderId="4" xfId="0" applyFont="1" applyFill="1" applyBorder="1" applyAlignment="1">
      <alignment horizontal="center" textRotation="90"/>
    </xf>
    <xf numFmtId="0" fontId="15" fillId="0" borderId="3" xfId="0" applyFont="1" applyFill="1" applyBorder="1" applyAlignment="1">
      <alignment horizontal="center" textRotation="90"/>
    </xf>
    <xf numFmtId="0" fontId="2" fillId="5" borderId="5" xfId="0" applyFont="1" applyFill="1" applyBorder="1" applyAlignment="1">
      <alignment horizontal="center" textRotation="90"/>
    </xf>
    <xf numFmtId="0" fontId="20" fillId="5" borderId="4" xfId="0" applyFont="1" applyFill="1" applyBorder="1" applyAlignment="1">
      <alignment horizontal="center" textRotation="90"/>
    </xf>
    <xf numFmtId="0" fontId="13" fillId="3" borderId="4" xfId="0" applyFont="1" applyFill="1" applyBorder="1" applyAlignment="1">
      <alignment horizontal="center" textRotation="90"/>
    </xf>
    <xf numFmtId="0" fontId="18" fillId="5" borderId="4" xfId="0" applyFont="1" applyFill="1" applyBorder="1" applyAlignment="1">
      <alignment horizontal="left" textRotation="90"/>
    </xf>
    <xf numFmtId="164" fontId="21" fillId="0" borderId="6" xfId="0" applyNumberFormat="1" applyFont="1" applyFill="1" applyBorder="1" applyAlignment="1">
      <alignment horizontal="left"/>
    </xf>
    <xf numFmtId="2" fontId="4" fillId="5" borderId="4" xfId="0" applyNumberFormat="1" applyFont="1" applyFill="1" applyBorder="1" applyAlignment="1">
      <alignment horizontal="center"/>
    </xf>
    <xf numFmtId="2" fontId="4" fillId="6" borderId="4" xfId="0" applyNumberFormat="1" applyFont="1" applyFill="1" applyBorder="1" applyAlignment="1">
      <alignment horizontal="center"/>
    </xf>
    <xf numFmtId="0" fontId="4" fillId="5" borderId="4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4" fontId="24" fillId="5" borderId="4" xfId="0" applyNumberFormat="1" applyFont="1" applyFill="1" applyBorder="1" applyAlignment="1">
      <alignment horizontal="center"/>
    </xf>
    <xf numFmtId="1" fontId="24" fillId="5" borderId="4" xfId="0" applyNumberFormat="1" applyFont="1" applyFill="1" applyBorder="1" applyAlignment="1">
      <alignment horizontal="center"/>
    </xf>
    <xf numFmtId="0" fontId="23" fillId="0" borderId="5" xfId="0" applyFont="1" applyBorder="1"/>
    <xf numFmtId="2" fontId="4" fillId="2" borderId="5" xfId="0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4" fillId="0" borderId="5" xfId="0" applyNumberFormat="1" applyFont="1" applyBorder="1" applyAlignment="1">
      <alignment horizontal="left"/>
    </xf>
    <xf numFmtId="0" fontId="21" fillId="0" borderId="5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center"/>
    </xf>
    <xf numFmtId="2" fontId="4" fillId="6" borderId="5" xfId="0" applyNumberFormat="1" applyFont="1" applyFill="1" applyBorder="1" applyAlignment="1">
      <alignment horizontal="center"/>
    </xf>
    <xf numFmtId="0" fontId="4" fillId="5" borderId="5" xfId="0" applyNumberFormat="1" applyFont="1" applyFill="1" applyBorder="1" applyAlignment="1">
      <alignment horizontal="center"/>
    </xf>
    <xf numFmtId="0" fontId="21" fillId="5" borderId="5" xfId="0" applyNumberFormat="1" applyFont="1" applyFill="1" applyBorder="1" applyAlignment="1">
      <alignment horizontal="left"/>
    </xf>
    <xf numFmtId="164" fontId="24" fillId="5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24" fillId="5" borderId="4" xfId="0" applyNumberFormat="1" applyFont="1" applyFill="1" applyBorder="1" applyAlignment="1">
      <alignment horizontal="center"/>
    </xf>
    <xf numFmtId="1" fontId="24" fillId="5" borderId="5" xfId="0" applyNumberFormat="1" applyFont="1" applyFill="1" applyBorder="1" applyAlignment="1">
      <alignment horizontal="center"/>
    </xf>
    <xf numFmtId="0" fontId="24" fillId="5" borderId="5" xfId="0" applyNumberFormat="1" applyFont="1" applyFill="1" applyBorder="1" applyAlignment="1">
      <alignment horizontal="center"/>
    </xf>
    <xf numFmtId="0" fontId="18" fillId="0" borderId="0" xfId="0" applyFont="1"/>
    <xf numFmtId="0" fontId="21" fillId="3" borderId="0" xfId="0" applyNumberFormat="1" applyFont="1" applyFill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21" fillId="7" borderId="0" xfId="0" applyNumberFormat="1" applyFont="1" applyFill="1" applyAlignment="1">
      <alignment horizontal="left"/>
    </xf>
    <xf numFmtId="0" fontId="21" fillId="0" borderId="0" xfId="0" applyNumberFormat="1" applyFont="1" applyFill="1" applyAlignment="1">
      <alignment horizontal="left"/>
    </xf>
    <xf numFmtId="2" fontId="4" fillId="5" borderId="5" xfId="0" applyNumberFormat="1" applyFont="1" applyFill="1" applyBorder="1" applyAlignment="1">
      <alignment horizontal="center"/>
    </xf>
    <xf numFmtId="0" fontId="26" fillId="3" borderId="4" xfId="0" applyFont="1" applyFill="1" applyBorder="1" applyAlignment="1">
      <alignment horizontal="left"/>
    </xf>
    <xf numFmtId="164" fontId="25" fillId="0" borderId="4" xfId="0" applyNumberFormat="1" applyFont="1" applyBorder="1" applyAlignment="1">
      <alignment horizontal="center"/>
    </xf>
    <xf numFmtId="165" fontId="27" fillId="0" borderId="4" xfId="0" applyNumberFormat="1" applyFont="1" applyFill="1" applyBorder="1" applyAlignment="1">
      <alignment horizontal="left"/>
    </xf>
    <xf numFmtId="0" fontId="27" fillId="3" borderId="4" xfId="0" applyNumberFormat="1" applyFont="1" applyFill="1" applyBorder="1" applyAlignment="1">
      <alignment horizontal="left"/>
    </xf>
    <xf numFmtId="165" fontId="21" fillId="0" borderId="4" xfId="0" applyNumberFormat="1" applyFont="1" applyFill="1" applyBorder="1" applyAlignment="1">
      <alignment horizontal="left"/>
    </xf>
    <xf numFmtId="164" fontId="25" fillId="0" borderId="5" xfId="0" applyNumberFormat="1" applyFont="1" applyBorder="1" applyAlignment="1">
      <alignment horizontal="center"/>
    </xf>
    <xf numFmtId="165" fontId="27" fillId="0" borderId="0" xfId="0" applyNumberFormat="1" applyFont="1" applyFill="1" applyAlignment="1">
      <alignment horizontal="left"/>
    </xf>
    <xf numFmtId="0" fontId="27" fillId="3" borderId="0" xfId="0" applyNumberFormat="1" applyFont="1" applyFill="1" applyAlignment="1">
      <alignment horizontal="left"/>
    </xf>
    <xf numFmtId="0" fontId="27" fillId="0" borderId="4" xfId="0" applyNumberFormat="1" applyFont="1" applyFill="1" applyBorder="1" applyAlignment="1">
      <alignment horizontal="left"/>
    </xf>
    <xf numFmtId="165" fontId="21" fillId="7" borderId="4" xfId="0" applyNumberFormat="1" applyFont="1" applyFill="1" applyBorder="1" applyAlignment="1">
      <alignment horizontal="left"/>
    </xf>
    <xf numFmtId="0" fontId="25" fillId="0" borderId="0" xfId="0" applyFont="1"/>
    <xf numFmtId="0" fontId="27" fillId="0" borderId="0" xfId="0" applyNumberFormat="1" applyFont="1" applyFill="1" applyAlignment="1">
      <alignment horizontal="left"/>
    </xf>
    <xf numFmtId="165" fontId="27" fillId="7" borderId="4" xfId="0" applyNumberFormat="1" applyFont="1" applyFill="1" applyBorder="1" applyAlignment="1">
      <alignment horizontal="left"/>
    </xf>
    <xf numFmtId="164" fontId="0" fillId="0" borderId="4" xfId="0" applyNumberFormat="1" applyFont="1" applyBorder="1" applyAlignment="1">
      <alignment horizontal="center"/>
    </xf>
    <xf numFmtId="165" fontId="27" fillId="7" borderId="0" xfId="0" applyNumberFormat="1" applyFont="1" applyFill="1" applyAlignment="1">
      <alignment horizontal="left"/>
    </xf>
    <xf numFmtId="0" fontId="27" fillId="7" borderId="4" xfId="0" applyNumberFormat="1" applyFont="1" applyFill="1" applyBorder="1" applyAlignment="1">
      <alignment horizontal="left"/>
    </xf>
    <xf numFmtId="0" fontId="27" fillId="3" borderId="5" xfId="0" applyNumberFormat="1" applyFont="1" applyFill="1" applyBorder="1" applyAlignment="1">
      <alignment horizontal="left"/>
    </xf>
    <xf numFmtId="0" fontId="27" fillId="0" borderId="5" xfId="0" applyNumberFormat="1" applyFont="1" applyFill="1" applyBorder="1" applyAlignment="1">
      <alignment horizontal="left"/>
    </xf>
    <xf numFmtId="0" fontId="28" fillId="7" borderId="5" xfId="0" applyFont="1" applyFill="1" applyBorder="1" applyAlignment="1">
      <alignment horizontal="center" textRotation="90"/>
    </xf>
    <xf numFmtId="0" fontId="29" fillId="7" borderId="5" xfId="0" applyFont="1" applyFill="1" applyBorder="1" applyAlignment="1">
      <alignment horizontal="center" textRotation="90"/>
    </xf>
    <xf numFmtId="0" fontId="30" fillId="7" borderId="4" xfId="0" applyFont="1" applyFill="1" applyBorder="1" applyAlignment="1">
      <alignment horizontal="center" textRotation="90"/>
    </xf>
    <xf numFmtId="0" fontId="13" fillId="5" borderId="5" xfId="0" applyFont="1" applyFill="1" applyBorder="1" applyAlignment="1">
      <alignment horizontal="center" textRotation="90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27" fillId="7" borderId="5" xfId="0" applyNumberFormat="1" applyFont="1" applyFill="1" applyBorder="1" applyAlignment="1">
      <alignment horizontal="left"/>
    </xf>
    <xf numFmtId="0" fontId="35" fillId="0" borderId="0" xfId="0" applyFont="1"/>
    <xf numFmtId="2" fontId="36" fillId="0" borderId="0" xfId="0" applyNumberFormat="1" applyFont="1" applyFill="1" applyAlignment="1">
      <alignment horizontal="center"/>
    </xf>
    <xf numFmtId="0" fontId="37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39"/>
  <sheetViews>
    <sheetView tabSelected="1" workbookViewId="0">
      <selection activeCell="AS6" sqref="AS6"/>
    </sheetView>
  </sheetViews>
  <sheetFormatPr baseColWidth="10" defaultRowHeight="15"/>
  <cols>
    <col min="1" max="1" width="2.85546875" customWidth="1"/>
    <col min="2" max="2" width="15.7109375" customWidth="1"/>
    <col min="3" max="3" width="22" customWidth="1"/>
    <col min="4" max="4" width="9.42578125" customWidth="1"/>
    <col min="5" max="5" width="4.7109375" customWidth="1"/>
    <col min="6" max="6" width="17.85546875" hidden="1" customWidth="1"/>
    <col min="7" max="7" width="17.42578125" hidden="1" customWidth="1"/>
    <col min="8" max="8" width="15.5703125" hidden="1" customWidth="1"/>
    <col min="9" max="9" width="5.28515625" customWidth="1"/>
    <col min="10" max="10" width="3.7109375" customWidth="1"/>
    <col min="11" max="11" width="4.7109375" hidden="1" customWidth="1"/>
    <col min="12" max="12" width="5.28515625" customWidth="1"/>
    <col min="13" max="13" width="3.28515625" hidden="1" customWidth="1"/>
    <col min="14" max="14" width="5" hidden="1" customWidth="1"/>
    <col min="15" max="15" width="5.7109375" customWidth="1"/>
    <col min="16" max="16" width="2.85546875" hidden="1" customWidth="1"/>
    <col min="17" max="17" width="6" hidden="1" customWidth="1"/>
    <col min="18" max="18" width="5.42578125" customWidth="1"/>
    <col min="19" max="19" width="3.28515625" hidden="1" customWidth="1"/>
    <col min="20" max="20" width="4.5703125" hidden="1" customWidth="1"/>
    <col min="21" max="21" width="5.42578125" bestFit="1" customWidth="1"/>
    <col min="22" max="22" width="3.5703125" customWidth="1"/>
    <col min="23" max="23" width="4.42578125" hidden="1" customWidth="1"/>
    <col min="24" max="24" width="5.5703125" customWidth="1"/>
    <col min="25" max="25" width="3.42578125" hidden="1" customWidth="1"/>
    <col min="26" max="26" width="6.42578125" hidden="1" customWidth="1"/>
    <col min="27" max="27" width="5.7109375" customWidth="1"/>
    <col min="28" max="28" width="3.28515625" hidden="1" customWidth="1"/>
    <col min="29" max="29" width="4.5703125" hidden="1" customWidth="1"/>
    <col min="30" max="30" width="5.42578125" customWidth="1"/>
    <col min="31" max="31" width="3.42578125" customWidth="1"/>
    <col min="32" max="32" width="3.5703125" hidden="1" customWidth="1"/>
    <col min="33" max="33" width="5.28515625" customWidth="1"/>
    <col min="34" max="34" width="3.28515625" hidden="1" customWidth="1"/>
    <col min="35" max="35" width="4.5703125" hidden="1" customWidth="1"/>
    <col min="36" max="36" width="5.28515625" customWidth="1"/>
    <col min="37" max="37" width="3.28515625" customWidth="1"/>
    <col min="38" max="38" width="4.5703125" hidden="1" customWidth="1"/>
    <col min="39" max="39" width="6" customWidth="1"/>
    <col min="40" max="40" width="3.140625" hidden="1" customWidth="1"/>
    <col min="41" max="41" width="4.7109375" hidden="1" customWidth="1"/>
    <col min="42" max="42" width="5.28515625" customWidth="1"/>
    <col min="43" max="43" width="4.42578125" customWidth="1"/>
    <col min="44" max="44" width="4" hidden="1" customWidth="1"/>
    <col min="45" max="45" width="5.28515625" customWidth="1"/>
    <col min="46" max="46" width="6.28515625" customWidth="1"/>
    <col min="47" max="47" width="5.140625" hidden="1" customWidth="1"/>
    <col min="48" max="48" width="6.42578125" customWidth="1"/>
    <col min="49" max="49" width="4.5703125" customWidth="1"/>
    <col min="50" max="50" width="4.85546875" hidden="1" customWidth="1"/>
    <col min="51" max="51" width="5" customWidth="1"/>
    <col min="52" max="52" width="5.5703125" customWidth="1"/>
    <col min="53" max="53" width="4.5703125" customWidth="1"/>
    <col min="54" max="54" width="5.28515625" customWidth="1"/>
    <col min="55" max="55" width="11.42578125" customWidth="1"/>
    <col min="56" max="56" width="14.28515625" hidden="1" customWidth="1"/>
  </cols>
  <sheetData>
    <row r="1" spans="1:57" ht="18.75">
      <c r="A1" s="11" t="s">
        <v>15</v>
      </c>
      <c r="AD1" s="20"/>
      <c r="AS1" s="20"/>
      <c r="AV1" s="111" t="s">
        <v>36</v>
      </c>
      <c r="AW1" s="112"/>
      <c r="AX1" s="112"/>
      <c r="AY1" s="112"/>
      <c r="AZ1" s="112"/>
      <c r="BA1" s="112"/>
      <c r="BC1" s="110"/>
      <c r="BD1" s="110"/>
      <c r="BE1" s="110"/>
    </row>
    <row r="2" spans="1:57">
      <c r="A2" s="11" t="s">
        <v>16</v>
      </c>
    </row>
    <row r="3" spans="1:57" ht="26.25">
      <c r="A3" s="11" t="s">
        <v>17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V3" s="109"/>
      <c r="AW3" s="110"/>
      <c r="AX3" s="110"/>
      <c r="AY3" s="110"/>
    </row>
    <row r="4" spans="1:57" ht="26.25">
      <c r="A4" s="11"/>
      <c r="S4" s="16"/>
      <c r="T4" s="16"/>
      <c r="U4" s="16"/>
      <c r="V4" s="16"/>
      <c r="W4" s="16"/>
      <c r="X4" s="16"/>
      <c r="Y4" s="16"/>
      <c r="Z4" s="114"/>
      <c r="AA4" s="115" t="s">
        <v>35</v>
      </c>
      <c r="AB4" s="114"/>
      <c r="AC4" s="114"/>
      <c r="AD4" s="114"/>
      <c r="AE4" s="114"/>
      <c r="AF4" s="114"/>
      <c r="AG4" s="114"/>
      <c r="AH4" s="114"/>
      <c r="AI4" s="114"/>
      <c r="AJ4" s="114"/>
    </row>
    <row r="5" spans="1:57" ht="26.25">
      <c r="A5" s="11"/>
      <c r="O5" s="15"/>
      <c r="Z5" s="114"/>
      <c r="AA5" s="16" t="s">
        <v>192</v>
      </c>
      <c r="AB5" s="16"/>
      <c r="AC5" s="16"/>
      <c r="AD5" s="116"/>
      <c r="AE5" s="116"/>
      <c r="AF5" s="116"/>
      <c r="AG5" s="116"/>
      <c r="AH5" s="116"/>
      <c r="AI5" s="116"/>
      <c r="AJ5" s="114"/>
    </row>
    <row r="6" spans="1:57" ht="26.25">
      <c r="A6" s="11"/>
      <c r="O6" s="15"/>
      <c r="U6" s="16"/>
      <c r="AM6" s="14"/>
      <c r="AY6" s="14" t="s">
        <v>190</v>
      </c>
    </row>
    <row r="7" spans="1:57" ht="18">
      <c r="A7" s="12" t="s">
        <v>19</v>
      </c>
      <c r="Z7" s="97"/>
    </row>
    <row r="8" spans="1:57" ht="21.75">
      <c r="A8" s="13" t="s">
        <v>20</v>
      </c>
      <c r="AM8" s="14"/>
    </row>
    <row r="9" spans="1:57" ht="4.5" customHeight="1"/>
    <row r="10" spans="1:57" ht="18.75">
      <c r="A10" s="117" t="s">
        <v>9</v>
      </c>
      <c r="B10" s="118"/>
      <c r="C10" s="118"/>
      <c r="D10" s="118"/>
      <c r="E10" s="119"/>
      <c r="F10" s="21"/>
      <c r="G10" s="21"/>
      <c r="H10" s="21"/>
      <c r="I10" s="2">
        <v>18</v>
      </c>
      <c r="J10" s="3"/>
      <c r="K10" s="3"/>
      <c r="L10" s="4">
        <v>6</v>
      </c>
      <c r="M10" s="4"/>
      <c r="N10" s="4"/>
      <c r="O10" s="4">
        <v>6</v>
      </c>
      <c r="P10" s="4"/>
      <c r="Q10" s="4"/>
      <c r="R10" s="4">
        <v>6</v>
      </c>
      <c r="S10" s="4"/>
      <c r="T10" s="4"/>
      <c r="U10" s="2">
        <v>8</v>
      </c>
      <c r="V10" s="3"/>
      <c r="W10" s="3"/>
      <c r="X10" s="4">
        <v>4</v>
      </c>
      <c r="Y10" s="4"/>
      <c r="Z10" s="4"/>
      <c r="AA10" s="4">
        <v>4</v>
      </c>
      <c r="AB10" s="4"/>
      <c r="AC10" s="4"/>
      <c r="AD10" s="2">
        <v>2</v>
      </c>
      <c r="AE10" s="3"/>
      <c r="AF10" s="3"/>
      <c r="AG10" s="4">
        <v>2</v>
      </c>
      <c r="AH10" s="4"/>
      <c r="AI10" s="4"/>
      <c r="AJ10" s="2">
        <v>2</v>
      </c>
      <c r="AK10" s="3"/>
      <c r="AL10" s="3"/>
      <c r="AM10" s="4">
        <v>2</v>
      </c>
      <c r="AN10" s="5"/>
      <c r="AO10" s="5"/>
      <c r="AP10" s="6"/>
      <c r="AQ10" s="7"/>
      <c r="AR10" s="7"/>
      <c r="AS10" s="62">
        <v>30</v>
      </c>
      <c r="AT10" s="7"/>
      <c r="AU10" s="7"/>
      <c r="AV10" s="7"/>
      <c r="AW10" s="7"/>
      <c r="AX10" s="7"/>
      <c r="AY10" s="7"/>
      <c r="AZ10" s="7"/>
      <c r="BA10" s="7"/>
      <c r="BB10" s="7"/>
    </row>
    <row r="11" spans="1:57" ht="18.75" customHeight="1">
      <c r="A11" s="117" t="s">
        <v>10</v>
      </c>
      <c r="B11" s="118"/>
      <c r="C11" s="118"/>
      <c r="D11" s="118"/>
      <c r="E11" s="119"/>
      <c r="F11" s="21"/>
      <c r="G11" s="21"/>
      <c r="H11" s="21"/>
      <c r="I11" s="2">
        <v>11</v>
      </c>
      <c r="J11" s="3"/>
      <c r="K11" s="3"/>
      <c r="L11" s="4">
        <v>5</v>
      </c>
      <c r="M11" s="4"/>
      <c r="N11" s="4"/>
      <c r="O11" s="4">
        <v>4</v>
      </c>
      <c r="P11" s="4"/>
      <c r="Q11" s="4"/>
      <c r="R11" s="4">
        <v>2</v>
      </c>
      <c r="S11" s="4"/>
      <c r="T11" s="4"/>
      <c r="U11" s="2">
        <v>5</v>
      </c>
      <c r="V11" s="3"/>
      <c r="W11" s="3"/>
      <c r="X11" s="4">
        <v>3</v>
      </c>
      <c r="Y11" s="4"/>
      <c r="Z11" s="4"/>
      <c r="AA11" s="4">
        <v>2</v>
      </c>
      <c r="AB11" s="4"/>
      <c r="AC11" s="4"/>
      <c r="AD11" s="2">
        <v>3</v>
      </c>
      <c r="AE11" s="3"/>
      <c r="AF11" s="3"/>
      <c r="AG11" s="4">
        <v>3</v>
      </c>
      <c r="AH11" s="4"/>
      <c r="AI11" s="4"/>
      <c r="AJ11" s="2">
        <v>2</v>
      </c>
      <c r="AK11" s="3"/>
      <c r="AL11" s="3"/>
      <c r="AM11" s="4">
        <v>2</v>
      </c>
      <c r="AN11" s="5"/>
      <c r="AO11" s="5"/>
      <c r="AP11" s="6"/>
      <c r="AQ11" s="7"/>
      <c r="AR11" s="7"/>
      <c r="AS11" s="62">
        <v>18</v>
      </c>
      <c r="AT11" s="7"/>
      <c r="AU11" s="7"/>
      <c r="AV11" s="7"/>
      <c r="AW11" s="7"/>
      <c r="AX11" s="7"/>
      <c r="AY11" s="7"/>
      <c r="AZ11" s="7"/>
      <c r="BA11" s="7"/>
      <c r="BB11" s="7"/>
    </row>
    <row r="12" spans="1:57" ht="72.75" customHeight="1">
      <c r="A12" s="8" t="s">
        <v>8</v>
      </c>
      <c r="B12" s="8" t="s">
        <v>0</v>
      </c>
      <c r="C12" s="8" t="s">
        <v>1</v>
      </c>
      <c r="D12" s="8" t="s">
        <v>2</v>
      </c>
      <c r="E12" s="9" t="s">
        <v>3</v>
      </c>
      <c r="F12" s="22" t="s">
        <v>164</v>
      </c>
      <c r="G12" s="22" t="s">
        <v>165</v>
      </c>
      <c r="H12" s="23" t="s">
        <v>162</v>
      </c>
      <c r="I12" s="39" t="s">
        <v>4</v>
      </c>
      <c r="J12" s="40" t="s">
        <v>11</v>
      </c>
      <c r="K12" s="41" t="s">
        <v>172</v>
      </c>
      <c r="L12" s="42" t="s">
        <v>21</v>
      </c>
      <c r="M12" s="106" t="s">
        <v>166</v>
      </c>
      <c r="N12" s="48" t="s">
        <v>173</v>
      </c>
      <c r="O12" s="42" t="s">
        <v>22</v>
      </c>
      <c r="P12" s="43" t="s">
        <v>167</v>
      </c>
      <c r="Q12" s="48" t="s">
        <v>174</v>
      </c>
      <c r="R12" s="42" t="s">
        <v>23</v>
      </c>
      <c r="S12" s="106" t="s">
        <v>168</v>
      </c>
      <c r="T12" s="48" t="s">
        <v>175</v>
      </c>
      <c r="U12" s="45" t="s">
        <v>5</v>
      </c>
      <c r="V12" s="46" t="s">
        <v>12</v>
      </c>
      <c r="W12" s="47" t="s">
        <v>176</v>
      </c>
      <c r="X12" s="42" t="s">
        <v>24</v>
      </c>
      <c r="Y12" s="106" t="s">
        <v>169</v>
      </c>
      <c r="Z12" s="44" t="s">
        <v>177</v>
      </c>
      <c r="AA12" s="42" t="s">
        <v>25</v>
      </c>
      <c r="AB12" s="105" t="s">
        <v>191</v>
      </c>
      <c r="AC12" s="107" t="s">
        <v>178</v>
      </c>
      <c r="AD12" s="39" t="s">
        <v>6</v>
      </c>
      <c r="AE12" s="40" t="s">
        <v>13</v>
      </c>
      <c r="AF12" s="47" t="s">
        <v>179</v>
      </c>
      <c r="AG12" s="49" t="s">
        <v>26</v>
      </c>
      <c r="AH12" s="43" t="s">
        <v>170</v>
      </c>
      <c r="AI12" s="48" t="s">
        <v>180</v>
      </c>
      <c r="AJ12" s="39" t="s">
        <v>7</v>
      </c>
      <c r="AK12" s="40" t="s">
        <v>14</v>
      </c>
      <c r="AL12" s="47" t="s">
        <v>181</v>
      </c>
      <c r="AM12" s="49" t="s">
        <v>27</v>
      </c>
      <c r="AN12" s="43" t="s">
        <v>171</v>
      </c>
      <c r="AO12" s="48" t="s">
        <v>182</v>
      </c>
      <c r="AP12" s="50" t="s">
        <v>33</v>
      </c>
      <c r="AQ12" s="51" t="s">
        <v>34</v>
      </c>
      <c r="AR12" s="48" t="s">
        <v>185</v>
      </c>
      <c r="AS12" s="52" t="s">
        <v>29</v>
      </c>
      <c r="AT12" s="53" t="s">
        <v>30</v>
      </c>
      <c r="AU12" s="48" t="s">
        <v>183</v>
      </c>
      <c r="AV12" s="54" t="s">
        <v>31</v>
      </c>
      <c r="AW12" s="54" t="s">
        <v>32</v>
      </c>
      <c r="AX12" s="55" t="s">
        <v>184</v>
      </c>
      <c r="AY12" s="108" t="s">
        <v>187</v>
      </c>
      <c r="AZ12" s="54" t="s">
        <v>189</v>
      </c>
      <c r="BA12" s="108" t="s">
        <v>188</v>
      </c>
      <c r="BB12" s="57" t="s">
        <v>186</v>
      </c>
      <c r="BC12" s="56" t="s">
        <v>18</v>
      </c>
      <c r="BD12" s="18" t="s">
        <v>28</v>
      </c>
    </row>
    <row r="13" spans="1:57" s="1" customFormat="1" ht="16.5" customHeight="1">
      <c r="A13" s="37">
        <v>1</v>
      </c>
      <c r="B13" s="38" t="s">
        <v>37</v>
      </c>
      <c r="C13" s="38" t="s">
        <v>64</v>
      </c>
      <c r="D13" s="38" t="s">
        <v>65</v>
      </c>
      <c r="E13" s="38" t="s">
        <v>113</v>
      </c>
      <c r="F13" s="24" t="s">
        <v>116</v>
      </c>
      <c r="G13" s="24" t="s">
        <v>117</v>
      </c>
      <c r="H13" s="24" t="s">
        <v>117</v>
      </c>
      <c r="I13" s="36">
        <f>((L13*5)+(O13*4)+(R13*2))/11</f>
        <v>9.8181818181818183</v>
      </c>
      <c r="J13" s="33">
        <f t="shared" ref="J13:J39" si="0">IF((I13&gt;=9.999),"18",(M13+P13+S13))</f>
        <v>12</v>
      </c>
      <c r="K13" s="90">
        <v>2</v>
      </c>
      <c r="L13" s="88">
        <v>8</v>
      </c>
      <c r="M13" s="30" t="str">
        <f t="shared" ref="M13:M39" si="1">IF((L13&gt;=9.999),"6","0")</f>
        <v>0</v>
      </c>
      <c r="N13" s="89">
        <v>2</v>
      </c>
      <c r="O13" s="88">
        <v>12</v>
      </c>
      <c r="P13" s="30" t="str">
        <f t="shared" ref="P13:P39" si="2">IF((O13&gt;=9.999),"6","0")</f>
        <v>6</v>
      </c>
      <c r="Q13" s="89">
        <v>2</v>
      </c>
      <c r="R13" s="88">
        <v>10</v>
      </c>
      <c r="S13" s="10" t="str">
        <f t="shared" ref="S13:S39" si="3">IF((R13&gt;=9.999),"6","0")</f>
        <v>6</v>
      </c>
      <c r="T13" s="102">
        <v>2</v>
      </c>
      <c r="U13" s="36">
        <f t="shared" ref="U13:U39" si="4">((X13*3)+(AA13*2))/5</f>
        <v>7.8</v>
      </c>
      <c r="V13" s="33">
        <f t="shared" ref="V13:V39" si="5">IF((U13&gt;=9.999),"8",(Y13+AB13))</f>
        <v>0</v>
      </c>
      <c r="W13" s="90">
        <v>2</v>
      </c>
      <c r="X13" s="88">
        <v>9</v>
      </c>
      <c r="Y13" s="30" t="str">
        <f t="shared" ref="Y13:Y39" si="6">IF((X13&gt;=9.999),"4","0")</f>
        <v>0</v>
      </c>
      <c r="Z13" s="99">
        <v>2</v>
      </c>
      <c r="AA13" s="88">
        <v>6</v>
      </c>
      <c r="AB13" s="10" t="str">
        <f t="shared" ref="AB13:AB21" si="7">IF((AA13&gt;=9.999),"4","0")</f>
        <v>0</v>
      </c>
      <c r="AC13" s="95">
        <v>2</v>
      </c>
      <c r="AD13" s="36">
        <f t="shared" ref="AD13:AD39" si="8">(AG13*3)/3</f>
        <v>10</v>
      </c>
      <c r="AE13" s="33" t="str">
        <f t="shared" ref="AE13:AE39" si="9">IF((AD13&gt;=9.999),"2",(AH13))</f>
        <v>2</v>
      </c>
      <c r="AF13" s="26" t="str">
        <f t="shared" ref="AF13:AF26" si="10">IF((AD13=BT13),"2","1")</f>
        <v>1</v>
      </c>
      <c r="AG13" s="29">
        <v>10</v>
      </c>
      <c r="AH13" s="10" t="str">
        <f t="shared" ref="AH13:AH39" si="11">IF((AG13&gt;=9.999),"2","0")</f>
        <v>2</v>
      </c>
      <c r="AI13" s="25" t="str">
        <f t="shared" ref="AI13:AI26" si="12">IF((AG13=BU13),"2","1")</f>
        <v>1</v>
      </c>
      <c r="AJ13" s="36">
        <f t="shared" ref="AJ13:AJ39" si="13">(AM13*2)/2</f>
        <v>13</v>
      </c>
      <c r="AK13" s="33" t="str">
        <f t="shared" ref="AK13:AK39" si="14">IF((AJ13&gt;=9.999),"2","0")</f>
        <v>2</v>
      </c>
      <c r="AL13" s="26" t="str">
        <f>IF((AJ13=BV13),"2","1")</f>
        <v>1</v>
      </c>
      <c r="AM13" s="29">
        <v>13</v>
      </c>
      <c r="AN13" s="10" t="str">
        <f t="shared" ref="AN13:AN39" si="15">IF((AM13&gt;=9.999),"2","0")</f>
        <v>2</v>
      </c>
      <c r="AO13" s="25" t="str">
        <f t="shared" ref="AO13" si="16">IF((AM13=BW13),"2","1")</f>
        <v>1</v>
      </c>
      <c r="AP13" s="34">
        <f t="shared" ref="AP13:AP39" si="17">((I13*11)+(U13*5)+(AD13*3)+(AJ13*2))/21</f>
        <v>9.6666666666666661</v>
      </c>
      <c r="AQ13" s="35">
        <f t="shared" ref="AQ13:AQ39" si="18">IF((AP13&gt;=9.999),"30",(AK13+AE13+V13+J13))</f>
        <v>16</v>
      </c>
      <c r="AR13" s="102">
        <v>2</v>
      </c>
      <c r="AS13" s="60">
        <v>14</v>
      </c>
      <c r="AT13" s="35" t="str">
        <f t="shared" ref="AT13:AT39" si="19">IF((AS13&gt;9.999),"30","0")</f>
        <v>30</v>
      </c>
      <c r="AU13" s="25" t="str">
        <f t="shared" ref="AU13:AU38" si="20">IF((AS13=BY13),"2","1")</f>
        <v>1</v>
      </c>
      <c r="AV13" s="59">
        <f t="shared" ref="AV13:AV39" si="21">(AS13*18)/18</f>
        <v>14</v>
      </c>
      <c r="AW13" s="61" t="str">
        <f t="shared" ref="AW13:AW39" si="22">IF((AV13&gt;9.999),"30","0")</f>
        <v>30</v>
      </c>
      <c r="AX13" s="28" t="str">
        <f t="shared" ref="AX13:AX39" si="23">IF((AV13=BZ13),"2","1")</f>
        <v>1</v>
      </c>
      <c r="AY13" s="64">
        <f t="shared" ref="AY13:AY39" si="24">(AQ13+AW13)</f>
        <v>46</v>
      </c>
      <c r="AZ13" s="63">
        <f t="shared" ref="AZ13:AZ39" si="25">(AP13+AV13)/2</f>
        <v>11.833333333333332</v>
      </c>
      <c r="BA13" s="76">
        <v>60</v>
      </c>
      <c r="BB13" s="64">
        <f t="shared" ref="BB13:BB39" si="26">AY13+BA13</f>
        <v>106</v>
      </c>
      <c r="BC13" s="87" t="str">
        <f>IF((AP13&gt;=9.999)*(AV13&gt;9.999),"Admis","Ajournés")</f>
        <v>Ajournés</v>
      </c>
      <c r="BD13" s="17"/>
    </row>
    <row r="14" spans="1:57" s="1" customFormat="1" ht="16.5" customHeight="1">
      <c r="A14" s="37">
        <v>2</v>
      </c>
      <c r="B14" s="38" t="s">
        <v>38</v>
      </c>
      <c r="C14" s="38" t="s">
        <v>66</v>
      </c>
      <c r="D14" s="38" t="s">
        <v>67</v>
      </c>
      <c r="E14" s="38" t="s">
        <v>113</v>
      </c>
      <c r="F14" s="24" t="s">
        <v>118</v>
      </c>
      <c r="G14" s="24" t="s">
        <v>119</v>
      </c>
      <c r="H14" s="24" t="s">
        <v>163</v>
      </c>
      <c r="I14" s="36">
        <f t="shared" ref="I14:I19" si="27">((L14*5)+(O14*4)+(R14*2))/11</f>
        <v>11</v>
      </c>
      <c r="J14" s="33" t="str">
        <f t="shared" si="0"/>
        <v>18</v>
      </c>
      <c r="K14" s="90">
        <v>2</v>
      </c>
      <c r="L14" s="29">
        <v>10</v>
      </c>
      <c r="M14" s="30" t="str">
        <f t="shared" si="1"/>
        <v>6</v>
      </c>
      <c r="N14" s="31" t="str">
        <f>IF((L14=BN14),"2","1")</f>
        <v>1</v>
      </c>
      <c r="O14" s="88">
        <v>12.5</v>
      </c>
      <c r="P14" s="30" t="str">
        <f t="shared" si="2"/>
        <v>6</v>
      </c>
      <c r="Q14" s="89">
        <v>2</v>
      </c>
      <c r="R14" s="29">
        <v>10.5</v>
      </c>
      <c r="S14" s="10" t="str">
        <f t="shared" si="3"/>
        <v>6</v>
      </c>
      <c r="T14" s="27" t="str">
        <f>IF((R14=BP14),"2","1")</f>
        <v>1</v>
      </c>
      <c r="U14" s="36">
        <f t="shared" si="4"/>
        <v>10</v>
      </c>
      <c r="V14" s="33" t="str">
        <f t="shared" si="5"/>
        <v>8</v>
      </c>
      <c r="W14" s="90">
        <v>2</v>
      </c>
      <c r="X14" s="88">
        <v>12</v>
      </c>
      <c r="Y14" s="30" t="str">
        <f t="shared" si="6"/>
        <v>4</v>
      </c>
      <c r="Z14" s="99">
        <v>2</v>
      </c>
      <c r="AA14" s="88">
        <v>7</v>
      </c>
      <c r="AB14" s="10" t="str">
        <f t="shared" si="7"/>
        <v>0</v>
      </c>
      <c r="AC14" s="95">
        <v>2</v>
      </c>
      <c r="AD14" s="36">
        <f t="shared" si="8"/>
        <v>12.5</v>
      </c>
      <c r="AE14" s="33" t="str">
        <f t="shared" si="9"/>
        <v>2</v>
      </c>
      <c r="AF14" s="26" t="str">
        <f t="shared" si="10"/>
        <v>1</v>
      </c>
      <c r="AG14" s="29">
        <v>12.5</v>
      </c>
      <c r="AH14" s="10" t="str">
        <f t="shared" si="11"/>
        <v>2</v>
      </c>
      <c r="AI14" s="25" t="str">
        <f t="shared" si="12"/>
        <v>1</v>
      </c>
      <c r="AJ14" s="36">
        <f t="shared" si="13"/>
        <v>12.5</v>
      </c>
      <c r="AK14" s="33" t="str">
        <f t="shared" si="14"/>
        <v>2</v>
      </c>
      <c r="AL14" s="26" t="str">
        <f>IF((AJ14=BV14),"2","1")</f>
        <v>1</v>
      </c>
      <c r="AM14" s="29">
        <v>12.5</v>
      </c>
      <c r="AN14" s="10" t="str">
        <f t="shared" si="15"/>
        <v>2</v>
      </c>
      <c r="AO14" s="25" t="str">
        <f>IF((AM14=BW14),"2","1")</f>
        <v>1</v>
      </c>
      <c r="AP14" s="34">
        <f t="shared" si="17"/>
        <v>11.119047619047619</v>
      </c>
      <c r="AQ14" s="35" t="str">
        <f t="shared" si="18"/>
        <v>30</v>
      </c>
      <c r="AR14" s="102">
        <v>2</v>
      </c>
      <c r="AS14" s="60">
        <v>0</v>
      </c>
      <c r="AT14" s="35" t="str">
        <f t="shared" si="19"/>
        <v>0</v>
      </c>
      <c r="AU14" s="25">
        <v>1</v>
      </c>
      <c r="AV14" s="59">
        <f t="shared" si="21"/>
        <v>0</v>
      </c>
      <c r="AW14" s="61" t="str">
        <f t="shared" si="22"/>
        <v>0</v>
      </c>
      <c r="AX14" s="28" t="str">
        <f t="shared" si="23"/>
        <v>2</v>
      </c>
      <c r="AY14" s="64">
        <f t="shared" si="24"/>
        <v>30</v>
      </c>
      <c r="AZ14" s="63">
        <f t="shared" si="25"/>
        <v>5.5595238095238093</v>
      </c>
      <c r="BA14" s="76">
        <v>60</v>
      </c>
      <c r="BB14" s="64">
        <f t="shared" si="26"/>
        <v>90</v>
      </c>
      <c r="BC14" s="87" t="str">
        <f t="shared" ref="BC14:BC39" si="28">IF((AP14&gt;=9.999)*(AV14&gt;9.999),"Admis","Ajournés")</f>
        <v>Ajournés</v>
      </c>
      <c r="BD14" s="17"/>
    </row>
    <row r="15" spans="1:57" s="1" customFormat="1" ht="16.5" customHeight="1">
      <c r="A15" s="37">
        <v>3</v>
      </c>
      <c r="B15" s="38" t="s">
        <v>39</v>
      </c>
      <c r="C15" s="38" t="s">
        <v>68</v>
      </c>
      <c r="D15" s="38" t="s">
        <v>69</v>
      </c>
      <c r="E15" s="38" t="s">
        <v>113</v>
      </c>
      <c r="F15" s="24" t="s">
        <v>120</v>
      </c>
      <c r="G15" s="24" t="s">
        <v>121</v>
      </c>
      <c r="H15" s="24" t="s">
        <v>117</v>
      </c>
      <c r="I15" s="36">
        <f t="shared" si="27"/>
        <v>9.9090909090909083</v>
      </c>
      <c r="J15" s="33">
        <f t="shared" si="0"/>
        <v>12</v>
      </c>
      <c r="K15" s="26" t="str">
        <f>IF((I15=BM15),"2","1")</f>
        <v>1</v>
      </c>
      <c r="L15" s="29">
        <v>9</v>
      </c>
      <c r="M15" s="30" t="str">
        <f t="shared" si="1"/>
        <v>0</v>
      </c>
      <c r="N15" s="31" t="str">
        <f>IF((L15=BN15),"2","1")</f>
        <v>1</v>
      </c>
      <c r="O15" s="29">
        <v>11</v>
      </c>
      <c r="P15" s="30" t="str">
        <f t="shared" si="2"/>
        <v>6</v>
      </c>
      <c r="Q15" s="31" t="str">
        <f>IF((O15=BO15),"2","1")</f>
        <v>1</v>
      </c>
      <c r="R15" s="29">
        <v>10</v>
      </c>
      <c r="S15" s="10" t="str">
        <f t="shared" si="3"/>
        <v>6</v>
      </c>
      <c r="T15" s="27" t="str">
        <f>IF((R15=BP15),"2","1")</f>
        <v>1</v>
      </c>
      <c r="U15" s="36">
        <f t="shared" si="4"/>
        <v>13.9</v>
      </c>
      <c r="V15" s="33" t="str">
        <f t="shared" si="5"/>
        <v>8</v>
      </c>
      <c r="W15" s="26" t="str">
        <f>IF((U15=BQ15),"2","1")</f>
        <v>1</v>
      </c>
      <c r="X15" s="29">
        <v>16.5</v>
      </c>
      <c r="Y15" s="30" t="str">
        <f t="shared" si="6"/>
        <v>4</v>
      </c>
      <c r="Z15" s="32" t="str">
        <f t="shared" ref="Z15:Z20" si="29">IF((X15=BR15),"2","1")</f>
        <v>1</v>
      </c>
      <c r="AA15" s="29">
        <v>10</v>
      </c>
      <c r="AB15" s="10" t="str">
        <f t="shared" si="7"/>
        <v>4</v>
      </c>
      <c r="AC15" s="25" t="str">
        <f>IF((AA15=BS15),"2","1")</f>
        <v>1</v>
      </c>
      <c r="AD15" s="36">
        <f t="shared" si="8"/>
        <v>10.5</v>
      </c>
      <c r="AE15" s="33" t="str">
        <f t="shared" si="9"/>
        <v>2</v>
      </c>
      <c r="AF15" s="26" t="str">
        <f t="shared" si="10"/>
        <v>1</v>
      </c>
      <c r="AG15" s="29">
        <v>10.5</v>
      </c>
      <c r="AH15" s="10" t="str">
        <f t="shared" si="11"/>
        <v>2</v>
      </c>
      <c r="AI15" s="25" t="str">
        <f t="shared" si="12"/>
        <v>1</v>
      </c>
      <c r="AJ15" s="36">
        <f t="shared" si="13"/>
        <v>10</v>
      </c>
      <c r="AK15" s="33" t="str">
        <f t="shared" si="14"/>
        <v>2</v>
      </c>
      <c r="AL15" s="90">
        <v>2</v>
      </c>
      <c r="AM15" s="88">
        <v>10</v>
      </c>
      <c r="AN15" s="10" t="str">
        <f t="shared" si="15"/>
        <v>2</v>
      </c>
      <c r="AO15" s="95">
        <v>2</v>
      </c>
      <c r="AP15" s="34">
        <f t="shared" si="17"/>
        <v>10.952380952380953</v>
      </c>
      <c r="AQ15" s="35" t="str">
        <f t="shared" si="18"/>
        <v>30</v>
      </c>
      <c r="AR15" s="102">
        <v>2</v>
      </c>
      <c r="AS15" s="60">
        <v>14.5</v>
      </c>
      <c r="AT15" s="35" t="str">
        <f t="shared" si="19"/>
        <v>30</v>
      </c>
      <c r="AU15" s="95">
        <v>2</v>
      </c>
      <c r="AV15" s="59">
        <f t="shared" si="21"/>
        <v>14.5</v>
      </c>
      <c r="AW15" s="61" t="str">
        <f t="shared" si="22"/>
        <v>30</v>
      </c>
      <c r="AX15" s="28" t="str">
        <f t="shared" si="23"/>
        <v>1</v>
      </c>
      <c r="AY15" s="64">
        <f t="shared" si="24"/>
        <v>60</v>
      </c>
      <c r="AZ15" s="63">
        <f t="shared" si="25"/>
        <v>12.726190476190476</v>
      </c>
      <c r="BA15" s="76">
        <v>60</v>
      </c>
      <c r="BB15" s="64">
        <f t="shared" si="26"/>
        <v>120</v>
      </c>
      <c r="BC15" s="87" t="str">
        <f t="shared" si="28"/>
        <v>Admis</v>
      </c>
      <c r="BD15" s="17"/>
    </row>
    <row r="16" spans="1:57" s="1" customFormat="1" ht="16.5" customHeight="1">
      <c r="A16" s="37">
        <v>4</v>
      </c>
      <c r="B16" s="38" t="s">
        <v>40</v>
      </c>
      <c r="C16" s="38" t="s">
        <v>70</v>
      </c>
      <c r="D16" s="38" t="s">
        <v>71</v>
      </c>
      <c r="E16" s="38" t="s">
        <v>113</v>
      </c>
      <c r="F16" s="24" t="s">
        <v>122</v>
      </c>
      <c r="G16" s="24" t="s">
        <v>123</v>
      </c>
      <c r="H16" s="24" t="s">
        <v>117</v>
      </c>
      <c r="I16" s="36">
        <f t="shared" si="27"/>
        <v>11.090909090909092</v>
      </c>
      <c r="J16" s="33" t="str">
        <f t="shared" si="0"/>
        <v>18</v>
      </c>
      <c r="K16" s="90">
        <v>2</v>
      </c>
      <c r="L16" s="88">
        <v>12</v>
      </c>
      <c r="M16" s="30" t="str">
        <f t="shared" si="1"/>
        <v>6</v>
      </c>
      <c r="N16" s="89">
        <v>2</v>
      </c>
      <c r="O16" s="29">
        <v>10</v>
      </c>
      <c r="P16" s="30" t="str">
        <f t="shared" si="2"/>
        <v>6</v>
      </c>
      <c r="Q16" s="31" t="str">
        <f>IF((O16=BO16),"2","1")</f>
        <v>1</v>
      </c>
      <c r="R16" s="29">
        <v>11</v>
      </c>
      <c r="S16" s="10" t="str">
        <f t="shared" si="3"/>
        <v>6</v>
      </c>
      <c r="T16" s="27" t="str">
        <f>IF((R16=BP16),"2","1")</f>
        <v>1</v>
      </c>
      <c r="U16" s="36">
        <f t="shared" si="4"/>
        <v>9.5</v>
      </c>
      <c r="V16" s="33">
        <f t="shared" si="5"/>
        <v>4</v>
      </c>
      <c r="W16" s="90">
        <v>2</v>
      </c>
      <c r="X16" s="100">
        <v>8.5</v>
      </c>
      <c r="Y16" s="30" t="str">
        <f t="shared" si="6"/>
        <v>0</v>
      </c>
      <c r="Z16" s="32" t="str">
        <f t="shared" si="29"/>
        <v>1</v>
      </c>
      <c r="AA16" s="88">
        <v>11</v>
      </c>
      <c r="AB16" s="10" t="str">
        <f t="shared" si="7"/>
        <v>4</v>
      </c>
      <c r="AC16" s="95">
        <v>2</v>
      </c>
      <c r="AD16" s="36">
        <f t="shared" si="8"/>
        <v>11.5</v>
      </c>
      <c r="AE16" s="33" t="str">
        <f t="shared" si="9"/>
        <v>2</v>
      </c>
      <c r="AF16" s="26" t="str">
        <f t="shared" si="10"/>
        <v>1</v>
      </c>
      <c r="AG16" s="29">
        <v>11.5</v>
      </c>
      <c r="AH16" s="10" t="str">
        <f t="shared" si="11"/>
        <v>2</v>
      </c>
      <c r="AI16" s="25" t="str">
        <f t="shared" si="12"/>
        <v>1</v>
      </c>
      <c r="AJ16" s="36">
        <f t="shared" si="13"/>
        <v>10</v>
      </c>
      <c r="AK16" s="33" t="str">
        <f t="shared" si="14"/>
        <v>2</v>
      </c>
      <c r="AL16" s="26" t="str">
        <f>IF((AJ16=BV16),"2","1")</f>
        <v>1</v>
      </c>
      <c r="AM16" s="29">
        <v>10</v>
      </c>
      <c r="AN16" s="10" t="str">
        <f t="shared" si="15"/>
        <v>2</v>
      </c>
      <c r="AO16" s="95">
        <v>2</v>
      </c>
      <c r="AP16" s="34">
        <f t="shared" si="17"/>
        <v>10.666666666666666</v>
      </c>
      <c r="AQ16" s="35" t="str">
        <f t="shared" si="18"/>
        <v>30</v>
      </c>
      <c r="AR16" s="102">
        <v>2</v>
      </c>
      <c r="AS16" s="60">
        <v>0</v>
      </c>
      <c r="AT16" s="35" t="str">
        <f t="shared" si="19"/>
        <v>0</v>
      </c>
      <c r="AU16" s="25">
        <v>1</v>
      </c>
      <c r="AV16" s="59">
        <f t="shared" si="21"/>
        <v>0</v>
      </c>
      <c r="AW16" s="61" t="str">
        <f t="shared" si="22"/>
        <v>0</v>
      </c>
      <c r="AX16" s="28" t="str">
        <f t="shared" si="23"/>
        <v>2</v>
      </c>
      <c r="AY16" s="64">
        <f t="shared" si="24"/>
        <v>30</v>
      </c>
      <c r="AZ16" s="63">
        <f t="shared" si="25"/>
        <v>5.333333333333333</v>
      </c>
      <c r="BA16" s="76">
        <v>60</v>
      </c>
      <c r="BB16" s="64">
        <f t="shared" si="26"/>
        <v>90</v>
      </c>
      <c r="BC16" s="87" t="str">
        <f t="shared" si="28"/>
        <v>Ajournés</v>
      </c>
      <c r="BD16" s="17"/>
    </row>
    <row r="17" spans="1:56" s="1" customFormat="1" ht="16.5" customHeight="1">
      <c r="A17" s="37">
        <v>5</v>
      </c>
      <c r="B17" s="38" t="s">
        <v>41</v>
      </c>
      <c r="C17" s="38" t="s">
        <v>72</v>
      </c>
      <c r="D17" s="38" t="s">
        <v>73</v>
      </c>
      <c r="E17" s="38" t="s">
        <v>113</v>
      </c>
      <c r="F17" s="24" t="s">
        <v>124</v>
      </c>
      <c r="G17" s="24" t="s">
        <v>125</v>
      </c>
      <c r="H17" s="24" t="s">
        <v>117</v>
      </c>
      <c r="I17" s="36">
        <f t="shared" si="27"/>
        <v>10.909090909090908</v>
      </c>
      <c r="J17" s="33" t="str">
        <f t="shared" si="0"/>
        <v>18</v>
      </c>
      <c r="K17" s="90">
        <v>2</v>
      </c>
      <c r="L17" s="88">
        <v>10</v>
      </c>
      <c r="M17" s="30" t="str">
        <f t="shared" si="1"/>
        <v>6</v>
      </c>
      <c r="N17" s="89">
        <v>2</v>
      </c>
      <c r="O17" s="29">
        <v>12.5</v>
      </c>
      <c r="P17" s="30" t="str">
        <f t="shared" si="2"/>
        <v>6</v>
      </c>
      <c r="Q17" s="31" t="str">
        <f>IF((O17=BO17),"2","1")</f>
        <v>1</v>
      </c>
      <c r="R17" s="88">
        <v>10</v>
      </c>
      <c r="S17" s="10" t="str">
        <f t="shared" si="3"/>
        <v>6</v>
      </c>
      <c r="T17" s="102">
        <v>2</v>
      </c>
      <c r="U17" s="36">
        <f t="shared" si="4"/>
        <v>9.1999999999999993</v>
      </c>
      <c r="V17" s="33">
        <f t="shared" si="5"/>
        <v>4</v>
      </c>
      <c r="W17" s="26" t="str">
        <f>IF((U17=BQ17),"2","1")</f>
        <v>1</v>
      </c>
      <c r="X17" s="29">
        <v>10</v>
      </c>
      <c r="Y17" s="30" t="str">
        <f t="shared" si="6"/>
        <v>4</v>
      </c>
      <c r="Z17" s="32" t="str">
        <f t="shared" si="29"/>
        <v>1</v>
      </c>
      <c r="AA17" s="29">
        <v>8</v>
      </c>
      <c r="AB17" s="10" t="str">
        <f t="shared" si="7"/>
        <v>0</v>
      </c>
      <c r="AC17" s="25" t="str">
        <f>IF((AA17=BS17),"2","1")</f>
        <v>1</v>
      </c>
      <c r="AD17" s="36">
        <f t="shared" si="8"/>
        <v>11</v>
      </c>
      <c r="AE17" s="33" t="str">
        <f t="shared" si="9"/>
        <v>2</v>
      </c>
      <c r="AF17" s="26" t="str">
        <f t="shared" si="10"/>
        <v>1</v>
      </c>
      <c r="AG17" s="29">
        <v>11</v>
      </c>
      <c r="AH17" s="10" t="str">
        <f t="shared" si="11"/>
        <v>2</v>
      </c>
      <c r="AI17" s="25" t="str">
        <f t="shared" si="12"/>
        <v>1</v>
      </c>
      <c r="AJ17" s="36">
        <f t="shared" si="13"/>
        <v>13</v>
      </c>
      <c r="AK17" s="33" t="str">
        <f t="shared" si="14"/>
        <v>2</v>
      </c>
      <c r="AL17" s="90">
        <v>2</v>
      </c>
      <c r="AM17" s="88">
        <v>13</v>
      </c>
      <c r="AN17" s="10" t="str">
        <f t="shared" si="15"/>
        <v>2</v>
      </c>
      <c r="AO17" s="95">
        <v>2</v>
      </c>
      <c r="AP17" s="34">
        <f t="shared" si="17"/>
        <v>10.714285714285714</v>
      </c>
      <c r="AQ17" s="35" t="str">
        <f t="shared" si="18"/>
        <v>30</v>
      </c>
      <c r="AR17" s="102">
        <v>2</v>
      </c>
      <c r="AS17" s="60">
        <v>15</v>
      </c>
      <c r="AT17" s="35" t="str">
        <f t="shared" si="19"/>
        <v>30</v>
      </c>
      <c r="AU17" s="25" t="str">
        <f t="shared" si="20"/>
        <v>1</v>
      </c>
      <c r="AV17" s="59">
        <f t="shared" si="21"/>
        <v>15</v>
      </c>
      <c r="AW17" s="61" t="str">
        <f t="shared" si="22"/>
        <v>30</v>
      </c>
      <c r="AX17" s="28" t="str">
        <f t="shared" si="23"/>
        <v>1</v>
      </c>
      <c r="AY17" s="64">
        <f t="shared" si="24"/>
        <v>60</v>
      </c>
      <c r="AZ17" s="63">
        <f t="shared" si="25"/>
        <v>12.857142857142858</v>
      </c>
      <c r="BA17" s="76">
        <v>60</v>
      </c>
      <c r="BB17" s="64">
        <f t="shared" si="26"/>
        <v>120</v>
      </c>
      <c r="BC17" s="87" t="str">
        <f t="shared" si="28"/>
        <v>Admis</v>
      </c>
      <c r="BD17" s="17"/>
    </row>
    <row r="18" spans="1:56" s="1" customFormat="1" ht="16.5" customHeight="1">
      <c r="A18" s="37">
        <v>6</v>
      </c>
      <c r="B18" s="38" t="s">
        <v>42</v>
      </c>
      <c r="C18" s="38" t="s">
        <v>74</v>
      </c>
      <c r="D18" s="38" t="s">
        <v>67</v>
      </c>
      <c r="E18" s="38" t="s">
        <v>113</v>
      </c>
      <c r="F18" s="24" t="s">
        <v>126</v>
      </c>
      <c r="G18" s="24" t="s">
        <v>127</v>
      </c>
      <c r="H18" s="24" t="s">
        <v>117</v>
      </c>
      <c r="I18" s="36">
        <f t="shared" si="27"/>
        <v>9.454545454545455</v>
      </c>
      <c r="J18" s="33">
        <f t="shared" si="0"/>
        <v>12</v>
      </c>
      <c r="K18" s="90">
        <v>2</v>
      </c>
      <c r="L18" s="88">
        <v>8</v>
      </c>
      <c r="M18" s="30" t="str">
        <f t="shared" si="1"/>
        <v>0</v>
      </c>
      <c r="N18" s="89">
        <v>2</v>
      </c>
      <c r="O18" s="88">
        <v>10</v>
      </c>
      <c r="P18" s="30" t="str">
        <f t="shared" si="2"/>
        <v>6</v>
      </c>
      <c r="Q18" s="89">
        <v>2</v>
      </c>
      <c r="R18" s="88">
        <v>12</v>
      </c>
      <c r="S18" s="10" t="str">
        <f t="shared" si="3"/>
        <v>6</v>
      </c>
      <c r="T18" s="102">
        <v>2</v>
      </c>
      <c r="U18" s="36">
        <f t="shared" si="4"/>
        <v>12.1</v>
      </c>
      <c r="V18" s="33" t="str">
        <f t="shared" si="5"/>
        <v>8</v>
      </c>
      <c r="W18" s="26" t="str">
        <f>IF((U18=BQ18),"2","1")</f>
        <v>1</v>
      </c>
      <c r="X18" s="29">
        <v>12.5</v>
      </c>
      <c r="Y18" s="30" t="str">
        <f t="shared" si="6"/>
        <v>4</v>
      </c>
      <c r="Z18" s="32" t="str">
        <f t="shared" si="29"/>
        <v>1</v>
      </c>
      <c r="AA18" s="29">
        <v>11.5</v>
      </c>
      <c r="AB18" s="10" t="str">
        <f t="shared" si="7"/>
        <v>4</v>
      </c>
      <c r="AC18" s="25" t="str">
        <f>IF((AA18=BS18),"2","1")</f>
        <v>1</v>
      </c>
      <c r="AD18" s="36">
        <f t="shared" si="8"/>
        <v>11.5</v>
      </c>
      <c r="AE18" s="33" t="str">
        <f t="shared" si="9"/>
        <v>2</v>
      </c>
      <c r="AF18" s="26" t="str">
        <f t="shared" si="10"/>
        <v>1</v>
      </c>
      <c r="AG18" s="29">
        <v>11.5</v>
      </c>
      <c r="AH18" s="10" t="str">
        <f t="shared" si="11"/>
        <v>2</v>
      </c>
      <c r="AI18" s="25" t="str">
        <f t="shared" si="12"/>
        <v>1</v>
      </c>
      <c r="AJ18" s="36">
        <f t="shared" si="13"/>
        <v>11</v>
      </c>
      <c r="AK18" s="33" t="str">
        <f t="shared" si="14"/>
        <v>2</v>
      </c>
      <c r="AL18" s="26" t="str">
        <f>IF((AJ18=BV18),"2","1")</f>
        <v>1</v>
      </c>
      <c r="AM18" s="29">
        <v>11</v>
      </c>
      <c r="AN18" s="10" t="str">
        <f t="shared" si="15"/>
        <v>2</v>
      </c>
      <c r="AO18" s="25" t="str">
        <f>IF((AM18=BW18),"2","1")</f>
        <v>1</v>
      </c>
      <c r="AP18" s="34">
        <f t="shared" si="17"/>
        <v>10.523809523809524</v>
      </c>
      <c r="AQ18" s="35" t="str">
        <f t="shared" si="18"/>
        <v>30</v>
      </c>
      <c r="AR18" s="27" t="str">
        <f t="shared" ref="AR18:AR37" si="30">IF((AP18=BX18),"2","1")</f>
        <v>1</v>
      </c>
      <c r="AS18" s="60">
        <v>15</v>
      </c>
      <c r="AT18" s="35" t="str">
        <f t="shared" si="19"/>
        <v>30</v>
      </c>
      <c r="AU18" s="25" t="str">
        <f t="shared" si="20"/>
        <v>1</v>
      </c>
      <c r="AV18" s="59">
        <f t="shared" si="21"/>
        <v>15</v>
      </c>
      <c r="AW18" s="61" t="str">
        <f t="shared" si="22"/>
        <v>30</v>
      </c>
      <c r="AX18" s="28" t="str">
        <f t="shared" si="23"/>
        <v>1</v>
      </c>
      <c r="AY18" s="64">
        <f t="shared" si="24"/>
        <v>60</v>
      </c>
      <c r="AZ18" s="63">
        <f t="shared" si="25"/>
        <v>12.761904761904763</v>
      </c>
      <c r="BA18" s="76">
        <v>60</v>
      </c>
      <c r="BB18" s="64">
        <f t="shared" si="26"/>
        <v>120</v>
      </c>
      <c r="BC18" s="87" t="str">
        <f t="shared" si="28"/>
        <v>Admis</v>
      </c>
      <c r="BD18" s="17"/>
    </row>
    <row r="19" spans="1:56" s="1" customFormat="1" ht="16.5" customHeight="1">
      <c r="A19" s="37">
        <v>7</v>
      </c>
      <c r="B19" s="38" t="s">
        <v>43</v>
      </c>
      <c r="C19" s="38" t="s">
        <v>75</v>
      </c>
      <c r="D19" s="38" t="s">
        <v>76</v>
      </c>
      <c r="E19" s="38" t="s">
        <v>113</v>
      </c>
      <c r="F19" s="24" t="s">
        <v>128</v>
      </c>
      <c r="G19" s="24" t="s">
        <v>129</v>
      </c>
      <c r="H19" s="24" t="s">
        <v>117</v>
      </c>
      <c r="I19" s="36">
        <f t="shared" si="27"/>
        <v>9.3636363636363633</v>
      </c>
      <c r="J19" s="33">
        <f t="shared" si="0"/>
        <v>12</v>
      </c>
      <c r="K19" s="26" t="str">
        <f>IF((I19=BM19),"2","1")</f>
        <v>1</v>
      </c>
      <c r="L19" s="29">
        <v>7</v>
      </c>
      <c r="M19" s="30" t="str">
        <f t="shared" si="1"/>
        <v>0</v>
      </c>
      <c r="N19" s="31" t="str">
        <f>IF((L19=BN19),"2","1")</f>
        <v>1</v>
      </c>
      <c r="O19" s="29">
        <v>12</v>
      </c>
      <c r="P19" s="30" t="str">
        <f t="shared" si="2"/>
        <v>6</v>
      </c>
      <c r="Q19" s="31" t="str">
        <f>IF((O19=BO19),"2","1")</f>
        <v>1</v>
      </c>
      <c r="R19" s="29">
        <v>10</v>
      </c>
      <c r="S19" s="10" t="str">
        <f t="shared" si="3"/>
        <v>6</v>
      </c>
      <c r="T19" s="27" t="str">
        <f t="shared" ref="T19:T31" si="31">IF((R19=BP19),"2","1")</f>
        <v>1</v>
      </c>
      <c r="U19" s="36">
        <f t="shared" si="4"/>
        <v>12.4</v>
      </c>
      <c r="V19" s="33" t="str">
        <f t="shared" si="5"/>
        <v>8</v>
      </c>
      <c r="W19" s="26" t="str">
        <f>IF((U19=BQ19),"2","1")</f>
        <v>1</v>
      </c>
      <c r="X19" s="29">
        <v>12</v>
      </c>
      <c r="Y19" s="30" t="str">
        <f t="shared" si="6"/>
        <v>4</v>
      </c>
      <c r="Z19" s="32" t="str">
        <f t="shared" si="29"/>
        <v>1</v>
      </c>
      <c r="AA19" s="29">
        <v>13</v>
      </c>
      <c r="AB19" s="10" t="str">
        <f t="shared" si="7"/>
        <v>4</v>
      </c>
      <c r="AC19" s="25" t="str">
        <f>IF((AA19=BS19),"2","1")</f>
        <v>1</v>
      </c>
      <c r="AD19" s="36">
        <f t="shared" si="8"/>
        <v>11</v>
      </c>
      <c r="AE19" s="33" t="str">
        <f t="shared" si="9"/>
        <v>2</v>
      </c>
      <c r="AF19" s="26" t="str">
        <f t="shared" si="10"/>
        <v>1</v>
      </c>
      <c r="AG19" s="29">
        <v>11</v>
      </c>
      <c r="AH19" s="10" t="str">
        <f t="shared" si="11"/>
        <v>2</v>
      </c>
      <c r="AI19" s="25" t="str">
        <f t="shared" si="12"/>
        <v>1</v>
      </c>
      <c r="AJ19" s="36">
        <f t="shared" si="13"/>
        <v>8</v>
      </c>
      <c r="AK19" s="33" t="str">
        <f t="shared" si="14"/>
        <v>0</v>
      </c>
      <c r="AL19" s="26" t="str">
        <f>IF((AJ19=BV19),"2","1")</f>
        <v>1</v>
      </c>
      <c r="AM19" s="29">
        <v>8</v>
      </c>
      <c r="AN19" s="10" t="str">
        <f t="shared" si="15"/>
        <v>0</v>
      </c>
      <c r="AO19" s="25" t="str">
        <f>IF((AM19=BW19),"2","1")</f>
        <v>1</v>
      </c>
      <c r="AP19" s="34">
        <f t="shared" si="17"/>
        <v>10.19047619047619</v>
      </c>
      <c r="AQ19" s="35" t="str">
        <f t="shared" si="18"/>
        <v>30</v>
      </c>
      <c r="AR19" s="27" t="str">
        <f t="shared" si="30"/>
        <v>1</v>
      </c>
      <c r="AS19" s="60">
        <v>15</v>
      </c>
      <c r="AT19" s="35" t="str">
        <f t="shared" si="19"/>
        <v>30</v>
      </c>
      <c r="AU19" s="95">
        <v>2</v>
      </c>
      <c r="AV19" s="59">
        <f t="shared" si="21"/>
        <v>15</v>
      </c>
      <c r="AW19" s="61" t="str">
        <f t="shared" si="22"/>
        <v>30</v>
      </c>
      <c r="AX19" s="28" t="str">
        <f t="shared" si="23"/>
        <v>1</v>
      </c>
      <c r="AY19" s="64">
        <f t="shared" si="24"/>
        <v>60</v>
      </c>
      <c r="AZ19" s="63">
        <f t="shared" si="25"/>
        <v>12.595238095238095</v>
      </c>
      <c r="BA19" s="76">
        <v>60</v>
      </c>
      <c r="BB19" s="64">
        <f t="shared" si="26"/>
        <v>120</v>
      </c>
      <c r="BC19" s="87" t="str">
        <f t="shared" si="28"/>
        <v>Admis</v>
      </c>
      <c r="BD19" s="19"/>
    </row>
    <row r="20" spans="1:56" s="1" customFormat="1" ht="16.5" customHeight="1">
      <c r="A20" s="37">
        <v>8</v>
      </c>
      <c r="B20" s="38" t="s">
        <v>44</v>
      </c>
      <c r="C20" s="38" t="s">
        <v>77</v>
      </c>
      <c r="D20" s="38" t="s">
        <v>73</v>
      </c>
      <c r="E20" s="38" t="s">
        <v>113</v>
      </c>
      <c r="F20" s="24" t="s">
        <v>130</v>
      </c>
      <c r="G20" s="24" t="s">
        <v>131</v>
      </c>
      <c r="H20" s="24" t="s">
        <v>117</v>
      </c>
      <c r="I20" s="36">
        <f t="shared" ref="I20:I39" si="32">((L20*5)+(O20*4)+(R20*2))/11</f>
        <v>10.272727272727273</v>
      </c>
      <c r="J20" s="33" t="str">
        <f t="shared" si="0"/>
        <v>18</v>
      </c>
      <c r="K20" s="90">
        <v>2</v>
      </c>
      <c r="L20" s="88">
        <v>10</v>
      </c>
      <c r="M20" s="30" t="str">
        <f t="shared" si="1"/>
        <v>6</v>
      </c>
      <c r="N20" s="89">
        <v>2</v>
      </c>
      <c r="O20" s="29">
        <v>10.5</v>
      </c>
      <c r="P20" s="30" t="str">
        <f t="shared" si="2"/>
        <v>6</v>
      </c>
      <c r="Q20" s="31" t="str">
        <f>IF((O20=BO20),"2","1")</f>
        <v>1</v>
      </c>
      <c r="R20" s="29">
        <v>10.5</v>
      </c>
      <c r="S20" s="10" t="str">
        <f t="shared" si="3"/>
        <v>6</v>
      </c>
      <c r="T20" s="27" t="str">
        <f t="shared" si="31"/>
        <v>1</v>
      </c>
      <c r="U20" s="36">
        <f t="shared" si="4"/>
        <v>10.6</v>
      </c>
      <c r="V20" s="33" t="str">
        <f t="shared" si="5"/>
        <v>8</v>
      </c>
      <c r="W20" s="90">
        <v>2</v>
      </c>
      <c r="X20" s="29">
        <v>13</v>
      </c>
      <c r="Y20" s="30" t="str">
        <f t="shared" si="6"/>
        <v>4</v>
      </c>
      <c r="Z20" s="32" t="str">
        <f t="shared" si="29"/>
        <v>1</v>
      </c>
      <c r="AA20" s="88">
        <v>7</v>
      </c>
      <c r="AB20" s="10" t="str">
        <f t="shared" si="7"/>
        <v>0</v>
      </c>
      <c r="AC20" s="95">
        <v>2</v>
      </c>
      <c r="AD20" s="36">
        <f t="shared" si="8"/>
        <v>11</v>
      </c>
      <c r="AE20" s="33" t="str">
        <f t="shared" si="9"/>
        <v>2</v>
      </c>
      <c r="AF20" s="26" t="str">
        <f t="shared" si="10"/>
        <v>1</v>
      </c>
      <c r="AG20" s="29">
        <v>11</v>
      </c>
      <c r="AH20" s="10" t="str">
        <f t="shared" si="11"/>
        <v>2</v>
      </c>
      <c r="AI20" s="25" t="str">
        <f t="shared" si="12"/>
        <v>1</v>
      </c>
      <c r="AJ20" s="36">
        <f t="shared" si="13"/>
        <v>8.5</v>
      </c>
      <c r="AK20" s="33" t="str">
        <f t="shared" si="14"/>
        <v>0</v>
      </c>
      <c r="AL20" s="90">
        <v>2</v>
      </c>
      <c r="AM20" s="88">
        <v>8.5</v>
      </c>
      <c r="AN20" s="10" t="str">
        <f t="shared" si="15"/>
        <v>0</v>
      </c>
      <c r="AO20" s="95">
        <v>2</v>
      </c>
      <c r="AP20" s="34">
        <f t="shared" si="17"/>
        <v>10.285714285714286</v>
      </c>
      <c r="AQ20" s="35" t="str">
        <f t="shared" si="18"/>
        <v>30</v>
      </c>
      <c r="AR20" s="102">
        <v>2</v>
      </c>
      <c r="AS20" s="60">
        <v>15</v>
      </c>
      <c r="AT20" s="35" t="str">
        <f t="shared" si="19"/>
        <v>30</v>
      </c>
      <c r="AU20" s="95">
        <v>2</v>
      </c>
      <c r="AV20" s="59">
        <f t="shared" si="21"/>
        <v>15</v>
      </c>
      <c r="AW20" s="61" t="str">
        <f t="shared" si="22"/>
        <v>30</v>
      </c>
      <c r="AX20" s="28" t="str">
        <f t="shared" si="23"/>
        <v>1</v>
      </c>
      <c r="AY20" s="64">
        <f t="shared" si="24"/>
        <v>60</v>
      </c>
      <c r="AZ20" s="63">
        <f t="shared" si="25"/>
        <v>12.642857142857142</v>
      </c>
      <c r="BA20" s="76">
        <v>60</v>
      </c>
      <c r="BB20" s="64">
        <f t="shared" si="26"/>
        <v>120</v>
      </c>
      <c r="BC20" s="87" t="str">
        <f t="shared" si="28"/>
        <v>Admis</v>
      </c>
      <c r="BD20" s="19"/>
    </row>
    <row r="21" spans="1:56" s="1" customFormat="1" ht="16.5" customHeight="1">
      <c r="A21" s="37">
        <v>9</v>
      </c>
      <c r="B21" s="38" t="s">
        <v>45</v>
      </c>
      <c r="C21" s="38" t="s">
        <v>79</v>
      </c>
      <c r="D21" s="38" t="s">
        <v>80</v>
      </c>
      <c r="E21" s="38" t="s">
        <v>113</v>
      </c>
      <c r="F21" s="24" t="s">
        <v>133</v>
      </c>
      <c r="G21" s="24" t="s">
        <v>117</v>
      </c>
      <c r="H21" s="24" t="s">
        <v>117</v>
      </c>
      <c r="I21" s="36">
        <f t="shared" si="32"/>
        <v>7.4545454545454541</v>
      </c>
      <c r="J21" s="33">
        <f t="shared" si="0"/>
        <v>12</v>
      </c>
      <c r="K21" s="26" t="str">
        <f>IF((I21=BM21),"2","1")</f>
        <v>1</v>
      </c>
      <c r="L21" s="29">
        <v>12</v>
      </c>
      <c r="M21" s="30" t="str">
        <f t="shared" si="1"/>
        <v>6</v>
      </c>
      <c r="N21" s="31" t="str">
        <f t="shared" ref="N21:N27" si="33">IF((L21=BN21),"2","1")</f>
        <v>1</v>
      </c>
      <c r="O21" s="29">
        <v>0</v>
      </c>
      <c r="P21" s="30" t="str">
        <f t="shared" si="2"/>
        <v>0</v>
      </c>
      <c r="Q21" s="91">
        <v>1</v>
      </c>
      <c r="R21" s="29">
        <v>11</v>
      </c>
      <c r="S21" s="10" t="str">
        <f t="shared" si="3"/>
        <v>6</v>
      </c>
      <c r="T21" s="27" t="str">
        <f t="shared" si="31"/>
        <v>1</v>
      </c>
      <c r="U21" s="36">
        <f t="shared" si="4"/>
        <v>0</v>
      </c>
      <c r="V21" s="33">
        <f t="shared" si="5"/>
        <v>0</v>
      </c>
      <c r="W21" s="26">
        <v>1</v>
      </c>
      <c r="X21" s="29">
        <v>0</v>
      </c>
      <c r="Y21" s="30" t="str">
        <f t="shared" si="6"/>
        <v>0</v>
      </c>
      <c r="Z21" s="96">
        <v>1</v>
      </c>
      <c r="AA21" s="29">
        <v>0</v>
      </c>
      <c r="AB21" s="10" t="str">
        <f t="shared" si="7"/>
        <v>0</v>
      </c>
      <c r="AC21" s="25">
        <v>1</v>
      </c>
      <c r="AD21" s="36">
        <f t="shared" si="8"/>
        <v>11</v>
      </c>
      <c r="AE21" s="33" t="str">
        <f t="shared" si="9"/>
        <v>2</v>
      </c>
      <c r="AF21" s="26" t="str">
        <f t="shared" si="10"/>
        <v>1</v>
      </c>
      <c r="AG21" s="29">
        <v>11</v>
      </c>
      <c r="AH21" s="10" t="str">
        <f t="shared" si="11"/>
        <v>2</v>
      </c>
      <c r="AI21" s="25" t="str">
        <f t="shared" si="12"/>
        <v>1</v>
      </c>
      <c r="AJ21" s="36">
        <f t="shared" si="13"/>
        <v>10</v>
      </c>
      <c r="AK21" s="33" t="str">
        <f t="shared" si="14"/>
        <v>2</v>
      </c>
      <c r="AL21" s="90">
        <v>2</v>
      </c>
      <c r="AM21" s="88">
        <v>10</v>
      </c>
      <c r="AN21" s="10" t="str">
        <f t="shared" si="15"/>
        <v>2</v>
      </c>
      <c r="AO21" s="95">
        <v>2</v>
      </c>
      <c r="AP21" s="34">
        <f t="shared" si="17"/>
        <v>6.4285714285714288</v>
      </c>
      <c r="AQ21" s="35">
        <f t="shared" si="18"/>
        <v>16</v>
      </c>
      <c r="AR21" s="27" t="str">
        <f t="shared" si="30"/>
        <v>1</v>
      </c>
      <c r="AS21" s="60">
        <v>0</v>
      </c>
      <c r="AT21" s="35" t="str">
        <f t="shared" si="19"/>
        <v>0</v>
      </c>
      <c r="AU21" s="25">
        <v>1</v>
      </c>
      <c r="AV21" s="59">
        <f t="shared" si="21"/>
        <v>0</v>
      </c>
      <c r="AW21" s="61" t="str">
        <f t="shared" si="22"/>
        <v>0</v>
      </c>
      <c r="AX21" s="28" t="str">
        <f t="shared" si="23"/>
        <v>2</v>
      </c>
      <c r="AY21" s="64">
        <f t="shared" si="24"/>
        <v>16</v>
      </c>
      <c r="AZ21" s="63">
        <f t="shared" si="25"/>
        <v>3.2142857142857144</v>
      </c>
      <c r="BA21" s="76">
        <v>60</v>
      </c>
      <c r="BB21" s="64">
        <f t="shared" si="26"/>
        <v>76</v>
      </c>
      <c r="BC21" s="87" t="str">
        <f t="shared" si="28"/>
        <v>Ajournés</v>
      </c>
      <c r="BD21" s="17"/>
    </row>
    <row r="22" spans="1:56" s="1" customFormat="1" ht="16.5" customHeight="1">
      <c r="A22" s="37">
        <v>10</v>
      </c>
      <c r="B22" s="38" t="s">
        <v>46</v>
      </c>
      <c r="C22" s="38" t="s">
        <v>81</v>
      </c>
      <c r="D22" s="38" t="s">
        <v>73</v>
      </c>
      <c r="E22" s="38" t="s">
        <v>113</v>
      </c>
      <c r="F22" s="24" t="s">
        <v>134</v>
      </c>
      <c r="G22" s="24" t="s">
        <v>135</v>
      </c>
      <c r="H22" s="24" t="s">
        <v>117</v>
      </c>
      <c r="I22" s="36">
        <f t="shared" si="32"/>
        <v>9.7272727272727266</v>
      </c>
      <c r="J22" s="33">
        <f t="shared" si="0"/>
        <v>12</v>
      </c>
      <c r="K22" s="90">
        <v>2</v>
      </c>
      <c r="L22" s="100">
        <v>8</v>
      </c>
      <c r="M22" s="30" t="str">
        <f t="shared" si="1"/>
        <v>0</v>
      </c>
      <c r="N22" s="31" t="str">
        <f t="shared" si="33"/>
        <v>1</v>
      </c>
      <c r="O22" s="88">
        <v>11.5</v>
      </c>
      <c r="P22" s="30" t="str">
        <f t="shared" si="2"/>
        <v>6</v>
      </c>
      <c r="Q22" s="89">
        <v>2</v>
      </c>
      <c r="R22" s="29">
        <v>10.5</v>
      </c>
      <c r="S22" s="10" t="str">
        <f t="shared" si="3"/>
        <v>6</v>
      </c>
      <c r="T22" s="27" t="str">
        <f t="shared" si="31"/>
        <v>1</v>
      </c>
      <c r="U22" s="36">
        <f t="shared" si="4"/>
        <v>11.2</v>
      </c>
      <c r="V22" s="33" t="str">
        <f t="shared" si="5"/>
        <v>8</v>
      </c>
      <c r="W22" s="90">
        <v>2</v>
      </c>
      <c r="X22" s="29">
        <v>10</v>
      </c>
      <c r="Y22" s="30" t="str">
        <f t="shared" si="6"/>
        <v>4</v>
      </c>
      <c r="Z22" s="32" t="str">
        <f>IF((X22=BR22),"2","1")</f>
        <v>1</v>
      </c>
      <c r="AA22" s="88">
        <v>13</v>
      </c>
      <c r="AB22" s="10" t="str">
        <f t="shared" ref="AB22:AB39" si="34">IF((AA22&gt;=9.999),"2","0")</f>
        <v>2</v>
      </c>
      <c r="AC22" s="95">
        <v>2</v>
      </c>
      <c r="AD22" s="36">
        <f t="shared" si="8"/>
        <v>12</v>
      </c>
      <c r="AE22" s="33" t="str">
        <f t="shared" si="9"/>
        <v>2</v>
      </c>
      <c r="AF22" s="26" t="str">
        <f t="shared" si="10"/>
        <v>1</v>
      </c>
      <c r="AG22" s="29">
        <v>12</v>
      </c>
      <c r="AH22" s="10" t="str">
        <f t="shared" si="11"/>
        <v>2</v>
      </c>
      <c r="AI22" s="25" t="str">
        <f t="shared" si="12"/>
        <v>1</v>
      </c>
      <c r="AJ22" s="36">
        <f t="shared" si="13"/>
        <v>10</v>
      </c>
      <c r="AK22" s="33" t="str">
        <f t="shared" si="14"/>
        <v>2</v>
      </c>
      <c r="AL22" s="26" t="str">
        <f>IF((AJ22=BV22),"2","1")</f>
        <v>1</v>
      </c>
      <c r="AM22" s="29">
        <v>10</v>
      </c>
      <c r="AN22" s="10" t="str">
        <f t="shared" si="15"/>
        <v>2</v>
      </c>
      <c r="AO22" s="95">
        <v>2</v>
      </c>
      <c r="AP22" s="34">
        <f t="shared" si="17"/>
        <v>10.428571428571429</v>
      </c>
      <c r="AQ22" s="35" t="str">
        <f t="shared" si="18"/>
        <v>30</v>
      </c>
      <c r="AR22" s="102">
        <v>2</v>
      </c>
      <c r="AS22" s="60">
        <v>14</v>
      </c>
      <c r="AT22" s="35" t="str">
        <f t="shared" si="19"/>
        <v>30</v>
      </c>
      <c r="AU22" s="25" t="str">
        <f t="shared" si="20"/>
        <v>1</v>
      </c>
      <c r="AV22" s="59">
        <f t="shared" si="21"/>
        <v>14</v>
      </c>
      <c r="AW22" s="61" t="str">
        <f t="shared" si="22"/>
        <v>30</v>
      </c>
      <c r="AX22" s="28" t="str">
        <f t="shared" si="23"/>
        <v>1</v>
      </c>
      <c r="AY22" s="64">
        <f t="shared" si="24"/>
        <v>60</v>
      </c>
      <c r="AZ22" s="63">
        <f t="shared" si="25"/>
        <v>12.214285714285715</v>
      </c>
      <c r="BA22" s="76">
        <v>60</v>
      </c>
      <c r="BB22" s="64">
        <f t="shared" si="26"/>
        <v>120</v>
      </c>
      <c r="BC22" s="87" t="str">
        <f t="shared" si="28"/>
        <v>Admis</v>
      </c>
      <c r="BD22" s="17"/>
    </row>
    <row r="23" spans="1:56" s="1" customFormat="1" ht="16.5" customHeight="1">
      <c r="A23" s="37">
        <v>11</v>
      </c>
      <c r="B23" s="38" t="s">
        <v>47</v>
      </c>
      <c r="C23" s="38" t="s">
        <v>82</v>
      </c>
      <c r="D23" s="38" t="s">
        <v>80</v>
      </c>
      <c r="E23" s="38" t="s">
        <v>113</v>
      </c>
      <c r="F23" s="24" t="s">
        <v>136</v>
      </c>
      <c r="G23" s="24" t="s">
        <v>137</v>
      </c>
      <c r="H23" s="24" t="s">
        <v>117</v>
      </c>
      <c r="I23" s="36">
        <f t="shared" si="32"/>
        <v>14.090909090909092</v>
      </c>
      <c r="J23" s="33" t="str">
        <f t="shared" si="0"/>
        <v>18</v>
      </c>
      <c r="K23" s="26" t="str">
        <f>IF((I23=BM23),"2","1")</f>
        <v>1</v>
      </c>
      <c r="L23" s="29">
        <v>13</v>
      </c>
      <c r="M23" s="30" t="str">
        <f t="shared" si="1"/>
        <v>6</v>
      </c>
      <c r="N23" s="31" t="str">
        <f t="shared" si="33"/>
        <v>1</v>
      </c>
      <c r="O23" s="29">
        <v>17</v>
      </c>
      <c r="P23" s="30" t="str">
        <f t="shared" si="2"/>
        <v>6</v>
      </c>
      <c r="Q23" s="31" t="str">
        <f>IF((O23=BO23),"2","1")</f>
        <v>1</v>
      </c>
      <c r="R23" s="29">
        <v>11</v>
      </c>
      <c r="S23" s="10" t="str">
        <f t="shared" si="3"/>
        <v>6</v>
      </c>
      <c r="T23" s="27" t="str">
        <f t="shared" si="31"/>
        <v>1</v>
      </c>
      <c r="U23" s="36">
        <f t="shared" si="4"/>
        <v>6.4</v>
      </c>
      <c r="V23" s="33">
        <f t="shared" si="5"/>
        <v>2</v>
      </c>
      <c r="W23" s="26" t="str">
        <f>IF((U23=BQ23),"2","1")</f>
        <v>1</v>
      </c>
      <c r="X23" s="29">
        <v>4</v>
      </c>
      <c r="Y23" s="30" t="str">
        <f t="shared" si="6"/>
        <v>0</v>
      </c>
      <c r="Z23" s="32" t="str">
        <f>IF((X23=BR23),"2","1")</f>
        <v>1</v>
      </c>
      <c r="AA23" s="29">
        <v>10</v>
      </c>
      <c r="AB23" s="10" t="str">
        <f t="shared" si="34"/>
        <v>2</v>
      </c>
      <c r="AC23" s="25" t="str">
        <f>IF((AA23=BS23),"2","1")</f>
        <v>1</v>
      </c>
      <c r="AD23" s="36">
        <f t="shared" si="8"/>
        <v>10.5</v>
      </c>
      <c r="AE23" s="33" t="str">
        <f t="shared" si="9"/>
        <v>2</v>
      </c>
      <c r="AF23" s="26" t="str">
        <f t="shared" si="10"/>
        <v>1</v>
      </c>
      <c r="AG23" s="29">
        <v>10.5</v>
      </c>
      <c r="AH23" s="10" t="str">
        <f t="shared" si="11"/>
        <v>2</v>
      </c>
      <c r="AI23" s="25" t="str">
        <f t="shared" si="12"/>
        <v>1</v>
      </c>
      <c r="AJ23" s="36">
        <f t="shared" si="13"/>
        <v>13</v>
      </c>
      <c r="AK23" s="33" t="str">
        <f t="shared" si="14"/>
        <v>2</v>
      </c>
      <c r="AL23" s="26" t="str">
        <f>IF((AJ23=BV23),"2","1")</f>
        <v>1</v>
      </c>
      <c r="AM23" s="29">
        <v>13</v>
      </c>
      <c r="AN23" s="10" t="str">
        <f t="shared" si="15"/>
        <v>2</v>
      </c>
      <c r="AO23" s="25" t="str">
        <f>IF((AM23=BW23),"2","1")</f>
        <v>1</v>
      </c>
      <c r="AP23" s="34">
        <f t="shared" si="17"/>
        <v>11.642857142857142</v>
      </c>
      <c r="AQ23" s="35" t="str">
        <f t="shared" si="18"/>
        <v>30</v>
      </c>
      <c r="AR23" s="27" t="str">
        <f t="shared" si="30"/>
        <v>1</v>
      </c>
      <c r="AS23" s="60">
        <v>0</v>
      </c>
      <c r="AT23" s="35" t="str">
        <f t="shared" si="19"/>
        <v>0</v>
      </c>
      <c r="AU23" s="25">
        <v>1</v>
      </c>
      <c r="AV23" s="59">
        <f t="shared" si="21"/>
        <v>0</v>
      </c>
      <c r="AW23" s="61" t="str">
        <f t="shared" si="22"/>
        <v>0</v>
      </c>
      <c r="AX23" s="28" t="str">
        <f t="shared" si="23"/>
        <v>2</v>
      </c>
      <c r="AY23" s="64">
        <f t="shared" si="24"/>
        <v>30</v>
      </c>
      <c r="AZ23" s="63">
        <f t="shared" si="25"/>
        <v>5.8214285714285712</v>
      </c>
      <c r="BA23" s="76">
        <v>60</v>
      </c>
      <c r="BB23" s="64">
        <f t="shared" si="26"/>
        <v>90</v>
      </c>
      <c r="BC23" s="87" t="str">
        <f t="shared" si="28"/>
        <v>Ajournés</v>
      </c>
      <c r="BD23" s="17"/>
    </row>
    <row r="24" spans="1:56" s="1" customFormat="1" ht="16.5" customHeight="1">
      <c r="A24" s="37">
        <v>12</v>
      </c>
      <c r="B24" s="38" t="s">
        <v>48</v>
      </c>
      <c r="C24" s="38" t="s">
        <v>83</v>
      </c>
      <c r="D24" s="38" t="s">
        <v>84</v>
      </c>
      <c r="E24" s="38" t="s">
        <v>113</v>
      </c>
      <c r="F24" s="24" t="s">
        <v>138</v>
      </c>
      <c r="G24" s="24" t="s">
        <v>117</v>
      </c>
      <c r="H24" s="24" t="s">
        <v>117</v>
      </c>
      <c r="I24" s="36">
        <f t="shared" si="32"/>
        <v>10.409090909090908</v>
      </c>
      <c r="J24" s="33" t="str">
        <f t="shared" si="0"/>
        <v>18</v>
      </c>
      <c r="K24" s="90">
        <v>2</v>
      </c>
      <c r="L24" s="100">
        <v>8.5</v>
      </c>
      <c r="M24" s="30" t="str">
        <f t="shared" si="1"/>
        <v>0</v>
      </c>
      <c r="N24" s="31" t="str">
        <f t="shared" si="33"/>
        <v>1</v>
      </c>
      <c r="O24" s="88">
        <v>12.5</v>
      </c>
      <c r="P24" s="30" t="str">
        <f t="shared" si="2"/>
        <v>6</v>
      </c>
      <c r="Q24" s="89">
        <v>2</v>
      </c>
      <c r="R24" s="29">
        <v>11</v>
      </c>
      <c r="S24" s="10" t="str">
        <f t="shared" si="3"/>
        <v>6</v>
      </c>
      <c r="T24" s="27" t="str">
        <f t="shared" si="31"/>
        <v>1</v>
      </c>
      <c r="U24" s="36">
        <f t="shared" si="4"/>
        <v>11.2</v>
      </c>
      <c r="V24" s="33" t="str">
        <f t="shared" si="5"/>
        <v>8</v>
      </c>
      <c r="W24" s="26" t="str">
        <f>IF((U24=BQ24),"2","1")</f>
        <v>1</v>
      </c>
      <c r="X24" s="29">
        <v>12</v>
      </c>
      <c r="Y24" s="30" t="str">
        <f t="shared" si="6"/>
        <v>4</v>
      </c>
      <c r="Z24" s="32" t="str">
        <f>IF((X24=BR24),"2","1")</f>
        <v>1</v>
      </c>
      <c r="AA24" s="29">
        <v>10</v>
      </c>
      <c r="AB24" s="10" t="str">
        <f t="shared" si="34"/>
        <v>2</v>
      </c>
      <c r="AC24" s="25" t="str">
        <f>IF((AA24=BS24),"2","1")</f>
        <v>1</v>
      </c>
      <c r="AD24" s="36">
        <f t="shared" si="8"/>
        <v>11</v>
      </c>
      <c r="AE24" s="33" t="str">
        <f t="shared" si="9"/>
        <v>2</v>
      </c>
      <c r="AF24" s="26" t="str">
        <f t="shared" si="10"/>
        <v>1</v>
      </c>
      <c r="AG24" s="29">
        <v>11</v>
      </c>
      <c r="AH24" s="10" t="str">
        <f t="shared" si="11"/>
        <v>2</v>
      </c>
      <c r="AI24" s="25" t="str">
        <f t="shared" si="12"/>
        <v>1</v>
      </c>
      <c r="AJ24" s="36">
        <f t="shared" si="13"/>
        <v>10</v>
      </c>
      <c r="AK24" s="33" t="str">
        <f t="shared" si="14"/>
        <v>2</v>
      </c>
      <c r="AL24" s="90">
        <v>2</v>
      </c>
      <c r="AM24" s="88">
        <v>10</v>
      </c>
      <c r="AN24" s="10" t="str">
        <f t="shared" si="15"/>
        <v>2</v>
      </c>
      <c r="AO24" s="95">
        <v>2</v>
      </c>
      <c r="AP24" s="34">
        <f t="shared" si="17"/>
        <v>10.642857142857142</v>
      </c>
      <c r="AQ24" s="35" t="str">
        <f t="shared" si="18"/>
        <v>30</v>
      </c>
      <c r="AR24" s="102">
        <v>2</v>
      </c>
      <c r="AS24" s="60">
        <v>15</v>
      </c>
      <c r="AT24" s="35" t="str">
        <f t="shared" si="19"/>
        <v>30</v>
      </c>
      <c r="AU24" s="25" t="str">
        <f t="shared" si="20"/>
        <v>1</v>
      </c>
      <c r="AV24" s="59">
        <f t="shared" si="21"/>
        <v>15</v>
      </c>
      <c r="AW24" s="61" t="str">
        <f t="shared" si="22"/>
        <v>30</v>
      </c>
      <c r="AX24" s="28" t="str">
        <f t="shared" si="23"/>
        <v>1</v>
      </c>
      <c r="AY24" s="64">
        <f t="shared" si="24"/>
        <v>60</v>
      </c>
      <c r="AZ24" s="63">
        <f t="shared" si="25"/>
        <v>12.821428571428571</v>
      </c>
      <c r="BA24" s="76">
        <v>60</v>
      </c>
      <c r="BB24" s="64">
        <f t="shared" si="26"/>
        <v>120</v>
      </c>
      <c r="BC24" s="87" t="str">
        <f t="shared" si="28"/>
        <v>Admis</v>
      </c>
      <c r="BD24" s="17"/>
    </row>
    <row r="25" spans="1:56" s="1" customFormat="1" ht="16.5" customHeight="1">
      <c r="A25" s="37">
        <v>13</v>
      </c>
      <c r="B25" s="38" t="s">
        <v>49</v>
      </c>
      <c r="C25" s="38" t="s">
        <v>85</v>
      </c>
      <c r="D25" s="38" t="s">
        <v>86</v>
      </c>
      <c r="E25" s="38" t="s">
        <v>113</v>
      </c>
      <c r="F25" s="24" t="s">
        <v>139</v>
      </c>
      <c r="G25" s="24" t="s">
        <v>140</v>
      </c>
      <c r="H25" s="24" t="s">
        <v>117</v>
      </c>
      <c r="I25" s="36">
        <f t="shared" si="32"/>
        <v>9</v>
      </c>
      <c r="J25" s="33">
        <f t="shared" si="0"/>
        <v>0</v>
      </c>
      <c r="K25" s="90">
        <v>2</v>
      </c>
      <c r="L25" s="29">
        <v>9</v>
      </c>
      <c r="M25" s="30" t="str">
        <f t="shared" si="1"/>
        <v>0</v>
      </c>
      <c r="N25" s="31" t="str">
        <f t="shared" si="33"/>
        <v>1</v>
      </c>
      <c r="O25" s="88">
        <v>9</v>
      </c>
      <c r="P25" s="30" t="str">
        <f t="shared" si="2"/>
        <v>0</v>
      </c>
      <c r="Q25" s="89">
        <v>2</v>
      </c>
      <c r="R25" s="29">
        <v>9</v>
      </c>
      <c r="S25" s="10" t="str">
        <f t="shared" si="3"/>
        <v>0</v>
      </c>
      <c r="T25" s="27" t="str">
        <f t="shared" si="31"/>
        <v>1</v>
      </c>
      <c r="U25" s="36">
        <f t="shared" si="4"/>
        <v>11</v>
      </c>
      <c r="V25" s="33" t="str">
        <f t="shared" si="5"/>
        <v>8</v>
      </c>
      <c r="W25" s="90">
        <v>2</v>
      </c>
      <c r="X25" s="88">
        <v>13</v>
      </c>
      <c r="Y25" s="30" t="str">
        <f t="shared" si="6"/>
        <v>4</v>
      </c>
      <c r="Z25" s="99">
        <v>2</v>
      </c>
      <c r="AA25" s="88">
        <v>8</v>
      </c>
      <c r="AB25" s="10" t="str">
        <f t="shared" si="34"/>
        <v>0</v>
      </c>
      <c r="AC25" s="95">
        <v>2</v>
      </c>
      <c r="AD25" s="36">
        <f t="shared" si="8"/>
        <v>10</v>
      </c>
      <c r="AE25" s="33" t="str">
        <f t="shared" si="9"/>
        <v>2</v>
      </c>
      <c r="AF25" s="26" t="str">
        <f t="shared" si="10"/>
        <v>1</v>
      </c>
      <c r="AG25" s="29">
        <v>10</v>
      </c>
      <c r="AH25" s="10" t="str">
        <f t="shared" si="11"/>
        <v>2</v>
      </c>
      <c r="AI25" s="25" t="str">
        <f t="shared" si="12"/>
        <v>1</v>
      </c>
      <c r="AJ25" s="36">
        <f t="shared" si="13"/>
        <v>14.5</v>
      </c>
      <c r="AK25" s="33" t="str">
        <f t="shared" si="14"/>
        <v>2</v>
      </c>
      <c r="AL25" s="26" t="str">
        <f>IF((AJ25=BV25),"2","1")</f>
        <v>1</v>
      </c>
      <c r="AM25" s="29">
        <v>14.5</v>
      </c>
      <c r="AN25" s="10" t="str">
        <f t="shared" si="15"/>
        <v>2</v>
      </c>
      <c r="AO25" s="95">
        <v>2</v>
      </c>
      <c r="AP25" s="34">
        <f t="shared" si="17"/>
        <v>10.142857142857142</v>
      </c>
      <c r="AQ25" s="35" t="str">
        <f t="shared" si="18"/>
        <v>30</v>
      </c>
      <c r="AR25" s="102">
        <v>2</v>
      </c>
      <c r="AS25" s="60">
        <v>15.5</v>
      </c>
      <c r="AT25" s="35" t="str">
        <f t="shared" si="19"/>
        <v>30</v>
      </c>
      <c r="AU25" s="25" t="str">
        <f t="shared" si="20"/>
        <v>1</v>
      </c>
      <c r="AV25" s="59">
        <f t="shared" si="21"/>
        <v>15.5</v>
      </c>
      <c r="AW25" s="61" t="str">
        <f t="shared" si="22"/>
        <v>30</v>
      </c>
      <c r="AX25" s="28" t="str">
        <f t="shared" si="23"/>
        <v>1</v>
      </c>
      <c r="AY25" s="64">
        <f t="shared" si="24"/>
        <v>60</v>
      </c>
      <c r="AZ25" s="63">
        <f t="shared" si="25"/>
        <v>12.821428571428571</v>
      </c>
      <c r="BA25" s="76">
        <v>60</v>
      </c>
      <c r="BB25" s="64">
        <f t="shared" si="26"/>
        <v>120</v>
      </c>
      <c r="BC25" s="87" t="str">
        <f t="shared" si="28"/>
        <v>Admis</v>
      </c>
      <c r="BD25" s="17"/>
    </row>
    <row r="26" spans="1:56" s="1" customFormat="1" ht="16.5" customHeight="1">
      <c r="A26" s="37">
        <v>14</v>
      </c>
      <c r="B26" s="38" t="s">
        <v>50</v>
      </c>
      <c r="C26" s="38" t="s">
        <v>87</v>
      </c>
      <c r="D26" s="38" t="s">
        <v>78</v>
      </c>
      <c r="E26" s="38" t="s">
        <v>113</v>
      </c>
      <c r="F26" s="24" t="s">
        <v>141</v>
      </c>
      <c r="G26" s="24" t="s">
        <v>142</v>
      </c>
      <c r="H26" s="24" t="s">
        <v>117</v>
      </c>
      <c r="I26" s="36">
        <f t="shared" si="32"/>
        <v>10.545454545454545</v>
      </c>
      <c r="J26" s="33" t="str">
        <f t="shared" si="0"/>
        <v>18</v>
      </c>
      <c r="K26" s="26" t="str">
        <f>IF((I26=BM26),"2","1")</f>
        <v>1</v>
      </c>
      <c r="L26" s="29">
        <v>11</v>
      </c>
      <c r="M26" s="30" t="str">
        <f t="shared" si="1"/>
        <v>6</v>
      </c>
      <c r="N26" s="31" t="str">
        <f t="shared" si="33"/>
        <v>1</v>
      </c>
      <c r="O26" s="29">
        <v>10</v>
      </c>
      <c r="P26" s="30" t="str">
        <f t="shared" si="2"/>
        <v>6</v>
      </c>
      <c r="Q26" s="31" t="str">
        <f>IF((O26=BO26),"2","1")</f>
        <v>1</v>
      </c>
      <c r="R26" s="29">
        <v>10.5</v>
      </c>
      <c r="S26" s="10" t="str">
        <f t="shared" si="3"/>
        <v>6</v>
      </c>
      <c r="T26" s="27" t="str">
        <f t="shared" si="31"/>
        <v>1</v>
      </c>
      <c r="U26" s="36">
        <f t="shared" si="4"/>
        <v>11</v>
      </c>
      <c r="V26" s="33" t="str">
        <f t="shared" si="5"/>
        <v>8</v>
      </c>
      <c r="W26" s="26" t="str">
        <f>IF((U26=BQ26),"2","1")</f>
        <v>1</v>
      </c>
      <c r="X26" s="29">
        <v>12</v>
      </c>
      <c r="Y26" s="30" t="str">
        <f t="shared" si="6"/>
        <v>4</v>
      </c>
      <c r="Z26" s="32" t="str">
        <f>IF((X26=BR26),"2","1")</f>
        <v>1</v>
      </c>
      <c r="AA26" s="29">
        <v>9.5</v>
      </c>
      <c r="AB26" s="10" t="str">
        <f t="shared" si="34"/>
        <v>0</v>
      </c>
      <c r="AC26" s="25" t="str">
        <f>IF((AA26=BS26),"2","1")</f>
        <v>1</v>
      </c>
      <c r="AD26" s="36">
        <f t="shared" si="8"/>
        <v>12</v>
      </c>
      <c r="AE26" s="33" t="str">
        <f t="shared" si="9"/>
        <v>2</v>
      </c>
      <c r="AF26" s="26" t="str">
        <f t="shared" si="10"/>
        <v>1</v>
      </c>
      <c r="AG26" s="29">
        <v>12</v>
      </c>
      <c r="AH26" s="10" t="str">
        <f t="shared" si="11"/>
        <v>2</v>
      </c>
      <c r="AI26" s="25" t="str">
        <f t="shared" si="12"/>
        <v>1</v>
      </c>
      <c r="AJ26" s="36">
        <f t="shared" si="13"/>
        <v>10</v>
      </c>
      <c r="AK26" s="33" t="str">
        <f t="shared" si="14"/>
        <v>2</v>
      </c>
      <c r="AL26" s="90">
        <v>2</v>
      </c>
      <c r="AM26" s="88">
        <v>10</v>
      </c>
      <c r="AN26" s="10" t="str">
        <f t="shared" si="15"/>
        <v>2</v>
      </c>
      <c r="AO26" s="95">
        <v>2</v>
      </c>
      <c r="AP26" s="34">
        <f t="shared" si="17"/>
        <v>10.80952380952381</v>
      </c>
      <c r="AQ26" s="35" t="str">
        <f t="shared" si="18"/>
        <v>30</v>
      </c>
      <c r="AR26" s="102">
        <v>2</v>
      </c>
      <c r="AS26" s="60">
        <v>14.5</v>
      </c>
      <c r="AT26" s="35" t="str">
        <f t="shared" si="19"/>
        <v>30</v>
      </c>
      <c r="AU26" s="95">
        <v>2</v>
      </c>
      <c r="AV26" s="59">
        <f t="shared" si="21"/>
        <v>14.5</v>
      </c>
      <c r="AW26" s="61" t="str">
        <f t="shared" si="22"/>
        <v>30</v>
      </c>
      <c r="AX26" s="28" t="str">
        <f t="shared" si="23"/>
        <v>1</v>
      </c>
      <c r="AY26" s="64">
        <f t="shared" si="24"/>
        <v>60</v>
      </c>
      <c r="AZ26" s="63">
        <f t="shared" si="25"/>
        <v>12.654761904761905</v>
      </c>
      <c r="BA26" s="76">
        <v>60</v>
      </c>
      <c r="BB26" s="64">
        <f t="shared" si="26"/>
        <v>120</v>
      </c>
      <c r="BC26" s="87" t="str">
        <f t="shared" si="28"/>
        <v>Admis</v>
      </c>
      <c r="BD26" s="17"/>
    </row>
    <row r="27" spans="1:56" s="1" customFormat="1" ht="16.5" customHeight="1">
      <c r="A27" s="37">
        <v>15</v>
      </c>
      <c r="B27" s="38" t="s">
        <v>51</v>
      </c>
      <c r="C27" s="38" t="s">
        <v>88</v>
      </c>
      <c r="D27" s="38" t="s">
        <v>89</v>
      </c>
      <c r="E27" s="38" t="s">
        <v>113</v>
      </c>
      <c r="F27" s="24" t="s">
        <v>143</v>
      </c>
      <c r="G27" s="24" t="s">
        <v>144</v>
      </c>
      <c r="H27" s="24" t="s">
        <v>117</v>
      </c>
      <c r="I27" s="36">
        <f t="shared" si="32"/>
        <v>5.4545454545454541</v>
      </c>
      <c r="J27" s="33">
        <f t="shared" si="0"/>
        <v>6</v>
      </c>
      <c r="K27" s="26" t="str">
        <f>IF((I27=BM27),"2","1")</f>
        <v>1</v>
      </c>
      <c r="L27" s="29">
        <v>8</v>
      </c>
      <c r="M27" s="30" t="str">
        <f t="shared" si="1"/>
        <v>0</v>
      </c>
      <c r="N27" s="31" t="str">
        <f t="shared" si="33"/>
        <v>1</v>
      </c>
      <c r="O27" s="29">
        <v>0</v>
      </c>
      <c r="P27" s="30" t="str">
        <f t="shared" si="2"/>
        <v>0</v>
      </c>
      <c r="Q27" s="91">
        <v>1</v>
      </c>
      <c r="R27" s="29">
        <v>10</v>
      </c>
      <c r="S27" s="10" t="str">
        <f t="shared" si="3"/>
        <v>6</v>
      </c>
      <c r="T27" s="27" t="str">
        <f t="shared" si="31"/>
        <v>1</v>
      </c>
      <c r="U27" s="36">
        <f t="shared" si="4"/>
        <v>0</v>
      </c>
      <c r="V27" s="33">
        <f t="shared" si="5"/>
        <v>0</v>
      </c>
      <c r="W27" s="26">
        <v>1</v>
      </c>
      <c r="X27" s="29">
        <v>0</v>
      </c>
      <c r="Y27" s="30" t="str">
        <f t="shared" si="6"/>
        <v>0</v>
      </c>
      <c r="Z27" s="96">
        <v>1</v>
      </c>
      <c r="AA27" s="29">
        <v>0</v>
      </c>
      <c r="AB27" s="10" t="str">
        <f t="shared" si="34"/>
        <v>0</v>
      </c>
      <c r="AC27" s="25">
        <v>1</v>
      </c>
      <c r="AD27" s="36">
        <f t="shared" si="8"/>
        <v>0</v>
      </c>
      <c r="AE27" s="33" t="str">
        <f t="shared" si="9"/>
        <v>0</v>
      </c>
      <c r="AF27" s="26">
        <v>1</v>
      </c>
      <c r="AG27" s="29">
        <v>0</v>
      </c>
      <c r="AH27" s="10" t="str">
        <f t="shared" si="11"/>
        <v>0</v>
      </c>
      <c r="AI27" s="25">
        <v>1</v>
      </c>
      <c r="AJ27" s="36">
        <f t="shared" si="13"/>
        <v>10</v>
      </c>
      <c r="AK27" s="33" t="str">
        <f t="shared" si="14"/>
        <v>2</v>
      </c>
      <c r="AL27" s="26" t="str">
        <f>IF((AJ27=BV27),"2","1")</f>
        <v>1</v>
      </c>
      <c r="AM27" s="29">
        <v>10</v>
      </c>
      <c r="AN27" s="10" t="str">
        <f t="shared" si="15"/>
        <v>2</v>
      </c>
      <c r="AO27" s="25" t="str">
        <f>IF((AM27=BW27),"2","1")</f>
        <v>1</v>
      </c>
      <c r="AP27" s="34">
        <f t="shared" si="17"/>
        <v>3.8095238095238093</v>
      </c>
      <c r="AQ27" s="35">
        <f t="shared" si="18"/>
        <v>8</v>
      </c>
      <c r="AR27" s="27" t="str">
        <f t="shared" si="30"/>
        <v>1</v>
      </c>
      <c r="AS27" s="60">
        <v>0</v>
      </c>
      <c r="AT27" s="35" t="str">
        <f t="shared" si="19"/>
        <v>0</v>
      </c>
      <c r="AU27" s="25">
        <v>1</v>
      </c>
      <c r="AV27" s="59">
        <f t="shared" si="21"/>
        <v>0</v>
      </c>
      <c r="AW27" s="61" t="str">
        <f t="shared" si="22"/>
        <v>0</v>
      </c>
      <c r="AX27" s="28" t="str">
        <f t="shared" si="23"/>
        <v>2</v>
      </c>
      <c r="AY27" s="64">
        <f t="shared" si="24"/>
        <v>8</v>
      </c>
      <c r="AZ27" s="63">
        <f t="shared" si="25"/>
        <v>1.9047619047619047</v>
      </c>
      <c r="BA27" s="76">
        <v>60</v>
      </c>
      <c r="BB27" s="64">
        <f t="shared" si="26"/>
        <v>68</v>
      </c>
      <c r="BC27" s="87" t="str">
        <f t="shared" si="28"/>
        <v>Ajournés</v>
      </c>
      <c r="BD27" s="17"/>
    </row>
    <row r="28" spans="1:56" s="1" customFormat="1" ht="16.5" customHeight="1">
      <c r="A28" s="37">
        <v>16</v>
      </c>
      <c r="B28" s="38" t="s">
        <v>52</v>
      </c>
      <c r="C28" s="38" t="s">
        <v>90</v>
      </c>
      <c r="D28" s="38" t="s">
        <v>91</v>
      </c>
      <c r="E28" s="38" t="s">
        <v>113</v>
      </c>
      <c r="F28" s="24" t="s">
        <v>145</v>
      </c>
      <c r="G28" s="24" t="s">
        <v>146</v>
      </c>
      <c r="H28" s="24" t="s">
        <v>117</v>
      </c>
      <c r="I28" s="36">
        <f t="shared" si="32"/>
        <v>9.4090909090909083</v>
      </c>
      <c r="J28" s="33">
        <f t="shared" si="0"/>
        <v>12</v>
      </c>
      <c r="K28" s="90">
        <v>2</v>
      </c>
      <c r="L28" s="88">
        <v>7.5</v>
      </c>
      <c r="M28" s="30" t="str">
        <f t="shared" si="1"/>
        <v>0</v>
      </c>
      <c r="N28" s="89">
        <v>2</v>
      </c>
      <c r="O28" s="29">
        <v>11.5</v>
      </c>
      <c r="P28" s="30" t="str">
        <f t="shared" si="2"/>
        <v>6</v>
      </c>
      <c r="Q28" s="31" t="str">
        <f>IF((O28=BO28),"2","1")</f>
        <v>1</v>
      </c>
      <c r="R28" s="29">
        <v>10</v>
      </c>
      <c r="S28" s="10" t="str">
        <f t="shared" si="3"/>
        <v>6</v>
      </c>
      <c r="T28" s="27" t="str">
        <f t="shared" si="31"/>
        <v>1</v>
      </c>
      <c r="U28" s="36">
        <f t="shared" si="4"/>
        <v>12.8</v>
      </c>
      <c r="V28" s="33" t="str">
        <f t="shared" si="5"/>
        <v>8</v>
      </c>
      <c r="W28" s="90">
        <v>2</v>
      </c>
      <c r="X28" s="88">
        <v>14</v>
      </c>
      <c r="Y28" s="30" t="str">
        <f t="shared" si="6"/>
        <v>4</v>
      </c>
      <c r="Z28" s="99">
        <v>2</v>
      </c>
      <c r="AA28" s="29">
        <v>11</v>
      </c>
      <c r="AB28" s="10" t="str">
        <f t="shared" si="34"/>
        <v>2</v>
      </c>
      <c r="AC28" s="25" t="str">
        <f>IF((AA28=BS28),"2","1")</f>
        <v>1</v>
      </c>
      <c r="AD28" s="36">
        <f t="shared" si="8"/>
        <v>11.5</v>
      </c>
      <c r="AE28" s="33" t="str">
        <f t="shared" si="9"/>
        <v>2</v>
      </c>
      <c r="AF28" s="26" t="str">
        <f>IF((AD28=BT28),"2","1")</f>
        <v>1</v>
      </c>
      <c r="AG28" s="29">
        <v>11.5</v>
      </c>
      <c r="AH28" s="10" t="str">
        <f t="shared" si="11"/>
        <v>2</v>
      </c>
      <c r="AI28" s="25" t="str">
        <f>IF((AG28=BU28),"2","1")</f>
        <v>1</v>
      </c>
      <c r="AJ28" s="36">
        <f t="shared" si="13"/>
        <v>8.5</v>
      </c>
      <c r="AK28" s="33" t="str">
        <f t="shared" si="14"/>
        <v>0</v>
      </c>
      <c r="AL28" s="26" t="str">
        <f>IF((AJ28=BV28),"2","1")</f>
        <v>1</v>
      </c>
      <c r="AM28" s="29">
        <v>8.5</v>
      </c>
      <c r="AN28" s="10" t="str">
        <f t="shared" si="15"/>
        <v>0</v>
      </c>
      <c r="AO28" s="95">
        <v>2</v>
      </c>
      <c r="AP28" s="34">
        <f t="shared" si="17"/>
        <v>10.428571428571429</v>
      </c>
      <c r="AQ28" s="35" t="str">
        <f t="shared" si="18"/>
        <v>30</v>
      </c>
      <c r="AR28" s="102">
        <v>2</v>
      </c>
      <c r="AS28" s="60">
        <v>15</v>
      </c>
      <c r="AT28" s="35" t="str">
        <f t="shared" si="19"/>
        <v>30</v>
      </c>
      <c r="AU28" s="95">
        <v>2</v>
      </c>
      <c r="AV28" s="59">
        <f t="shared" si="21"/>
        <v>15</v>
      </c>
      <c r="AW28" s="61" t="str">
        <f t="shared" si="22"/>
        <v>30</v>
      </c>
      <c r="AX28" s="28" t="str">
        <f t="shared" si="23"/>
        <v>1</v>
      </c>
      <c r="AY28" s="64">
        <f t="shared" si="24"/>
        <v>60</v>
      </c>
      <c r="AZ28" s="63">
        <f t="shared" si="25"/>
        <v>12.714285714285715</v>
      </c>
      <c r="BA28" s="76">
        <v>60</v>
      </c>
      <c r="BB28" s="64">
        <f t="shared" si="26"/>
        <v>120</v>
      </c>
      <c r="BC28" s="87" t="str">
        <f t="shared" si="28"/>
        <v>Admis</v>
      </c>
      <c r="BD28" s="19"/>
    </row>
    <row r="29" spans="1:56" s="1" customFormat="1" ht="16.5" customHeight="1">
      <c r="A29" s="37">
        <v>17</v>
      </c>
      <c r="B29" s="38" t="s">
        <v>53</v>
      </c>
      <c r="C29" s="38" t="s">
        <v>93</v>
      </c>
      <c r="D29" s="38" t="s">
        <v>94</v>
      </c>
      <c r="E29" s="38" t="s">
        <v>113</v>
      </c>
      <c r="F29" s="24" t="s">
        <v>147</v>
      </c>
      <c r="G29" s="24" t="s">
        <v>115</v>
      </c>
      <c r="H29" s="24" t="s">
        <v>155</v>
      </c>
      <c r="I29" s="36">
        <f t="shared" si="32"/>
        <v>10.636363636363637</v>
      </c>
      <c r="J29" s="33" t="str">
        <f t="shared" si="0"/>
        <v>18</v>
      </c>
      <c r="K29" s="90">
        <v>2</v>
      </c>
      <c r="L29" s="88">
        <v>11</v>
      </c>
      <c r="M29" s="30" t="str">
        <f t="shared" si="1"/>
        <v>6</v>
      </c>
      <c r="N29" s="89">
        <v>2</v>
      </c>
      <c r="O29" s="29">
        <v>10</v>
      </c>
      <c r="P29" s="30" t="str">
        <f t="shared" si="2"/>
        <v>6</v>
      </c>
      <c r="Q29" s="31" t="str">
        <f>IF((O29=BO29),"2","1")</f>
        <v>1</v>
      </c>
      <c r="R29" s="29">
        <v>11</v>
      </c>
      <c r="S29" s="10" t="str">
        <f t="shared" si="3"/>
        <v>6</v>
      </c>
      <c r="T29" s="27" t="str">
        <f t="shared" si="31"/>
        <v>1</v>
      </c>
      <c r="U29" s="36">
        <f t="shared" si="4"/>
        <v>10.6</v>
      </c>
      <c r="V29" s="33" t="str">
        <f t="shared" si="5"/>
        <v>8</v>
      </c>
      <c r="W29" s="90">
        <v>2</v>
      </c>
      <c r="X29" s="29">
        <v>11</v>
      </c>
      <c r="Y29" s="30" t="str">
        <f t="shared" si="6"/>
        <v>4</v>
      </c>
      <c r="Z29" s="32" t="str">
        <f>IF((X29=BR29),"2","1")</f>
        <v>1</v>
      </c>
      <c r="AA29" s="88">
        <v>10</v>
      </c>
      <c r="AB29" s="10" t="str">
        <f t="shared" si="34"/>
        <v>2</v>
      </c>
      <c r="AC29" s="95">
        <v>2</v>
      </c>
      <c r="AD29" s="36">
        <f t="shared" si="8"/>
        <v>12</v>
      </c>
      <c r="AE29" s="33" t="str">
        <f t="shared" si="9"/>
        <v>2</v>
      </c>
      <c r="AF29" s="26" t="str">
        <f>IF((AD29=BT29),"2","1")</f>
        <v>1</v>
      </c>
      <c r="AG29" s="29">
        <v>12</v>
      </c>
      <c r="AH29" s="10" t="str">
        <f t="shared" si="11"/>
        <v>2</v>
      </c>
      <c r="AI29" s="25" t="str">
        <f>IF((AG29=BU29),"2","1")</f>
        <v>1</v>
      </c>
      <c r="AJ29" s="36">
        <f t="shared" si="13"/>
        <v>8.5</v>
      </c>
      <c r="AK29" s="33" t="str">
        <f t="shared" si="14"/>
        <v>0</v>
      </c>
      <c r="AL29" s="26" t="str">
        <f>IF((AJ29=BV29),"2","1")</f>
        <v>1</v>
      </c>
      <c r="AM29" s="29">
        <v>8.5</v>
      </c>
      <c r="AN29" s="10" t="str">
        <f t="shared" si="15"/>
        <v>0</v>
      </c>
      <c r="AO29" s="95">
        <v>2</v>
      </c>
      <c r="AP29" s="34">
        <f t="shared" si="17"/>
        <v>10.619047619047619</v>
      </c>
      <c r="AQ29" s="35" t="str">
        <f t="shared" si="18"/>
        <v>30</v>
      </c>
      <c r="AR29" s="102">
        <v>2</v>
      </c>
      <c r="AS29" s="60">
        <v>15</v>
      </c>
      <c r="AT29" s="35" t="str">
        <f t="shared" si="19"/>
        <v>30</v>
      </c>
      <c r="AU29" s="95">
        <v>2</v>
      </c>
      <c r="AV29" s="59">
        <f t="shared" si="21"/>
        <v>15</v>
      </c>
      <c r="AW29" s="61" t="str">
        <f t="shared" si="22"/>
        <v>30</v>
      </c>
      <c r="AX29" s="28" t="str">
        <f t="shared" si="23"/>
        <v>1</v>
      </c>
      <c r="AY29" s="64">
        <f t="shared" si="24"/>
        <v>60</v>
      </c>
      <c r="AZ29" s="63">
        <f t="shared" si="25"/>
        <v>12.80952380952381</v>
      </c>
      <c r="BA29" s="76">
        <v>60</v>
      </c>
      <c r="BB29" s="64">
        <f t="shared" si="26"/>
        <v>120</v>
      </c>
      <c r="BC29" s="87" t="str">
        <f t="shared" si="28"/>
        <v>Admis</v>
      </c>
      <c r="BD29" s="17"/>
    </row>
    <row r="30" spans="1:56" s="1" customFormat="1" ht="16.5" customHeight="1">
      <c r="A30" s="37">
        <v>18</v>
      </c>
      <c r="B30" s="38" t="s">
        <v>54</v>
      </c>
      <c r="C30" s="38" t="s">
        <v>95</v>
      </c>
      <c r="D30" s="38" t="s">
        <v>96</v>
      </c>
      <c r="E30" s="38" t="s">
        <v>113</v>
      </c>
      <c r="F30" s="24" t="s">
        <v>148</v>
      </c>
      <c r="G30" s="24" t="s">
        <v>137</v>
      </c>
      <c r="H30" s="24" t="s">
        <v>117</v>
      </c>
      <c r="I30" s="36">
        <f t="shared" si="32"/>
        <v>10.5</v>
      </c>
      <c r="J30" s="33" t="str">
        <f t="shared" si="0"/>
        <v>18</v>
      </c>
      <c r="K30" s="26" t="str">
        <f>IF((I30=BM30),"2","1")</f>
        <v>1</v>
      </c>
      <c r="L30" s="29">
        <v>13.5</v>
      </c>
      <c r="M30" s="30" t="str">
        <f t="shared" si="1"/>
        <v>6</v>
      </c>
      <c r="N30" s="31" t="str">
        <f>IF((L30=BN30),"2","1")</f>
        <v>1</v>
      </c>
      <c r="O30" s="29">
        <v>7</v>
      </c>
      <c r="P30" s="30" t="str">
        <f t="shared" si="2"/>
        <v>0</v>
      </c>
      <c r="Q30" s="31" t="str">
        <f>IF((O30=BO30),"2","1")</f>
        <v>1</v>
      </c>
      <c r="R30" s="29">
        <v>10</v>
      </c>
      <c r="S30" s="10" t="str">
        <f t="shared" si="3"/>
        <v>6</v>
      </c>
      <c r="T30" s="27" t="str">
        <f t="shared" si="31"/>
        <v>1</v>
      </c>
      <c r="U30" s="36">
        <f t="shared" si="4"/>
        <v>9.8000000000000007</v>
      </c>
      <c r="V30" s="33">
        <f t="shared" si="5"/>
        <v>2</v>
      </c>
      <c r="W30" s="26" t="str">
        <f>IF((U30=BQ30),"2","1")</f>
        <v>1</v>
      </c>
      <c r="X30" s="29">
        <v>8</v>
      </c>
      <c r="Y30" s="30" t="str">
        <f t="shared" si="6"/>
        <v>0</v>
      </c>
      <c r="Z30" s="32" t="str">
        <f>IF((X30=BR30),"2","1")</f>
        <v>1</v>
      </c>
      <c r="AA30" s="29">
        <v>12.5</v>
      </c>
      <c r="AB30" s="10" t="str">
        <f t="shared" si="34"/>
        <v>2</v>
      </c>
      <c r="AC30" s="25" t="str">
        <f>IF((AA30=BS30),"2","1")</f>
        <v>1</v>
      </c>
      <c r="AD30" s="36">
        <f t="shared" si="8"/>
        <v>12.5</v>
      </c>
      <c r="AE30" s="33" t="str">
        <f t="shared" si="9"/>
        <v>2</v>
      </c>
      <c r="AF30" s="26" t="str">
        <f>IF((AD30=BT30),"2","1")</f>
        <v>1</v>
      </c>
      <c r="AG30" s="29">
        <v>12.5</v>
      </c>
      <c r="AH30" s="10" t="str">
        <f t="shared" si="11"/>
        <v>2</v>
      </c>
      <c r="AI30" s="25" t="str">
        <f>IF((AG30=BU30),"2","1")</f>
        <v>1</v>
      </c>
      <c r="AJ30" s="36">
        <f t="shared" si="13"/>
        <v>0</v>
      </c>
      <c r="AK30" s="33" t="str">
        <f t="shared" si="14"/>
        <v>0</v>
      </c>
      <c r="AL30" s="26">
        <v>1</v>
      </c>
      <c r="AM30" s="29">
        <v>0</v>
      </c>
      <c r="AN30" s="10" t="str">
        <f t="shared" si="15"/>
        <v>0</v>
      </c>
      <c r="AO30" s="25">
        <v>1</v>
      </c>
      <c r="AP30" s="34">
        <f t="shared" si="17"/>
        <v>9.6190476190476186</v>
      </c>
      <c r="AQ30" s="35">
        <f t="shared" si="18"/>
        <v>22</v>
      </c>
      <c r="AR30" s="27" t="str">
        <f t="shared" si="30"/>
        <v>1</v>
      </c>
      <c r="AS30" s="60">
        <v>0</v>
      </c>
      <c r="AT30" s="35" t="str">
        <f t="shared" si="19"/>
        <v>0</v>
      </c>
      <c r="AU30" s="25">
        <v>1</v>
      </c>
      <c r="AV30" s="59">
        <f t="shared" si="21"/>
        <v>0</v>
      </c>
      <c r="AW30" s="61" t="str">
        <f t="shared" si="22"/>
        <v>0</v>
      </c>
      <c r="AX30" s="28" t="str">
        <f t="shared" si="23"/>
        <v>2</v>
      </c>
      <c r="AY30" s="64">
        <f t="shared" si="24"/>
        <v>22</v>
      </c>
      <c r="AZ30" s="63">
        <f t="shared" si="25"/>
        <v>4.8095238095238093</v>
      </c>
      <c r="BA30" s="76">
        <v>60</v>
      </c>
      <c r="BB30" s="64">
        <f t="shared" si="26"/>
        <v>82</v>
      </c>
      <c r="BC30" s="87" t="str">
        <f t="shared" si="28"/>
        <v>Ajournés</v>
      </c>
      <c r="BD30" s="17"/>
    </row>
    <row r="31" spans="1:56" s="1" customFormat="1" ht="16.5" customHeight="1">
      <c r="A31" s="37">
        <v>19</v>
      </c>
      <c r="B31" s="38" t="s">
        <v>55</v>
      </c>
      <c r="C31" s="38" t="s">
        <v>97</v>
      </c>
      <c r="D31" s="38" t="s">
        <v>98</v>
      </c>
      <c r="E31" s="38" t="s">
        <v>113</v>
      </c>
      <c r="F31" s="24" t="s">
        <v>149</v>
      </c>
      <c r="G31" s="24" t="s">
        <v>150</v>
      </c>
      <c r="H31" s="24" t="s">
        <v>163</v>
      </c>
      <c r="I31" s="36">
        <f t="shared" si="32"/>
        <v>8.545454545454545</v>
      </c>
      <c r="J31" s="33">
        <f t="shared" si="0"/>
        <v>12</v>
      </c>
      <c r="K31" s="26" t="str">
        <f>IF((I31=BM31),"2","1")</f>
        <v>1</v>
      </c>
      <c r="L31" s="29">
        <v>13</v>
      </c>
      <c r="M31" s="30" t="str">
        <f t="shared" si="1"/>
        <v>6</v>
      </c>
      <c r="N31" s="31" t="str">
        <f>IF((L31=BN31),"2","1")</f>
        <v>1</v>
      </c>
      <c r="O31" s="29">
        <v>2</v>
      </c>
      <c r="P31" s="30" t="str">
        <f t="shared" si="2"/>
        <v>0</v>
      </c>
      <c r="Q31" s="31" t="str">
        <f>IF((O31=BO31),"2","1")</f>
        <v>1</v>
      </c>
      <c r="R31" s="29">
        <v>10.5</v>
      </c>
      <c r="S31" s="10" t="str">
        <f t="shared" si="3"/>
        <v>6</v>
      </c>
      <c r="T31" s="27" t="str">
        <f t="shared" si="31"/>
        <v>1</v>
      </c>
      <c r="U31" s="36">
        <f t="shared" si="4"/>
        <v>14.5</v>
      </c>
      <c r="V31" s="33" t="str">
        <f t="shared" si="5"/>
        <v>8</v>
      </c>
      <c r="W31" s="26" t="str">
        <f>IF((U31=BQ31),"2","1")</f>
        <v>1</v>
      </c>
      <c r="X31" s="29">
        <v>14.5</v>
      </c>
      <c r="Y31" s="30" t="str">
        <f t="shared" si="6"/>
        <v>4</v>
      </c>
      <c r="Z31" s="32" t="str">
        <f>IF((X31=BR31),"2","1")</f>
        <v>1</v>
      </c>
      <c r="AA31" s="29">
        <v>14.5</v>
      </c>
      <c r="AB31" s="10" t="str">
        <f t="shared" si="34"/>
        <v>2</v>
      </c>
      <c r="AC31" s="25" t="str">
        <f>IF((AA31=BS31),"2","1")</f>
        <v>1</v>
      </c>
      <c r="AD31" s="36">
        <f t="shared" si="8"/>
        <v>15</v>
      </c>
      <c r="AE31" s="33" t="str">
        <f t="shared" si="9"/>
        <v>2</v>
      </c>
      <c r="AF31" s="26" t="str">
        <f>IF((AD31=BT31),"2","1")</f>
        <v>1</v>
      </c>
      <c r="AG31" s="29">
        <v>15</v>
      </c>
      <c r="AH31" s="10" t="str">
        <f t="shared" si="11"/>
        <v>2</v>
      </c>
      <c r="AI31" s="25" t="str">
        <f>IF((AG31=BU31),"2","1")</f>
        <v>1</v>
      </c>
      <c r="AJ31" s="36">
        <f t="shared" si="13"/>
        <v>8.5</v>
      </c>
      <c r="AK31" s="33" t="str">
        <f t="shared" si="14"/>
        <v>0</v>
      </c>
      <c r="AL31" s="26" t="str">
        <f>IF((AJ31=BV31),"2","1")</f>
        <v>1</v>
      </c>
      <c r="AM31" s="29">
        <v>8.5</v>
      </c>
      <c r="AN31" s="10" t="str">
        <f t="shared" si="15"/>
        <v>0</v>
      </c>
      <c r="AO31" s="25" t="str">
        <f>IF((AM31=BW31),"2","1")</f>
        <v>1</v>
      </c>
      <c r="AP31" s="34">
        <f t="shared" si="17"/>
        <v>10.880952380952381</v>
      </c>
      <c r="AQ31" s="35" t="str">
        <f t="shared" si="18"/>
        <v>30</v>
      </c>
      <c r="AR31" s="27" t="str">
        <f t="shared" si="30"/>
        <v>1</v>
      </c>
      <c r="AS31" s="60">
        <v>0</v>
      </c>
      <c r="AT31" s="35" t="str">
        <f t="shared" si="19"/>
        <v>0</v>
      </c>
      <c r="AU31" s="25">
        <v>1</v>
      </c>
      <c r="AV31" s="59">
        <f t="shared" si="21"/>
        <v>0</v>
      </c>
      <c r="AW31" s="61" t="str">
        <f t="shared" si="22"/>
        <v>0</v>
      </c>
      <c r="AX31" s="28" t="str">
        <f t="shared" si="23"/>
        <v>2</v>
      </c>
      <c r="AY31" s="64">
        <f t="shared" si="24"/>
        <v>30</v>
      </c>
      <c r="AZ31" s="63">
        <f t="shared" si="25"/>
        <v>5.4404761904761907</v>
      </c>
      <c r="BA31" s="76">
        <v>60</v>
      </c>
      <c r="BB31" s="64">
        <f t="shared" si="26"/>
        <v>90</v>
      </c>
      <c r="BC31" s="87" t="str">
        <f t="shared" si="28"/>
        <v>Ajournés</v>
      </c>
      <c r="BD31" s="17"/>
    </row>
    <row r="32" spans="1:56" s="1" customFormat="1" ht="16.5" customHeight="1">
      <c r="A32" s="37">
        <v>20</v>
      </c>
      <c r="B32" s="38" t="s">
        <v>56</v>
      </c>
      <c r="C32" s="38" t="s">
        <v>99</v>
      </c>
      <c r="D32" s="38" t="s">
        <v>89</v>
      </c>
      <c r="E32" s="38" t="s">
        <v>114</v>
      </c>
      <c r="F32" s="24" t="s">
        <v>151</v>
      </c>
      <c r="G32" s="24" t="s">
        <v>117</v>
      </c>
      <c r="H32" s="24" t="s">
        <v>117</v>
      </c>
      <c r="I32" s="36">
        <f t="shared" si="32"/>
        <v>0</v>
      </c>
      <c r="J32" s="33">
        <f t="shared" si="0"/>
        <v>0</v>
      </c>
      <c r="K32" s="26">
        <v>1</v>
      </c>
      <c r="L32" s="29">
        <v>0</v>
      </c>
      <c r="M32" s="30" t="str">
        <f t="shared" si="1"/>
        <v>0</v>
      </c>
      <c r="N32" s="91">
        <v>1</v>
      </c>
      <c r="O32" s="29">
        <v>0</v>
      </c>
      <c r="P32" s="30" t="str">
        <f t="shared" si="2"/>
        <v>0</v>
      </c>
      <c r="Q32" s="91">
        <v>1</v>
      </c>
      <c r="R32" s="29">
        <v>0</v>
      </c>
      <c r="S32" s="10" t="str">
        <f t="shared" si="3"/>
        <v>0</v>
      </c>
      <c r="T32" s="27">
        <v>1</v>
      </c>
      <c r="U32" s="36">
        <f t="shared" si="4"/>
        <v>0</v>
      </c>
      <c r="V32" s="33">
        <f t="shared" si="5"/>
        <v>0</v>
      </c>
      <c r="W32" s="26">
        <v>1</v>
      </c>
      <c r="X32" s="29">
        <v>0</v>
      </c>
      <c r="Y32" s="30" t="str">
        <f t="shared" si="6"/>
        <v>0</v>
      </c>
      <c r="Z32" s="96">
        <v>1</v>
      </c>
      <c r="AA32" s="29">
        <v>0</v>
      </c>
      <c r="AB32" s="10" t="str">
        <f t="shared" si="34"/>
        <v>0</v>
      </c>
      <c r="AC32" s="25">
        <v>1</v>
      </c>
      <c r="AD32" s="36">
        <f t="shared" si="8"/>
        <v>0</v>
      </c>
      <c r="AE32" s="33" t="str">
        <f t="shared" si="9"/>
        <v>0</v>
      </c>
      <c r="AF32" s="26">
        <v>1</v>
      </c>
      <c r="AG32" s="29">
        <v>0</v>
      </c>
      <c r="AH32" s="10" t="str">
        <f t="shared" si="11"/>
        <v>0</v>
      </c>
      <c r="AI32" s="25">
        <v>1</v>
      </c>
      <c r="AJ32" s="36">
        <f t="shared" si="13"/>
        <v>10</v>
      </c>
      <c r="AK32" s="33" t="str">
        <f t="shared" si="14"/>
        <v>2</v>
      </c>
      <c r="AL32" s="26" t="str">
        <f>IF((AJ32=BV32),"2","1")</f>
        <v>1</v>
      </c>
      <c r="AM32" s="29">
        <v>10</v>
      </c>
      <c r="AN32" s="10" t="str">
        <f t="shared" si="15"/>
        <v>2</v>
      </c>
      <c r="AO32" s="25" t="str">
        <f>IF((AM32=BW32),"2","1")</f>
        <v>1</v>
      </c>
      <c r="AP32" s="34">
        <f t="shared" si="17"/>
        <v>0.95238095238095233</v>
      </c>
      <c r="AQ32" s="35">
        <f t="shared" si="18"/>
        <v>2</v>
      </c>
      <c r="AR32" s="27" t="str">
        <f t="shared" si="30"/>
        <v>1</v>
      </c>
      <c r="AS32" s="60">
        <v>0</v>
      </c>
      <c r="AT32" s="35" t="str">
        <f t="shared" si="19"/>
        <v>0</v>
      </c>
      <c r="AU32" s="25">
        <v>1</v>
      </c>
      <c r="AV32" s="59">
        <f t="shared" si="21"/>
        <v>0</v>
      </c>
      <c r="AW32" s="61" t="str">
        <f t="shared" si="22"/>
        <v>0</v>
      </c>
      <c r="AX32" s="28" t="str">
        <f t="shared" si="23"/>
        <v>2</v>
      </c>
      <c r="AY32" s="64">
        <f t="shared" si="24"/>
        <v>2</v>
      </c>
      <c r="AZ32" s="63">
        <f t="shared" si="25"/>
        <v>0.47619047619047616</v>
      </c>
      <c r="BA32" s="76">
        <v>60</v>
      </c>
      <c r="BB32" s="64">
        <f t="shared" si="26"/>
        <v>62</v>
      </c>
      <c r="BC32" s="87" t="str">
        <f t="shared" si="28"/>
        <v>Ajournés</v>
      </c>
      <c r="BD32" s="17"/>
    </row>
    <row r="33" spans="1:56" s="1" customFormat="1" ht="16.5" customHeight="1">
      <c r="A33" s="37">
        <v>21</v>
      </c>
      <c r="B33" s="38" t="s">
        <v>57</v>
      </c>
      <c r="C33" s="38" t="s">
        <v>100</v>
      </c>
      <c r="D33" s="38" t="s">
        <v>92</v>
      </c>
      <c r="E33" s="38" t="s">
        <v>113</v>
      </c>
      <c r="F33" s="24" t="s">
        <v>152</v>
      </c>
      <c r="G33" s="24" t="s">
        <v>117</v>
      </c>
      <c r="H33" s="24" t="s">
        <v>117</v>
      </c>
      <c r="I33" s="36">
        <f t="shared" si="32"/>
        <v>11</v>
      </c>
      <c r="J33" s="33" t="str">
        <f t="shared" si="0"/>
        <v>18</v>
      </c>
      <c r="K33" s="90">
        <v>2</v>
      </c>
      <c r="L33" s="88">
        <v>12</v>
      </c>
      <c r="M33" s="30" t="str">
        <f t="shared" si="1"/>
        <v>6</v>
      </c>
      <c r="N33" s="89">
        <v>2</v>
      </c>
      <c r="O33" s="29">
        <v>10</v>
      </c>
      <c r="P33" s="30" t="str">
        <f t="shared" si="2"/>
        <v>6</v>
      </c>
      <c r="Q33" s="31" t="str">
        <f>IF((O33=BO33),"2","1")</f>
        <v>1</v>
      </c>
      <c r="R33" s="29">
        <v>10.5</v>
      </c>
      <c r="S33" s="10" t="str">
        <f t="shared" si="3"/>
        <v>6</v>
      </c>
      <c r="T33" s="27" t="str">
        <f t="shared" ref="T33:T38" si="35">IF((R33=BP33),"2","1")</f>
        <v>1</v>
      </c>
      <c r="U33" s="36">
        <f t="shared" si="4"/>
        <v>8.8000000000000007</v>
      </c>
      <c r="V33" s="33">
        <f t="shared" si="5"/>
        <v>4</v>
      </c>
      <c r="W33" s="26" t="str">
        <f>IF((U33=BQ33),"2","1")</f>
        <v>1</v>
      </c>
      <c r="X33" s="29">
        <v>10</v>
      </c>
      <c r="Y33" s="30" t="str">
        <f t="shared" si="6"/>
        <v>4</v>
      </c>
      <c r="Z33" s="32" t="str">
        <f>IF((X33=BR33),"2","1")</f>
        <v>1</v>
      </c>
      <c r="AA33" s="29">
        <v>7</v>
      </c>
      <c r="AB33" s="10" t="str">
        <f t="shared" si="34"/>
        <v>0</v>
      </c>
      <c r="AC33" s="25" t="str">
        <f>IF((AA33=BS33),"2","1")</f>
        <v>1</v>
      </c>
      <c r="AD33" s="36">
        <f t="shared" si="8"/>
        <v>11</v>
      </c>
      <c r="AE33" s="33" t="str">
        <f t="shared" si="9"/>
        <v>2</v>
      </c>
      <c r="AF33" s="26" t="str">
        <f t="shared" ref="AF33:AF38" si="36">IF((AD33=BT33),"2","1")</f>
        <v>1</v>
      </c>
      <c r="AG33" s="29">
        <v>11</v>
      </c>
      <c r="AH33" s="10" t="str">
        <f t="shared" si="11"/>
        <v>2</v>
      </c>
      <c r="AI33" s="25" t="str">
        <f t="shared" ref="AI33:AI38" si="37">IF((AG33=BU33),"2","1")</f>
        <v>1</v>
      </c>
      <c r="AJ33" s="36">
        <f t="shared" si="13"/>
        <v>10.5</v>
      </c>
      <c r="AK33" s="33" t="str">
        <f t="shared" si="14"/>
        <v>2</v>
      </c>
      <c r="AL33" s="90">
        <v>2</v>
      </c>
      <c r="AM33" s="88">
        <v>10.5</v>
      </c>
      <c r="AN33" s="10" t="str">
        <f t="shared" si="15"/>
        <v>2</v>
      </c>
      <c r="AO33" s="95">
        <v>2</v>
      </c>
      <c r="AP33" s="34">
        <f t="shared" si="17"/>
        <v>10.428571428571429</v>
      </c>
      <c r="AQ33" s="35" t="str">
        <f t="shared" si="18"/>
        <v>30</v>
      </c>
      <c r="AR33" s="102">
        <v>2</v>
      </c>
      <c r="AS33" s="60">
        <v>16</v>
      </c>
      <c r="AT33" s="35" t="str">
        <f t="shared" si="19"/>
        <v>30</v>
      </c>
      <c r="AU33" s="25" t="str">
        <f t="shared" si="20"/>
        <v>1</v>
      </c>
      <c r="AV33" s="59">
        <f t="shared" si="21"/>
        <v>16</v>
      </c>
      <c r="AW33" s="61" t="str">
        <f t="shared" si="22"/>
        <v>30</v>
      </c>
      <c r="AX33" s="28" t="str">
        <f t="shared" si="23"/>
        <v>1</v>
      </c>
      <c r="AY33" s="64">
        <f t="shared" si="24"/>
        <v>60</v>
      </c>
      <c r="AZ33" s="63">
        <f t="shared" si="25"/>
        <v>13.214285714285715</v>
      </c>
      <c r="BA33" s="76">
        <v>60</v>
      </c>
      <c r="BB33" s="64">
        <f t="shared" si="26"/>
        <v>120</v>
      </c>
      <c r="BC33" s="87" t="str">
        <f t="shared" si="28"/>
        <v>Admis</v>
      </c>
      <c r="BD33" s="17"/>
    </row>
    <row r="34" spans="1:56" s="1" customFormat="1" ht="16.5" customHeight="1">
      <c r="A34" s="37">
        <v>22</v>
      </c>
      <c r="B34" s="38" t="s">
        <v>58</v>
      </c>
      <c r="C34" s="38" t="s">
        <v>101</v>
      </c>
      <c r="D34" s="38" t="s">
        <v>102</v>
      </c>
      <c r="E34" s="38" t="s">
        <v>113</v>
      </c>
      <c r="F34" s="24" t="s">
        <v>153</v>
      </c>
      <c r="G34" s="24" t="s">
        <v>137</v>
      </c>
      <c r="H34" s="24" t="s">
        <v>117</v>
      </c>
      <c r="I34" s="36">
        <f t="shared" si="32"/>
        <v>8.7272727272727266</v>
      </c>
      <c r="J34" s="33">
        <f t="shared" si="0"/>
        <v>6</v>
      </c>
      <c r="K34" s="90">
        <v>2</v>
      </c>
      <c r="L34" s="29">
        <v>7</v>
      </c>
      <c r="M34" s="30" t="str">
        <f t="shared" si="1"/>
        <v>0</v>
      </c>
      <c r="N34" s="31" t="str">
        <f t="shared" ref="N34:N39" si="38">IF((L34=BN34),"2","1")</f>
        <v>1</v>
      </c>
      <c r="O34" s="88">
        <v>11</v>
      </c>
      <c r="P34" s="30" t="str">
        <f t="shared" si="2"/>
        <v>6</v>
      </c>
      <c r="Q34" s="89">
        <v>2</v>
      </c>
      <c r="R34" s="29">
        <v>8.5</v>
      </c>
      <c r="S34" s="10" t="str">
        <f t="shared" si="3"/>
        <v>0</v>
      </c>
      <c r="T34" s="27" t="str">
        <f t="shared" si="35"/>
        <v>1</v>
      </c>
      <c r="U34" s="36">
        <f t="shared" si="4"/>
        <v>10.7</v>
      </c>
      <c r="V34" s="33" t="str">
        <f t="shared" si="5"/>
        <v>8</v>
      </c>
      <c r="W34" s="90">
        <v>2</v>
      </c>
      <c r="X34" s="29">
        <v>12.5</v>
      </c>
      <c r="Y34" s="30" t="str">
        <f t="shared" si="6"/>
        <v>4</v>
      </c>
      <c r="Z34" s="32" t="str">
        <f>IF((X34=BR34),"2","1")</f>
        <v>1</v>
      </c>
      <c r="AA34" s="88">
        <v>8</v>
      </c>
      <c r="AB34" s="10" t="str">
        <f t="shared" si="34"/>
        <v>0</v>
      </c>
      <c r="AC34" s="95">
        <v>2</v>
      </c>
      <c r="AD34" s="36">
        <f t="shared" si="8"/>
        <v>10</v>
      </c>
      <c r="AE34" s="33" t="str">
        <f t="shared" si="9"/>
        <v>2</v>
      </c>
      <c r="AF34" s="26" t="str">
        <f t="shared" si="36"/>
        <v>1</v>
      </c>
      <c r="AG34" s="29">
        <v>10</v>
      </c>
      <c r="AH34" s="10" t="str">
        <f t="shared" si="11"/>
        <v>2</v>
      </c>
      <c r="AI34" s="25" t="str">
        <f t="shared" si="37"/>
        <v>1</v>
      </c>
      <c r="AJ34" s="36">
        <f t="shared" si="13"/>
        <v>15</v>
      </c>
      <c r="AK34" s="33" t="str">
        <f t="shared" si="14"/>
        <v>2</v>
      </c>
      <c r="AL34" s="26" t="str">
        <f>IF((AJ34=BV34),"2","1")</f>
        <v>1</v>
      </c>
      <c r="AM34" s="29">
        <v>15</v>
      </c>
      <c r="AN34" s="10" t="str">
        <f t="shared" si="15"/>
        <v>2</v>
      </c>
      <c r="AO34" s="25" t="str">
        <f>IF((AM34=BW34),"2","1")</f>
        <v>1</v>
      </c>
      <c r="AP34" s="34">
        <f t="shared" si="17"/>
        <v>9.9761904761904763</v>
      </c>
      <c r="AQ34" s="35">
        <f t="shared" si="18"/>
        <v>18</v>
      </c>
      <c r="AR34" s="27" t="str">
        <f t="shared" si="30"/>
        <v>1</v>
      </c>
      <c r="AS34" s="60">
        <v>0</v>
      </c>
      <c r="AT34" s="35" t="str">
        <f t="shared" si="19"/>
        <v>0</v>
      </c>
      <c r="AU34" s="25">
        <v>1</v>
      </c>
      <c r="AV34" s="59">
        <f t="shared" si="21"/>
        <v>0</v>
      </c>
      <c r="AW34" s="61" t="str">
        <f t="shared" si="22"/>
        <v>0</v>
      </c>
      <c r="AX34" s="28" t="str">
        <f t="shared" si="23"/>
        <v>2</v>
      </c>
      <c r="AY34" s="64">
        <f t="shared" si="24"/>
        <v>18</v>
      </c>
      <c r="AZ34" s="63">
        <f t="shared" si="25"/>
        <v>4.9880952380952381</v>
      </c>
      <c r="BA34" s="76">
        <v>60</v>
      </c>
      <c r="BB34" s="64">
        <f t="shared" si="26"/>
        <v>78</v>
      </c>
      <c r="BC34" s="87" t="str">
        <f t="shared" si="28"/>
        <v>Ajournés</v>
      </c>
      <c r="BD34" s="17"/>
    </row>
    <row r="35" spans="1:56" s="1" customFormat="1" ht="16.5" customHeight="1">
      <c r="A35" s="37">
        <v>23</v>
      </c>
      <c r="B35" s="38" t="s">
        <v>59</v>
      </c>
      <c r="C35" s="38" t="s">
        <v>103</v>
      </c>
      <c r="D35" s="38" t="s">
        <v>104</v>
      </c>
      <c r="E35" s="38" t="s">
        <v>113</v>
      </c>
      <c r="F35" s="24" t="s">
        <v>154</v>
      </c>
      <c r="G35" s="24" t="s">
        <v>155</v>
      </c>
      <c r="H35" s="24" t="s">
        <v>155</v>
      </c>
      <c r="I35" s="36">
        <f t="shared" si="32"/>
        <v>7.7272727272727275</v>
      </c>
      <c r="J35" s="33">
        <f t="shared" si="0"/>
        <v>0</v>
      </c>
      <c r="K35" s="90">
        <v>2</v>
      </c>
      <c r="L35" s="29">
        <v>9</v>
      </c>
      <c r="M35" s="30" t="str">
        <f t="shared" si="1"/>
        <v>0</v>
      </c>
      <c r="N35" s="31" t="str">
        <f t="shared" si="38"/>
        <v>1</v>
      </c>
      <c r="O35" s="88">
        <v>6</v>
      </c>
      <c r="P35" s="30" t="str">
        <f t="shared" si="2"/>
        <v>0</v>
      </c>
      <c r="Q35" s="89">
        <v>2</v>
      </c>
      <c r="R35" s="29">
        <v>8</v>
      </c>
      <c r="S35" s="10" t="str">
        <f t="shared" si="3"/>
        <v>0</v>
      </c>
      <c r="T35" s="27" t="str">
        <f t="shared" si="35"/>
        <v>1</v>
      </c>
      <c r="U35" s="36">
        <f t="shared" si="4"/>
        <v>10.8</v>
      </c>
      <c r="V35" s="33" t="str">
        <f t="shared" si="5"/>
        <v>8</v>
      </c>
      <c r="W35" s="90">
        <v>2</v>
      </c>
      <c r="X35" s="88">
        <v>12</v>
      </c>
      <c r="Y35" s="30" t="str">
        <f t="shared" si="6"/>
        <v>4</v>
      </c>
      <c r="Z35" s="99">
        <v>2</v>
      </c>
      <c r="AA35" s="88">
        <v>9</v>
      </c>
      <c r="AB35" s="10" t="str">
        <f t="shared" si="34"/>
        <v>0</v>
      </c>
      <c r="AC35" s="95">
        <v>2</v>
      </c>
      <c r="AD35" s="36">
        <f t="shared" si="8"/>
        <v>10</v>
      </c>
      <c r="AE35" s="33" t="str">
        <f t="shared" si="9"/>
        <v>2</v>
      </c>
      <c r="AF35" s="26" t="str">
        <f t="shared" si="36"/>
        <v>1</v>
      </c>
      <c r="AG35" s="29">
        <v>10</v>
      </c>
      <c r="AH35" s="10" t="str">
        <f t="shared" si="11"/>
        <v>2</v>
      </c>
      <c r="AI35" s="25" t="str">
        <f t="shared" si="37"/>
        <v>1</v>
      </c>
      <c r="AJ35" s="36">
        <f t="shared" si="13"/>
        <v>14</v>
      </c>
      <c r="AK35" s="33" t="str">
        <f t="shared" si="14"/>
        <v>2</v>
      </c>
      <c r="AL35" s="90">
        <v>2</v>
      </c>
      <c r="AM35" s="88">
        <v>14</v>
      </c>
      <c r="AN35" s="10" t="str">
        <f t="shared" si="15"/>
        <v>2</v>
      </c>
      <c r="AO35" s="95">
        <v>2</v>
      </c>
      <c r="AP35" s="34">
        <f t="shared" si="17"/>
        <v>9.3809523809523814</v>
      </c>
      <c r="AQ35" s="35">
        <f t="shared" si="18"/>
        <v>12</v>
      </c>
      <c r="AR35" s="102">
        <v>2</v>
      </c>
      <c r="AS35" s="60">
        <v>0</v>
      </c>
      <c r="AT35" s="35" t="str">
        <f t="shared" si="19"/>
        <v>0</v>
      </c>
      <c r="AU35" s="25">
        <v>1</v>
      </c>
      <c r="AV35" s="59">
        <f t="shared" si="21"/>
        <v>0</v>
      </c>
      <c r="AW35" s="61" t="str">
        <f t="shared" si="22"/>
        <v>0</v>
      </c>
      <c r="AX35" s="28" t="str">
        <f t="shared" si="23"/>
        <v>2</v>
      </c>
      <c r="AY35" s="64">
        <f t="shared" si="24"/>
        <v>12</v>
      </c>
      <c r="AZ35" s="63">
        <f t="shared" si="25"/>
        <v>4.6904761904761907</v>
      </c>
      <c r="BA35" s="76">
        <v>60</v>
      </c>
      <c r="BB35" s="64">
        <f t="shared" si="26"/>
        <v>72</v>
      </c>
      <c r="BC35" s="87" t="str">
        <f t="shared" si="28"/>
        <v>Ajournés</v>
      </c>
      <c r="BD35" s="17"/>
    </row>
    <row r="36" spans="1:56" s="1" customFormat="1" ht="16.5" customHeight="1">
      <c r="A36" s="37">
        <v>24</v>
      </c>
      <c r="B36" s="38" t="s">
        <v>60</v>
      </c>
      <c r="C36" s="38" t="s">
        <v>105</v>
      </c>
      <c r="D36" s="38" t="s">
        <v>106</v>
      </c>
      <c r="E36" s="38" t="s">
        <v>114</v>
      </c>
      <c r="F36" s="24" t="s">
        <v>156</v>
      </c>
      <c r="G36" s="24" t="s">
        <v>132</v>
      </c>
      <c r="H36" s="24" t="s">
        <v>117</v>
      </c>
      <c r="I36" s="36">
        <f t="shared" si="32"/>
        <v>13.590909090909092</v>
      </c>
      <c r="J36" s="33" t="str">
        <f t="shared" si="0"/>
        <v>18</v>
      </c>
      <c r="K36" s="26" t="str">
        <f>IF((I36=BM36),"2","1")</f>
        <v>1</v>
      </c>
      <c r="L36" s="29">
        <v>13.5</v>
      </c>
      <c r="M36" s="30" t="str">
        <f t="shared" si="1"/>
        <v>6</v>
      </c>
      <c r="N36" s="31" t="str">
        <f t="shared" si="38"/>
        <v>1</v>
      </c>
      <c r="O36" s="29">
        <v>13</v>
      </c>
      <c r="P36" s="30" t="str">
        <f t="shared" si="2"/>
        <v>6</v>
      </c>
      <c r="Q36" s="31" t="str">
        <f>IF((O36=BO36),"2","1")</f>
        <v>1</v>
      </c>
      <c r="R36" s="29">
        <v>15</v>
      </c>
      <c r="S36" s="10" t="str">
        <f t="shared" si="3"/>
        <v>6</v>
      </c>
      <c r="T36" s="27" t="str">
        <f t="shared" si="35"/>
        <v>1</v>
      </c>
      <c r="U36" s="36">
        <f t="shared" si="4"/>
        <v>12.2</v>
      </c>
      <c r="V36" s="33" t="str">
        <f t="shared" si="5"/>
        <v>8</v>
      </c>
      <c r="W36" s="26" t="str">
        <f>IF((U36=BQ36),"2","1")</f>
        <v>1</v>
      </c>
      <c r="X36" s="29">
        <v>12</v>
      </c>
      <c r="Y36" s="30" t="str">
        <f t="shared" si="6"/>
        <v>4</v>
      </c>
      <c r="Z36" s="32" t="str">
        <f>IF((X36=BR36),"2","1")</f>
        <v>1</v>
      </c>
      <c r="AA36" s="29">
        <v>12.5</v>
      </c>
      <c r="AB36" s="10" t="str">
        <f t="shared" si="34"/>
        <v>2</v>
      </c>
      <c r="AC36" s="25" t="str">
        <f>IF((AA36=BS36),"2","1")</f>
        <v>1</v>
      </c>
      <c r="AD36" s="36">
        <f t="shared" si="8"/>
        <v>12.5</v>
      </c>
      <c r="AE36" s="33" t="str">
        <f t="shared" si="9"/>
        <v>2</v>
      </c>
      <c r="AF36" s="26" t="str">
        <f t="shared" si="36"/>
        <v>1</v>
      </c>
      <c r="AG36" s="29">
        <v>12.5</v>
      </c>
      <c r="AH36" s="10" t="str">
        <f t="shared" si="11"/>
        <v>2</v>
      </c>
      <c r="AI36" s="25" t="str">
        <f t="shared" si="37"/>
        <v>1</v>
      </c>
      <c r="AJ36" s="36">
        <f t="shared" si="13"/>
        <v>14</v>
      </c>
      <c r="AK36" s="33" t="str">
        <f t="shared" si="14"/>
        <v>2</v>
      </c>
      <c r="AL36" s="26" t="str">
        <f>IF((AJ36=BV36),"2","1")</f>
        <v>1</v>
      </c>
      <c r="AM36" s="29">
        <v>14</v>
      </c>
      <c r="AN36" s="10" t="str">
        <f t="shared" si="15"/>
        <v>2</v>
      </c>
      <c r="AO36" s="25" t="str">
        <f>IF((AM36=BW36),"2","1")</f>
        <v>1</v>
      </c>
      <c r="AP36" s="34">
        <f t="shared" si="17"/>
        <v>13.142857142857142</v>
      </c>
      <c r="AQ36" s="35" t="str">
        <f t="shared" si="18"/>
        <v>30</v>
      </c>
      <c r="AR36" s="27" t="str">
        <f t="shared" si="30"/>
        <v>1</v>
      </c>
      <c r="AS36" s="60">
        <v>0</v>
      </c>
      <c r="AT36" s="35" t="str">
        <f t="shared" si="19"/>
        <v>0</v>
      </c>
      <c r="AU36" s="25">
        <v>1</v>
      </c>
      <c r="AV36" s="59">
        <f t="shared" si="21"/>
        <v>0</v>
      </c>
      <c r="AW36" s="61" t="str">
        <f t="shared" si="22"/>
        <v>0</v>
      </c>
      <c r="AX36" s="28" t="str">
        <f t="shared" si="23"/>
        <v>2</v>
      </c>
      <c r="AY36" s="64">
        <f t="shared" si="24"/>
        <v>30</v>
      </c>
      <c r="AZ36" s="63">
        <f t="shared" si="25"/>
        <v>6.5714285714285712</v>
      </c>
      <c r="BA36" s="76">
        <v>60</v>
      </c>
      <c r="BB36" s="64">
        <f t="shared" si="26"/>
        <v>90</v>
      </c>
      <c r="BC36" s="87" t="str">
        <f t="shared" si="28"/>
        <v>Ajournés</v>
      </c>
      <c r="BD36" s="17"/>
    </row>
    <row r="37" spans="1:56" ht="16.5" customHeight="1">
      <c r="A37" s="37">
        <v>25</v>
      </c>
      <c r="B37" s="38" t="s">
        <v>61</v>
      </c>
      <c r="C37" s="38" t="s">
        <v>107</v>
      </c>
      <c r="D37" s="38" t="s">
        <v>108</v>
      </c>
      <c r="E37" s="38" t="s">
        <v>113</v>
      </c>
      <c r="F37" s="24" t="s">
        <v>157</v>
      </c>
      <c r="G37" s="24" t="s">
        <v>158</v>
      </c>
      <c r="H37" s="24" t="s">
        <v>117</v>
      </c>
      <c r="I37" s="36">
        <f t="shared" si="32"/>
        <v>11.363636363636363</v>
      </c>
      <c r="J37" s="33" t="str">
        <f t="shared" si="0"/>
        <v>18</v>
      </c>
      <c r="K37" s="26" t="str">
        <f>IF((I37=BM37),"2","1")</f>
        <v>1</v>
      </c>
      <c r="L37" s="29">
        <v>9</v>
      </c>
      <c r="M37" s="30" t="str">
        <f t="shared" si="1"/>
        <v>0</v>
      </c>
      <c r="N37" s="31" t="str">
        <f t="shared" si="38"/>
        <v>1</v>
      </c>
      <c r="O37" s="29">
        <v>14</v>
      </c>
      <c r="P37" s="30" t="str">
        <f t="shared" si="2"/>
        <v>6</v>
      </c>
      <c r="Q37" s="31" t="str">
        <f>IF((O37=BO37),"2","1")</f>
        <v>1</v>
      </c>
      <c r="R37" s="29">
        <v>12</v>
      </c>
      <c r="S37" s="10" t="str">
        <f t="shared" si="3"/>
        <v>6</v>
      </c>
      <c r="T37" s="27" t="str">
        <f t="shared" si="35"/>
        <v>1</v>
      </c>
      <c r="U37" s="36">
        <f t="shared" si="4"/>
        <v>6.2</v>
      </c>
      <c r="V37" s="33">
        <f t="shared" si="5"/>
        <v>0</v>
      </c>
      <c r="W37" s="26" t="str">
        <f>IF((U37=BQ37),"2","1")</f>
        <v>1</v>
      </c>
      <c r="X37" s="29">
        <v>7</v>
      </c>
      <c r="Y37" s="30" t="str">
        <f t="shared" si="6"/>
        <v>0</v>
      </c>
      <c r="Z37" s="32" t="str">
        <f>IF((X37=BR37),"2","1")</f>
        <v>1</v>
      </c>
      <c r="AA37" s="29">
        <v>5</v>
      </c>
      <c r="AB37" s="10" t="str">
        <f t="shared" si="34"/>
        <v>0</v>
      </c>
      <c r="AC37" s="25" t="str">
        <f>IF((AA37=BS37),"2","1")</f>
        <v>1</v>
      </c>
      <c r="AD37" s="36">
        <f t="shared" si="8"/>
        <v>11.5</v>
      </c>
      <c r="AE37" s="33" t="str">
        <f t="shared" si="9"/>
        <v>2</v>
      </c>
      <c r="AF37" s="26" t="str">
        <f t="shared" si="36"/>
        <v>1</v>
      </c>
      <c r="AG37" s="29">
        <v>11.5</v>
      </c>
      <c r="AH37" s="10" t="str">
        <f t="shared" si="11"/>
        <v>2</v>
      </c>
      <c r="AI37" s="25" t="str">
        <f t="shared" si="37"/>
        <v>1</v>
      </c>
      <c r="AJ37" s="36">
        <f t="shared" si="13"/>
        <v>15</v>
      </c>
      <c r="AK37" s="33" t="str">
        <f t="shared" si="14"/>
        <v>2</v>
      </c>
      <c r="AL37" s="26" t="str">
        <f>IF((AJ37=BV37),"2","1")</f>
        <v>1</v>
      </c>
      <c r="AM37" s="29">
        <v>15</v>
      </c>
      <c r="AN37" s="10" t="str">
        <f t="shared" si="15"/>
        <v>2</v>
      </c>
      <c r="AO37" s="25" t="str">
        <f>IF((AM37=BW37),"2","1")</f>
        <v>1</v>
      </c>
      <c r="AP37" s="34">
        <f t="shared" si="17"/>
        <v>10.5</v>
      </c>
      <c r="AQ37" s="35" t="str">
        <f t="shared" si="18"/>
        <v>30</v>
      </c>
      <c r="AR37" s="27" t="str">
        <f t="shared" si="30"/>
        <v>1</v>
      </c>
      <c r="AS37" s="60">
        <v>0</v>
      </c>
      <c r="AT37" s="35" t="str">
        <f t="shared" si="19"/>
        <v>0</v>
      </c>
      <c r="AU37" s="25">
        <v>1</v>
      </c>
      <c r="AV37" s="59">
        <f t="shared" si="21"/>
        <v>0</v>
      </c>
      <c r="AW37" s="61" t="str">
        <f t="shared" si="22"/>
        <v>0</v>
      </c>
      <c r="AX37" s="28" t="str">
        <f t="shared" si="23"/>
        <v>2</v>
      </c>
      <c r="AY37" s="64">
        <f t="shared" si="24"/>
        <v>30</v>
      </c>
      <c r="AZ37" s="63">
        <f t="shared" si="25"/>
        <v>5.25</v>
      </c>
      <c r="BA37" s="76">
        <v>60</v>
      </c>
      <c r="BB37" s="64">
        <f t="shared" si="26"/>
        <v>90</v>
      </c>
      <c r="BC37" s="87" t="str">
        <f t="shared" si="28"/>
        <v>Ajournés</v>
      </c>
      <c r="BD37" s="17"/>
    </row>
    <row r="38" spans="1:56" ht="16.5" customHeight="1">
      <c r="A38" s="37">
        <v>26</v>
      </c>
      <c r="B38" s="65" t="s">
        <v>62</v>
      </c>
      <c r="C38" s="65" t="s">
        <v>109</v>
      </c>
      <c r="D38" s="65" t="s">
        <v>110</v>
      </c>
      <c r="E38" s="65" t="s">
        <v>113</v>
      </c>
      <c r="F38" s="79" t="s">
        <v>159</v>
      </c>
      <c r="G38" s="79" t="s">
        <v>160</v>
      </c>
      <c r="H38" s="79" t="s">
        <v>117</v>
      </c>
      <c r="I38" s="66">
        <f t="shared" si="32"/>
        <v>9.3636363636363633</v>
      </c>
      <c r="J38" s="33">
        <f t="shared" si="0"/>
        <v>6</v>
      </c>
      <c r="K38" s="94">
        <v>2</v>
      </c>
      <c r="L38" s="67">
        <v>9</v>
      </c>
      <c r="M38" s="81" t="str">
        <f t="shared" si="1"/>
        <v>0</v>
      </c>
      <c r="N38" s="58" t="str">
        <f t="shared" si="38"/>
        <v>1</v>
      </c>
      <c r="O38" s="92">
        <v>10</v>
      </c>
      <c r="P38" s="82" t="str">
        <f t="shared" si="2"/>
        <v>6</v>
      </c>
      <c r="Q38" s="93">
        <v>2</v>
      </c>
      <c r="R38" s="67">
        <v>9</v>
      </c>
      <c r="S38" s="10" t="str">
        <f t="shared" si="3"/>
        <v>0</v>
      </c>
      <c r="T38" s="84" t="str">
        <f t="shared" si="35"/>
        <v>1</v>
      </c>
      <c r="U38" s="66">
        <f t="shared" si="4"/>
        <v>10</v>
      </c>
      <c r="V38" s="33" t="str">
        <f t="shared" si="5"/>
        <v>8</v>
      </c>
      <c r="W38" s="94">
        <v>2</v>
      </c>
      <c r="X38" s="92">
        <v>10</v>
      </c>
      <c r="Y38" s="30" t="str">
        <f t="shared" si="6"/>
        <v>4</v>
      </c>
      <c r="Z38" s="101">
        <v>2</v>
      </c>
      <c r="AA38" s="92">
        <v>10</v>
      </c>
      <c r="AB38" s="10" t="str">
        <f t="shared" si="34"/>
        <v>2</v>
      </c>
      <c r="AC38" s="98">
        <v>2</v>
      </c>
      <c r="AD38" s="66">
        <f t="shared" si="8"/>
        <v>11.5</v>
      </c>
      <c r="AE38" s="33" t="str">
        <f t="shared" si="9"/>
        <v>2</v>
      </c>
      <c r="AF38" s="80" t="str">
        <f t="shared" si="36"/>
        <v>1</v>
      </c>
      <c r="AG38" s="67">
        <v>11.5</v>
      </c>
      <c r="AH38" s="83" t="str">
        <f t="shared" si="11"/>
        <v>2</v>
      </c>
      <c r="AI38" s="85" t="str">
        <f t="shared" si="37"/>
        <v>1</v>
      </c>
      <c r="AJ38" s="66">
        <f t="shared" si="13"/>
        <v>14</v>
      </c>
      <c r="AK38" s="33" t="str">
        <f t="shared" si="14"/>
        <v>2</v>
      </c>
      <c r="AL38" s="103">
        <v>2</v>
      </c>
      <c r="AM38" s="92">
        <v>14</v>
      </c>
      <c r="AN38" s="68" t="str">
        <f t="shared" si="15"/>
        <v>2</v>
      </c>
      <c r="AO38" s="104">
        <v>2</v>
      </c>
      <c r="AP38" s="34">
        <f t="shared" si="17"/>
        <v>10.261904761904763</v>
      </c>
      <c r="AQ38" s="35" t="str">
        <f t="shared" si="18"/>
        <v>30</v>
      </c>
      <c r="AR38" s="113">
        <v>2</v>
      </c>
      <c r="AS38" s="71">
        <v>15</v>
      </c>
      <c r="AT38" s="70" t="str">
        <f t="shared" si="19"/>
        <v>30</v>
      </c>
      <c r="AU38" s="69" t="str">
        <f t="shared" si="20"/>
        <v>1</v>
      </c>
      <c r="AV38" s="86">
        <f t="shared" si="21"/>
        <v>15</v>
      </c>
      <c r="AW38" s="72" t="str">
        <f t="shared" si="22"/>
        <v>30</v>
      </c>
      <c r="AX38" s="73" t="str">
        <f t="shared" si="23"/>
        <v>1</v>
      </c>
      <c r="AY38" s="77">
        <f t="shared" si="24"/>
        <v>60</v>
      </c>
      <c r="AZ38" s="74">
        <f t="shared" si="25"/>
        <v>12.630952380952381</v>
      </c>
      <c r="BA38" s="78">
        <v>60</v>
      </c>
      <c r="BB38" s="77">
        <f t="shared" si="26"/>
        <v>120</v>
      </c>
      <c r="BC38" s="87" t="str">
        <f t="shared" si="28"/>
        <v>Admis</v>
      </c>
      <c r="BD38" s="75"/>
    </row>
    <row r="39" spans="1:56" ht="16.5" customHeight="1">
      <c r="A39" s="37">
        <v>27</v>
      </c>
      <c r="B39" s="38" t="s">
        <v>63</v>
      </c>
      <c r="C39" s="38" t="s">
        <v>111</v>
      </c>
      <c r="D39" s="38" t="s">
        <v>112</v>
      </c>
      <c r="E39" s="38" t="s">
        <v>113</v>
      </c>
      <c r="F39" s="24" t="s">
        <v>161</v>
      </c>
      <c r="G39" s="24" t="s">
        <v>117</v>
      </c>
      <c r="H39" s="24" t="s">
        <v>117</v>
      </c>
      <c r="I39" s="36">
        <f t="shared" si="32"/>
        <v>9.1818181818181817</v>
      </c>
      <c r="J39" s="33">
        <f t="shared" si="0"/>
        <v>6</v>
      </c>
      <c r="K39" s="90">
        <v>2</v>
      </c>
      <c r="L39" s="29">
        <v>11</v>
      </c>
      <c r="M39" s="30" t="str">
        <f t="shared" si="1"/>
        <v>6</v>
      </c>
      <c r="N39" s="31" t="str">
        <f t="shared" si="38"/>
        <v>1</v>
      </c>
      <c r="O39" s="29">
        <v>7</v>
      </c>
      <c r="P39" s="30" t="str">
        <f t="shared" si="2"/>
        <v>0</v>
      </c>
      <c r="Q39" s="31" t="str">
        <f>IF((O39=BO39),"2","1")</f>
        <v>1</v>
      </c>
      <c r="R39" s="88">
        <v>9</v>
      </c>
      <c r="S39" s="10" t="str">
        <f t="shared" si="3"/>
        <v>0</v>
      </c>
      <c r="T39" s="102">
        <v>2</v>
      </c>
      <c r="U39" s="36">
        <f t="shared" si="4"/>
        <v>8.4</v>
      </c>
      <c r="V39" s="33">
        <f t="shared" si="5"/>
        <v>0</v>
      </c>
      <c r="W39" s="90">
        <v>2</v>
      </c>
      <c r="X39" s="88">
        <v>8</v>
      </c>
      <c r="Y39" s="30" t="str">
        <f t="shared" si="6"/>
        <v>0</v>
      </c>
      <c r="Z39" s="99">
        <v>2</v>
      </c>
      <c r="AA39" s="88">
        <v>9</v>
      </c>
      <c r="AB39" s="10" t="str">
        <f t="shared" si="34"/>
        <v>0</v>
      </c>
      <c r="AC39" s="95">
        <v>2</v>
      </c>
      <c r="AD39" s="36">
        <f t="shared" si="8"/>
        <v>8</v>
      </c>
      <c r="AE39" s="33" t="str">
        <f t="shared" si="9"/>
        <v>0</v>
      </c>
      <c r="AF39" s="90">
        <v>2</v>
      </c>
      <c r="AG39" s="88">
        <v>8</v>
      </c>
      <c r="AH39" s="10" t="str">
        <f t="shared" si="11"/>
        <v>0</v>
      </c>
      <c r="AI39" s="95">
        <v>2</v>
      </c>
      <c r="AJ39" s="36">
        <f t="shared" si="13"/>
        <v>10</v>
      </c>
      <c r="AK39" s="33" t="str">
        <f t="shared" si="14"/>
        <v>2</v>
      </c>
      <c r="AL39" s="26" t="str">
        <f>IF((AJ39=BV39),"2","1")</f>
        <v>1</v>
      </c>
      <c r="AM39" s="29">
        <v>10</v>
      </c>
      <c r="AN39" s="10" t="str">
        <f t="shared" si="15"/>
        <v>2</v>
      </c>
      <c r="AO39" s="25" t="str">
        <f>IF((AM39=BW39),"2","1")</f>
        <v>1</v>
      </c>
      <c r="AP39" s="34">
        <f t="shared" si="17"/>
        <v>8.9047619047619051</v>
      </c>
      <c r="AQ39" s="35">
        <f t="shared" si="18"/>
        <v>8</v>
      </c>
      <c r="AR39" s="102">
        <v>2</v>
      </c>
      <c r="AS39" s="60">
        <v>0</v>
      </c>
      <c r="AT39" s="35" t="str">
        <f t="shared" si="19"/>
        <v>0</v>
      </c>
      <c r="AU39" s="25">
        <v>1</v>
      </c>
      <c r="AV39" s="59">
        <f t="shared" si="21"/>
        <v>0</v>
      </c>
      <c r="AW39" s="61" t="str">
        <f t="shared" si="22"/>
        <v>0</v>
      </c>
      <c r="AX39" s="28" t="str">
        <f t="shared" si="23"/>
        <v>2</v>
      </c>
      <c r="AY39" s="64">
        <f t="shared" si="24"/>
        <v>8</v>
      </c>
      <c r="AZ39" s="63">
        <f t="shared" si="25"/>
        <v>4.4523809523809526</v>
      </c>
      <c r="BA39" s="76">
        <v>60</v>
      </c>
      <c r="BB39" s="64">
        <f t="shared" si="26"/>
        <v>68</v>
      </c>
      <c r="BC39" s="87" t="str">
        <f t="shared" si="28"/>
        <v>Ajournés</v>
      </c>
      <c r="BD39" s="17"/>
    </row>
  </sheetData>
  <sortState ref="A14:BD58">
    <sortCondition ref="BC14:BC58"/>
  </sortState>
  <mergeCells count="2">
    <mergeCell ref="A10:E10"/>
    <mergeCell ref="A11:E11"/>
  </mergeCells>
  <pageMargins left="0.25" right="0.25" top="0.75" bottom="0.75" header="0.3" footer="0.3"/>
  <pageSetup paperSize="8" orientation="landscape" verticalDpi="300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PV master 2 Did session rattrap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Samou</dc:creator>
  <cp:lastModifiedBy>ATLANTIS</cp:lastModifiedBy>
  <cp:lastPrinted>2014-09-22T09:06:10Z</cp:lastPrinted>
  <dcterms:created xsi:type="dcterms:W3CDTF">2013-05-27T08:11:08Z</dcterms:created>
  <dcterms:modified xsi:type="dcterms:W3CDTF">2014-09-22T09:09:02Z</dcterms:modified>
</cp:coreProperties>
</file>