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2" activeTab="4"/>
  </bookViews>
  <sheets>
    <sheet name="Feuil2" sheetId="1" r:id="rId1"/>
    <sheet name="admis+dettes DOUBLANTS" sheetId="2" r:id="rId2"/>
    <sheet name="Feuil1" sheetId="3" r:id="rId3"/>
    <sheet name="A+D TRIPLANT" sheetId="4" r:id="rId4"/>
    <sheet name="admis +dettes DOUBLANTS R" sheetId="5" r:id="rId5"/>
  </sheets>
  <definedNames/>
  <calcPr fullCalcOnLoad="1"/>
</workbook>
</file>

<file path=xl/sharedStrings.xml><?xml version="1.0" encoding="utf-8"?>
<sst xmlns="http://schemas.openxmlformats.org/spreadsheetml/2006/main" count="772" uniqueCount="280">
  <si>
    <t>N° d'inscription</t>
  </si>
  <si>
    <t>Nom</t>
  </si>
  <si>
    <t>Prénom</t>
  </si>
  <si>
    <t>UEF</t>
  </si>
  <si>
    <t>UF Tamsislit</t>
  </si>
  <si>
    <t>UF Tasnilest</t>
  </si>
  <si>
    <t>UF Tasekla</t>
  </si>
  <si>
    <t>UF Amezruy</t>
  </si>
  <si>
    <t>UF Tasnalest</t>
  </si>
  <si>
    <t>UEM</t>
  </si>
  <si>
    <t>UM Tira</t>
  </si>
  <si>
    <t>UM Tanfalit</t>
  </si>
  <si>
    <t>UED</t>
  </si>
  <si>
    <t>UD Tantala</t>
  </si>
  <si>
    <t>UD Tafranssi</t>
  </si>
  <si>
    <t>UET</t>
  </si>
  <si>
    <t>UT Initiatio</t>
  </si>
  <si>
    <t>UEF2</t>
  </si>
  <si>
    <t>UF Tamsis 2</t>
  </si>
  <si>
    <t>UF Tasni 2</t>
  </si>
  <si>
    <t>UF Tasek 2</t>
  </si>
  <si>
    <t>UF Amezr 2</t>
  </si>
  <si>
    <t>UF Tasnal 2</t>
  </si>
  <si>
    <t>UEM 2</t>
  </si>
  <si>
    <t>UM Tira 2</t>
  </si>
  <si>
    <t>UM Tanfal 2</t>
  </si>
  <si>
    <t>UED 2</t>
  </si>
  <si>
    <t>UD Tantala 2</t>
  </si>
  <si>
    <t>UD Tafrans 2</t>
  </si>
  <si>
    <t>UET 2</t>
  </si>
  <si>
    <t>UT Communica</t>
  </si>
  <si>
    <t>09LCA321</t>
  </si>
  <si>
    <t>AISSOU</t>
  </si>
  <si>
    <t>Soufiane</t>
  </si>
  <si>
    <t>08J101809CLCA</t>
  </si>
  <si>
    <t>ARGHIB</t>
  </si>
  <si>
    <t>Abdelmoumen</t>
  </si>
  <si>
    <t>09LCA202</t>
  </si>
  <si>
    <t>ATMANI</t>
  </si>
  <si>
    <t>Mohamed</t>
  </si>
  <si>
    <t>09LCA225</t>
  </si>
  <si>
    <t>BEGHOURA</t>
  </si>
  <si>
    <t>Zouhir</t>
  </si>
  <si>
    <t>09LCA288</t>
  </si>
  <si>
    <t>BENMOUSSA</t>
  </si>
  <si>
    <t>Younes</t>
  </si>
  <si>
    <t>10LCA120</t>
  </si>
  <si>
    <t>BOUCHLAGHEM</t>
  </si>
  <si>
    <t>Rahima</t>
  </si>
  <si>
    <t>09LCA10T007</t>
  </si>
  <si>
    <t>CHEBBAH</t>
  </si>
  <si>
    <t>09LCA604</t>
  </si>
  <si>
    <t>DERRADJI</t>
  </si>
  <si>
    <t>Siham</t>
  </si>
  <si>
    <t>10LCA042</t>
  </si>
  <si>
    <t>GACEMI</t>
  </si>
  <si>
    <t>Fahima</t>
  </si>
  <si>
    <t>10LCA196</t>
  </si>
  <si>
    <t>HAMRANI</t>
  </si>
  <si>
    <t>09LCA521</t>
  </si>
  <si>
    <t>KENDIROU</t>
  </si>
  <si>
    <t>Nacera</t>
  </si>
  <si>
    <t>10LCA068</t>
  </si>
  <si>
    <t>KHODJA</t>
  </si>
  <si>
    <t>Wardiya</t>
  </si>
  <si>
    <t>10LCA222</t>
  </si>
  <si>
    <t>MAHRAZI</t>
  </si>
  <si>
    <t>Khalid</t>
  </si>
  <si>
    <t>09LCA016</t>
  </si>
  <si>
    <t>MAMOURI</t>
  </si>
  <si>
    <t>Massinissa</t>
  </si>
  <si>
    <t>09LCA573</t>
  </si>
  <si>
    <t>MAOUCHE</t>
  </si>
  <si>
    <t>Nacir</t>
  </si>
  <si>
    <t>10LCA152</t>
  </si>
  <si>
    <t>MELAB</t>
  </si>
  <si>
    <t>Gaya</t>
  </si>
  <si>
    <t>08822509CLA</t>
  </si>
  <si>
    <t>OULNANE</t>
  </si>
  <si>
    <t>Mohand ourabah</t>
  </si>
  <si>
    <t>09LCA394</t>
  </si>
  <si>
    <t>RABHI</t>
  </si>
  <si>
    <t>Sofiane</t>
  </si>
  <si>
    <t>SLIMANI</t>
  </si>
  <si>
    <t>09LCA686</t>
  </si>
  <si>
    <t>ZAMICHE</t>
  </si>
  <si>
    <t>Lamia</t>
  </si>
  <si>
    <t>09LCA332</t>
  </si>
  <si>
    <t>ZAREB</t>
  </si>
  <si>
    <t>Sonia</t>
  </si>
  <si>
    <t>09LCA728</t>
  </si>
  <si>
    <t>ZIANE</t>
  </si>
  <si>
    <t>Karima</t>
  </si>
  <si>
    <t>09LCA482</t>
  </si>
  <si>
    <t>ADNANE</t>
  </si>
  <si>
    <t>Faouzi</t>
  </si>
  <si>
    <t>09LCA046</t>
  </si>
  <si>
    <t>BENSEKHRI</t>
  </si>
  <si>
    <t>Nabila</t>
  </si>
  <si>
    <t>08LCA09T001</t>
  </si>
  <si>
    <t>BERDOUZ</t>
  </si>
  <si>
    <t>Larbi</t>
  </si>
  <si>
    <t>08J68509CLCA</t>
  </si>
  <si>
    <t>HANNAT</t>
  </si>
  <si>
    <t>Mahdi</t>
  </si>
  <si>
    <t>N°</t>
  </si>
  <si>
    <t>UNIVERSITE ABDERRAHMANE MIRA DE BEJAIA</t>
  </si>
  <si>
    <t>FACULTE DES LETTRES ET DES LANGUES</t>
  </si>
  <si>
    <t xml:space="preserve">     </t>
  </si>
  <si>
    <t xml:space="preserve">       </t>
  </si>
  <si>
    <t>1ère ANNEE LMD</t>
  </si>
  <si>
    <t>Crédits</t>
  </si>
  <si>
    <t>Coéf</t>
  </si>
  <si>
    <t>MOY SI</t>
  </si>
  <si>
    <t>credits MOY SI</t>
  </si>
  <si>
    <t>moy s2</t>
  </si>
  <si>
    <t>credits moy s2</t>
  </si>
  <si>
    <t>moy gle</t>
  </si>
  <si>
    <t>Total Credits</t>
  </si>
  <si>
    <t>Resultas</t>
  </si>
  <si>
    <t>Année universitaire 2012/2013</t>
  </si>
  <si>
    <r>
      <t xml:space="preserve">DEPARTEMENT </t>
    </r>
    <r>
      <rPr>
        <b/>
        <sz val="12"/>
        <rFont val="Arial Narrow"/>
        <family val="2"/>
      </rPr>
      <t>DE LANGUE ET CULTURE AMAZIGHES</t>
    </r>
  </si>
  <si>
    <t>SESSION JUIN</t>
  </si>
  <si>
    <t xml:space="preserve">        Admis Avec Déttes</t>
  </si>
  <si>
    <t>Triplant</t>
  </si>
  <si>
    <t>SESSION NORMALE</t>
  </si>
  <si>
    <t xml:space="preserve">                 Procès Verbal de délibérations</t>
  </si>
  <si>
    <t>Triplant 2</t>
  </si>
  <si>
    <t xml:space="preserve">             Procès Verbal de délibérations</t>
  </si>
  <si>
    <t>Pas de reinscription 2012/2013</t>
  </si>
  <si>
    <t>Corbeille</t>
  </si>
  <si>
    <t>Changement de filière</t>
  </si>
  <si>
    <t>SESSION Rattrapage</t>
  </si>
  <si>
    <t>12LCA0474</t>
  </si>
  <si>
    <t>belaouche</t>
  </si>
  <si>
    <t>Zineb</t>
  </si>
  <si>
    <t>10LCA038</t>
  </si>
  <si>
    <t>BEN MASSAOUD</t>
  </si>
  <si>
    <t>Djahida</t>
  </si>
  <si>
    <t>12LCA0472</t>
  </si>
  <si>
    <t>benamara</t>
  </si>
  <si>
    <t>samir</t>
  </si>
  <si>
    <t>10LCA048</t>
  </si>
  <si>
    <t>BENHAMDOUCHE</t>
  </si>
  <si>
    <t>Sabah</t>
  </si>
  <si>
    <t>11LCA340</t>
  </si>
  <si>
    <t>BENNAI</t>
  </si>
  <si>
    <t>M hamed</t>
  </si>
  <si>
    <t>12LCA0065</t>
  </si>
  <si>
    <t>boudebbouz</t>
  </si>
  <si>
    <t>nacera</t>
  </si>
  <si>
    <t>10LCA11T002</t>
  </si>
  <si>
    <t>BOURDJA</t>
  </si>
  <si>
    <t>Ahmed</t>
  </si>
  <si>
    <t>11LCA110</t>
  </si>
  <si>
    <t>CHIKHI</t>
  </si>
  <si>
    <t>Younis</t>
  </si>
  <si>
    <t>11LCA062</t>
  </si>
  <si>
    <t>DJOUADI</t>
  </si>
  <si>
    <t>Samih</t>
  </si>
  <si>
    <t>12LCA0165</t>
  </si>
  <si>
    <t>HANECHE</t>
  </si>
  <si>
    <t>Nedjma</t>
  </si>
  <si>
    <t>11LCA303</t>
  </si>
  <si>
    <t>IDER</t>
  </si>
  <si>
    <t>Samia</t>
  </si>
  <si>
    <t>12LCA0418</t>
  </si>
  <si>
    <t>KASRAOUI</t>
  </si>
  <si>
    <t>Abid</t>
  </si>
  <si>
    <t>08LCA274</t>
  </si>
  <si>
    <t>LAHLOU</t>
  </si>
  <si>
    <t>Mohand amokrane</t>
  </si>
  <si>
    <t>11LCA328</t>
  </si>
  <si>
    <t>MEHAH</t>
  </si>
  <si>
    <t>Lyes</t>
  </si>
  <si>
    <t>12LCA0198</t>
  </si>
  <si>
    <t>MEHENAOUI</t>
  </si>
  <si>
    <t>FARES</t>
  </si>
  <si>
    <t>12LCA0409</t>
  </si>
  <si>
    <t>MOHAMADI</t>
  </si>
  <si>
    <t>LYNDA</t>
  </si>
  <si>
    <t>11LCA010</t>
  </si>
  <si>
    <t>MOKRANI</t>
  </si>
  <si>
    <t>Soria</t>
  </si>
  <si>
    <t>09LCA735</t>
  </si>
  <si>
    <t>MOULOUDJ</t>
  </si>
  <si>
    <t>Abderrahmane</t>
  </si>
  <si>
    <t>09LCA565</t>
  </si>
  <si>
    <t>OMARI</t>
  </si>
  <si>
    <t>Mustapha</t>
  </si>
  <si>
    <t>11LCA043</t>
  </si>
  <si>
    <t>RAMDANI</t>
  </si>
  <si>
    <t>Souria</t>
  </si>
  <si>
    <t>10LCA105</t>
  </si>
  <si>
    <t>SAIDANI</t>
  </si>
  <si>
    <t>Ziane</t>
  </si>
  <si>
    <t>11LCA396</t>
  </si>
  <si>
    <t>SEKKOUM</t>
  </si>
  <si>
    <t>Silia</t>
  </si>
  <si>
    <t>11LCA046</t>
  </si>
  <si>
    <t>Douadi</t>
  </si>
  <si>
    <t>08810311CLCA</t>
  </si>
  <si>
    <t>TAKERKART</t>
  </si>
  <si>
    <t>Saloua</t>
  </si>
  <si>
    <t>10LCA106</t>
  </si>
  <si>
    <t>TARZOUTI</t>
  </si>
  <si>
    <t>Abdelouahab</t>
  </si>
  <si>
    <t>12LCA0156</t>
  </si>
  <si>
    <t>TEBANI</t>
  </si>
  <si>
    <t>Hayette</t>
  </si>
  <si>
    <t>09LCA078</t>
  </si>
  <si>
    <t>TOUAHRI</t>
  </si>
  <si>
    <t>Djamel</t>
  </si>
  <si>
    <t>10LCA147</t>
  </si>
  <si>
    <t>ZEGGANE</t>
  </si>
  <si>
    <t>11LCA130</t>
  </si>
  <si>
    <t>BELKACEMI</t>
  </si>
  <si>
    <t>Ismahane</t>
  </si>
  <si>
    <t>11LCA399</t>
  </si>
  <si>
    <t>KERROUCHE</t>
  </si>
  <si>
    <t>Houda</t>
  </si>
  <si>
    <t>10LCA043</t>
  </si>
  <si>
    <t>KHIREDDINE</t>
  </si>
  <si>
    <t>Hassiba</t>
  </si>
  <si>
    <t>10LCA262</t>
  </si>
  <si>
    <t>MADANI</t>
  </si>
  <si>
    <t>Adel</t>
  </si>
  <si>
    <t>10LCA146</t>
  </si>
  <si>
    <t>MERABTI</t>
  </si>
  <si>
    <t>Djafar</t>
  </si>
  <si>
    <t>09LCA326</t>
  </si>
  <si>
    <t>OUABA</t>
  </si>
  <si>
    <t>Locif</t>
  </si>
  <si>
    <t>09LCA014</t>
  </si>
  <si>
    <t>OUGUIGUI</t>
  </si>
  <si>
    <t>Yasmina</t>
  </si>
  <si>
    <t>10LCA074</t>
  </si>
  <si>
    <t>Samir</t>
  </si>
  <si>
    <t>09SHS20110CLCA</t>
  </si>
  <si>
    <t>SAIDJ</t>
  </si>
  <si>
    <t>Fahem</t>
  </si>
  <si>
    <t>10LCA045</t>
  </si>
  <si>
    <t>SARAH</t>
  </si>
  <si>
    <t>Malika</t>
  </si>
  <si>
    <t>123008310</t>
  </si>
  <si>
    <t>guemache</t>
  </si>
  <si>
    <t>halim</t>
  </si>
  <si>
    <t>123008416</t>
  </si>
  <si>
    <t>REDJAI</t>
  </si>
  <si>
    <t>Azza</t>
  </si>
  <si>
    <t>123008353</t>
  </si>
  <si>
    <t>SAFER</t>
  </si>
  <si>
    <t>Zoubida</t>
  </si>
  <si>
    <t>12LCA0400</t>
  </si>
  <si>
    <t>GHEZALI</t>
  </si>
  <si>
    <t>Abdessamie</t>
  </si>
  <si>
    <t>123015098</t>
  </si>
  <si>
    <t>hamnoune</t>
  </si>
  <si>
    <t>zahra</t>
  </si>
  <si>
    <t>12LCA0476</t>
  </si>
  <si>
    <t>YAHIAOUI</t>
  </si>
  <si>
    <t>Fares</t>
  </si>
  <si>
    <t>125016577</t>
  </si>
  <si>
    <t>ZEMRA</t>
  </si>
  <si>
    <t>AISSA</t>
  </si>
  <si>
    <t>Admis</t>
  </si>
  <si>
    <t>123008384</t>
  </si>
  <si>
    <t>ABDELLI</t>
  </si>
  <si>
    <t>SAOUSSANE</t>
  </si>
  <si>
    <t>123008366</t>
  </si>
  <si>
    <t>CHERGUI</t>
  </si>
  <si>
    <t>113016188</t>
  </si>
  <si>
    <t>AOUIMEUR</t>
  </si>
  <si>
    <t>Ajourné</t>
  </si>
  <si>
    <t>Année universitaire 2013/2014</t>
  </si>
  <si>
    <t>SESSION :Normale</t>
  </si>
  <si>
    <t xml:space="preserve">                      </t>
  </si>
  <si>
    <t>Admis Avec Dettes   Triplant</t>
  </si>
  <si>
    <t xml:space="preserve">SESSION :Rattrapage </t>
  </si>
  <si>
    <r>
      <t xml:space="preserve">DEPARTEMENT </t>
    </r>
    <r>
      <rPr>
        <b/>
        <sz val="8"/>
        <rFont val="Arial Narrow"/>
        <family val="2"/>
      </rPr>
      <t>DE LANGUE ET CULTURE AMAZIGHES</t>
    </r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</si>
</sst>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8"/>
      <name val="Arial"/>
      <family val="0"/>
    </font>
    <font>
      <sz val="10"/>
      <color indexed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 Narrow"/>
      <family val="2"/>
    </font>
    <font>
      <sz val="9"/>
      <color rgb="FFFF000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3" fillId="33" borderId="10" xfId="0" applyNumberFormat="1" applyFont="1" applyFill="1" applyBorder="1" applyAlignment="1">
      <alignment horizontal="left"/>
    </xf>
    <xf numFmtId="2" fontId="9" fillId="35" borderId="10" xfId="0" applyNumberFormat="1" applyFont="1" applyFill="1" applyBorder="1" applyAlignment="1">
      <alignment horizontal="left" textRotation="90"/>
    </xf>
    <xf numFmtId="2" fontId="3" fillId="35" borderId="10" xfId="0" applyNumberFormat="1" applyFont="1" applyFill="1" applyBorder="1" applyAlignment="1">
      <alignment horizontal="left"/>
    </xf>
    <xf numFmtId="0" fontId="9" fillId="35" borderId="10" xfId="0" applyFont="1" applyFill="1" applyBorder="1" applyAlignment="1">
      <alignment horizontal="left" textRotation="90"/>
    </xf>
    <xf numFmtId="0" fontId="9" fillId="36" borderId="10" xfId="0" applyFont="1" applyFill="1" applyBorder="1" applyAlignment="1">
      <alignment horizontal="left" textRotation="90"/>
    </xf>
    <xf numFmtId="0" fontId="9" fillId="0" borderId="10" xfId="0" applyFont="1" applyBorder="1" applyAlignment="1">
      <alignment horizontal="left" textRotation="90"/>
    </xf>
    <xf numFmtId="0" fontId="3" fillId="33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3" fillId="35" borderId="10" xfId="0" applyNumberFormat="1" applyFont="1" applyFill="1" applyBorder="1" applyAlignment="1">
      <alignment horizontal="left"/>
    </xf>
    <xf numFmtId="2" fontId="3" fillId="36" borderId="10" xfId="0" applyNumberFormat="1" applyFont="1" applyFill="1" applyBorder="1" applyAlignment="1">
      <alignment horizontal="left"/>
    </xf>
    <xf numFmtId="0" fontId="3" fillId="36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textRotation="90"/>
    </xf>
    <xf numFmtId="0" fontId="2" fillId="33" borderId="10" xfId="0" applyFont="1" applyFill="1" applyBorder="1" applyAlignment="1">
      <alignment horizontal="left" textRotation="90"/>
    </xf>
    <xf numFmtId="0" fontId="1" fillId="0" borderId="10" xfId="0" applyFont="1" applyBorder="1" applyAlignment="1">
      <alignment horizontal="left" textRotation="90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2" fontId="14" fillId="33" borderId="10" xfId="0" applyNumberFormat="1" applyFont="1" applyFill="1" applyBorder="1" applyAlignment="1">
      <alignment horizontal="left"/>
    </xf>
    <xf numFmtId="0" fontId="14" fillId="33" borderId="10" xfId="0" applyNumberFormat="1" applyFont="1" applyFill="1" applyBorder="1" applyAlignment="1">
      <alignment horizontal="left"/>
    </xf>
    <xf numFmtId="2" fontId="14" fillId="0" borderId="10" xfId="0" applyNumberFormat="1" applyFont="1" applyBorder="1" applyAlignment="1">
      <alignment horizontal="left"/>
    </xf>
    <xf numFmtId="2" fontId="14" fillId="35" borderId="10" xfId="0" applyNumberFormat="1" applyFont="1" applyFill="1" applyBorder="1" applyAlignment="1">
      <alignment horizontal="left"/>
    </xf>
    <xf numFmtId="0" fontId="14" fillId="35" borderId="10" xfId="0" applyNumberFormat="1" applyFont="1" applyFill="1" applyBorder="1" applyAlignment="1">
      <alignment horizontal="left"/>
    </xf>
    <xf numFmtId="2" fontId="14" fillId="36" borderId="10" xfId="0" applyNumberFormat="1" applyFont="1" applyFill="1" applyBorder="1" applyAlignment="1">
      <alignment horizontal="left"/>
    </xf>
    <xf numFmtId="0" fontId="14" fillId="36" borderId="1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2" fontId="9" fillId="35" borderId="10" xfId="0" applyNumberFormat="1" applyFont="1" applyFill="1" applyBorder="1" applyAlignment="1">
      <alignment horizontal="center" textRotation="90"/>
    </xf>
    <xf numFmtId="2" fontId="14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0" fontId="6" fillId="0" borderId="10" xfId="0" applyFont="1" applyBorder="1" applyAlignment="1">
      <alignment horizontal="left" textRotation="90"/>
    </xf>
    <xf numFmtId="0" fontId="16" fillId="0" borderId="0" xfId="0" applyFont="1" applyAlignment="1">
      <alignment/>
    </xf>
    <xf numFmtId="0" fontId="6" fillId="33" borderId="10" xfId="0" applyFont="1" applyFill="1" applyBorder="1" applyAlignment="1">
      <alignment horizontal="left" textRotation="90"/>
    </xf>
    <xf numFmtId="2" fontId="6" fillId="35" borderId="10" xfId="0" applyNumberFormat="1" applyFont="1" applyFill="1" applyBorder="1" applyAlignment="1">
      <alignment horizontal="left" textRotation="90"/>
    </xf>
    <xf numFmtId="0" fontId="17" fillId="0" borderId="10" xfId="0" applyFont="1" applyBorder="1" applyAlignment="1">
      <alignment horizontal="left" textRotation="90"/>
    </xf>
    <xf numFmtId="0" fontId="6" fillId="35" borderId="10" xfId="0" applyFont="1" applyFill="1" applyBorder="1" applyAlignment="1">
      <alignment horizontal="left" textRotation="90"/>
    </xf>
    <xf numFmtId="0" fontId="6" fillId="36" borderId="10" xfId="0" applyFont="1" applyFill="1" applyBorder="1" applyAlignment="1">
      <alignment horizontal="left" textRotation="90"/>
    </xf>
    <xf numFmtId="0" fontId="17" fillId="0" borderId="0" xfId="0" applyFont="1" applyAlignment="1">
      <alignment horizontal="left" textRotation="90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0" fillId="0" borderId="0" xfId="0" applyFont="1" applyAlignment="1">
      <alignment/>
    </xf>
    <xf numFmtId="2" fontId="18" fillId="33" borderId="10" xfId="0" applyNumberFormat="1" applyFont="1" applyFill="1" applyBorder="1" applyAlignment="1">
      <alignment horizontal="left"/>
    </xf>
    <xf numFmtId="0" fontId="18" fillId="33" borderId="10" xfId="0" applyNumberFormat="1" applyFont="1" applyFill="1" applyBorder="1" applyAlignment="1">
      <alignment horizontal="left"/>
    </xf>
    <xf numFmtId="2" fontId="18" fillId="0" borderId="10" xfId="0" applyNumberFormat="1" applyFont="1" applyBorder="1" applyAlignment="1">
      <alignment horizontal="left"/>
    </xf>
    <xf numFmtId="2" fontId="18" fillId="35" borderId="10" xfId="0" applyNumberFormat="1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35" borderId="10" xfId="0" applyNumberFormat="1" applyFont="1" applyFill="1" applyBorder="1" applyAlignment="1">
      <alignment horizontal="left"/>
    </xf>
    <xf numFmtId="2" fontId="4" fillId="36" borderId="10" xfId="0" applyNumberFormat="1" applyFont="1" applyFill="1" applyBorder="1" applyAlignment="1">
      <alignment horizontal="left"/>
    </xf>
    <xf numFmtId="0" fontId="4" fillId="36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49" fontId="0" fillId="0" borderId="0" xfId="0" applyNumberFormat="1" applyAlignment="1">
      <alignment/>
    </xf>
    <xf numFmtId="2" fontId="64" fillId="33" borderId="10" xfId="0" applyNumberFormat="1" applyFont="1" applyFill="1" applyBorder="1" applyAlignment="1">
      <alignment horizontal="left"/>
    </xf>
    <xf numFmtId="0" fontId="64" fillId="33" borderId="10" xfId="0" applyNumberFormat="1" applyFont="1" applyFill="1" applyBorder="1" applyAlignment="1">
      <alignment horizontal="left"/>
    </xf>
    <xf numFmtId="2" fontId="64" fillId="0" borderId="10" xfId="0" applyNumberFormat="1" applyFont="1" applyBorder="1" applyAlignment="1">
      <alignment horizontal="left"/>
    </xf>
    <xf numFmtId="2" fontId="64" fillId="35" borderId="10" xfId="0" applyNumberFormat="1" applyFont="1" applyFill="1" applyBorder="1" applyAlignment="1">
      <alignment horizontal="left"/>
    </xf>
    <xf numFmtId="0" fontId="64" fillId="35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3" fillId="33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left" textRotation="90"/>
    </xf>
    <xf numFmtId="0" fontId="7" fillId="33" borderId="10" xfId="0" applyFont="1" applyFill="1" applyBorder="1" applyAlignment="1">
      <alignment horizontal="left" textRotation="90"/>
    </xf>
    <xf numFmtId="2" fontId="7" fillId="35" borderId="10" xfId="0" applyNumberFormat="1" applyFont="1" applyFill="1" applyBorder="1" applyAlignment="1">
      <alignment horizontal="left" textRotation="90"/>
    </xf>
    <xf numFmtId="0" fontId="24" fillId="0" borderId="10" xfId="0" applyFont="1" applyBorder="1" applyAlignment="1">
      <alignment horizontal="left" textRotation="90"/>
    </xf>
    <xf numFmtId="0" fontId="7" fillId="35" borderId="10" xfId="0" applyFont="1" applyFill="1" applyBorder="1" applyAlignment="1">
      <alignment horizontal="left" textRotation="90"/>
    </xf>
    <xf numFmtId="0" fontId="7" fillId="36" borderId="10" xfId="0" applyFont="1" applyFill="1" applyBorder="1" applyAlignment="1">
      <alignment horizontal="left" textRotation="90"/>
    </xf>
    <xf numFmtId="2" fontId="65" fillId="0" borderId="10" xfId="0" applyNumberFormat="1" applyFont="1" applyBorder="1" applyAlignment="1">
      <alignment horizontal="left"/>
    </xf>
    <xf numFmtId="2" fontId="65" fillId="33" borderId="10" xfId="0" applyNumberFormat="1" applyFont="1" applyFill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2" fontId="23" fillId="33" borderId="10" xfId="0" applyNumberFormat="1" applyFont="1" applyFill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2" fontId="20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" fontId="5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5" fillId="0" borderId="10" xfId="0" applyFont="1" applyBorder="1" applyAlignment="1">
      <alignment horizontal="left" textRotation="90"/>
    </xf>
    <xf numFmtId="0" fontId="25" fillId="33" borderId="10" xfId="0" applyFont="1" applyFill="1" applyBorder="1" applyAlignment="1">
      <alignment horizontal="left" textRotation="90"/>
    </xf>
    <xf numFmtId="2" fontId="25" fillId="35" borderId="10" xfId="0" applyNumberFormat="1" applyFont="1" applyFill="1" applyBorder="1" applyAlignment="1">
      <alignment horizontal="left" textRotation="90"/>
    </xf>
    <xf numFmtId="0" fontId="26" fillId="0" borderId="10" xfId="0" applyFont="1" applyBorder="1" applyAlignment="1">
      <alignment horizontal="left" textRotation="90"/>
    </xf>
    <xf numFmtId="0" fontId="25" fillId="35" borderId="10" xfId="0" applyFont="1" applyFill="1" applyBorder="1" applyAlignment="1">
      <alignment horizontal="left" textRotation="90"/>
    </xf>
    <xf numFmtId="0" fontId="25" fillId="36" borderId="10" xfId="0" applyFont="1" applyFill="1" applyBorder="1" applyAlignment="1">
      <alignment horizontal="left" textRotation="90"/>
    </xf>
    <xf numFmtId="0" fontId="26" fillId="0" borderId="0" xfId="0" applyFont="1" applyAlignment="1">
      <alignment horizontal="left" textRotation="90"/>
    </xf>
    <xf numFmtId="2" fontId="66" fillId="33" borderId="10" xfId="0" applyNumberFormat="1" applyFont="1" applyFill="1" applyBorder="1" applyAlignment="1">
      <alignment horizontal="left"/>
    </xf>
    <xf numFmtId="0" fontId="66" fillId="33" borderId="10" xfId="0" applyNumberFormat="1" applyFont="1" applyFill="1" applyBorder="1" applyAlignment="1">
      <alignment horizontal="left"/>
    </xf>
    <xf numFmtId="2" fontId="67" fillId="0" borderId="10" xfId="0" applyNumberFormat="1" applyFont="1" applyBorder="1" applyAlignment="1">
      <alignment horizontal="left"/>
    </xf>
    <xf numFmtId="2" fontId="66" fillId="0" borderId="10" xfId="0" applyNumberFormat="1" applyFont="1" applyBorder="1" applyAlignment="1">
      <alignment horizontal="left"/>
    </xf>
    <xf numFmtId="2" fontId="67" fillId="33" borderId="10" xfId="0" applyNumberFormat="1" applyFont="1" applyFill="1" applyBorder="1" applyAlignment="1">
      <alignment horizontal="left"/>
    </xf>
    <xf numFmtId="2" fontId="66" fillId="35" borderId="10" xfId="0" applyNumberFormat="1" applyFont="1" applyFill="1" applyBorder="1" applyAlignment="1">
      <alignment horizontal="left"/>
    </xf>
    <xf numFmtId="0" fontId="66" fillId="35" borderId="1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13" fillId="33" borderId="10" xfId="0" applyNumberFormat="1" applyFont="1" applyFill="1" applyBorder="1" applyAlignment="1">
      <alignment horizontal="left"/>
    </xf>
    <xf numFmtId="2" fontId="5" fillId="35" borderId="10" xfId="0" applyNumberFormat="1" applyFont="1" applyFill="1" applyBorder="1" applyAlignment="1">
      <alignment horizontal="left"/>
    </xf>
    <xf numFmtId="0" fontId="5" fillId="35" borderId="10" xfId="0" applyNumberFormat="1" applyFont="1" applyFill="1" applyBorder="1" applyAlignment="1">
      <alignment horizontal="left"/>
    </xf>
    <xf numFmtId="2" fontId="5" fillId="36" borderId="10" xfId="0" applyNumberFormat="1" applyFont="1" applyFill="1" applyBorder="1" applyAlignment="1">
      <alignment horizontal="left"/>
    </xf>
    <xf numFmtId="0" fontId="5" fillId="36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49" fontId="13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2" fontId="5" fillId="33" borderId="11" xfId="0" applyNumberFormat="1" applyFont="1" applyFill="1" applyBorder="1" applyAlignment="1">
      <alignment horizontal="left"/>
    </xf>
    <xf numFmtId="0" fontId="5" fillId="33" borderId="11" xfId="0" applyNumberFormat="1" applyFont="1" applyFill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5" fillId="37" borderId="0" xfId="0" applyFont="1" applyFill="1" applyBorder="1" applyAlignment="1">
      <alignment horizontal="left"/>
    </xf>
    <xf numFmtId="0" fontId="13" fillId="37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2" fontId="66" fillId="33" borderId="10" xfId="0" applyNumberFormat="1" applyFont="1" applyFill="1" applyBorder="1" applyAlignment="1">
      <alignment horizontal="center"/>
    </xf>
    <xf numFmtId="2" fontId="67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2" fontId="67" fillId="33" borderId="10" xfId="0" applyNumberFormat="1" applyFont="1" applyFill="1" applyBorder="1" applyAlignment="1">
      <alignment horizontal="center"/>
    </xf>
    <xf numFmtId="0" fontId="66" fillId="33" borderId="10" xfId="0" applyNumberFormat="1" applyFont="1" applyFill="1" applyBorder="1" applyAlignment="1">
      <alignment horizontal="center"/>
    </xf>
    <xf numFmtId="2" fontId="66" fillId="35" borderId="10" xfId="0" applyNumberFormat="1" applyFont="1" applyFill="1" applyBorder="1" applyAlignment="1">
      <alignment horizontal="center"/>
    </xf>
    <xf numFmtId="0" fontId="66" fillId="3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2" fontId="5" fillId="37" borderId="0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/>
    </xf>
    <xf numFmtId="0" fontId="5" fillId="36" borderId="11" xfId="0" applyNumberFormat="1" applyFont="1" applyFill="1" applyBorder="1" applyAlignment="1">
      <alignment horizontal="center"/>
    </xf>
    <xf numFmtId="0" fontId="66" fillId="0" borderId="11" xfId="0" applyFont="1" applyBorder="1" applyAlignment="1">
      <alignment horizontal="left"/>
    </xf>
    <xf numFmtId="2" fontId="66" fillId="33" borderId="11" xfId="0" applyNumberFormat="1" applyFont="1" applyFill="1" applyBorder="1" applyAlignment="1">
      <alignment horizontal="left"/>
    </xf>
    <xf numFmtId="0" fontId="66" fillId="37" borderId="0" xfId="0" applyFont="1" applyFill="1" applyBorder="1" applyAlignment="1">
      <alignment horizontal="left"/>
    </xf>
    <xf numFmtId="2" fontId="66" fillId="37" borderId="0" xfId="0" applyNumberFormat="1" applyFont="1" applyFill="1" applyBorder="1" applyAlignment="1">
      <alignment horizontal="left"/>
    </xf>
    <xf numFmtId="0" fontId="66" fillId="37" borderId="0" xfId="0" applyNumberFormat="1" applyFont="1" applyFill="1" applyBorder="1" applyAlignment="1">
      <alignment horizontal="left"/>
    </xf>
    <xf numFmtId="0" fontId="66" fillId="33" borderId="11" xfId="0" applyNumberFormat="1" applyFont="1" applyFill="1" applyBorder="1" applyAlignment="1">
      <alignment horizontal="left"/>
    </xf>
    <xf numFmtId="2" fontId="66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2" fontId="5" fillId="33" borderId="16" xfId="0" applyNumberFormat="1" applyFont="1" applyFill="1" applyBorder="1" applyAlignment="1">
      <alignment horizontal="left"/>
    </xf>
    <xf numFmtId="0" fontId="5" fillId="33" borderId="16" xfId="0" applyNumberFormat="1" applyFont="1" applyFill="1" applyBorder="1" applyAlignment="1">
      <alignment horizontal="left"/>
    </xf>
    <xf numFmtId="2" fontId="13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2" fontId="5" fillId="36" borderId="16" xfId="0" applyNumberFormat="1" applyFont="1" applyFill="1" applyBorder="1" applyAlignment="1">
      <alignment horizontal="center"/>
    </xf>
    <xf numFmtId="0" fontId="5" fillId="36" borderId="16" xfId="0" applyNumberFormat="1" applyFont="1" applyFill="1" applyBorder="1" applyAlignment="1">
      <alignment horizontal="center"/>
    </xf>
    <xf numFmtId="2" fontId="66" fillId="37" borderId="0" xfId="0" applyNumberFormat="1" applyFont="1" applyFill="1" applyBorder="1" applyAlignment="1">
      <alignment horizontal="center"/>
    </xf>
    <xf numFmtId="0" fontId="66" fillId="37" borderId="0" xfId="0" applyNumberFormat="1" applyFont="1" applyFill="1" applyBorder="1" applyAlignment="1">
      <alignment horizontal="center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"/>
  <sheetViews>
    <sheetView zoomScalePageLayoutView="0" workbookViewId="0" topLeftCell="U1">
      <selection activeCell="D27" sqref="D27"/>
    </sheetView>
  </sheetViews>
  <sheetFormatPr defaultColWidth="11.421875" defaultRowHeight="12.75"/>
  <cols>
    <col min="1" max="1" width="3.140625" style="0" customWidth="1"/>
    <col min="5" max="5" width="4.28125" style="0" bestFit="1" customWidth="1"/>
    <col min="6" max="6" width="0" style="0" hidden="1" customWidth="1"/>
    <col min="7" max="7" width="4.28125" style="0" bestFit="1" customWidth="1"/>
    <col min="8" max="8" width="0" style="0" hidden="1" customWidth="1"/>
    <col min="9" max="9" width="3.8515625" style="0" bestFit="1" customWidth="1"/>
    <col min="10" max="10" width="0" style="0" hidden="1" customWidth="1"/>
    <col min="11" max="11" width="4.28125" style="0" bestFit="1" customWidth="1"/>
    <col min="12" max="12" width="0" style="0" hidden="1" customWidth="1"/>
    <col min="13" max="13" width="4.28125" style="0" bestFit="1" customWidth="1"/>
    <col min="14" max="14" width="0" style="0" hidden="1" customWidth="1"/>
    <col min="15" max="15" width="4.28125" style="0" bestFit="1" customWidth="1"/>
    <col min="16" max="16" width="0" style="0" hidden="1" customWidth="1"/>
    <col min="17" max="17" width="4.28125" style="0" bestFit="1" customWidth="1"/>
    <col min="18" max="18" width="0" style="0" hidden="1" customWidth="1"/>
    <col min="19" max="19" width="4.28125" style="0" bestFit="1" customWidth="1"/>
    <col min="20" max="20" width="0" style="0" hidden="1" customWidth="1"/>
    <col min="21" max="21" width="4.28125" style="0" bestFit="1" customWidth="1"/>
    <col min="22" max="22" width="0" style="0" hidden="1" customWidth="1"/>
    <col min="23" max="23" width="4.28125" style="0" bestFit="1" customWidth="1"/>
    <col min="24" max="24" width="0" style="0" hidden="1" customWidth="1"/>
    <col min="25" max="25" width="5.00390625" style="0" customWidth="1"/>
    <col min="26" max="26" width="0" style="0" hidden="1" customWidth="1"/>
    <col min="27" max="27" width="4.28125" style="0" bestFit="1" customWidth="1"/>
    <col min="28" max="28" width="0" style="0" hidden="1" customWidth="1"/>
    <col min="29" max="29" width="4.28125" style="0" bestFit="1" customWidth="1"/>
    <col min="30" max="30" width="0" style="0" hidden="1" customWidth="1"/>
    <col min="31" max="31" width="4.8515625" style="0" customWidth="1"/>
    <col min="32" max="32" width="0" style="0" hidden="1" customWidth="1"/>
    <col min="33" max="33" width="4.28125" style="0" bestFit="1" customWidth="1"/>
    <col min="34" max="34" width="3.8515625" style="0" bestFit="1" customWidth="1"/>
    <col min="35" max="35" width="4.8515625" style="0" customWidth="1"/>
    <col min="36" max="36" width="0" style="0" hidden="1" customWidth="1"/>
    <col min="37" max="37" width="4.28125" style="0" bestFit="1" customWidth="1"/>
    <col min="38" max="38" width="0" style="0" hidden="1" customWidth="1"/>
    <col min="39" max="39" width="3.8515625" style="0" bestFit="1" customWidth="1"/>
    <col min="40" max="40" width="0" style="0" hidden="1" customWidth="1"/>
    <col min="41" max="41" width="4.28125" style="0" bestFit="1" customWidth="1"/>
    <col min="42" max="42" width="0" style="0" hidden="1" customWidth="1"/>
    <col min="43" max="43" width="4.28125" style="0" bestFit="1" customWidth="1"/>
    <col min="44" max="44" width="0" style="0" hidden="1" customWidth="1"/>
    <col min="45" max="45" width="3.8515625" style="0" bestFit="1" customWidth="1"/>
    <col min="46" max="46" width="0" style="0" hidden="1" customWidth="1"/>
    <col min="47" max="47" width="4.28125" style="0" bestFit="1" customWidth="1"/>
    <col min="48" max="48" width="0" style="0" hidden="1" customWidth="1"/>
    <col min="49" max="49" width="5.28125" style="0" customWidth="1"/>
    <col min="50" max="50" width="0" style="0" hidden="1" customWidth="1"/>
    <col min="51" max="51" width="4.28125" style="0" bestFit="1" customWidth="1"/>
    <col min="52" max="52" width="0" style="0" hidden="1" customWidth="1"/>
    <col min="53" max="53" width="5.140625" style="0" customWidth="1"/>
    <col min="54" max="54" width="0" style="0" hidden="1" customWidth="1"/>
    <col min="55" max="55" width="5.421875" style="0" customWidth="1"/>
    <col min="56" max="56" width="0" style="0" hidden="1" customWidth="1"/>
    <col min="57" max="57" width="4.57421875" style="0" customWidth="1"/>
    <col min="58" max="58" width="0" style="0" hidden="1" customWidth="1"/>
    <col min="59" max="59" width="4.7109375" style="0" customWidth="1"/>
    <col min="60" max="60" width="0" style="0" hidden="1" customWidth="1"/>
    <col min="61" max="61" width="4.8515625" style="0" customWidth="1"/>
    <col min="62" max="62" width="0" style="0" hidden="1" customWidth="1"/>
    <col min="63" max="66" width="3.8515625" style="0" bestFit="1" customWidth="1"/>
    <col min="67" max="67" width="22.140625" style="0" customWidth="1"/>
  </cols>
  <sheetData>
    <row r="1" spans="1:67" ht="15.75">
      <c r="A1" t="s">
        <v>106</v>
      </c>
      <c r="E1" s="79"/>
      <c r="Q1" s="79"/>
      <c r="AG1" s="79"/>
      <c r="AH1" s="79"/>
      <c r="AI1" s="79"/>
      <c r="AU1" s="79"/>
      <c r="BA1" s="79"/>
      <c r="BK1" s="79"/>
      <c r="BL1" s="3"/>
      <c r="BM1" s="3"/>
      <c r="BN1" s="3"/>
      <c r="BO1" s="53"/>
    </row>
    <row r="2" spans="1:67" ht="20.25">
      <c r="A2" s="80" t="s">
        <v>106</v>
      </c>
      <c r="B2" s="80"/>
      <c r="C2" s="80"/>
      <c r="D2" s="81"/>
      <c r="E2" s="80"/>
      <c r="F2" s="80"/>
      <c r="G2" s="80"/>
      <c r="H2" s="4"/>
      <c r="I2" s="4"/>
      <c r="J2" s="4"/>
      <c r="K2" s="4"/>
      <c r="L2" s="4"/>
      <c r="M2" s="6"/>
      <c r="N2" s="6"/>
      <c r="O2" s="4"/>
      <c r="P2" s="4"/>
      <c r="Q2" s="4"/>
      <c r="R2" s="4"/>
      <c r="S2" s="6"/>
      <c r="T2" s="6"/>
      <c r="U2" s="4"/>
      <c r="V2" s="4"/>
      <c r="W2" s="4"/>
      <c r="X2" s="4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J2" s="6"/>
      <c r="AK2" s="6"/>
      <c r="AL2" s="4"/>
      <c r="AM2" s="4"/>
      <c r="AN2" s="6"/>
      <c r="AO2" s="6"/>
      <c r="AP2" s="7"/>
      <c r="AQ2" s="7"/>
      <c r="AR2" s="7"/>
      <c r="AS2" s="7"/>
      <c r="AT2" s="7"/>
      <c r="AU2" s="7"/>
      <c r="AV2" s="7"/>
      <c r="AW2" s="82" t="s">
        <v>120</v>
      </c>
      <c r="AX2" s="82"/>
      <c r="AY2" s="83"/>
      <c r="AZ2" s="83"/>
      <c r="BA2" s="31"/>
      <c r="BB2" s="31"/>
      <c r="BC2" s="82"/>
      <c r="BD2" s="82"/>
      <c r="BE2" s="82"/>
      <c r="BF2" s="9"/>
      <c r="BG2" s="6"/>
      <c r="BH2" s="3"/>
      <c r="BI2" s="3"/>
      <c r="BJ2" s="3"/>
      <c r="BK2" s="3"/>
      <c r="BL2" s="9"/>
      <c r="BM2" s="6"/>
      <c r="BN2" s="6"/>
      <c r="BO2" s="54"/>
    </row>
    <row r="3" spans="1:67" ht="20.25">
      <c r="A3" s="80" t="s">
        <v>107</v>
      </c>
      <c r="B3" s="80"/>
      <c r="C3" s="80"/>
      <c r="D3" s="81"/>
      <c r="E3" s="80"/>
      <c r="F3" s="80"/>
      <c r="G3" s="80"/>
      <c r="H3" s="4"/>
      <c r="I3" s="4"/>
      <c r="J3" s="4"/>
      <c r="K3" s="4"/>
      <c r="L3" s="4"/>
      <c r="M3" s="6"/>
      <c r="N3" s="6"/>
      <c r="O3" s="7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6"/>
      <c r="AO3" s="6"/>
      <c r="AP3" s="7"/>
      <c r="AQ3" s="7"/>
      <c r="AR3" s="7"/>
      <c r="AS3" s="7"/>
      <c r="AT3" s="7"/>
      <c r="AU3" s="7"/>
      <c r="AV3" s="7"/>
      <c r="AW3" s="84"/>
      <c r="AX3" s="84"/>
      <c r="AY3" s="84"/>
      <c r="AZ3" s="84"/>
      <c r="BA3" s="84"/>
      <c r="BB3" s="84"/>
      <c r="BC3" s="84"/>
      <c r="BD3" s="84"/>
      <c r="BE3" s="84"/>
      <c r="BF3" s="3"/>
      <c r="BG3" s="3"/>
      <c r="BH3" s="31"/>
      <c r="BI3" s="31"/>
      <c r="BJ3" s="82"/>
      <c r="BK3" s="82"/>
      <c r="BL3" s="3"/>
      <c r="BM3" s="3"/>
      <c r="BN3" s="3"/>
      <c r="BO3" s="53"/>
    </row>
    <row r="4" spans="1:67" ht="20.25">
      <c r="A4" s="80" t="s">
        <v>121</v>
      </c>
      <c r="B4" s="80"/>
      <c r="C4" s="80"/>
      <c r="D4" s="81"/>
      <c r="E4" s="80"/>
      <c r="F4" s="80"/>
      <c r="G4" s="80"/>
      <c r="H4" s="4"/>
      <c r="I4" s="4"/>
      <c r="J4" s="4"/>
      <c r="K4" s="4"/>
      <c r="L4" s="4"/>
      <c r="M4" s="6"/>
      <c r="N4" s="6"/>
      <c r="O4" s="4"/>
      <c r="P4" s="4"/>
      <c r="Q4" s="4"/>
      <c r="R4" s="4"/>
      <c r="S4" s="6"/>
      <c r="T4" s="6"/>
      <c r="U4" s="4"/>
      <c r="V4" s="4"/>
      <c r="W4" s="4"/>
      <c r="X4" s="4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6"/>
      <c r="AK4" s="6"/>
      <c r="AL4" s="4"/>
      <c r="AM4" s="4"/>
      <c r="AN4" s="6"/>
      <c r="AO4" s="6"/>
      <c r="AP4" s="7"/>
      <c r="AQ4" s="7"/>
      <c r="AR4" s="7"/>
      <c r="AS4" s="7"/>
      <c r="AT4" s="7"/>
      <c r="AU4" s="7"/>
      <c r="AV4" s="7"/>
      <c r="AW4" s="84"/>
      <c r="AX4" s="84"/>
      <c r="AY4" s="84"/>
      <c r="AZ4" s="84"/>
      <c r="BA4" s="85" t="s">
        <v>125</v>
      </c>
      <c r="BB4" s="85"/>
      <c r="BC4" s="84"/>
      <c r="BD4" s="84"/>
      <c r="BE4" s="84"/>
      <c r="BF4" s="3"/>
      <c r="BG4" s="3"/>
      <c r="BH4" s="84"/>
      <c r="BI4" s="84"/>
      <c r="BJ4" s="84"/>
      <c r="BK4" s="84"/>
      <c r="BL4" s="3"/>
      <c r="BM4" s="3"/>
      <c r="BN4" s="3"/>
      <c r="BO4" s="53"/>
    </row>
    <row r="5" spans="1:67" ht="23.25">
      <c r="A5" s="4"/>
      <c r="B5" s="5"/>
      <c r="C5" s="4"/>
      <c r="D5" s="6"/>
      <c r="E5" s="4"/>
      <c r="F5" s="4"/>
      <c r="G5" s="7"/>
      <c r="H5" s="7"/>
      <c r="I5" s="7"/>
      <c r="J5" s="7"/>
      <c r="K5" s="4"/>
      <c r="L5" s="4"/>
      <c r="M5" s="6"/>
      <c r="N5" s="6"/>
      <c r="O5" s="4"/>
      <c r="P5" s="4"/>
      <c r="Q5" s="4"/>
      <c r="R5" s="4"/>
      <c r="S5" s="6"/>
      <c r="T5" s="6"/>
      <c r="U5" s="4"/>
      <c r="V5" s="4"/>
      <c r="W5" s="4"/>
      <c r="X5" s="4"/>
      <c r="Y5" s="86"/>
      <c r="Z5" s="86"/>
      <c r="AA5" s="86"/>
      <c r="AB5" s="86"/>
      <c r="AC5" s="86"/>
      <c r="AD5" s="86"/>
      <c r="AE5" s="87" t="s">
        <v>128</v>
      </c>
      <c r="AF5" s="87"/>
      <c r="AG5" s="86"/>
      <c r="AH5" s="86"/>
      <c r="AI5" s="86"/>
      <c r="AJ5" s="88"/>
      <c r="AK5" s="88"/>
      <c r="AL5" s="7"/>
      <c r="AM5" s="7"/>
      <c r="AN5" s="3"/>
      <c r="AO5" s="3"/>
      <c r="AP5" s="89"/>
      <c r="AQ5" s="89"/>
      <c r="AR5" s="7"/>
      <c r="AS5" s="7"/>
      <c r="AT5" s="7"/>
      <c r="AU5" s="7"/>
      <c r="AV5" s="7"/>
      <c r="AW5" s="7"/>
      <c r="AX5" s="7"/>
      <c r="AY5" s="7"/>
      <c r="AZ5" s="3"/>
      <c r="BA5" s="3"/>
      <c r="BB5" s="3" t="s">
        <v>108</v>
      </c>
      <c r="BC5" s="3"/>
      <c r="BD5" s="84"/>
      <c r="BE5" s="84"/>
      <c r="BF5" s="84"/>
      <c r="BG5" s="84"/>
      <c r="BH5" s="85" t="s">
        <v>122</v>
      </c>
      <c r="BI5" s="85"/>
      <c r="BJ5" s="84"/>
      <c r="BK5" s="84"/>
      <c r="BL5" s="3"/>
      <c r="BM5" s="3"/>
      <c r="BN5" s="3"/>
      <c r="BO5" s="53"/>
    </row>
    <row r="6" spans="1:67" ht="23.25">
      <c r="A6" s="4"/>
      <c r="B6" s="5"/>
      <c r="C6" s="4"/>
      <c r="D6" s="11"/>
      <c r="E6" s="7"/>
      <c r="F6" s="7"/>
      <c r="G6" s="12"/>
      <c r="H6" s="12"/>
      <c r="I6" s="7"/>
      <c r="J6" s="7"/>
      <c r="K6" s="4"/>
      <c r="L6" s="4"/>
      <c r="M6" s="6"/>
      <c r="N6" s="6"/>
      <c r="O6" s="4"/>
      <c r="P6" s="4"/>
      <c r="Q6" s="4"/>
      <c r="R6" s="4"/>
      <c r="S6" s="6"/>
      <c r="T6" s="6"/>
      <c r="U6" s="4"/>
      <c r="V6" s="4"/>
      <c r="W6" s="4"/>
      <c r="X6" s="4"/>
      <c r="Y6" s="30" t="s">
        <v>123</v>
      </c>
      <c r="Z6" s="86"/>
      <c r="AA6" s="86"/>
      <c r="AB6" s="86"/>
      <c r="AC6" s="86"/>
      <c r="AD6" s="86"/>
      <c r="AE6" s="88"/>
      <c r="AF6" s="88"/>
      <c r="AG6" s="86"/>
      <c r="AH6" s="86"/>
      <c r="AI6" s="66" t="s">
        <v>124</v>
      </c>
      <c r="AJ6" s="90"/>
      <c r="AK6" s="3"/>
      <c r="AL6" s="3"/>
      <c r="AM6" s="3"/>
      <c r="AN6" s="3"/>
      <c r="AO6" s="3"/>
      <c r="AP6" s="3"/>
      <c r="AQ6" s="3"/>
      <c r="AR6" s="7"/>
      <c r="AS6" s="7"/>
      <c r="AT6" s="7"/>
      <c r="AU6" s="7"/>
      <c r="AV6" s="7"/>
      <c r="AW6" s="7"/>
      <c r="AX6" s="7"/>
      <c r="AY6" s="7"/>
      <c r="AZ6" s="3"/>
      <c r="BA6" s="3"/>
      <c r="BB6" s="3" t="s">
        <v>109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53"/>
    </row>
    <row r="7" spans="1:67" ht="18">
      <c r="A7" s="91" t="s">
        <v>110</v>
      </c>
      <c r="B7" s="5"/>
      <c r="C7" s="4"/>
      <c r="D7" s="6"/>
      <c r="E7" s="4"/>
      <c r="F7" s="4"/>
      <c r="G7" s="4"/>
      <c r="H7" s="4"/>
      <c r="I7" s="4"/>
      <c r="J7" s="4"/>
      <c r="K7" s="4"/>
      <c r="L7" s="4"/>
      <c r="M7" s="6"/>
      <c r="N7" s="6"/>
      <c r="O7" s="4"/>
      <c r="P7" s="4"/>
      <c r="Q7" s="4"/>
      <c r="R7" s="4"/>
      <c r="S7" s="6"/>
      <c r="T7" s="6"/>
      <c r="U7" s="4"/>
      <c r="V7" s="4"/>
      <c r="W7" s="4"/>
      <c r="X7" s="4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6"/>
      <c r="AK7" s="6"/>
      <c r="AL7" s="4"/>
      <c r="AM7" s="4"/>
      <c r="AN7" s="6"/>
      <c r="AO7" s="6"/>
      <c r="AP7" s="7"/>
      <c r="AQ7" s="7"/>
      <c r="AR7" s="7"/>
      <c r="AS7" s="7"/>
      <c r="AT7" s="7"/>
      <c r="AU7" s="7"/>
      <c r="AV7" s="7"/>
      <c r="AW7" s="7"/>
      <c r="AX7" s="7"/>
      <c r="AY7" s="7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53"/>
    </row>
    <row r="8" spans="1:67" ht="15">
      <c r="A8" s="204" t="s">
        <v>111</v>
      </c>
      <c r="B8" s="205"/>
      <c r="C8" s="205"/>
      <c r="D8" s="205"/>
      <c r="E8" s="13">
        <v>15</v>
      </c>
      <c r="F8" s="13"/>
      <c r="G8" s="14">
        <v>3</v>
      </c>
      <c r="H8" s="14"/>
      <c r="I8" s="14">
        <v>3</v>
      </c>
      <c r="J8" s="14"/>
      <c r="K8" s="14">
        <v>3</v>
      </c>
      <c r="L8" s="14"/>
      <c r="M8" s="14">
        <v>3</v>
      </c>
      <c r="N8" s="14"/>
      <c r="O8" s="14">
        <v>3</v>
      </c>
      <c r="P8" s="14"/>
      <c r="Q8" s="13">
        <v>8</v>
      </c>
      <c r="R8" s="13"/>
      <c r="S8" s="15">
        <v>4</v>
      </c>
      <c r="T8" s="15"/>
      <c r="U8" s="15">
        <v>4</v>
      </c>
      <c r="V8" s="15"/>
      <c r="W8" s="16">
        <v>5</v>
      </c>
      <c r="X8" s="16"/>
      <c r="Y8" s="14">
        <v>3</v>
      </c>
      <c r="Z8" s="14"/>
      <c r="AA8" s="14">
        <v>2</v>
      </c>
      <c r="AB8" s="14"/>
      <c r="AC8" s="13">
        <v>2</v>
      </c>
      <c r="AD8" s="13"/>
      <c r="AE8" s="14">
        <v>2</v>
      </c>
      <c r="AF8" s="17"/>
      <c r="AG8" s="17"/>
      <c r="AH8" s="17"/>
      <c r="AI8" s="13">
        <v>15</v>
      </c>
      <c r="AJ8" s="13"/>
      <c r="AK8" s="14">
        <v>3</v>
      </c>
      <c r="AL8" s="14"/>
      <c r="AM8" s="14">
        <v>3</v>
      </c>
      <c r="AN8" s="14"/>
      <c r="AO8" s="14">
        <v>3</v>
      </c>
      <c r="AP8" s="14"/>
      <c r="AQ8" s="14">
        <v>3</v>
      </c>
      <c r="AR8" s="14"/>
      <c r="AS8" s="14">
        <v>3</v>
      </c>
      <c r="AT8" s="14"/>
      <c r="AU8" s="13">
        <v>8</v>
      </c>
      <c r="AV8" s="13"/>
      <c r="AW8" s="15">
        <v>4</v>
      </c>
      <c r="AX8" s="15"/>
      <c r="AY8" s="15">
        <v>4</v>
      </c>
      <c r="AZ8" s="15"/>
      <c r="BA8" s="16">
        <v>5</v>
      </c>
      <c r="BB8" s="16"/>
      <c r="BC8" s="14">
        <v>3</v>
      </c>
      <c r="BD8" s="14"/>
      <c r="BE8" s="14">
        <v>2</v>
      </c>
      <c r="BF8" s="14"/>
      <c r="BG8" s="13">
        <v>2</v>
      </c>
      <c r="BH8" s="13"/>
      <c r="BI8" s="14">
        <v>2</v>
      </c>
      <c r="BJ8" s="17"/>
      <c r="BK8" s="17"/>
      <c r="BL8" s="17"/>
      <c r="BM8" s="1"/>
      <c r="BN8" s="1"/>
      <c r="BO8" s="55"/>
    </row>
    <row r="9" spans="1:67" ht="15">
      <c r="A9" s="206" t="s">
        <v>112</v>
      </c>
      <c r="B9" s="207"/>
      <c r="C9" s="207"/>
      <c r="D9" s="207"/>
      <c r="E9" s="32">
        <v>15</v>
      </c>
      <c r="F9" s="32"/>
      <c r="G9" s="33">
        <v>3</v>
      </c>
      <c r="H9" s="33"/>
      <c r="I9" s="33">
        <v>3</v>
      </c>
      <c r="J9" s="33"/>
      <c r="K9" s="33">
        <v>3</v>
      </c>
      <c r="L9" s="33"/>
      <c r="M9" s="33">
        <v>3</v>
      </c>
      <c r="N9" s="33"/>
      <c r="O9" s="33">
        <v>3</v>
      </c>
      <c r="P9" s="33"/>
      <c r="Q9" s="32">
        <v>8</v>
      </c>
      <c r="R9" s="32"/>
      <c r="S9" s="34">
        <v>4</v>
      </c>
      <c r="T9" s="34"/>
      <c r="U9" s="34">
        <v>4</v>
      </c>
      <c r="V9" s="34"/>
      <c r="W9" s="35">
        <v>5</v>
      </c>
      <c r="X9" s="35"/>
      <c r="Y9" s="33">
        <v>3</v>
      </c>
      <c r="Z9" s="33"/>
      <c r="AA9" s="33">
        <v>2</v>
      </c>
      <c r="AB9" s="33"/>
      <c r="AC9" s="32">
        <v>2</v>
      </c>
      <c r="AD9" s="32"/>
      <c r="AE9" s="33">
        <v>2</v>
      </c>
      <c r="AF9" s="17"/>
      <c r="AG9" s="17"/>
      <c r="AH9" s="17"/>
      <c r="AI9" s="32">
        <v>15</v>
      </c>
      <c r="AJ9" s="32"/>
      <c r="AK9" s="33">
        <v>3</v>
      </c>
      <c r="AL9" s="33"/>
      <c r="AM9" s="33">
        <v>3</v>
      </c>
      <c r="AN9" s="33"/>
      <c r="AO9" s="33">
        <v>3</v>
      </c>
      <c r="AP9" s="33"/>
      <c r="AQ9" s="33">
        <v>3</v>
      </c>
      <c r="AR9" s="33"/>
      <c r="AS9" s="33">
        <v>3</v>
      </c>
      <c r="AT9" s="33"/>
      <c r="AU9" s="32">
        <v>8</v>
      </c>
      <c r="AV9" s="32"/>
      <c r="AW9" s="34">
        <v>4</v>
      </c>
      <c r="AX9" s="34"/>
      <c r="AY9" s="34">
        <v>4</v>
      </c>
      <c r="AZ9" s="34"/>
      <c r="BA9" s="35">
        <v>5</v>
      </c>
      <c r="BB9" s="35"/>
      <c r="BC9" s="33">
        <v>3</v>
      </c>
      <c r="BD9" s="33"/>
      <c r="BE9" s="33">
        <v>2</v>
      </c>
      <c r="BF9" s="33"/>
      <c r="BG9" s="32">
        <v>2</v>
      </c>
      <c r="BH9" s="32"/>
      <c r="BI9" s="33">
        <v>2</v>
      </c>
      <c r="BJ9" s="17"/>
      <c r="BK9" s="17"/>
      <c r="BL9" s="17"/>
      <c r="BM9" s="1"/>
      <c r="BN9" s="1"/>
      <c r="BO9" s="55"/>
    </row>
    <row r="10" spans="1:67" ht="78">
      <c r="A10" s="56" t="s">
        <v>105</v>
      </c>
      <c r="B10" s="56" t="s">
        <v>0</v>
      </c>
      <c r="C10" s="56" t="s">
        <v>1</v>
      </c>
      <c r="D10" s="56" t="s">
        <v>2</v>
      </c>
      <c r="E10" s="58" t="s">
        <v>3</v>
      </c>
      <c r="F10" s="58"/>
      <c r="G10" s="56" t="s">
        <v>4</v>
      </c>
      <c r="H10" s="56"/>
      <c r="I10" s="56" t="s">
        <v>5</v>
      </c>
      <c r="J10" s="56"/>
      <c r="K10" s="56" t="s">
        <v>6</v>
      </c>
      <c r="L10" s="56"/>
      <c r="M10" s="56" t="s">
        <v>7</v>
      </c>
      <c r="N10" s="56"/>
      <c r="O10" s="56" t="s">
        <v>8</v>
      </c>
      <c r="P10" s="56"/>
      <c r="Q10" s="58" t="s">
        <v>9</v>
      </c>
      <c r="R10" s="58"/>
      <c r="S10" s="56" t="s">
        <v>10</v>
      </c>
      <c r="T10" s="56"/>
      <c r="U10" s="56" t="s">
        <v>11</v>
      </c>
      <c r="V10" s="56"/>
      <c r="W10" s="58" t="s">
        <v>12</v>
      </c>
      <c r="X10" s="56"/>
      <c r="Y10" s="56" t="s">
        <v>13</v>
      </c>
      <c r="Z10" s="56"/>
      <c r="AA10" s="56" t="s">
        <v>14</v>
      </c>
      <c r="AB10" s="56"/>
      <c r="AC10" s="58" t="s">
        <v>15</v>
      </c>
      <c r="AD10" s="56"/>
      <c r="AE10" s="56" t="s">
        <v>16</v>
      </c>
      <c r="AF10" s="56"/>
      <c r="AG10" s="59" t="s">
        <v>113</v>
      </c>
      <c r="AH10" s="59" t="s">
        <v>114</v>
      </c>
      <c r="AI10" s="58" t="s">
        <v>17</v>
      </c>
      <c r="AJ10" s="56"/>
      <c r="AK10" s="56" t="s">
        <v>18</v>
      </c>
      <c r="AL10" s="56"/>
      <c r="AM10" s="56" t="s">
        <v>19</v>
      </c>
      <c r="AN10" s="56"/>
      <c r="AO10" s="56" t="s">
        <v>20</v>
      </c>
      <c r="AP10" s="56"/>
      <c r="AQ10" s="56" t="s">
        <v>21</v>
      </c>
      <c r="AR10" s="56"/>
      <c r="AS10" s="56" t="s">
        <v>22</v>
      </c>
      <c r="AT10" s="56"/>
      <c r="AU10" s="58" t="s">
        <v>23</v>
      </c>
      <c r="AV10" s="56"/>
      <c r="AW10" s="56" t="s">
        <v>24</v>
      </c>
      <c r="AX10" s="56"/>
      <c r="AY10" s="56" t="s">
        <v>25</v>
      </c>
      <c r="AZ10" s="56"/>
      <c r="BA10" s="58" t="s">
        <v>26</v>
      </c>
      <c r="BB10" s="56"/>
      <c r="BC10" s="56" t="s">
        <v>27</v>
      </c>
      <c r="BD10" s="56"/>
      <c r="BE10" s="56" t="s">
        <v>28</v>
      </c>
      <c r="BF10" s="56"/>
      <c r="BG10" s="58" t="s">
        <v>29</v>
      </c>
      <c r="BH10" s="56"/>
      <c r="BI10" s="56" t="s">
        <v>30</v>
      </c>
      <c r="BJ10" s="60"/>
      <c r="BK10" s="61" t="s">
        <v>115</v>
      </c>
      <c r="BL10" s="61" t="s">
        <v>116</v>
      </c>
      <c r="BM10" s="62" t="s">
        <v>117</v>
      </c>
      <c r="BN10" s="62" t="s">
        <v>118</v>
      </c>
      <c r="BO10" s="56" t="s">
        <v>119</v>
      </c>
    </row>
    <row r="11" spans="1:67" ht="21" customHeight="1">
      <c r="A11" s="64">
        <v>1</v>
      </c>
      <c r="B11" s="65" t="s">
        <v>40</v>
      </c>
      <c r="C11" s="65" t="s">
        <v>41</v>
      </c>
      <c r="D11" s="65" t="s">
        <v>42</v>
      </c>
      <c r="E11" s="67">
        <f aca="true" t="shared" si="0" ref="E11:E17">((G11*3)+(I11*3)+(K11*3)+(M11*3)+(O11*3))/15</f>
        <v>8.748000000000001</v>
      </c>
      <c r="F11" s="68">
        <f aca="true" t="shared" si="1" ref="F11:F17">IF((E11&gt;=9.999),"15",(H11+J11+L11+N11+P11))</f>
        <v>6</v>
      </c>
      <c r="G11" s="69">
        <v>12</v>
      </c>
      <c r="H11" s="69" t="str">
        <f aca="true" t="shared" si="2" ref="H11:H17">IF((G11&gt;=9.999),"3","0")</f>
        <v>3</v>
      </c>
      <c r="I11" s="69">
        <v>7</v>
      </c>
      <c r="J11" s="69" t="str">
        <f aca="true" t="shared" si="3" ref="J11:J17">IF((I11&gt;=9.999),"3","0")</f>
        <v>0</v>
      </c>
      <c r="K11" s="69">
        <v>15.08</v>
      </c>
      <c r="L11" s="69" t="str">
        <f aca="true" t="shared" si="4" ref="L11:L17">IF((K11&gt;=9.999),"3","0")</f>
        <v>3</v>
      </c>
      <c r="M11" s="69">
        <v>7.33</v>
      </c>
      <c r="N11" s="69" t="str">
        <f aca="true" t="shared" si="5" ref="N11:N17">IF((M11&gt;=9.999),"3","0")</f>
        <v>0</v>
      </c>
      <c r="O11" s="69">
        <v>2.33</v>
      </c>
      <c r="P11" s="69" t="str">
        <f aca="true" t="shared" si="6" ref="P11:P17">IF((O11&gt;=9.999),"3","0")</f>
        <v>0</v>
      </c>
      <c r="Q11" s="67">
        <f aca="true" t="shared" si="7" ref="Q11:Q17">((S11*4)+(U11*4))/8</f>
        <v>12.375</v>
      </c>
      <c r="R11" s="68" t="str">
        <f aca="true" t="shared" si="8" ref="R11:R17">IF((Q11&gt;=9.999),"8",(T11+V11))</f>
        <v>8</v>
      </c>
      <c r="S11" s="69">
        <v>14.75</v>
      </c>
      <c r="T11" s="69" t="str">
        <f aca="true" t="shared" si="9" ref="T11:T17">IF((S11&gt;=9.999),"4","0")</f>
        <v>4</v>
      </c>
      <c r="U11" s="69">
        <v>10</v>
      </c>
      <c r="V11" s="69" t="str">
        <f aca="true" t="shared" si="10" ref="V11:V17">IF((U11&gt;=9.999),"4","0")</f>
        <v>4</v>
      </c>
      <c r="W11" s="67">
        <f aca="true" t="shared" si="11" ref="W11:W17">((Y11*3)+(AA11*2))/5</f>
        <v>10.7</v>
      </c>
      <c r="X11" s="68" t="str">
        <f aca="true" t="shared" si="12" ref="X11:X17">IF((W11&gt;=9.999),"5",(Z11+AB11))</f>
        <v>5</v>
      </c>
      <c r="Y11" s="69">
        <v>12.5</v>
      </c>
      <c r="Z11" s="69" t="str">
        <f aca="true" t="shared" si="13" ref="Z11:Z17">IF((Y11&gt;=9.999),"3","0")</f>
        <v>3</v>
      </c>
      <c r="AA11" s="69">
        <v>8</v>
      </c>
      <c r="AB11" s="69" t="str">
        <f aca="true" t="shared" si="14" ref="AB11:AB17">IF((AA11&gt;=9.999),"2","0")</f>
        <v>0</v>
      </c>
      <c r="AC11" s="67">
        <v>11</v>
      </c>
      <c r="AD11" s="67" t="str">
        <f aca="true" t="shared" si="15" ref="AD11:AD17">IF((AC11&gt;=9.999),"2","0")</f>
        <v>2</v>
      </c>
      <c r="AE11" s="69">
        <v>11</v>
      </c>
      <c r="AF11" s="69" t="str">
        <f aca="true" t="shared" si="16" ref="AF11:AF17">IF((AE11&gt;=9.999),"2","0")</f>
        <v>2</v>
      </c>
      <c r="AG11" s="70">
        <f aca="true" t="shared" si="17" ref="AG11:AG17">((E11*15)+(Q11*8)+(W11*5)+(AC11*2))/30</f>
        <v>10.190666666666667</v>
      </c>
      <c r="AH11" s="71" t="str">
        <f aca="true" t="shared" si="18" ref="AH11:AH17">IF((AG11&gt;=9.999),"30",(F11+R11+X11+AD11))</f>
        <v>30</v>
      </c>
      <c r="AI11" s="72">
        <f aca="true" t="shared" si="19" ref="AI11:AI17">((AK11*3)+(AM11*3)+(AO11*3)+(AQ11*3)+(AS11*3))/15</f>
        <v>2.134</v>
      </c>
      <c r="AJ11" s="73">
        <f aca="true" t="shared" si="20" ref="AJ11:AJ17">IF((AI11&gt;=9.999),"15",(AL11+AN11+AP11+AR11+AT11))</f>
        <v>0</v>
      </c>
      <c r="AK11" s="74">
        <v>0</v>
      </c>
      <c r="AL11" s="74"/>
      <c r="AM11" s="74">
        <v>0</v>
      </c>
      <c r="AN11" s="74"/>
      <c r="AO11" s="69">
        <v>10.67</v>
      </c>
      <c r="AP11" s="74"/>
      <c r="AQ11" s="74">
        <v>0</v>
      </c>
      <c r="AR11" s="74"/>
      <c r="AS11" s="74">
        <v>0</v>
      </c>
      <c r="AT11" s="74"/>
      <c r="AU11" s="67">
        <f aca="true" t="shared" si="21" ref="AU11:AU17">((AW11*4)+(AY11*4))/8</f>
        <v>10.335</v>
      </c>
      <c r="AV11" s="68" t="str">
        <f aca="true" t="shared" si="22" ref="AV11:AV17">IF((AU11&gt;=9.999),"8",(AX11+AZ11))</f>
        <v>8</v>
      </c>
      <c r="AW11" s="69">
        <v>10.67</v>
      </c>
      <c r="AX11" s="69" t="str">
        <f>IF((AW11&gt;=9.999),"4","0")</f>
        <v>4</v>
      </c>
      <c r="AY11" s="69">
        <v>10</v>
      </c>
      <c r="AZ11" s="74"/>
      <c r="BA11" s="67">
        <f aca="true" t="shared" si="23" ref="BA11:BA17">((BC11*3)+(BE11*2))/5</f>
        <v>13.232</v>
      </c>
      <c r="BB11" s="68" t="str">
        <f aca="true" t="shared" si="24" ref="BB11:BB17">IF((BA11&gt;=9.999),"5",(BD11+BF11))</f>
        <v>5</v>
      </c>
      <c r="BC11" s="69">
        <v>16.5</v>
      </c>
      <c r="BD11" s="69" t="str">
        <f>IF((BC11&gt;=9.999),"3","0")</f>
        <v>3</v>
      </c>
      <c r="BE11" s="69">
        <v>8.33</v>
      </c>
      <c r="BF11" s="74"/>
      <c r="BG11" s="67">
        <v>11</v>
      </c>
      <c r="BH11" s="67" t="str">
        <f aca="true" t="shared" si="25" ref="BH11:BH17">IF((BG11&gt;=9.999),"2","0")</f>
        <v>2</v>
      </c>
      <c r="BI11" s="69">
        <v>11</v>
      </c>
      <c r="BJ11" s="74"/>
      <c r="BK11" s="75">
        <f aca="true" t="shared" si="26" ref="BK11:BK17">((AI11*15)+(AU11*8)+(BA11*5)+(BG11*2))/30</f>
        <v>6.761666666666667</v>
      </c>
      <c r="BL11" s="71">
        <f aca="true" t="shared" si="27" ref="BL11:BL17">IF((BK11&gt;=9.999),"30",(AJ11+AV11+BB11+BH11))</f>
        <v>15</v>
      </c>
      <c r="BM11" s="76">
        <f aca="true" t="shared" si="28" ref="BM11:BM17">((E11*15)+(Q11*8)+(W11*5)+(AC11*2)+(AI11*15)+(AU11*8)+(BA11*5)+(BG11*2))/60</f>
        <v>8.476166666666668</v>
      </c>
      <c r="BN11" s="77">
        <f aca="true" t="shared" si="29" ref="BN11:BN17">IF((BM11&gt;=9.999),"60",(F11+R11+X11+AD11+AJ11+AV11+BB11+BH11))</f>
        <v>36</v>
      </c>
      <c r="BO11" s="29" t="s">
        <v>129</v>
      </c>
    </row>
    <row r="12" spans="1:67" ht="21" customHeight="1">
      <c r="A12" s="64">
        <v>2</v>
      </c>
      <c r="B12" s="65" t="s">
        <v>43</v>
      </c>
      <c r="C12" s="65" t="s">
        <v>44</v>
      </c>
      <c r="D12" s="65" t="s">
        <v>45</v>
      </c>
      <c r="E12" s="67">
        <f t="shared" si="0"/>
        <v>7.433999999999999</v>
      </c>
      <c r="F12" s="68">
        <f t="shared" si="1"/>
        <v>3</v>
      </c>
      <c r="G12" s="69">
        <v>11.83</v>
      </c>
      <c r="H12" s="69" t="str">
        <f t="shared" si="2"/>
        <v>3</v>
      </c>
      <c r="I12" s="69">
        <v>4.67</v>
      </c>
      <c r="J12" s="69" t="str">
        <f t="shared" si="3"/>
        <v>0</v>
      </c>
      <c r="K12" s="69">
        <v>8</v>
      </c>
      <c r="L12" s="69" t="str">
        <f t="shared" si="4"/>
        <v>0</v>
      </c>
      <c r="M12" s="69">
        <v>7</v>
      </c>
      <c r="N12" s="69" t="str">
        <f t="shared" si="5"/>
        <v>0</v>
      </c>
      <c r="O12" s="69">
        <v>5.67</v>
      </c>
      <c r="P12" s="69" t="str">
        <f t="shared" si="6"/>
        <v>0</v>
      </c>
      <c r="Q12" s="67">
        <f t="shared" si="7"/>
        <v>14.335</v>
      </c>
      <c r="R12" s="68" t="str">
        <f t="shared" si="8"/>
        <v>8</v>
      </c>
      <c r="S12" s="69">
        <v>15.17</v>
      </c>
      <c r="T12" s="69" t="str">
        <f t="shared" si="9"/>
        <v>4</v>
      </c>
      <c r="U12" s="69">
        <v>13.5</v>
      </c>
      <c r="V12" s="69" t="str">
        <f t="shared" si="10"/>
        <v>4</v>
      </c>
      <c r="W12" s="67">
        <f t="shared" si="11"/>
        <v>10.7</v>
      </c>
      <c r="X12" s="68" t="str">
        <f t="shared" si="12"/>
        <v>5</v>
      </c>
      <c r="Y12" s="69">
        <v>10.5</v>
      </c>
      <c r="Z12" s="69" t="str">
        <f t="shared" si="13"/>
        <v>3</v>
      </c>
      <c r="AA12" s="69">
        <v>11</v>
      </c>
      <c r="AB12" s="69" t="str">
        <f t="shared" si="14"/>
        <v>2</v>
      </c>
      <c r="AC12" s="67">
        <v>10.5</v>
      </c>
      <c r="AD12" s="67" t="str">
        <f t="shared" si="15"/>
        <v>2</v>
      </c>
      <c r="AE12" s="69">
        <v>10.5</v>
      </c>
      <c r="AF12" s="69" t="str">
        <f t="shared" si="16"/>
        <v>2</v>
      </c>
      <c r="AG12" s="70">
        <f t="shared" si="17"/>
        <v>10.023</v>
      </c>
      <c r="AH12" s="71" t="str">
        <f t="shared" si="18"/>
        <v>30</v>
      </c>
      <c r="AI12" s="72">
        <f t="shared" si="19"/>
        <v>2.334</v>
      </c>
      <c r="AJ12" s="73">
        <f t="shared" si="20"/>
        <v>0</v>
      </c>
      <c r="AK12" s="74">
        <v>0</v>
      </c>
      <c r="AL12" s="74"/>
      <c r="AM12" s="74">
        <v>0</v>
      </c>
      <c r="AN12" s="74"/>
      <c r="AO12" s="74">
        <v>0</v>
      </c>
      <c r="AP12" s="74"/>
      <c r="AQ12" s="69">
        <v>11.67</v>
      </c>
      <c r="AR12" s="74"/>
      <c r="AS12" s="74">
        <v>0</v>
      </c>
      <c r="AT12" s="74"/>
      <c r="AU12" s="67">
        <f t="shared" si="21"/>
        <v>10.875</v>
      </c>
      <c r="AV12" s="68" t="str">
        <f t="shared" si="22"/>
        <v>8</v>
      </c>
      <c r="AW12" s="69">
        <v>12</v>
      </c>
      <c r="AX12" s="69" t="str">
        <f>IF((AW12&gt;=9.999),"4","0")</f>
        <v>4</v>
      </c>
      <c r="AY12" s="69">
        <v>9.75</v>
      </c>
      <c r="AZ12" s="74"/>
      <c r="BA12" s="67">
        <f t="shared" si="23"/>
        <v>13.032</v>
      </c>
      <c r="BB12" s="68" t="str">
        <f t="shared" si="24"/>
        <v>5</v>
      </c>
      <c r="BC12" s="69">
        <v>14.5</v>
      </c>
      <c r="BD12" s="69" t="str">
        <f>IF((BC12&gt;=9.999),"3","0")</f>
        <v>3</v>
      </c>
      <c r="BE12" s="69">
        <v>10.83</v>
      </c>
      <c r="BF12" s="74"/>
      <c r="BG12" s="67">
        <v>11</v>
      </c>
      <c r="BH12" s="67" t="str">
        <f t="shared" si="25"/>
        <v>2</v>
      </c>
      <c r="BI12" s="69">
        <v>11</v>
      </c>
      <c r="BJ12" s="74"/>
      <c r="BK12" s="75">
        <f t="shared" si="26"/>
        <v>6.972333333333333</v>
      </c>
      <c r="BL12" s="71">
        <f t="shared" si="27"/>
        <v>15</v>
      </c>
      <c r="BM12" s="76">
        <f t="shared" si="28"/>
        <v>8.497666666666667</v>
      </c>
      <c r="BN12" s="77">
        <f t="shared" si="29"/>
        <v>33</v>
      </c>
      <c r="BO12" s="29" t="s">
        <v>129</v>
      </c>
    </row>
    <row r="13" spans="1:67" ht="21" customHeight="1">
      <c r="A13" s="64">
        <v>3</v>
      </c>
      <c r="B13" s="65" t="s">
        <v>57</v>
      </c>
      <c r="C13" s="65" t="s">
        <v>58</v>
      </c>
      <c r="D13" s="65" t="s">
        <v>33</v>
      </c>
      <c r="E13" s="67">
        <f t="shared" si="0"/>
        <v>8.633999999999999</v>
      </c>
      <c r="F13" s="68">
        <f t="shared" si="1"/>
        <v>9</v>
      </c>
      <c r="G13" s="69">
        <v>11.67</v>
      </c>
      <c r="H13" s="69" t="str">
        <f t="shared" si="2"/>
        <v>3</v>
      </c>
      <c r="I13" s="69">
        <v>3.67</v>
      </c>
      <c r="J13" s="69" t="str">
        <f t="shared" si="3"/>
        <v>0</v>
      </c>
      <c r="K13" s="69">
        <v>10.83</v>
      </c>
      <c r="L13" s="69" t="str">
        <f t="shared" si="4"/>
        <v>3</v>
      </c>
      <c r="M13" s="69">
        <v>10.33</v>
      </c>
      <c r="N13" s="69" t="str">
        <f t="shared" si="5"/>
        <v>3</v>
      </c>
      <c r="O13" s="69">
        <v>6.67</v>
      </c>
      <c r="P13" s="69" t="str">
        <f t="shared" si="6"/>
        <v>0</v>
      </c>
      <c r="Q13" s="67">
        <f t="shared" si="7"/>
        <v>10.5</v>
      </c>
      <c r="R13" s="68" t="str">
        <f t="shared" si="8"/>
        <v>8</v>
      </c>
      <c r="S13" s="69">
        <v>10.5</v>
      </c>
      <c r="T13" s="69" t="str">
        <f t="shared" si="9"/>
        <v>4</v>
      </c>
      <c r="U13" s="69">
        <v>10.5</v>
      </c>
      <c r="V13" s="69" t="str">
        <f t="shared" si="10"/>
        <v>4</v>
      </c>
      <c r="W13" s="67">
        <f t="shared" si="11"/>
        <v>12.732</v>
      </c>
      <c r="X13" s="68" t="str">
        <f t="shared" si="12"/>
        <v>5</v>
      </c>
      <c r="Y13" s="69">
        <v>15</v>
      </c>
      <c r="Z13" s="69" t="str">
        <f t="shared" si="13"/>
        <v>3</v>
      </c>
      <c r="AA13" s="69">
        <v>9.33</v>
      </c>
      <c r="AB13" s="69" t="str">
        <f t="shared" si="14"/>
        <v>0</v>
      </c>
      <c r="AC13" s="67">
        <v>11.5</v>
      </c>
      <c r="AD13" s="67" t="str">
        <f t="shared" si="15"/>
        <v>2</v>
      </c>
      <c r="AE13" s="69">
        <v>11.5</v>
      </c>
      <c r="AF13" s="69" t="str">
        <f t="shared" si="16"/>
        <v>2</v>
      </c>
      <c r="AG13" s="70">
        <f t="shared" si="17"/>
        <v>10.005666666666665</v>
      </c>
      <c r="AH13" s="71" t="str">
        <f t="shared" si="18"/>
        <v>30</v>
      </c>
      <c r="AI13" s="72">
        <f t="shared" si="19"/>
        <v>2.266</v>
      </c>
      <c r="AJ13" s="73">
        <f t="shared" si="20"/>
        <v>0</v>
      </c>
      <c r="AK13" s="74">
        <v>0</v>
      </c>
      <c r="AL13" s="74"/>
      <c r="AM13" s="74">
        <v>0</v>
      </c>
      <c r="AN13" s="74"/>
      <c r="AO13" s="74">
        <v>0</v>
      </c>
      <c r="AP13" s="74"/>
      <c r="AQ13" s="69">
        <v>11.33</v>
      </c>
      <c r="AR13" s="74"/>
      <c r="AS13" s="74">
        <v>0</v>
      </c>
      <c r="AT13" s="74"/>
      <c r="AU13" s="72">
        <f t="shared" si="21"/>
        <v>5</v>
      </c>
      <c r="AV13" s="73">
        <f t="shared" si="22"/>
        <v>0</v>
      </c>
      <c r="AW13" s="74">
        <v>0</v>
      </c>
      <c r="AX13" s="74"/>
      <c r="AY13" s="69">
        <v>10</v>
      </c>
      <c r="AZ13" s="74"/>
      <c r="BA13" s="72">
        <f t="shared" si="23"/>
        <v>6</v>
      </c>
      <c r="BB13" s="73">
        <f t="shared" si="24"/>
        <v>0</v>
      </c>
      <c r="BC13" s="69">
        <v>10</v>
      </c>
      <c r="BD13" s="74"/>
      <c r="BE13" s="74">
        <v>0</v>
      </c>
      <c r="BF13" s="74"/>
      <c r="BG13" s="72">
        <v>0</v>
      </c>
      <c r="BH13" s="72" t="str">
        <f t="shared" si="25"/>
        <v>0</v>
      </c>
      <c r="BI13" s="74">
        <v>0</v>
      </c>
      <c r="BJ13" s="74"/>
      <c r="BK13" s="75">
        <f t="shared" si="26"/>
        <v>3.4663333333333335</v>
      </c>
      <c r="BL13" s="71">
        <f t="shared" si="27"/>
        <v>0</v>
      </c>
      <c r="BM13" s="76">
        <f t="shared" si="28"/>
        <v>6.736</v>
      </c>
      <c r="BN13" s="77">
        <f t="shared" si="29"/>
        <v>24</v>
      </c>
      <c r="BO13" s="29" t="s">
        <v>129</v>
      </c>
    </row>
    <row r="14" spans="1:67" ht="21" customHeight="1">
      <c r="A14" s="64">
        <v>4</v>
      </c>
      <c r="B14" s="65" t="s">
        <v>71</v>
      </c>
      <c r="C14" s="65" t="s">
        <v>72</v>
      </c>
      <c r="D14" s="65" t="s">
        <v>73</v>
      </c>
      <c r="E14" s="67">
        <f t="shared" si="0"/>
        <v>9.166</v>
      </c>
      <c r="F14" s="68">
        <f t="shared" si="1"/>
        <v>3</v>
      </c>
      <c r="G14" s="69">
        <v>8.5</v>
      </c>
      <c r="H14" s="69" t="str">
        <f t="shared" si="2"/>
        <v>0</v>
      </c>
      <c r="I14" s="69">
        <v>8</v>
      </c>
      <c r="J14" s="69" t="str">
        <f t="shared" si="3"/>
        <v>0</v>
      </c>
      <c r="K14" s="69">
        <v>8.33</v>
      </c>
      <c r="L14" s="69" t="str">
        <f t="shared" si="4"/>
        <v>0</v>
      </c>
      <c r="M14" s="69">
        <v>12.67</v>
      </c>
      <c r="N14" s="69" t="str">
        <f t="shared" si="5"/>
        <v>3</v>
      </c>
      <c r="O14" s="69">
        <v>8.33</v>
      </c>
      <c r="P14" s="69" t="str">
        <f t="shared" si="6"/>
        <v>0</v>
      </c>
      <c r="Q14" s="67">
        <f t="shared" si="7"/>
        <v>12.625</v>
      </c>
      <c r="R14" s="68" t="str">
        <f t="shared" si="8"/>
        <v>8</v>
      </c>
      <c r="S14" s="69">
        <v>11.25</v>
      </c>
      <c r="T14" s="69" t="str">
        <f t="shared" si="9"/>
        <v>4</v>
      </c>
      <c r="U14" s="69">
        <v>14</v>
      </c>
      <c r="V14" s="69" t="str">
        <f t="shared" si="10"/>
        <v>4</v>
      </c>
      <c r="W14" s="67">
        <f t="shared" si="11"/>
        <v>10</v>
      </c>
      <c r="X14" s="68" t="str">
        <f t="shared" si="12"/>
        <v>5</v>
      </c>
      <c r="Y14" s="69">
        <v>10</v>
      </c>
      <c r="Z14" s="69" t="str">
        <f t="shared" si="13"/>
        <v>3</v>
      </c>
      <c r="AA14" s="69">
        <v>10</v>
      </c>
      <c r="AB14" s="69" t="str">
        <f t="shared" si="14"/>
        <v>2</v>
      </c>
      <c r="AC14" s="67">
        <v>11</v>
      </c>
      <c r="AD14" s="67" t="str">
        <f t="shared" si="15"/>
        <v>2</v>
      </c>
      <c r="AE14" s="69">
        <v>11</v>
      </c>
      <c r="AF14" s="69" t="str">
        <f t="shared" si="16"/>
        <v>2</v>
      </c>
      <c r="AG14" s="70">
        <f t="shared" si="17"/>
        <v>10.349666666666668</v>
      </c>
      <c r="AH14" s="71" t="str">
        <f t="shared" si="18"/>
        <v>30</v>
      </c>
      <c r="AI14" s="72">
        <f t="shared" si="19"/>
        <v>2.3</v>
      </c>
      <c r="AJ14" s="73">
        <f t="shared" si="20"/>
        <v>0</v>
      </c>
      <c r="AK14" s="74">
        <v>0</v>
      </c>
      <c r="AL14" s="74"/>
      <c r="AM14" s="74">
        <v>0</v>
      </c>
      <c r="AN14" s="74"/>
      <c r="AO14" s="74">
        <v>0</v>
      </c>
      <c r="AP14" s="74"/>
      <c r="AQ14" s="69">
        <v>11.5</v>
      </c>
      <c r="AR14" s="74"/>
      <c r="AS14" s="74">
        <v>0</v>
      </c>
      <c r="AT14" s="74"/>
      <c r="AU14" s="67">
        <f t="shared" si="21"/>
        <v>10.58</v>
      </c>
      <c r="AV14" s="68" t="str">
        <f t="shared" si="22"/>
        <v>8</v>
      </c>
      <c r="AW14" s="69">
        <v>9.83</v>
      </c>
      <c r="AX14" s="69" t="str">
        <f>IF((AW14&gt;=9.999),"4","0")</f>
        <v>0</v>
      </c>
      <c r="AY14" s="69">
        <v>11.33</v>
      </c>
      <c r="AZ14" s="74"/>
      <c r="BA14" s="67">
        <f t="shared" si="23"/>
        <v>12.382</v>
      </c>
      <c r="BB14" s="68" t="str">
        <f t="shared" si="24"/>
        <v>5</v>
      </c>
      <c r="BC14" s="69">
        <v>11.75</v>
      </c>
      <c r="BD14" s="69" t="str">
        <f>IF((BC14&gt;=9.999),"3","0")</f>
        <v>3</v>
      </c>
      <c r="BE14" s="69">
        <v>13.33</v>
      </c>
      <c r="BF14" s="74"/>
      <c r="BG14" s="67">
        <v>10.5</v>
      </c>
      <c r="BH14" s="67" t="str">
        <f t="shared" si="25"/>
        <v>2</v>
      </c>
      <c r="BI14" s="69">
        <v>10.5</v>
      </c>
      <c r="BJ14" s="74"/>
      <c r="BK14" s="75">
        <f t="shared" si="26"/>
        <v>6.735</v>
      </c>
      <c r="BL14" s="71">
        <f t="shared" si="27"/>
        <v>15</v>
      </c>
      <c r="BM14" s="76">
        <f t="shared" si="28"/>
        <v>8.542333333333334</v>
      </c>
      <c r="BN14" s="77">
        <f t="shared" si="29"/>
        <v>33</v>
      </c>
      <c r="BO14" s="29" t="s">
        <v>131</v>
      </c>
    </row>
    <row r="15" spans="1:67" ht="21" customHeight="1">
      <c r="A15" s="64">
        <v>5</v>
      </c>
      <c r="B15" s="65" t="s">
        <v>77</v>
      </c>
      <c r="C15" s="65" t="s">
        <v>78</v>
      </c>
      <c r="D15" s="65" t="s">
        <v>79</v>
      </c>
      <c r="E15" s="67">
        <f t="shared" si="0"/>
        <v>9.066</v>
      </c>
      <c r="F15" s="68">
        <f t="shared" si="1"/>
        <v>6</v>
      </c>
      <c r="G15" s="69">
        <v>12.83</v>
      </c>
      <c r="H15" s="69" t="str">
        <f t="shared" si="2"/>
        <v>3</v>
      </c>
      <c r="I15" s="69">
        <v>4.67</v>
      </c>
      <c r="J15" s="69" t="str">
        <f t="shared" si="3"/>
        <v>0</v>
      </c>
      <c r="K15" s="69">
        <v>7.67</v>
      </c>
      <c r="L15" s="69" t="str">
        <f t="shared" si="4"/>
        <v>0</v>
      </c>
      <c r="M15" s="69">
        <v>8.83</v>
      </c>
      <c r="N15" s="69" t="str">
        <f t="shared" si="5"/>
        <v>0</v>
      </c>
      <c r="O15" s="69">
        <v>11.33</v>
      </c>
      <c r="P15" s="69" t="str">
        <f t="shared" si="6"/>
        <v>3</v>
      </c>
      <c r="Q15" s="67">
        <f t="shared" si="7"/>
        <v>11.335</v>
      </c>
      <c r="R15" s="68" t="str">
        <f t="shared" si="8"/>
        <v>8</v>
      </c>
      <c r="S15" s="69">
        <v>9.17</v>
      </c>
      <c r="T15" s="69" t="str">
        <f t="shared" si="9"/>
        <v>0</v>
      </c>
      <c r="U15" s="69">
        <v>13.5</v>
      </c>
      <c r="V15" s="69" t="str">
        <f t="shared" si="10"/>
        <v>4</v>
      </c>
      <c r="W15" s="67">
        <f t="shared" si="11"/>
        <v>11.331999999999999</v>
      </c>
      <c r="X15" s="68" t="str">
        <f t="shared" si="12"/>
        <v>5</v>
      </c>
      <c r="Y15" s="69">
        <v>14</v>
      </c>
      <c r="Z15" s="69" t="str">
        <f t="shared" si="13"/>
        <v>3</v>
      </c>
      <c r="AA15" s="69">
        <v>7.33</v>
      </c>
      <c r="AB15" s="69" t="str">
        <f t="shared" si="14"/>
        <v>0</v>
      </c>
      <c r="AC15" s="67">
        <v>12</v>
      </c>
      <c r="AD15" s="67" t="str">
        <f t="shared" si="15"/>
        <v>2</v>
      </c>
      <c r="AE15" s="69">
        <v>12</v>
      </c>
      <c r="AF15" s="69" t="str">
        <f t="shared" si="16"/>
        <v>2</v>
      </c>
      <c r="AG15" s="70">
        <f t="shared" si="17"/>
        <v>10.244333333333335</v>
      </c>
      <c r="AH15" s="71" t="str">
        <f t="shared" si="18"/>
        <v>30</v>
      </c>
      <c r="AI15" s="72">
        <f t="shared" si="19"/>
        <v>4.266</v>
      </c>
      <c r="AJ15" s="73">
        <f t="shared" si="20"/>
        <v>0</v>
      </c>
      <c r="AK15" s="74">
        <v>0</v>
      </c>
      <c r="AL15" s="74"/>
      <c r="AM15" s="74">
        <v>0</v>
      </c>
      <c r="AN15" s="74"/>
      <c r="AO15" s="69">
        <v>10</v>
      </c>
      <c r="AP15" s="74"/>
      <c r="AQ15" s="69">
        <v>11.33</v>
      </c>
      <c r="AR15" s="74"/>
      <c r="AS15" s="74">
        <v>0</v>
      </c>
      <c r="AT15" s="74"/>
      <c r="AU15" s="67">
        <f t="shared" si="21"/>
        <v>10.75</v>
      </c>
      <c r="AV15" s="68" t="str">
        <f t="shared" si="22"/>
        <v>8</v>
      </c>
      <c r="AW15" s="69">
        <v>8</v>
      </c>
      <c r="AX15" s="69" t="str">
        <f>IF((AW15&gt;=9.999),"4","0")</f>
        <v>0</v>
      </c>
      <c r="AY15" s="69">
        <v>13.5</v>
      </c>
      <c r="AZ15" s="74"/>
      <c r="BA15" s="72">
        <f t="shared" si="23"/>
        <v>7.35</v>
      </c>
      <c r="BB15" s="73">
        <f t="shared" si="24"/>
        <v>0</v>
      </c>
      <c r="BC15" s="69">
        <v>12.25</v>
      </c>
      <c r="BD15" s="74"/>
      <c r="BE15" s="74">
        <v>0</v>
      </c>
      <c r="BF15" s="74"/>
      <c r="BG15" s="67">
        <v>10</v>
      </c>
      <c r="BH15" s="67" t="str">
        <f t="shared" si="25"/>
        <v>2</v>
      </c>
      <c r="BI15" s="69">
        <v>10</v>
      </c>
      <c r="BJ15" s="74"/>
      <c r="BK15" s="75">
        <f t="shared" si="26"/>
        <v>6.891333333333334</v>
      </c>
      <c r="BL15" s="71">
        <f t="shared" si="27"/>
        <v>10</v>
      </c>
      <c r="BM15" s="76">
        <f t="shared" si="28"/>
        <v>8.567833333333335</v>
      </c>
      <c r="BN15" s="77">
        <f t="shared" si="29"/>
        <v>31</v>
      </c>
      <c r="BO15" s="29" t="s">
        <v>129</v>
      </c>
    </row>
    <row r="16" spans="1:67" ht="21" customHeight="1">
      <c r="A16" s="64">
        <v>6</v>
      </c>
      <c r="B16" s="65" t="s">
        <v>84</v>
      </c>
      <c r="C16" s="65" t="s">
        <v>85</v>
      </c>
      <c r="D16" s="65" t="s">
        <v>86</v>
      </c>
      <c r="E16" s="67">
        <f t="shared" si="0"/>
        <v>9.366000000000001</v>
      </c>
      <c r="F16" s="68">
        <f t="shared" si="1"/>
        <v>3</v>
      </c>
      <c r="G16" s="69">
        <v>9.67</v>
      </c>
      <c r="H16" s="69" t="str">
        <f t="shared" si="2"/>
        <v>0</v>
      </c>
      <c r="I16" s="69">
        <v>7.83</v>
      </c>
      <c r="J16" s="69" t="str">
        <f t="shared" si="3"/>
        <v>0</v>
      </c>
      <c r="K16" s="69">
        <v>12.5</v>
      </c>
      <c r="L16" s="69" t="str">
        <f t="shared" si="4"/>
        <v>3</v>
      </c>
      <c r="M16" s="69">
        <v>9.5</v>
      </c>
      <c r="N16" s="69" t="str">
        <f t="shared" si="5"/>
        <v>0</v>
      </c>
      <c r="O16" s="69">
        <v>7.33</v>
      </c>
      <c r="P16" s="69" t="str">
        <f t="shared" si="6"/>
        <v>0</v>
      </c>
      <c r="Q16" s="67">
        <f t="shared" si="7"/>
        <v>11.585</v>
      </c>
      <c r="R16" s="68" t="str">
        <f t="shared" si="8"/>
        <v>8</v>
      </c>
      <c r="S16" s="69">
        <v>14.67</v>
      </c>
      <c r="T16" s="69" t="str">
        <f t="shared" si="9"/>
        <v>4</v>
      </c>
      <c r="U16" s="69">
        <v>8.5</v>
      </c>
      <c r="V16" s="69" t="str">
        <f t="shared" si="10"/>
        <v>0</v>
      </c>
      <c r="W16" s="67">
        <f t="shared" si="11"/>
        <v>10.2</v>
      </c>
      <c r="X16" s="68" t="str">
        <f t="shared" si="12"/>
        <v>5</v>
      </c>
      <c r="Y16" s="69">
        <v>11</v>
      </c>
      <c r="Z16" s="69" t="str">
        <f t="shared" si="13"/>
        <v>3</v>
      </c>
      <c r="AA16" s="69">
        <v>9</v>
      </c>
      <c r="AB16" s="69" t="str">
        <f t="shared" si="14"/>
        <v>0</v>
      </c>
      <c r="AC16" s="67">
        <v>10</v>
      </c>
      <c r="AD16" s="67" t="str">
        <f t="shared" si="15"/>
        <v>2</v>
      </c>
      <c r="AE16" s="69">
        <v>10</v>
      </c>
      <c r="AF16" s="69" t="str">
        <f t="shared" si="16"/>
        <v>2</v>
      </c>
      <c r="AG16" s="70">
        <f t="shared" si="17"/>
        <v>10.139000000000001</v>
      </c>
      <c r="AH16" s="71" t="str">
        <f t="shared" si="18"/>
        <v>30</v>
      </c>
      <c r="AI16" s="72">
        <f t="shared" si="19"/>
        <v>4.1</v>
      </c>
      <c r="AJ16" s="73">
        <f t="shared" si="20"/>
        <v>0</v>
      </c>
      <c r="AK16" s="69">
        <v>10.33</v>
      </c>
      <c r="AL16" s="74"/>
      <c r="AM16" s="74">
        <v>0</v>
      </c>
      <c r="AN16" s="74"/>
      <c r="AO16" s="69">
        <v>10.17</v>
      </c>
      <c r="AP16" s="74"/>
      <c r="AQ16" s="74">
        <v>0</v>
      </c>
      <c r="AR16" s="74"/>
      <c r="AS16" s="74">
        <v>0</v>
      </c>
      <c r="AT16" s="74"/>
      <c r="AU16" s="67">
        <f t="shared" si="21"/>
        <v>10.495000000000001</v>
      </c>
      <c r="AV16" s="68" t="str">
        <f t="shared" si="22"/>
        <v>8</v>
      </c>
      <c r="AW16" s="69">
        <v>11.33</v>
      </c>
      <c r="AX16" s="69" t="str">
        <f>IF((AW16&gt;=9.999),"4","0")</f>
        <v>4</v>
      </c>
      <c r="AY16" s="69">
        <v>9.66</v>
      </c>
      <c r="AZ16" s="74"/>
      <c r="BA16" s="67">
        <f t="shared" si="23"/>
        <v>10.331999999999999</v>
      </c>
      <c r="BB16" s="68" t="str">
        <f t="shared" si="24"/>
        <v>5</v>
      </c>
      <c r="BC16" s="69">
        <v>11</v>
      </c>
      <c r="BD16" s="69" t="str">
        <f>IF((BC16&gt;=9.999),"3","0")</f>
        <v>3</v>
      </c>
      <c r="BE16" s="69">
        <v>9.33</v>
      </c>
      <c r="BF16" s="74"/>
      <c r="BG16" s="67">
        <v>10</v>
      </c>
      <c r="BH16" s="67" t="str">
        <f t="shared" si="25"/>
        <v>2</v>
      </c>
      <c r="BI16" s="69">
        <v>10</v>
      </c>
      <c r="BJ16" s="74"/>
      <c r="BK16" s="75">
        <f t="shared" si="26"/>
        <v>7.237333333333334</v>
      </c>
      <c r="BL16" s="71">
        <f t="shared" si="27"/>
        <v>15</v>
      </c>
      <c r="BM16" s="76">
        <f t="shared" si="28"/>
        <v>8.688166666666666</v>
      </c>
      <c r="BN16" s="77">
        <f t="shared" si="29"/>
        <v>33</v>
      </c>
      <c r="BO16" s="29" t="s">
        <v>129</v>
      </c>
    </row>
    <row r="17" spans="1:67" ht="21" customHeight="1">
      <c r="A17" s="64">
        <v>7</v>
      </c>
      <c r="B17" s="65" t="s">
        <v>90</v>
      </c>
      <c r="C17" s="65" t="s">
        <v>91</v>
      </c>
      <c r="D17" s="65" t="s">
        <v>92</v>
      </c>
      <c r="E17" s="67">
        <f t="shared" si="0"/>
        <v>11.668</v>
      </c>
      <c r="F17" s="68" t="str">
        <f t="shared" si="1"/>
        <v>15</v>
      </c>
      <c r="G17" s="69">
        <v>15</v>
      </c>
      <c r="H17" s="69" t="str">
        <f t="shared" si="2"/>
        <v>3</v>
      </c>
      <c r="I17" s="69">
        <v>6.67</v>
      </c>
      <c r="J17" s="69" t="str">
        <f t="shared" si="3"/>
        <v>0</v>
      </c>
      <c r="K17" s="69">
        <v>14.83</v>
      </c>
      <c r="L17" s="69" t="str">
        <f t="shared" si="4"/>
        <v>3</v>
      </c>
      <c r="M17" s="69">
        <v>11.17</v>
      </c>
      <c r="N17" s="69" t="str">
        <f t="shared" si="5"/>
        <v>3</v>
      </c>
      <c r="O17" s="69">
        <v>10.67</v>
      </c>
      <c r="P17" s="69" t="str">
        <f t="shared" si="6"/>
        <v>3</v>
      </c>
      <c r="Q17" s="67">
        <f t="shared" si="7"/>
        <v>13.875</v>
      </c>
      <c r="R17" s="68" t="str">
        <f t="shared" si="8"/>
        <v>8</v>
      </c>
      <c r="S17" s="69">
        <v>14.75</v>
      </c>
      <c r="T17" s="69" t="str">
        <f t="shared" si="9"/>
        <v>4</v>
      </c>
      <c r="U17" s="69">
        <v>13</v>
      </c>
      <c r="V17" s="69" t="str">
        <f t="shared" si="10"/>
        <v>4</v>
      </c>
      <c r="W17" s="67">
        <f t="shared" si="11"/>
        <v>11.8</v>
      </c>
      <c r="X17" s="68" t="str">
        <f t="shared" si="12"/>
        <v>5</v>
      </c>
      <c r="Y17" s="69">
        <v>13</v>
      </c>
      <c r="Z17" s="69" t="str">
        <f t="shared" si="13"/>
        <v>3</v>
      </c>
      <c r="AA17" s="69">
        <v>10</v>
      </c>
      <c r="AB17" s="69" t="str">
        <f t="shared" si="14"/>
        <v>2</v>
      </c>
      <c r="AC17" s="67">
        <v>13</v>
      </c>
      <c r="AD17" s="67" t="str">
        <f t="shared" si="15"/>
        <v>2</v>
      </c>
      <c r="AE17" s="69">
        <v>13</v>
      </c>
      <c r="AF17" s="69" t="str">
        <f t="shared" si="16"/>
        <v>2</v>
      </c>
      <c r="AG17" s="70">
        <f t="shared" si="17"/>
        <v>12.367333333333333</v>
      </c>
      <c r="AH17" s="71" t="str">
        <f t="shared" si="18"/>
        <v>30</v>
      </c>
      <c r="AI17" s="72">
        <f t="shared" si="19"/>
        <v>0</v>
      </c>
      <c r="AJ17" s="73">
        <f t="shared" si="20"/>
        <v>0</v>
      </c>
      <c r="AK17" s="74">
        <v>0</v>
      </c>
      <c r="AL17" s="74"/>
      <c r="AM17" s="74">
        <v>0</v>
      </c>
      <c r="AN17" s="74"/>
      <c r="AO17" s="74">
        <v>0</v>
      </c>
      <c r="AP17" s="74"/>
      <c r="AQ17" s="74">
        <v>0</v>
      </c>
      <c r="AR17" s="74"/>
      <c r="AS17" s="74">
        <v>0</v>
      </c>
      <c r="AT17" s="74"/>
      <c r="AU17" s="72">
        <f t="shared" si="21"/>
        <v>0</v>
      </c>
      <c r="AV17" s="73">
        <f t="shared" si="22"/>
        <v>0</v>
      </c>
      <c r="AW17" s="74">
        <v>0</v>
      </c>
      <c r="AX17" s="74" t="str">
        <f>IF((AW17&gt;=9.999),"4","0")</f>
        <v>0</v>
      </c>
      <c r="AY17" s="74">
        <v>0</v>
      </c>
      <c r="AZ17" s="74"/>
      <c r="BA17" s="72">
        <f t="shared" si="23"/>
        <v>0</v>
      </c>
      <c r="BB17" s="73">
        <f t="shared" si="24"/>
        <v>0</v>
      </c>
      <c r="BC17" s="74">
        <v>0</v>
      </c>
      <c r="BD17" s="74"/>
      <c r="BE17" s="74">
        <v>0</v>
      </c>
      <c r="BF17" s="74"/>
      <c r="BG17" s="72">
        <v>0</v>
      </c>
      <c r="BH17" s="72" t="str">
        <f t="shared" si="25"/>
        <v>0</v>
      </c>
      <c r="BI17" s="74">
        <v>0</v>
      </c>
      <c r="BJ17" s="74"/>
      <c r="BK17" s="75">
        <f t="shared" si="26"/>
        <v>0</v>
      </c>
      <c r="BL17" s="71">
        <f t="shared" si="27"/>
        <v>0</v>
      </c>
      <c r="BM17" s="76">
        <f t="shared" si="28"/>
        <v>6.183666666666666</v>
      </c>
      <c r="BN17" s="77">
        <f t="shared" si="29"/>
        <v>30</v>
      </c>
      <c r="BO17" s="29" t="s">
        <v>129</v>
      </c>
    </row>
  </sheetData>
  <sheetProtection/>
  <mergeCells count="2">
    <mergeCell ref="A8:D8"/>
    <mergeCell ref="A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7"/>
  <sheetViews>
    <sheetView zoomScalePageLayoutView="0" workbookViewId="0" topLeftCell="A13">
      <selection activeCell="AM5" sqref="A1:IV16384"/>
    </sheetView>
  </sheetViews>
  <sheetFormatPr defaultColWidth="11.421875" defaultRowHeight="12.75"/>
  <cols>
    <col min="1" max="1" width="3.00390625" style="0" customWidth="1"/>
    <col min="2" max="2" width="10.28125" style="0" customWidth="1"/>
    <col min="3" max="3" width="9.8515625" style="0" customWidth="1"/>
    <col min="4" max="4" width="10.8515625" style="0" customWidth="1"/>
    <col min="5" max="5" width="4.8515625" style="0" bestFit="1" customWidth="1"/>
    <col min="6" max="6" width="9.7109375" style="0" hidden="1" customWidth="1"/>
    <col min="7" max="7" width="5.421875" style="0" customWidth="1"/>
    <col min="8" max="8" width="9.7109375" style="0" hidden="1" customWidth="1"/>
    <col min="9" max="9" width="6.8515625" style="0" customWidth="1"/>
    <col min="10" max="10" width="9.7109375" style="0" hidden="1" customWidth="1"/>
    <col min="11" max="11" width="6.28125" style="0" customWidth="1"/>
    <col min="12" max="12" width="9.7109375" style="0" hidden="1" customWidth="1"/>
    <col min="13" max="13" width="6.421875" style="0" customWidth="1"/>
    <col min="14" max="14" width="9.7109375" style="0" hidden="1" customWidth="1"/>
    <col min="15" max="15" width="6.421875" style="0" customWidth="1"/>
    <col min="16" max="16" width="0.13671875" style="0" customWidth="1"/>
    <col min="17" max="17" width="5.421875" style="0" customWidth="1"/>
    <col min="18" max="18" width="9.7109375" style="0" hidden="1" customWidth="1"/>
    <col min="19" max="19" width="6.57421875" style="0" customWidth="1"/>
    <col min="20" max="20" width="9.7109375" style="0" hidden="1" customWidth="1"/>
    <col min="21" max="21" width="6.00390625" style="0" customWidth="1"/>
    <col min="22" max="22" width="1.8515625" style="0" hidden="1" customWidth="1"/>
    <col min="23" max="23" width="5.421875" style="0" customWidth="1"/>
    <col min="24" max="24" width="9.7109375" style="0" hidden="1" customWidth="1"/>
    <col min="25" max="25" width="6.00390625" style="0" customWidth="1"/>
    <col min="26" max="26" width="0.13671875" style="0" hidden="1" customWidth="1"/>
    <col min="27" max="27" width="5.421875" style="0" customWidth="1"/>
    <col min="28" max="28" width="9.7109375" style="0" hidden="1" customWidth="1"/>
    <col min="29" max="29" width="6.28125" style="0" customWidth="1"/>
    <col min="30" max="30" width="9.7109375" style="0" hidden="1" customWidth="1"/>
    <col min="31" max="31" width="5.7109375" style="0" customWidth="1"/>
    <col min="32" max="32" width="9.7109375" style="0" hidden="1" customWidth="1"/>
    <col min="33" max="33" width="5.8515625" style="0" customWidth="1"/>
    <col min="34" max="34" width="3.8515625" style="0" bestFit="1" customWidth="1"/>
    <col min="35" max="35" width="5.57421875" style="0" bestFit="1" customWidth="1"/>
    <col min="36" max="36" width="9.7109375" style="0" hidden="1" customWidth="1"/>
    <col min="37" max="37" width="5.57421875" style="0" customWidth="1"/>
    <col min="38" max="38" width="9.7109375" style="0" hidden="1" customWidth="1"/>
    <col min="39" max="39" width="6.28125" style="0" customWidth="1"/>
    <col min="40" max="40" width="9.7109375" style="0" hidden="1" customWidth="1"/>
    <col min="41" max="41" width="6.421875" style="0" customWidth="1"/>
    <col min="42" max="42" width="9.7109375" style="0" hidden="1" customWidth="1"/>
    <col min="43" max="43" width="6.7109375" style="0" customWidth="1"/>
    <col min="44" max="44" width="9.7109375" style="0" hidden="1" customWidth="1"/>
    <col min="45" max="45" width="5.8515625" style="0" customWidth="1"/>
    <col min="46" max="46" width="9.7109375" style="0" hidden="1" customWidth="1"/>
    <col min="47" max="47" width="5.57421875" style="0" customWidth="1"/>
    <col min="48" max="48" width="9.7109375" style="0" hidden="1" customWidth="1"/>
    <col min="49" max="49" width="6.28125" style="0" customWidth="1"/>
    <col min="50" max="50" width="9.7109375" style="0" hidden="1" customWidth="1"/>
    <col min="51" max="51" width="5.7109375" style="0" customWidth="1"/>
    <col min="52" max="52" width="9.7109375" style="0" hidden="1" customWidth="1"/>
    <col min="53" max="53" width="6.28125" style="0" bestFit="1" customWidth="1"/>
    <col min="54" max="54" width="9.7109375" style="0" hidden="1" customWidth="1"/>
    <col min="55" max="55" width="5.57421875" style="0" customWidth="1"/>
    <col min="56" max="56" width="9.7109375" style="0" hidden="1" customWidth="1"/>
    <col min="57" max="57" width="5.57421875" style="0" customWidth="1"/>
    <col min="58" max="58" width="9.7109375" style="0" hidden="1" customWidth="1"/>
    <col min="59" max="59" width="7.57421875" style="0" customWidth="1"/>
    <col min="60" max="60" width="9.7109375" style="0" hidden="1" customWidth="1"/>
    <col min="61" max="61" width="5.7109375" style="0" customWidth="1"/>
    <col min="62" max="62" width="9.7109375" style="0" hidden="1" customWidth="1"/>
    <col min="63" max="63" width="5.57421875" style="0" bestFit="1" customWidth="1"/>
    <col min="64" max="64" width="4.140625" style="0" bestFit="1" customWidth="1"/>
    <col min="65" max="65" width="4.7109375" style="0" customWidth="1"/>
    <col min="66" max="66" width="4.140625" style="0" bestFit="1" customWidth="1"/>
    <col min="67" max="67" width="5.00390625" style="57" customWidth="1"/>
  </cols>
  <sheetData>
    <row r="1" spans="1:67" s="3" customFormat="1" ht="15.75">
      <c r="A1" s="1" t="s">
        <v>106</v>
      </c>
      <c r="B1" s="1"/>
      <c r="C1" s="1"/>
      <c r="D1" s="1"/>
      <c r="E1" s="9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98"/>
      <c r="AH1" s="98"/>
      <c r="AI1" s="98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98"/>
      <c r="AV1" s="1"/>
      <c r="AW1" s="1"/>
      <c r="AX1" s="1"/>
      <c r="AY1" s="1"/>
      <c r="AZ1" s="1"/>
      <c r="BA1" s="98"/>
      <c r="BB1" s="1"/>
      <c r="BC1" s="1"/>
      <c r="BD1" s="1"/>
      <c r="BE1" s="1"/>
      <c r="BF1" s="1"/>
      <c r="BG1" s="1"/>
      <c r="BH1" s="1"/>
      <c r="BI1" s="1"/>
      <c r="BJ1" s="1"/>
      <c r="BK1" s="98"/>
      <c r="BL1" s="99"/>
      <c r="BM1" s="99"/>
      <c r="BN1" s="99"/>
      <c r="BO1" s="100"/>
    </row>
    <row r="2" spans="1:67" s="3" customFormat="1" ht="20.25">
      <c r="A2" s="101" t="s">
        <v>106</v>
      </c>
      <c r="B2" s="101"/>
      <c r="C2" s="101"/>
      <c r="D2" s="102"/>
      <c r="E2" s="101"/>
      <c r="F2" s="101"/>
      <c r="G2" s="101"/>
      <c r="H2" s="103"/>
      <c r="I2" s="103"/>
      <c r="J2" s="103"/>
      <c r="K2" s="103"/>
      <c r="L2" s="103"/>
      <c r="M2" s="104"/>
      <c r="N2" s="104"/>
      <c r="O2" s="103"/>
      <c r="P2" s="103"/>
      <c r="Q2" s="103"/>
      <c r="R2" s="103"/>
      <c r="S2" s="104"/>
      <c r="T2" s="104"/>
      <c r="U2" s="101"/>
      <c r="V2" s="101"/>
      <c r="W2" s="101"/>
      <c r="X2" s="101"/>
      <c r="Y2" s="116"/>
      <c r="Z2" s="116"/>
      <c r="AA2" s="143" t="s">
        <v>128</v>
      </c>
      <c r="AB2" s="143"/>
      <c r="AC2" s="116"/>
      <c r="AD2" s="116"/>
      <c r="AE2" s="116"/>
      <c r="AF2" s="144"/>
      <c r="AG2" s="144"/>
      <c r="AH2" s="116"/>
      <c r="AI2" s="116"/>
      <c r="AJ2" s="145"/>
      <c r="AK2" s="145"/>
      <c r="AL2" s="103"/>
      <c r="AM2" s="103"/>
      <c r="AN2" s="104"/>
      <c r="AO2" s="104"/>
      <c r="AP2" s="105"/>
      <c r="AQ2" s="105"/>
      <c r="AR2" s="105"/>
      <c r="AS2" s="105"/>
      <c r="AT2" s="105"/>
      <c r="AU2" s="105"/>
      <c r="AV2" s="105"/>
      <c r="AW2" s="106" t="s">
        <v>274</v>
      </c>
      <c r="AX2" s="106"/>
      <c r="AY2" s="107"/>
      <c r="AZ2" s="107"/>
      <c r="BA2" s="108"/>
      <c r="BB2" s="108"/>
      <c r="BC2" s="106"/>
      <c r="BD2" s="106"/>
      <c r="BE2" s="106"/>
      <c r="BF2" s="109"/>
      <c r="BG2" s="104"/>
      <c r="BH2" s="99"/>
      <c r="BI2" s="99"/>
      <c r="BJ2" s="99"/>
      <c r="BK2" s="99"/>
      <c r="BL2" s="109"/>
      <c r="BM2" s="104"/>
      <c r="BN2" s="104"/>
      <c r="BO2" s="110"/>
    </row>
    <row r="3" spans="1:67" s="3" customFormat="1" ht="20.25">
      <c r="A3" s="101" t="s">
        <v>107</v>
      </c>
      <c r="B3" s="101"/>
      <c r="C3" s="101"/>
      <c r="D3" s="102"/>
      <c r="E3" s="101"/>
      <c r="F3" s="101"/>
      <c r="G3" s="101"/>
      <c r="H3" s="103"/>
      <c r="I3" s="103"/>
      <c r="J3" s="103"/>
      <c r="K3" s="103"/>
      <c r="L3" s="103"/>
      <c r="M3" s="104"/>
      <c r="N3" s="104"/>
      <c r="O3" s="105"/>
      <c r="P3" s="105"/>
      <c r="Q3" s="99"/>
      <c r="R3" s="99"/>
      <c r="S3" s="99"/>
      <c r="T3" s="99"/>
      <c r="U3" s="142" t="s">
        <v>276</v>
      </c>
      <c r="V3" s="101"/>
      <c r="W3" s="101"/>
      <c r="X3" s="101"/>
      <c r="Y3" s="116"/>
      <c r="Z3" s="116"/>
      <c r="AA3" s="144"/>
      <c r="AB3" s="144"/>
      <c r="AC3" s="116"/>
      <c r="AD3" s="116"/>
      <c r="AE3" s="146"/>
      <c r="AF3" s="145"/>
      <c r="AG3" s="145"/>
      <c r="AH3" s="145"/>
      <c r="AI3" s="145"/>
      <c r="AJ3" s="145"/>
      <c r="AK3" s="145"/>
      <c r="AL3" s="103"/>
      <c r="AM3" s="103"/>
      <c r="AN3" s="104"/>
      <c r="AO3" s="104"/>
      <c r="AP3" s="105"/>
      <c r="AQ3" s="105"/>
      <c r="AR3" s="105"/>
      <c r="AS3" s="105"/>
      <c r="AT3" s="105"/>
      <c r="AU3" s="105"/>
      <c r="AV3" s="105"/>
      <c r="AW3" s="111"/>
      <c r="AX3" s="111"/>
      <c r="AY3" s="111"/>
      <c r="AZ3" s="111"/>
      <c r="BA3" s="111"/>
      <c r="BB3" s="111"/>
      <c r="BC3" s="111"/>
      <c r="BD3" s="111"/>
      <c r="BE3" s="111"/>
      <c r="BF3" s="99"/>
      <c r="BG3" s="99"/>
      <c r="BH3" s="108"/>
      <c r="BI3" s="108"/>
      <c r="BJ3" s="106"/>
      <c r="BK3" s="106"/>
      <c r="BL3" s="99"/>
      <c r="BM3" s="99"/>
      <c r="BN3" s="99"/>
      <c r="BO3" s="100"/>
    </row>
    <row r="4" spans="1:67" s="3" customFormat="1" ht="20.25">
      <c r="A4" s="101" t="s">
        <v>121</v>
      </c>
      <c r="B4" s="101"/>
      <c r="C4" s="101"/>
      <c r="D4" s="102"/>
      <c r="E4" s="101"/>
      <c r="F4" s="101"/>
      <c r="G4" s="101"/>
      <c r="H4" s="103"/>
      <c r="I4" s="103"/>
      <c r="J4" s="103"/>
      <c r="K4" s="103"/>
      <c r="L4" s="103"/>
      <c r="M4" s="104"/>
      <c r="N4" s="104"/>
      <c r="O4" s="103"/>
      <c r="P4" s="103"/>
      <c r="Q4" s="103"/>
      <c r="R4" s="103"/>
      <c r="S4" s="104"/>
      <c r="T4" s="104"/>
      <c r="U4" s="103"/>
      <c r="V4" s="103"/>
      <c r="W4" s="103"/>
      <c r="X4" s="103"/>
      <c r="Y4" s="104"/>
      <c r="Z4" s="104"/>
      <c r="AA4" s="103"/>
      <c r="AB4" s="103"/>
      <c r="AC4" s="103"/>
      <c r="AD4" s="103"/>
      <c r="AE4" s="142" t="s">
        <v>277</v>
      </c>
      <c r="AF4" s="109"/>
      <c r="AG4" s="109"/>
      <c r="AH4" s="109"/>
      <c r="AI4" s="109"/>
      <c r="AJ4" s="104"/>
      <c r="AK4" s="104"/>
      <c r="AL4" s="103"/>
      <c r="AM4" s="103"/>
      <c r="AN4" s="104"/>
      <c r="AO4" s="104"/>
      <c r="AP4" s="105"/>
      <c r="AQ4" s="105"/>
      <c r="AR4" s="105"/>
      <c r="AS4" s="105"/>
      <c r="AT4" s="105"/>
      <c r="AU4" s="105"/>
      <c r="AV4" s="105"/>
      <c r="AW4" s="111"/>
      <c r="AX4" s="111"/>
      <c r="AY4" s="111"/>
      <c r="AZ4" s="111"/>
      <c r="BA4" s="112" t="s">
        <v>275</v>
      </c>
      <c r="BB4" s="112"/>
      <c r="BC4" s="111"/>
      <c r="BD4" s="111"/>
      <c r="BE4" s="111"/>
      <c r="BF4" s="99"/>
      <c r="BG4" s="99"/>
      <c r="BH4" s="111"/>
      <c r="BI4" s="111"/>
      <c r="BJ4" s="111"/>
      <c r="BK4" s="111"/>
      <c r="BL4" s="99"/>
      <c r="BM4" s="99"/>
      <c r="BN4" s="99"/>
      <c r="BO4" s="100"/>
    </row>
    <row r="5" spans="1:67" s="3" customFormat="1" ht="20.25">
      <c r="A5" s="103"/>
      <c r="B5" s="113"/>
      <c r="C5" s="103"/>
      <c r="D5" s="104"/>
      <c r="E5" s="103"/>
      <c r="F5" s="103"/>
      <c r="G5" s="105"/>
      <c r="H5" s="105"/>
      <c r="I5" s="105"/>
      <c r="J5" s="105"/>
      <c r="K5" s="103"/>
      <c r="L5" s="103"/>
      <c r="M5" s="104"/>
      <c r="N5" s="104"/>
      <c r="O5" s="103"/>
      <c r="P5" s="103"/>
      <c r="Q5" s="103"/>
      <c r="R5" s="103"/>
      <c r="S5" s="104"/>
      <c r="T5" s="104"/>
      <c r="U5" s="103"/>
      <c r="V5" s="103"/>
      <c r="W5" s="101"/>
      <c r="X5" s="101"/>
      <c r="Y5" s="101"/>
      <c r="Z5" s="101"/>
      <c r="AA5" s="101"/>
      <c r="AB5" s="101"/>
      <c r="AC5" s="101"/>
      <c r="AD5" s="101"/>
      <c r="AE5" s="140"/>
      <c r="AF5" s="140"/>
      <c r="AG5" s="101"/>
      <c r="AH5" s="101"/>
      <c r="AI5" s="101"/>
      <c r="AJ5" s="102"/>
      <c r="AK5" s="102"/>
      <c r="AL5" s="101"/>
      <c r="AM5" s="101"/>
      <c r="AN5" s="141"/>
      <c r="AO5" s="141"/>
      <c r="AP5" s="114"/>
      <c r="AQ5" s="114"/>
      <c r="AR5" s="101"/>
      <c r="AS5" s="101"/>
      <c r="AT5" s="105"/>
      <c r="AU5" s="105"/>
      <c r="AV5" s="105"/>
      <c r="AW5" s="105"/>
      <c r="AX5" s="105"/>
      <c r="AY5" s="105"/>
      <c r="AZ5" s="99"/>
      <c r="BA5" s="99"/>
      <c r="BB5" s="99" t="s">
        <v>108</v>
      </c>
      <c r="BC5" s="99"/>
      <c r="BD5" s="111"/>
      <c r="BE5" s="111"/>
      <c r="BF5" s="111"/>
      <c r="BG5" s="111"/>
      <c r="BH5" s="112" t="s">
        <v>122</v>
      </c>
      <c r="BI5" s="112"/>
      <c r="BJ5" s="111"/>
      <c r="BK5" s="111"/>
      <c r="BL5" s="99"/>
      <c r="BM5" s="99"/>
      <c r="BN5" s="99"/>
      <c r="BO5" s="100"/>
    </row>
    <row r="6" spans="1:67" s="3" customFormat="1" ht="18">
      <c r="A6" s="103"/>
      <c r="B6" s="113"/>
      <c r="C6" s="103"/>
      <c r="D6" s="115"/>
      <c r="E6" s="105"/>
      <c r="F6" s="105"/>
      <c r="G6" s="116"/>
      <c r="H6" s="116"/>
      <c r="I6" s="105"/>
      <c r="J6" s="105"/>
      <c r="K6" s="103"/>
      <c r="L6" s="103"/>
      <c r="M6" s="104"/>
      <c r="N6" s="104"/>
      <c r="O6" s="103"/>
      <c r="P6" s="103"/>
      <c r="Q6" s="103"/>
      <c r="R6" s="103"/>
      <c r="S6" s="104"/>
      <c r="T6" s="104"/>
      <c r="U6" s="103"/>
      <c r="V6" s="103"/>
      <c r="W6" s="101"/>
      <c r="X6" s="101"/>
      <c r="Y6" s="142"/>
      <c r="Z6" s="101"/>
      <c r="AA6" s="101"/>
      <c r="AB6" s="101"/>
      <c r="AC6" s="101"/>
      <c r="AD6" s="101"/>
      <c r="AE6" s="102"/>
      <c r="AF6" s="102"/>
      <c r="AG6" s="101"/>
      <c r="AH6" s="101"/>
      <c r="AI6" s="114"/>
      <c r="AJ6" s="141"/>
      <c r="AK6" s="141"/>
      <c r="AL6" s="141"/>
      <c r="AM6" s="141"/>
      <c r="AN6" s="141"/>
      <c r="AO6" s="141"/>
      <c r="AP6" s="141"/>
      <c r="AQ6" s="141"/>
      <c r="AR6" s="101"/>
      <c r="AS6" s="101"/>
      <c r="AT6" s="105"/>
      <c r="AU6" s="105"/>
      <c r="AV6" s="105"/>
      <c r="AW6" s="105"/>
      <c r="AX6" s="105"/>
      <c r="AY6" s="105"/>
      <c r="AZ6" s="99"/>
      <c r="BA6" s="99"/>
      <c r="BB6" s="99" t="s">
        <v>109</v>
      </c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</row>
    <row r="7" spans="1:67" s="3" customFormat="1" ht="18">
      <c r="A7" s="117" t="s">
        <v>110</v>
      </c>
      <c r="B7" s="113"/>
      <c r="C7" s="103"/>
      <c r="D7" s="104"/>
      <c r="E7" s="103"/>
      <c r="F7" s="103"/>
      <c r="G7" s="103"/>
      <c r="H7" s="103"/>
      <c r="I7" s="103"/>
      <c r="J7" s="103"/>
      <c r="K7" s="103"/>
      <c r="L7" s="103"/>
      <c r="M7" s="104"/>
      <c r="N7" s="104"/>
      <c r="O7" s="103"/>
      <c r="P7" s="103"/>
      <c r="Q7" s="103"/>
      <c r="R7" s="103"/>
      <c r="S7" s="104"/>
      <c r="T7" s="104"/>
      <c r="U7" s="103"/>
      <c r="V7" s="103"/>
      <c r="W7" s="103"/>
      <c r="X7" s="103"/>
      <c r="Y7" s="104"/>
      <c r="Z7" s="104"/>
      <c r="AA7" s="103"/>
      <c r="AB7" s="103"/>
      <c r="AC7" s="103"/>
      <c r="AD7" s="103"/>
      <c r="AE7" s="103"/>
      <c r="AF7" s="103"/>
      <c r="AG7" s="103"/>
      <c r="AH7" s="103"/>
      <c r="AI7" s="103"/>
      <c r="AJ7" s="104"/>
      <c r="AK7" s="104"/>
      <c r="AL7" s="103"/>
      <c r="AM7" s="103"/>
      <c r="AN7" s="104"/>
      <c r="AO7" s="104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00"/>
    </row>
    <row r="8" spans="1:67" ht="13.5">
      <c r="A8" s="208" t="s">
        <v>111</v>
      </c>
      <c r="B8" s="209"/>
      <c r="C8" s="209"/>
      <c r="D8" s="209"/>
      <c r="E8" s="118">
        <v>15</v>
      </c>
      <c r="F8" s="118"/>
      <c r="G8" s="119">
        <v>3</v>
      </c>
      <c r="H8" s="119"/>
      <c r="I8" s="119">
        <v>3</v>
      </c>
      <c r="J8" s="119"/>
      <c r="K8" s="119">
        <v>3</v>
      </c>
      <c r="L8" s="119"/>
      <c r="M8" s="119">
        <v>3</v>
      </c>
      <c r="N8" s="119"/>
      <c r="O8" s="119">
        <v>3</v>
      </c>
      <c r="P8" s="119"/>
      <c r="Q8" s="118">
        <v>8</v>
      </c>
      <c r="R8" s="118"/>
      <c r="S8" s="120">
        <v>4</v>
      </c>
      <c r="T8" s="120"/>
      <c r="U8" s="120">
        <v>4</v>
      </c>
      <c r="V8" s="120"/>
      <c r="W8" s="121">
        <v>5</v>
      </c>
      <c r="X8" s="121"/>
      <c r="Y8" s="119">
        <v>3</v>
      </c>
      <c r="Z8" s="119"/>
      <c r="AA8" s="119">
        <v>2</v>
      </c>
      <c r="AB8" s="119"/>
      <c r="AC8" s="118">
        <v>2</v>
      </c>
      <c r="AD8" s="118"/>
      <c r="AE8" s="119">
        <v>2</v>
      </c>
      <c r="AF8" s="122"/>
      <c r="AG8" s="122"/>
      <c r="AH8" s="122"/>
      <c r="AI8" s="118">
        <v>15</v>
      </c>
      <c r="AJ8" s="118"/>
      <c r="AK8" s="119">
        <v>3</v>
      </c>
      <c r="AL8" s="119"/>
      <c r="AM8" s="119">
        <v>3</v>
      </c>
      <c r="AN8" s="119"/>
      <c r="AO8" s="119">
        <v>3</v>
      </c>
      <c r="AP8" s="119"/>
      <c r="AQ8" s="119">
        <v>3</v>
      </c>
      <c r="AR8" s="119"/>
      <c r="AS8" s="119">
        <v>3</v>
      </c>
      <c r="AT8" s="119"/>
      <c r="AU8" s="118">
        <v>8</v>
      </c>
      <c r="AV8" s="118"/>
      <c r="AW8" s="120">
        <v>4</v>
      </c>
      <c r="AX8" s="120"/>
      <c r="AY8" s="120">
        <v>4</v>
      </c>
      <c r="AZ8" s="120"/>
      <c r="BA8" s="121">
        <v>5</v>
      </c>
      <c r="BB8" s="121"/>
      <c r="BC8" s="119">
        <v>3</v>
      </c>
      <c r="BD8" s="119"/>
      <c r="BE8" s="119">
        <v>2</v>
      </c>
      <c r="BF8" s="119"/>
      <c r="BG8" s="118">
        <v>2</v>
      </c>
      <c r="BH8" s="118"/>
      <c r="BI8" s="119">
        <v>2</v>
      </c>
      <c r="BJ8" s="122"/>
      <c r="BK8" s="122"/>
      <c r="BL8" s="122"/>
      <c r="BM8" s="123"/>
      <c r="BN8" s="123"/>
      <c r="BO8" s="123"/>
    </row>
    <row r="9" spans="1:67" ht="13.5">
      <c r="A9" s="210" t="s">
        <v>112</v>
      </c>
      <c r="B9" s="211"/>
      <c r="C9" s="211"/>
      <c r="D9" s="211"/>
      <c r="E9" s="124">
        <v>15</v>
      </c>
      <c r="F9" s="124"/>
      <c r="G9" s="125">
        <v>3</v>
      </c>
      <c r="H9" s="125"/>
      <c r="I9" s="125">
        <v>3</v>
      </c>
      <c r="J9" s="125"/>
      <c r="K9" s="125">
        <v>3</v>
      </c>
      <c r="L9" s="125"/>
      <c r="M9" s="125">
        <v>3</v>
      </c>
      <c r="N9" s="125"/>
      <c r="O9" s="125">
        <v>3</v>
      </c>
      <c r="P9" s="125"/>
      <c r="Q9" s="124">
        <v>8</v>
      </c>
      <c r="R9" s="124"/>
      <c r="S9" s="126">
        <v>4</v>
      </c>
      <c r="T9" s="126"/>
      <c r="U9" s="126">
        <v>4</v>
      </c>
      <c r="V9" s="126"/>
      <c r="W9" s="127">
        <v>5</v>
      </c>
      <c r="X9" s="127"/>
      <c r="Y9" s="125">
        <v>3</v>
      </c>
      <c r="Z9" s="125"/>
      <c r="AA9" s="125">
        <v>2</v>
      </c>
      <c r="AB9" s="125"/>
      <c r="AC9" s="124">
        <v>2</v>
      </c>
      <c r="AD9" s="124"/>
      <c r="AE9" s="125">
        <v>2</v>
      </c>
      <c r="AF9" s="122"/>
      <c r="AG9" s="122"/>
      <c r="AH9" s="122"/>
      <c r="AI9" s="124">
        <v>15</v>
      </c>
      <c r="AJ9" s="124"/>
      <c r="AK9" s="125">
        <v>3</v>
      </c>
      <c r="AL9" s="125"/>
      <c r="AM9" s="125">
        <v>3</v>
      </c>
      <c r="AN9" s="125"/>
      <c r="AO9" s="125">
        <v>3</v>
      </c>
      <c r="AP9" s="125"/>
      <c r="AQ9" s="125">
        <v>3</v>
      </c>
      <c r="AR9" s="125"/>
      <c r="AS9" s="125">
        <v>3</v>
      </c>
      <c r="AT9" s="125"/>
      <c r="AU9" s="124">
        <v>8</v>
      </c>
      <c r="AV9" s="124"/>
      <c r="AW9" s="126">
        <v>4</v>
      </c>
      <c r="AX9" s="126"/>
      <c r="AY9" s="126">
        <v>4</v>
      </c>
      <c r="AZ9" s="126"/>
      <c r="BA9" s="127">
        <v>5</v>
      </c>
      <c r="BB9" s="127"/>
      <c r="BC9" s="125">
        <v>3</v>
      </c>
      <c r="BD9" s="125"/>
      <c r="BE9" s="125">
        <v>2</v>
      </c>
      <c r="BF9" s="125"/>
      <c r="BG9" s="124">
        <v>2</v>
      </c>
      <c r="BH9" s="124"/>
      <c r="BI9" s="125">
        <v>2</v>
      </c>
      <c r="BJ9" s="122"/>
      <c r="BK9" s="122"/>
      <c r="BL9" s="122"/>
      <c r="BM9" s="123"/>
      <c r="BN9" s="123"/>
      <c r="BO9" s="123"/>
    </row>
    <row r="10" spans="1:67" s="63" customFormat="1" ht="60">
      <c r="A10" s="128" t="s">
        <v>105</v>
      </c>
      <c r="B10" s="128" t="s">
        <v>0</v>
      </c>
      <c r="C10" s="128" t="s">
        <v>1</v>
      </c>
      <c r="D10" s="128" t="s">
        <v>2</v>
      </c>
      <c r="E10" s="129" t="s">
        <v>3</v>
      </c>
      <c r="F10" s="129"/>
      <c r="G10" s="128" t="s">
        <v>4</v>
      </c>
      <c r="H10" s="128"/>
      <c r="I10" s="128" t="s">
        <v>5</v>
      </c>
      <c r="J10" s="128"/>
      <c r="K10" s="128" t="s">
        <v>6</v>
      </c>
      <c r="L10" s="128"/>
      <c r="M10" s="128" t="s">
        <v>7</v>
      </c>
      <c r="N10" s="128"/>
      <c r="O10" s="128" t="s">
        <v>8</v>
      </c>
      <c r="P10" s="128"/>
      <c r="Q10" s="129" t="s">
        <v>9</v>
      </c>
      <c r="R10" s="129"/>
      <c r="S10" s="128" t="s">
        <v>10</v>
      </c>
      <c r="T10" s="128"/>
      <c r="U10" s="128" t="s">
        <v>11</v>
      </c>
      <c r="V10" s="128"/>
      <c r="W10" s="129" t="s">
        <v>12</v>
      </c>
      <c r="X10" s="128"/>
      <c r="Y10" s="128" t="s">
        <v>13</v>
      </c>
      <c r="Z10" s="128"/>
      <c r="AA10" s="128" t="s">
        <v>14</v>
      </c>
      <c r="AB10" s="128"/>
      <c r="AC10" s="129" t="s">
        <v>15</v>
      </c>
      <c r="AD10" s="128"/>
      <c r="AE10" s="128" t="s">
        <v>16</v>
      </c>
      <c r="AF10" s="128"/>
      <c r="AG10" s="130" t="s">
        <v>113</v>
      </c>
      <c r="AH10" s="130" t="s">
        <v>114</v>
      </c>
      <c r="AI10" s="129" t="s">
        <v>17</v>
      </c>
      <c r="AJ10" s="128"/>
      <c r="AK10" s="128" t="s">
        <v>18</v>
      </c>
      <c r="AL10" s="128"/>
      <c r="AM10" s="128" t="s">
        <v>19</v>
      </c>
      <c r="AN10" s="128"/>
      <c r="AO10" s="128" t="s">
        <v>20</v>
      </c>
      <c r="AP10" s="128"/>
      <c r="AQ10" s="128" t="s">
        <v>21</v>
      </c>
      <c r="AR10" s="128"/>
      <c r="AS10" s="128" t="s">
        <v>22</v>
      </c>
      <c r="AT10" s="128"/>
      <c r="AU10" s="129" t="s">
        <v>23</v>
      </c>
      <c r="AV10" s="128"/>
      <c r="AW10" s="128" t="s">
        <v>24</v>
      </c>
      <c r="AX10" s="128"/>
      <c r="AY10" s="128" t="s">
        <v>25</v>
      </c>
      <c r="AZ10" s="128"/>
      <c r="BA10" s="129" t="s">
        <v>26</v>
      </c>
      <c r="BB10" s="128"/>
      <c r="BC10" s="128" t="s">
        <v>27</v>
      </c>
      <c r="BD10" s="128"/>
      <c r="BE10" s="128" t="s">
        <v>28</v>
      </c>
      <c r="BF10" s="128"/>
      <c r="BG10" s="129" t="s">
        <v>29</v>
      </c>
      <c r="BH10" s="128"/>
      <c r="BI10" s="128" t="s">
        <v>30</v>
      </c>
      <c r="BJ10" s="131"/>
      <c r="BK10" s="132" t="s">
        <v>115</v>
      </c>
      <c r="BL10" s="132" t="s">
        <v>116</v>
      </c>
      <c r="BM10" s="133" t="s">
        <v>117</v>
      </c>
      <c r="BN10" s="133" t="s">
        <v>118</v>
      </c>
      <c r="BO10" s="128" t="s">
        <v>119</v>
      </c>
    </row>
    <row r="11" spans="1:67" ht="21" customHeight="1">
      <c r="A11" s="119">
        <v>1</v>
      </c>
      <c r="B11" s="119" t="s">
        <v>266</v>
      </c>
      <c r="C11" s="119" t="s">
        <v>267</v>
      </c>
      <c r="D11" s="119" t="s">
        <v>268</v>
      </c>
      <c r="E11" s="93">
        <f>((G11*3)+(I11*3)+(K11*3)+(M11*3)+(O11*3))/15</f>
        <v>8.998000000000001</v>
      </c>
      <c r="F11" s="94">
        <f>IF((E11&gt;=9.999),"15",(H11+J11+L11+N11+P11))</f>
        <v>3</v>
      </c>
      <c r="G11" s="134">
        <v>7.67</v>
      </c>
      <c r="H11" s="95" t="str">
        <f>IF((G11&gt;=9.999),"3","0")</f>
        <v>0</v>
      </c>
      <c r="I11" s="134">
        <v>11.33</v>
      </c>
      <c r="J11" s="95" t="str">
        <f>IF((I11&gt;=9.999),"3","0")</f>
        <v>3</v>
      </c>
      <c r="K11" s="134">
        <v>9.33</v>
      </c>
      <c r="L11" s="95" t="str">
        <f>IF((K11&gt;=9.999),"3","0")</f>
        <v>0</v>
      </c>
      <c r="M11" s="134">
        <v>7.33</v>
      </c>
      <c r="N11" s="95" t="str">
        <f>IF((M11&gt;=9.999),"3","0")</f>
        <v>0</v>
      </c>
      <c r="O11" s="134">
        <v>9.33</v>
      </c>
      <c r="P11" s="95" t="str">
        <f>IF((O11&gt;=9.999),"3","0")</f>
        <v>0</v>
      </c>
      <c r="Q11" s="135">
        <f>((S11*4)+(U11*4))/8</f>
        <v>10.25</v>
      </c>
      <c r="R11" s="94" t="str">
        <f>IF((Q11&gt;=9.999),"8",(T11+V11))</f>
        <v>8</v>
      </c>
      <c r="S11" s="134">
        <v>10.25</v>
      </c>
      <c r="T11" s="95" t="str">
        <f>IF((S11&gt;=9.999),"4","0")</f>
        <v>4</v>
      </c>
      <c r="U11" s="134">
        <v>10.25</v>
      </c>
      <c r="V11" s="95" t="str">
        <f>IF((U11&gt;=9.999),"4","0")</f>
        <v>4</v>
      </c>
      <c r="W11" s="135">
        <f>((Y11*3)+(AA11*2))/5</f>
        <v>12.931999999999999</v>
      </c>
      <c r="X11" s="94" t="str">
        <f>IF((W11&gt;=9.999),"5",(Z11+AB11))</f>
        <v>5</v>
      </c>
      <c r="Y11" s="134">
        <v>14</v>
      </c>
      <c r="Z11" s="95" t="str">
        <f>IF((Y11&gt;=9.999),"3","0")</f>
        <v>3</v>
      </c>
      <c r="AA11" s="134">
        <v>11.33</v>
      </c>
      <c r="AB11" s="95" t="str">
        <f>IF((AA11&gt;=9.999),"2","0")</f>
        <v>2</v>
      </c>
      <c r="AC11" s="135">
        <v>10</v>
      </c>
      <c r="AD11" s="93" t="str">
        <f>IF((AC11&gt;=9.999),"2","0")</f>
        <v>2</v>
      </c>
      <c r="AE11" s="134">
        <v>10</v>
      </c>
      <c r="AF11" s="95" t="str">
        <f>IF((AE11&gt;=9.999),"2","0")</f>
        <v>2</v>
      </c>
      <c r="AG11" s="96">
        <f>((E11*15)+(Q11*8)+(W11*5)+(AC11*2))/30</f>
        <v>10.054333333333334</v>
      </c>
      <c r="AH11" s="97" t="str">
        <f>IF((AG11&gt;=9.999),"30",(F11+R11+X11+AD11))</f>
        <v>30</v>
      </c>
      <c r="AI11" s="72">
        <f>((AK11*3)+(AM11*3)+(AO11*3)+(AQ11*3)+(AS11*3))/15</f>
        <v>7.1339999999999995</v>
      </c>
      <c r="AJ11" s="73">
        <f>IF((AI11&gt;=9.999),"15",(AL11+AN11+AP11+AR11+AT11))</f>
        <v>9</v>
      </c>
      <c r="AK11" s="136">
        <v>0</v>
      </c>
      <c r="AL11" s="74" t="str">
        <f>IF((AK11&gt;=9.999),"3","0")</f>
        <v>0</v>
      </c>
      <c r="AM11" s="136">
        <v>4</v>
      </c>
      <c r="AN11" s="74" t="str">
        <f>IF((AM11&gt;=9.999),"3","0")</f>
        <v>0</v>
      </c>
      <c r="AO11" s="136">
        <v>10.67</v>
      </c>
      <c r="AP11" s="74" t="str">
        <f>IF((AO11&gt;=9.999),"3","0")</f>
        <v>3</v>
      </c>
      <c r="AQ11" s="136">
        <v>11</v>
      </c>
      <c r="AR11" s="74" t="str">
        <f>IF((AQ11&gt;=9.999),"3","0")</f>
        <v>3</v>
      </c>
      <c r="AS11" s="136">
        <v>10</v>
      </c>
      <c r="AT11" s="74" t="str">
        <f>IF((AS11&gt;=9.999),"3","0")</f>
        <v>3</v>
      </c>
      <c r="AU11" s="137">
        <f>((AW11*4)+(AY11*4))/8</f>
        <v>11.5</v>
      </c>
      <c r="AV11" s="73" t="str">
        <f>IF((AU11&gt;=9.999),"8",(AX11+AZ11))</f>
        <v>8</v>
      </c>
      <c r="AW11" s="136">
        <v>12</v>
      </c>
      <c r="AX11" s="74" t="str">
        <f>IF((AW11&gt;=9.999),"4","0")</f>
        <v>4</v>
      </c>
      <c r="AY11" s="136">
        <v>11</v>
      </c>
      <c r="AZ11" s="74" t="str">
        <f>IF((AY11&gt;=9.999),"4","0")</f>
        <v>4</v>
      </c>
      <c r="BA11" s="137">
        <f>((BC11*3)+(BE11*2))/5</f>
        <v>11.931999999999999</v>
      </c>
      <c r="BB11" s="73" t="str">
        <f>IF((BA11&gt;=9.999),"5",(BD11+BF11))</f>
        <v>5</v>
      </c>
      <c r="BC11" s="136">
        <v>13</v>
      </c>
      <c r="BD11" s="74" t="str">
        <f>IF((BC11&gt;=9.999),"3","0")</f>
        <v>3</v>
      </c>
      <c r="BE11" s="136">
        <v>10.33</v>
      </c>
      <c r="BF11" s="74" t="str">
        <f>IF((BE11&gt;=9.999),"2","0")</f>
        <v>2</v>
      </c>
      <c r="BG11" s="137">
        <v>12</v>
      </c>
      <c r="BH11" s="72" t="str">
        <f>IF((BG11&gt;=9.999),"2","0")</f>
        <v>2</v>
      </c>
      <c r="BI11" s="136">
        <v>12</v>
      </c>
      <c r="BJ11" s="74" t="str">
        <f>IF((BI11&gt;=9.999),"2","0")</f>
        <v>2</v>
      </c>
      <c r="BK11" s="75">
        <f>((AI11*15)+(AU11*8)+(BA11*5)+(BG11*2))/30</f>
        <v>9.422333333333333</v>
      </c>
      <c r="BL11" s="71">
        <f>IF((BK11&gt;=9.999),"30",(AJ11+AV11+BB11+BH11))</f>
        <v>24</v>
      </c>
      <c r="BM11" s="76">
        <f>((E11*15)+(Q11*8)+(W11*5)+(AC11*2)+(AI11*15)+(AU11*8)+(BA11*5)+(BG11*2))/60</f>
        <v>9.738333333333333</v>
      </c>
      <c r="BN11" s="77">
        <f>IF((BM11&gt;=9.999),"60",(AH11+BL11))</f>
        <v>54</v>
      </c>
      <c r="BO11" s="78" t="str">
        <f aca="true" t="shared" si="0" ref="BO11:BO60">IF((BM11&gt;=9.999),"Admis","Ajourné")</f>
        <v>Ajourné</v>
      </c>
    </row>
    <row r="12" spans="1:67" ht="21" customHeight="1">
      <c r="A12" s="138">
        <v>2</v>
      </c>
      <c r="B12" s="138" t="s">
        <v>31</v>
      </c>
      <c r="C12" s="138" t="s">
        <v>32</v>
      </c>
      <c r="D12" s="138" t="s">
        <v>33</v>
      </c>
      <c r="E12" s="93">
        <f aca="true" t="shared" si="1" ref="E12:E50">((G12*3)+(I12*3)+(K12*3)+(M12*3)+(O12*3))/15</f>
        <v>8.133999999999999</v>
      </c>
      <c r="F12" s="94">
        <f aca="true" t="shared" si="2" ref="F12:F50">IF((E12&gt;=9.999),"15",(H12+J12+L12+N12+P12))</f>
        <v>3</v>
      </c>
      <c r="G12" s="95">
        <v>12.17</v>
      </c>
      <c r="H12" s="95" t="str">
        <f aca="true" t="shared" si="3" ref="H12:H50">IF((G12&gt;=9.999),"3","0")</f>
        <v>3</v>
      </c>
      <c r="I12" s="95">
        <v>7.67</v>
      </c>
      <c r="J12" s="95" t="str">
        <f aca="true" t="shared" si="4" ref="J12:J50">IF((I12&gt;=9.999),"3","0")</f>
        <v>0</v>
      </c>
      <c r="K12" s="95">
        <v>5.33</v>
      </c>
      <c r="L12" s="95" t="str">
        <f aca="true" t="shared" si="5" ref="L12:L55">IF((K12&gt;=9.999),"3","0")</f>
        <v>0</v>
      </c>
      <c r="M12" s="95">
        <v>8.17</v>
      </c>
      <c r="N12" s="95" t="str">
        <f aca="true" t="shared" si="6" ref="N12:N55">IF((M12&gt;=9.999),"3","0")</f>
        <v>0</v>
      </c>
      <c r="O12" s="95">
        <v>7.33</v>
      </c>
      <c r="P12" s="95" t="str">
        <f aca="true" t="shared" si="7" ref="P12:P50">IF((O12&gt;=9.999),"3","0")</f>
        <v>0</v>
      </c>
      <c r="Q12" s="93">
        <f aca="true" t="shared" si="8" ref="Q12:Q50">((S12*4)+(U12*4))/8</f>
        <v>12.5</v>
      </c>
      <c r="R12" s="94" t="str">
        <f aca="true" t="shared" si="9" ref="R12:R50">IF((Q12&gt;=9.999),"8",(T12+V12))</f>
        <v>8</v>
      </c>
      <c r="S12" s="95">
        <v>11</v>
      </c>
      <c r="T12" s="95" t="str">
        <f aca="true" t="shared" si="10" ref="T12:T50">IF((S12&gt;=9.999),"4","0")</f>
        <v>4</v>
      </c>
      <c r="U12" s="95">
        <v>14</v>
      </c>
      <c r="V12" s="95" t="str">
        <f aca="true" t="shared" si="11" ref="V12:V55">IF((U12&gt;=9.999),"4","0")</f>
        <v>4</v>
      </c>
      <c r="W12" s="93">
        <f aca="true" t="shared" si="12" ref="W12:W50">((Y12*3)+(AA12*2))/5</f>
        <v>11.4</v>
      </c>
      <c r="X12" s="94" t="str">
        <f aca="true" t="shared" si="13" ref="X12:X50">IF((W12&gt;=9.999),"5",(Z12+AB12))</f>
        <v>5</v>
      </c>
      <c r="Y12" s="95">
        <v>13</v>
      </c>
      <c r="Z12" s="95" t="str">
        <f aca="true" t="shared" si="14" ref="Z12:Z50">IF((Y12&gt;=9.999),"3","0")</f>
        <v>3</v>
      </c>
      <c r="AA12" s="95">
        <v>9</v>
      </c>
      <c r="AB12" s="95" t="str">
        <f aca="true" t="shared" si="15" ref="AB12:AB55">IF((AA12&gt;=9.999),"2","0")</f>
        <v>0</v>
      </c>
      <c r="AC12" s="93">
        <v>12</v>
      </c>
      <c r="AD12" s="93" t="str">
        <f aca="true" t="shared" si="16" ref="AD12:AD50">IF((AC12&gt;=9.999),"2","0")</f>
        <v>2</v>
      </c>
      <c r="AE12" s="95">
        <v>12</v>
      </c>
      <c r="AF12" s="95" t="str">
        <f aca="true" t="shared" si="17" ref="AF12:AF56">IF((AE12&gt;=9.999),"2","0")</f>
        <v>2</v>
      </c>
      <c r="AG12" s="96">
        <f aca="true" t="shared" si="18" ref="AG12:AG50">((E12*15)+(Q12*8)+(W12*5)+(AC12*2))/30</f>
        <v>10.100333333333333</v>
      </c>
      <c r="AH12" s="97" t="str">
        <f aca="true" t="shared" si="19" ref="AH12:AH50">IF((AG12&gt;=9.999),"30",(F12+R12+X12+AD12))</f>
        <v>30</v>
      </c>
      <c r="AI12" s="72">
        <f aca="true" t="shared" si="20" ref="AI12:AI50">((AK12*3)+(AM12*3)+(AO12*3)+(AQ12*3)+(AS12*3))/15</f>
        <v>2.7</v>
      </c>
      <c r="AJ12" s="73">
        <f aca="true" t="shared" si="21" ref="AJ12:AJ50">IF((AI12&gt;=9.999),"15",(AL12+AN12+AP12+AR12+AT12))</f>
        <v>0</v>
      </c>
      <c r="AK12" s="74">
        <v>1</v>
      </c>
      <c r="AL12" s="74"/>
      <c r="AM12" s="74">
        <v>0</v>
      </c>
      <c r="AN12" s="74"/>
      <c r="AO12" s="74">
        <v>10</v>
      </c>
      <c r="AP12" s="74"/>
      <c r="AQ12" s="74">
        <v>2.5</v>
      </c>
      <c r="AR12" s="74"/>
      <c r="AS12" s="74">
        <v>0</v>
      </c>
      <c r="AT12" s="74"/>
      <c r="AU12" s="72">
        <f aca="true" t="shared" si="22" ref="AU12:AU50">((AW12*4)+(AY12*4))/8</f>
        <v>11.125</v>
      </c>
      <c r="AV12" s="73" t="str">
        <f aca="true" t="shared" si="23" ref="AV12:AV50">IF((AU12&gt;=9.999),"8",(AX12+AZ12))</f>
        <v>8</v>
      </c>
      <c r="AW12" s="74">
        <v>11.75</v>
      </c>
      <c r="AX12" s="74" t="str">
        <f>IF((AW12&gt;=9.999),"4","0")</f>
        <v>4</v>
      </c>
      <c r="AY12" s="74">
        <v>10.5</v>
      </c>
      <c r="AZ12" s="74"/>
      <c r="BA12" s="72">
        <f aca="true" t="shared" si="24" ref="BA12:BA50">((BC12*3)+(BE12*2))/5</f>
        <v>11.6</v>
      </c>
      <c r="BB12" s="73" t="str">
        <f aca="true" t="shared" si="25" ref="BB12:BB50">IF((BA12&gt;=9.999),"5",(BD12+BF12))</f>
        <v>5</v>
      </c>
      <c r="BC12" s="74">
        <v>12</v>
      </c>
      <c r="BD12" s="74" t="str">
        <f aca="true" t="shared" si="26" ref="BD12:BD42">IF((BC12&gt;=9.999),"3","0")</f>
        <v>3</v>
      </c>
      <c r="BE12" s="74">
        <v>11</v>
      </c>
      <c r="BF12" s="74"/>
      <c r="BG12" s="72">
        <v>14</v>
      </c>
      <c r="BH12" s="72" t="str">
        <f aca="true" t="shared" si="27" ref="BH12:BH50">IF((BG12&gt;=9.999),"2","0")</f>
        <v>2</v>
      </c>
      <c r="BI12" s="74">
        <v>14</v>
      </c>
      <c r="BJ12" s="74"/>
      <c r="BK12" s="75">
        <f aca="true" t="shared" si="28" ref="BK12:BK50">((AI12*15)+(AU12*8)+(BA12*5)+(BG12*2))/30</f>
        <v>7.183333333333334</v>
      </c>
      <c r="BL12" s="71">
        <f aca="true" t="shared" si="29" ref="BL12:BL50">IF((BK12&gt;=9.999),"30",(AJ12+AV12+BB12+BH12))</f>
        <v>15</v>
      </c>
      <c r="BM12" s="76">
        <f aca="true" t="shared" si="30" ref="BM12:BM50">((E12*15)+(Q12*8)+(W12*5)+(AC12*2)+(AI12*15)+(AU12*8)+(BA12*5)+(BG12*2))/60</f>
        <v>8.641833333333333</v>
      </c>
      <c r="BN12" s="77">
        <f aca="true" t="shared" si="31" ref="BN12:BN50">IF((BM12&gt;=9.999),"60",(F12+R12+X12+AD12+AJ12+AV12+BB12+BH12))</f>
        <v>33</v>
      </c>
      <c r="BO12" s="78" t="str">
        <f t="shared" si="0"/>
        <v>Ajourné</v>
      </c>
    </row>
    <row r="13" spans="1:67" ht="21" customHeight="1">
      <c r="A13" s="139">
        <v>20</v>
      </c>
      <c r="B13" s="139" t="s">
        <v>271</v>
      </c>
      <c r="C13" s="139" t="s">
        <v>272</v>
      </c>
      <c r="D13" s="139" t="s">
        <v>171</v>
      </c>
      <c r="E13" s="93">
        <f t="shared" si="1"/>
        <v>8.532</v>
      </c>
      <c r="F13" s="94">
        <f t="shared" si="2"/>
        <v>3</v>
      </c>
      <c r="G13" s="134">
        <v>9.33</v>
      </c>
      <c r="H13" s="95" t="str">
        <f t="shared" si="3"/>
        <v>0</v>
      </c>
      <c r="I13" s="134">
        <v>9</v>
      </c>
      <c r="J13" s="95" t="str">
        <f t="shared" si="4"/>
        <v>0</v>
      </c>
      <c r="K13" s="134">
        <v>7.33</v>
      </c>
      <c r="L13" s="95" t="str">
        <f t="shared" si="5"/>
        <v>0</v>
      </c>
      <c r="M13" s="134">
        <v>5</v>
      </c>
      <c r="N13" s="95" t="str">
        <f t="shared" si="6"/>
        <v>0</v>
      </c>
      <c r="O13" s="134">
        <v>12</v>
      </c>
      <c r="P13" s="95" t="str">
        <f t="shared" si="7"/>
        <v>3</v>
      </c>
      <c r="Q13" s="135">
        <f t="shared" si="8"/>
        <v>11.875</v>
      </c>
      <c r="R13" s="94" t="str">
        <f t="shared" si="9"/>
        <v>8</v>
      </c>
      <c r="S13" s="134">
        <v>12.5</v>
      </c>
      <c r="T13" s="95" t="str">
        <f t="shared" si="10"/>
        <v>4</v>
      </c>
      <c r="U13" s="134">
        <v>11.25</v>
      </c>
      <c r="V13" s="95" t="str">
        <f t="shared" si="11"/>
        <v>4</v>
      </c>
      <c r="W13" s="135">
        <f t="shared" si="12"/>
        <v>12.132</v>
      </c>
      <c r="X13" s="94" t="str">
        <f t="shared" si="13"/>
        <v>5</v>
      </c>
      <c r="Y13" s="134">
        <v>15</v>
      </c>
      <c r="Z13" s="95" t="str">
        <f t="shared" si="14"/>
        <v>3</v>
      </c>
      <c r="AA13" s="134">
        <v>7.83</v>
      </c>
      <c r="AB13" s="95" t="str">
        <f t="shared" si="15"/>
        <v>0</v>
      </c>
      <c r="AC13" s="135">
        <v>15.5</v>
      </c>
      <c r="AD13" s="93" t="str">
        <f t="shared" si="16"/>
        <v>2</v>
      </c>
      <c r="AE13" s="134">
        <v>15.5</v>
      </c>
      <c r="AF13" s="95" t="str">
        <f t="shared" si="17"/>
        <v>2</v>
      </c>
      <c r="AG13" s="96">
        <f t="shared" si="18"/>
        <v>10.488</v>
      </c>
      <c r="AH13" s="97" t="str">
        <f t="shared" si="19"/>
        <v>30</v>
      </c>
      <c r="AI13" s="72">
        <f t="shared" si="20"/>
        <v>1.4</v>
      </c>
      <c r="AJ13" s="73">
        <f t="shared" si="21"/>
        <v>0</v>
      </c>
      <c r="AK13" s="136">
        <v>0</v>
      </c>
      <c r="AL13" s="74" t="str">
        <f>IF((AK13&gt;=9.999),"3","0")</f>
        <v>0</v>
      </c>
      <c r="AM13" s="136">
        <v>7</v>
      </c>
      <c r="AN13" s="74" t="str">
        <f>IF((AM13&gt;=9.999),"3","0")</f>
        <v>0</v>
      </c>
      <c r="AO13" s="136">
        <v>0</v>
      </c>
      <c r="AP13" s="74" t="str">
        <f>IF((AO13&gt;=9.999),"3","0")</f>
        <v>0</v>
      </c>
      <c r="AQ13" s="136">
        <v>0</v>
      </c>
      <c r="AR13" s="74" t="str">
        <f>IF((AQ13&gt;=9.999),"3","0")</f>
        <v>0</v>
      </c>
      <c r="AS13" s="136">
        <v>0</v>
      </c>
      <c r="AT13" s="74" t="str">
        <f>IF((AS13&gt;=9.999),"3","0")</f>
        <v>0</v>
      </c>
      <c r="AU13" s="137">
        <f t="shared" si="22"/>
        <v>12.75</v>
      </c>
      <c r="AV13" s="73" t="str">
        <f t="shared" si="23"/>
        <v>8</v>
      </c>
      <c r="AW13" s="136">
        <v>13.5</v>
      </c>
      <c r="AX13" s="74" t="str">
        <f>IF((AW13&gt;=9.999),"4","0")</f>
        <v>4</v>
      </c>
      <c r="AY13" s="136">
        <v>12</v>
      </c>
      <c r="AZ13" s="74" t="str">
        <f>IF((AY13&gt;=9.999),"4","0")</f>
        <v>4</v>
      </c>
      <c r="BA13" s="137">
        <f t="shared" si="24"/>
        <v>10.331999999999999</v>
      </c>
      <c r="BB13" s="73" t="str">
        <f t="shared" si="25"/>
        <v>5</v>
      </c>
      <c r="BC13" s="136">
        <v>11</v>
      </c>
      <c r="BD13" s="74" t="str">
        <f t="shared" si="26"/>
        <v>3</v>
      </c>
      <c r="BE13" s="136">
        <v>9.33</v>
      </c>
      <c r="BF13" s="74" t="str">
        <f>IF((BE13&gt;=9.999),"2","0")</f>
        <v>0</v>
      </c>
      <c r="BG13" s="137">
        <v>9.75</v>
      </c>
      <c r="BH13" s="72" t="str">
        <f t="shared" si="27"/>
        <v>0</v>
      </c>
      <c r="BI13" s="136">
        <v>0</v>
      </c>
      <c r="BJ13" s="74" t="str">
        <f>IF((BI13&gt;=9.999),"2","0")</f>
        <v>0</v>
      </c>
      <c r="BK13" s="75">
        <f t="shared" si="28"/>
        <v>6.4719999999999995</v>
      </c>
      <c r="BL13" s="71">
        <f t="shared" si="29"/>
        <v>13</v>
      </c>
      <c r="BM13" s="76">
        <f t="shared" si="30"/>
        <v>8.479999999999999</v>
      </c>
      <c r="BN13" s="77">
        <f>IF((BM13&gt;=9.999),"60",(AH13+BL13))</f>
        <v>43</v>
      </c>
      <c r="BO13" s="78" t="str">
        <f t="shared" si="0"/>
        <v>Ajourné</v>
      </c>
    </row>
    <row r="14" spans="1:67" ht="21" customHeight="1">
      <c r="A14" s="138">
        <v>3</v>
      </c>
      <c r="B14" s="138" t="s">
        <v>34</v>
      </c>
      <c r="C14" s="138" t="s">
        <v>35</v>
      </c>
      <c r="D14" s="138" t="s">
        <v>36</v>
      </c>
      <c r="E14" s="93">
        <f t="shared" si="1"/>
        <v>11.066</v>
      </c>
      <c r="F14" s="94" t="str">
        <f t="shared" si="2"/>
        <v>15</v>
      </c>
      <c r="G14" s="95">
        <v>17</v>
      </c>
      <c r="H14" s="95" t="str">
        <f t="shared" si="3"/>
        <v>3</v>
      </c>
      <c r="I14" s="95">
        <v>10</v>
      </c>
      <c r="J14" s="95" t="str">
        <f t="shared" si="4"/>
        <v>3</v>
      </c>
      <c r="K14" s="95">
        <v>11.83</v>
      </c>
      <c r="L14" s="95" t="str">
        <f t="shared" si="5"/>
        <v>3</v>
      </c>
      <c r="M14" s="95">
        <v>10.5</v>
      </c>
      <c r="N14" s="95" t="str">
        <f t="shared" si="6"/>
        <v>3</v>
      </c>
      <c r="O14" s="95">
        <v>6</v>
      </c>
      <c r="P14" s="95" t="str">
        <f t="shared" si="7"/>
        <v>0</v>
      </c>
      <c r="Q14" s="93">
        <f t="shared" si="8"/>
        <v>11.085</v>
      </c>
      <c r="R14" s="94" t="str">
        <f t="shared" si="9"/>
        <v>8</v>
      </c>
      <c r="S14" s="95">
        <v>10.67</v>
      </c>
      <c r="T14" s="95" t="str">
        <f t="shared" si="10"/>
        <v>4</v>
      </c>
      <c r="U14" s="95">
        <v>11.5</v>
      </c>
      <c r="V14" s="95" t="str">
        <f t="shared" si="11"/>
        <v>4</v>
      </c>
      <c r="W14" s="93">
        <f t="shared" si="12"/>
        <v>8.8</v>
      </c>
      <c r="X14" s="94">
        <f t="shared" si="13"/>
        <v>3</v>
      </c>
      <c r="Y14" s="95">
        <v>11</v>
      </c>
      <c r="Z14" s="95" t="str">
        <f t="shared" si="14"/>
        <v>3</v>
      </c>
      <c r="AA14" s="95">
        <v>5.5</v>
      </c>
      <c r="AB14" s="95" t="str">
        <f t="shared" si="15"/>
        <v>0</v>
      </c>
      <c r="AC14" s="93">
        <v>12</v>
      </c>
      <c r="AD14" s="93" t="str">
        <f t="shared" si="16"/>
        <v>2</v>
      </c>
      <c r="AE14" s="95">
        <v>10</v>
      </c>
      <c r="AF14" s="95" t="str">
        <f t="shared" si="17"/>
        <v>2</v>
      </c>
      <c r="AG14" s="96">
        <f t="shared" si="18"/>
        <v>10.755666666666666</v>
      </c>
      <c r="AH14" s="97" t="str">
        <f t="shared" si="19"/>
        <v>30</v>
      </c>
      <c r="AI14" s="72">
        <f t="shared" si="20"/>
        <v>6.7</v>
      </c>
      <c r="AJ14" s="73">
        <f t="shared" si="21"/>
        <v>0</v>
      </c>
      <c r="AK14" s="74">
        <v>2.5</v>
      </c>
      <c r="AL14" s="74"/>
      <c r="AM14" s="74">
        <v>0</v>
      </c>
      <c r="AN14" s="74"/>
      <c r="AO14" s="74">
        <v>10</v>
      </c>
      <c r="AP14" s="74"/>
      <c r="AQ14" s="74">
        <v>10.33</v>
      </c>
      <c r="AR14" s="74"/>
      <c r="AS14" s="74">
        <v>10.67</v>
      </c>
      <c r="AT14" s="74"/>
      <c r="AU14" s="72">
        <f t="shared" si="22"/>
        <v>10.5</v>
      </c>
      <c r="AV14" s="73" t="str">
        <f t="shared" si="23"/>
        <v>8</v>
      </c>
      <c r="AW14" s="74">
        <v>10</v>
      </c>
      <c r="AX14" s="74"/>
      <c r="AY14" s="74">
        <v>11</v>
      </c>
      <c r="AZ14" s="74"/>
      <c r="BA14" s="72">
        <f t="shared" si="24"/>
        <v>10.831999999999999</v>
      </c>
      <c r="BB14" s="73" t="str">
        <f t="shared" si="25"/>
        <v>5</v>
      </c>
      <c r="BC14" s="74">
        <v>10.5</v>
      </c>
      <c r="BD14" s="74" t="str">
        <f t="shared" si="26"/>
        <v>3</v>
      </c>
      <c r="BE14" s="74">
        <v>11.33</v>
      </c>
      <c r="BF14" s="74"/>
      <c r="BG14" s="72">
        <v>14</v>
      </c>
      <c r="BH14" s="72" t="str">
        <f t="shared" si="27"/>
        <v>2</v>
      </c>
      <c r="BI14" s="74">
        <v>11</v>
      </c>
      <c r="BJ14" s="74"/>
      <c r="BK14" s="75">
        <f t="shared" si="28"/>
        <v>8.888666666666666</v>
      </c>
      <c r="BL14" s="71">
        <f t="shared" si="29"/>
        <v>15</v>
      </c>
      <c r="BM14" s="76">
        <f t="shared" si="30"/>
        <v>9.822166666666668</v>
      </c>
      <c r="BN14" s="77">
        <f t="shared" si="31"/>
        <v>43</v>
      </c>
      <c r="BO14" s="78" t="str">
        <f t="shared" si="0"/>
        <v>Ajourné</v>
      </c>
    </row>
    <row r="15" spans="1:67" ht="21" customHeight="1">
      <c r="A15" s="138">
        <v>4</v>
      </c>
      <c r="B15" s="138" t="s">
        <v>37</v>
      </c>
      <c r="C15" s="138" t="s">
        <v>38</v>
      </c>
      <c r="D15" s="138" t="s">
        <v>39</v>
      </c>
      <c r="E15" s="93">
        <f t="shared" si="1"/>
        <v>8.368</v>
      </c>
      <c r="F15" s="94">
        <f t="shared" si="2"/>
        <v>6</v>
      </c>
      <c r="G15" s="95">
        <v>8.17</v>
      </c>
      <c r="H15" s="95" t="str">
        <f t="shared" si="3"/>
        <v>0</v>
      </c>
      <c r="I15" s="95">
        <v>5.5</v>
      </c>
      <c r="J15" s="95" t="str">
        <f t="shared" si="4"/>
        <v>0</v>
      </c>
      <c r="K15" s="95">
        <v>3.67</v>
      </c>
      <c r="L15" s="95" t="str">
        <f t="shared" si="5"/>
        <v>0</v>
      </c>
      <c r="M15" s="95">
        <v>13</v>
      </c>
      <c r="N15" s="95" t="str">
        <f t="shared" si="6"/>
        <v>3</v>
      </c>
      <c r="O15" s="95">
        <v>11.5</v>
      </c>
      <c r="P15" s="95" t="str">
        <f t="shared" si="7"/>
        <v>3</v>
      </c>
      <c r="Q15" s="93">
        <f t="shared" si="8"/>
        <v>12.165</v>
      </c>
      <c r="R15" s="94" t="str">
        <f t="shared" si="9"/>
        <v>8</v>
      </c>
      <c r="S15" s="95">
        <v>11.33</v>
      </c>
      <c r="T15" s="95" t="str">
        <f t="shared" si="10"/>
        <v>4</v>
      </c>
      <c r="U15" s="95">
        <v>13</v>
      </c>
      <c r="V15" s="95" t="str">
        <f t="shared" si="11"/>
        <v>4</v>
      </c>
      <c r="W15" s="93">
        <f t="shared" si="12"/>
        <v>12.068000000000001</v>
      </c>
      <c r="X15" s="94" t="str">
        <f t="shared" si="13"/>
        <v>5</v>
      </c>
      <c r="Y15" s="95">
        <v>13</v>
      </c>
      <c r="Z15" s="95" t="str">
        <f t="shared" si="14"/>
        <v>3</v>
      </c>
      <c r="AA15" s="95">
        <v>10.67</v>
      </c>
      <c r="AB15" s="95" t="str">
        <f t="shared" si="15"/>
        <v>2</v>
      </c>
      <c r="AC15" s="93">
        <v>12</v>
      </c>
      <c r="AD15" s="93" t="str">
        <f t="shared" si="16"/>
        <v>2</v>
      </c>
      <c r="AE15" s="95">
        <v>10</v>
      </c>
      <c r="AF15" s="95" t="str">
        <f t="shared" si="17"/>
        <v>2</v>
      </c>
      <c r="AG15" s="96">
        <f t="shared" si="18"/>
        <v>10.239333333333333</v>
      </c>
      <c r="AH15" s="97" t="str">
        <f t="shared" si="19"/>
        <v>30</v>
      </c>
      <c r="AI15" s="72">
        <f t="shared" si="20"/>
        <v>0</v>
      </c>
      <c r="AJ15" s="73">
        <f t="shared" si="21"/>
        <v>0</v>
      </c>
      <c r="AK15" s="74">
        <v>0</v>
      </c>
      <c r="AL15" s="74"/>
      <c r="AM15" s="74">
        <v>0</v>
      </c>
      <c r="AN15" s="74"/>
      <c r="AO15" s="74">
        <v>0</v>
      </c>
      <c r="AP15" s="74"/>
      <c r="AQ15" s="74">
        <v>0</v>
      </c>
      <c r="AR15" s="74"/>
      <c r="AS15" s="74">
        <v>0</v>
      </c>
      <c r="AT15" s="74"/>
      <c r="AU15" s="72">
        <f t="shared" si="22"/>
        <v>12.25</v>
      </c>
      <c r="AV15" s="73" t="str">
        <f t="shared" si="23"/>
        <v>8</v>
      </c>
      <c r="AW15" s="74">
        <v>14</v>
      </c>
      <c r="AX15" s="74"/>
      <c r="AY15" s="74">
        <v>10.5</v>
      </c>
      <c r="AZ15" s="74"/>
      <c r="BA15" s="72">
        <f t="shared" si="24"/>
        <v>11.368</v>
      </c>
      <c r="BB15" s="73" t="str">
        <f t="shared" si="25"/>
        <v>5</v>
      </c>
      <c r="BC15" s="74">
        <v>10.5</v>
      </c>
      <c r="BD15" s="74" t="str">
        <f t="shared" si="26"/>
        <v>3</v>
      </c>
      <c r="BE15" s="74">
        <v>12.67</v>
      </c>
      <c r="BF15" s="74"/>
      <c r="BG15" s="72">
        <v>14</v>
      </c>
      <c r="BH15" s="72" t="str">
        <f t="shared" si="27"/>
        <v>2</v>
      </c>
      <c r="BI15" s="74">
        <v>0</v>
      </c>
      <c r="BJ15" s="74"/>
      <c r="BK15" s="75">
        <f t="shared" si="28"/>
        <v>6.094666666666667</v>
      </c>
      <c r="BL15" s="71">
        <f t="shared" si="29"/>
        <v>15</v>
      </c>
      <c r="BM15" s="76">
        <f t="shared" si="30"/>
        <v>8.167</v>
      </c>
      <c r="BN15" s="77">
        <f t="shared" si="31"/>
        <v>36</v>
      </c>
      <c r="BO15" s="78" t="str">
        <f t="shared" si="0"/>
        <v>Ajourné</v>
      </c>
    </row>
    <row r="16" spans="1:67" ht="21" customHeight="1">
      <c r="A16" s="78">
        <v>5</v>
      </c>
      <c r="B16" s="119" t="s">
        <v>133</v>
      </c>
      <c r="C16" s="119" t="s">
        <v>134</v>
      </c>
      <c r="D16" s="119" t="s">
        <v>135</v>
      </c>
      <c r="E16" s="72">
        <f t="shared" si="1"/>
        <v>4.234</v>
      </c>
      <c r="F16" s="73">
        <f t="shared" si="2"/>
        <v>6</v>
      </c>
      <c r="G16" s="136">
        <v>0</v>
      </c>
      <c r="H16" s="74" t="str">
        <f t="shared" si="3"/>
        <v>0</v>
      </c>
      <c r="I16" s="136">
        <v>0</v>
      </c>
      <c r="J16" s="74" t="str">
        <f t="shared" si="4"/>
        <v>0</v>
      </c>
      <c r="K16" s="136">
        <v>10.17</v>
      </c>
      <c r="L16" s="74" t="str">
        <f t="shared" si="5"/>
        <v>3</v>
      </c>
      <c r="M16" s="136">
        <v>0</v>
      </c>
      <c r="N16" s="74" t="str">
        <f t="shared" si="6"/>
        <v>0</v>
      </c>
      <c r="O16" s="136">
        <v>11</v>
      </c>
      <c r="P16" s="74" t="str">
        <f t="shared" si="7"/>
        <v>3</v>
      </c>
      <c r="Q16" s="72">
        <f t="shared" si="8"/>
        <v>11.5</v>
      </c>
      <c r="R16" s="73" t="str">
        <f t="shared" si="9"/>
        <v>8</v>
      </c>
      <c r="S16" s="136">
        <v>12</v>
      </c>
      <c r="T16" s="74" t="str">
        <f t="shared" si="10"/>
        <v>4</v>
      </c>
      <c r="U16" s="136">
        <v>11</v>
      </c>
      <c r="V16" s="74" t="str">
        <f t="shared" si="11"/>
        <v>4</v>
      </c>
      <c r="W16" s="72">
        <f t="shared" si="12"/>
        <v>10.132</v>
      </c>
      <c r="X16" s="73" t="str">
        <f t="shared" si="13"/>
        <v>5</v>
      </c>
      <c r="Y16" s="136">
        <v>12</v>
      </c>
      <c r="Z16" s="74" t="str">
        <f t="shared" si="14"/>
        <v>3</v>
      </c>
      <c r="AA16" s="136">
        <v>7.33</v>
      </c>
      <c r="AB16" s="74" t="str">
        <f t="shared" si="15"/>
        <v>0</v>
      </c>
      <c r="AC16" s="72">
        <v>12</v>
      </c>
      <c r="AD16" s="72" t="str">
        <f t="shared" si="16"/>
        <v>2</v>
      </c>
      <c r="AE16" s="136">
        <v>12</v>
      </c>
      <c r="AF16" s="74" t="str">
        <f t="shared" si="17"/>
        <v>2</v>
      </c>
      <c r="AG16" s="75">
        <f t="shared" si="18"/>
        <v>7.672333333333333</v>
      </c>
      <c r="AH16" s="71">
        <f t="shared" si="19"/>
        <v>21</v>
      </c>
      <c r="AI16" s="72">
        <f t="shared" si="20"/>
        <v>4.066</v>
      </c>
      <c r="AJ16" s="73">
        <f t="shared" si="21"/>
        <v>3</v>
      </c>
      <c r="AK16" s="136">
        <v>1</v>
      </c>
      <c r="AL16" s="74" t="str">
        <f>IF((AK16&gt;=9.999),"3","0")</f>
        <v>0</v>
      </c>
      <c r="AM16" s="136">
        <v>10.33</v>
      </c>
      <c r="AN16" s="74" t="str">
        <f>IF((AM16&gt;=9.999),"3","0")</f>
        <v>3</v>
      </c>
      <c r="AO16" s="136">
        <v>6</v>
      </c>
      <c r="AP16" s="74" t="str">
        <f>IF((AO16&gt;=9.999),"3","0")</f>
        <v>0</v>
      </c>
      <c r="AQ16" s="136">
        <v>3</v>
      </c>
      <c r="AR16" s="74" t="str">
        <f>IF((AQ16&gt;=9.999),"3","0")</f>
        <v>0</v>
      </c>
      <c r="AS16" s="136">
        <v>0</v>
      </c>
      <c r="AT16" s="74" t="str">
        <f>IF((AS16&gt;=9.999),"3","0")</f>
        <v>0</v>
      </c>
      <c r="AU16" s="72">
        <f t="shared" si="22"/>
        <v>11.625</v>
      </c>
      <c r="AV16" s="73" t="str">
        <f t="shared" si="23"/>
        <v>8</v>
      </c>
      <c r="AW16" s="136">
        <v>10.25</v>
      </c>
      <c r="AX16" s="74" t="str">
        <f aca="true" t="shared" si="32" ref="AX16:AX24">IF((AW16&gt;=9.999),"4","0")</f>
        <v>4</v>
      </c>
      <c r="AY16" s="136">
        <v>13</v>
      </c>
      <c r="AZ16" s="74" t="str">
        <f>IF((AY16&gt;=9.999),"4","0")</f>
        <v>4</v>
      </c>
      <c r="BA16" s="72">
        <f t="shared" si="24"/>
        <v>10.931999999999999</v>
      </c>
      <c r="BB16" s="73" t="str">
        <f t="shared" si="25"/>
        <v>5</v>
      </c>
      <c r="BC16" s="136">
        <v>12</v>
      </c>
      <c r="BD16" s="74" t="str">
        <f t="shared" si="26"/>
        <v>3</v>
      </c>
      <c r="BE16" s="136">
        <v>9.33</v>
      </c>
      <c r="BF16" s="74" t="str">
        <f>IF((BE16&gt;=9.999),"2","0")</f>
        <v>0</v>
      </c>
      <c r="BG16" s="72">
        <v>14</v>
      </c>
      <c r="BH16" s="72" t="str">
        <f t="shared" si="27"/>
        <v>2</v>
      </c>
      <c r="BI16" s="136">
        <v>10</v>
      </c>
      <c r="BJ16" s="74" t="str">
        <f>IF((BI16&gt;=9.999),"2","0")</f>
        <v>2</v>
      </c>
      <c r="BK16" s="75">
        <f t="shared" si="28"/>
        <v>7.888333333333334</v>
      </c>
      <c r="BL16" s="71">
        <f t="shared" si="29"/>
        <v>18</v>
      </c>
      <c r="BM16" s="76">
        <f t="shared" si="30"/>
        <v>7.780333333333332</v>
      </c>
      <c r="BN16" s="77">
        <f t="shared" si="31"/>
        <v>39</v>
      </c>
      <c r="BO16" s="78" t="str">
        <f t="shared" si="0"/>
        <v>Ajourné</v>
      </c>
    </row>
    <row r="17" spans="1:67" ht="21" customHeight="1">
      <c r="A17" s="78">
        <v>6</v>
      </c>
      <c r="B17" s="119" t="s">
        <v>215</v>
      </c>
      <c r="C17" s="119" t="s">
        <v>216</v>
      </c>
      <c r="D17" s="119" t="s">
        <v>217</v>
      </c>
      <c r="E17" s="72">
        <f t="shared" si="1"/>
        <v>8.166</v>
      </c>
      <c r="F17" s="119">
        <f t="shared" si="2"/>
        <v>3</v>
      </c>
      <c r="G17" s="119">
        <v>7.17</v>
      </c>
      <c r="H17" s="119" t="str">
        <f t="shared" si="3"/>
        <v>0</v>
      </c>
      <c r="I17" s="119">
        <v>6.33</v>
      </c>
      <c r="J17" s="119" t="str">
        <f t="shared" si="4"/>
        <v>0</v>
      </c>
      <c r="K17" s="119">
        <v>8.33</v>
      </c>
      <c r="L17" s="119" t="str">
        <f t="shared" si="5"/>
        <v>0</v>
      </c>
      <c r="M17" s="119">
        <v>10.67</v>
      </c>
      <c r="N17" s="119" t="str">
        <f t="shared" si="6"/>
        <v>3</v>
      </c>
      <c r="O17" s="119">
        <v>8.33</v>
      </c>
      <c r="P17" s="119" t="str">
        <f t="shared" si="7"/>
        <v>0</v>
      </c>
      <c r="Q17" s="72">
        <f t="shared" si="8"/>
        <v>11</v>
      </c>
      <c r="R17" s="119" t="str">
        <f t="shared" si="9"/>
        <v>8</v>
      </c>
      <c r="S17" s="119">
        <v>12</v>
      </c>
      <c r="T17" s="119" t="str">
        <f t="shared" si="10"/>
        <v>4</v>
      </c>
      <c r="U17" s="119">
        <v>10</v>
      </c>
      <c r="V17" s="119" t="str">
        <f t="shared" si="11"/>
        <v>4</v>
      </c>
      <c r="W17" s="72">
        <f t="shared" si="12"/>
        <v>12.6</v>
      </c>
      <c r="X17" s="119" t="str">
        <f t="shared" si="13"/>
        <v>5</v>
      </c>
      <c r="Y17" s="119">
        <v>13</v>
      </c>
      <c r="Z17" s="119" t="str">
        <f t="shared" si="14"/>
        <v>3</v>
      </c>
      <c r="AA17" s="119">
        <v>12</v>
      </c>
      <c r="AB17" s="119" t="str">
        <f t="shared" si="15"/>
        <v>2</v>
      </c>
      <c r="AC17" s="72">
        <v>12</v>
      </c>
      <c r="AD17" s="119" t="str">
        <f t="shared" si="16"/>
        <v>2</v>
      </c>
      <c r="AE17" s="119">
        <v>14</v>
      </c>
      <c r="AF17" s="119" t="str">
        <f t="shared" si="17"/>
        <v>2</v>
      </c>
      <c r="AG17" s="75">
        <f t="shared" si="18"/>
        <v>9.916333333333334</v>
      </c>
      <c r="AH17" s="71">
        <f t="shared" si="19"/>
        <v>18</v>
      </c>
      <c r="AI17" s="72">
        <f t="shared" si="20"/>
        <v>2.032</v>
      </c>
      <c r="AJ17" s="119">
        <f t="shared" si="21"/>
        <v>0</v>
      </c>
      <c r="AK17" s="119">
        <v>0</v>
      </c>
      <c r="AL17" s="119"/>
      <c r="AM17" s="119">
        <v>0</v>
      </c>
      <c r="AN17" s="119"/>
      <c r="AO17" s="119">
        <v>10.16</v>
      </c>
      <c r="AP17" s="119"/>
      <c r="AQ17" s="119">
        <v>0</v>
      </c>
      <c r="AR17" s="119"/>
      <c r="AS17" s="119">
        <v>0</v>
      </c>
      <c r="AT17" s="119"/>
      <c r="AU17" s="72">
        <f t="shared" si="22"/>
        <v>11</v>
      </c>
      <c r="AV17" s="119" t="str">
        <f t="shared" si="23"/>
        <v>8</v>
      </c>
      <c r="AW17" s="119">
        <v>12</v>
      </c>
      <c r="AX17" s="119" t="str">
        <f t="shared" si="32"/>
        <v>4</v>
      </c>
      <c r="AY17" s="119">
        <v>10</v>
      </c>
      <c r="AZ17" s="119"/>
      <c r="BA17" s="72">
        <f t="shared" si="24"/>
        <v>12.6</v>
      </c>
      <c r="BB17" s="119" t="str">
        <f t="shared" si="25"/>
        <v>5</v>
      </c>
      <c r="BC17" s="119">
        <v>13</v>
      </c>
      <c r="BD17" s="119" t="str">
        <f t="shared" si="26"/>
        <v>3</v>
      </c>
      <c r="BE17" s="119">
        <v>12</v>
      </c>
      <c r="BF17" s="119"/>
      <c r="BG17" s="72">
        <v>14</v>
      </c>
      <c r="BH17" s="119" t="str">
        <f t="shared" si="27"/>
        <v>2</v>
      </c>
      <c r="BI17" s="119">
        <v>11</v>
      </c>
      <c r="BJ17" s="119"/>
      <c r="BK17" s="75">
        <f t="shared" si="28"/>
        <v>6.982666666666668</v>
      </c>
      <c r="BL17" s="71">
        <f t="shared" si="29"/>
        <v>15</v>
      </c>
      <c r="BM17" s="76">
        <f t="shared" si="30"/>
        <v>8.4495</v>
      </c>
      <c r="BN17" s="77">
        <f t="shared" si="31"/>
        <v>33</v>
      </c>
      <c r="BO17" s="78" t="str">
        <f t="shared" si="0"/>
        <v>Ajourné</v>
      </c>
    </row>
    <row r="18" spans="1:67" ht="21" customHeight="1">
      <c r="A18" s="138">
        <v>7</v>
      </c>
      <c r="B18" s="139" t="s">
        <v>136</v>
      </c>
      <c r="C18" s="139" t="s">
        <v>137</v>
      </c>
      <c r="D18" s="139" t="s">
        <v>138</v>
      </c>
      <c r="E18" s="93">
        <f t="shared" si="1"/>
        <v>8.133999999999999</v>
      </c>
      <c r="F18" s="94">
        <f t="shared" si="2"/>
        <v>6</v>
      </c>
      <c r="G18" s="134">
        <v>10</v>
      </c>
      <c r="H18" s="95" t="str">
        <f t="shared" si="3"/>
        <v>3</v>
      </c>
      <c r="I18" s="134">
        <v>7.67</v>
      </c>
      <c r="J18" s="95" t="str">
        <f t="shared" si="4"/>
        <v>0</v>
      </c>
      <c r="K18" s="134">
        <v>7.67</v>
      </c>
      <c r="L18" s="95" t="str">
        <f t="shared" si="5"/>
        <v>0</v>
      </c>
      <c r="M18" s="134">
        <v>5</v>
      </c>
      <c r="N18" s="95" t="str">
        <f t="shared" si="6"/>
        <v>0</v>
      </c>
      <c r="O18" s="134">
        <v>10.33</v>
      </c>
      <c r="P18" s="95" t="str">
        <f t="shared" si="7"/>
        <v>3</v>
      </c>
      <c r="Q18" s="93">
        <f t="shared" si="8"/>
        <v>13.375</v>
      </c>
      <c r="R18" s="94" t="str">
        <f t="shared" si="9"/>
        <v>8</v>
      </c>
      <c r="S18" s="134">
        <v>15.25</v>
      </c>
      <c r="T18" s="95" t="str">
        <f t="shared" si="10"/>
        <v>4</v>
      </c>
      <c r="U18" s="134">
        <v>11.5</v>
      </c>
      <c r="V18" s="95" t="str">
        <f t="shared" si="11"/>
        <v>4</v>
      </c>
      <c r="W18" s="93">
        <f t="shared" si="12"/>
        <v>11.331999999999999</v>
      </c>
      <c r="X18" s="94" t="str">
        <f t="shared" si="13"/>
        <v>5</v>
      </c>
      <c r="Y18" s="134">
        <v>12</v>
      </c>
      <c r="Z18" s="95" t="str">
        <f t="shared" si="14"/>
        <v>3</v>
      </c>
      <c r="AA18" s="134">
        <v>10.33</v>
      </c>
      <c r="AB18" s="95" t="str">
        <f t="shared" si="15"/>
        <v>2</v>
      </c>
      <c r="AC18" s="93">
        <v>12</v>
      </c>
      <c r="AD18" s="93" t="str">
        <f t="shared" si="16"/>
        <v>2</v>
      </c>
      <c r="AE18" s="134">
        <v>11</v>
      </c>
      <c r="AF18" s="95" t="str">
        <f t="shared" si="17"/>
        <v>2</v>
      </c>
      <c r="AG18" s="96">
        <f t="shared" si="18"/>
        <v>10.322333333333331</v>
      </c>
      <c r="AH18" s="97" t="str">
        <f t="shared" si="19"/>
        <v>30</v>
      </c>
      <c r="AI18" s="72">
        <f t="shared" si="20"/>
        <v>2.334</v>
      </c>
      <c r="AJ18" s="73">
        <f t="shared" si="21"/>
        <v>3</v>
      </c>
      <c r="AK18" s="136">
        <v>0</v>
      </c>
      <c r="AL18" s="74" t="str">
        <f>IF((AK18&gt;=9.999),"3","0")</f>
        <v>0</v>
      </c>
      <c r="AM18" s="136">
        <v>11.67</v>
      </c>
      <c r="AN18" s="74" t="str">
        <f aca="true" t="shared" si="33" ref="AN18:AN24">IF((AM18&gt;=9.999),"3","0")</f>
        <v>3</v>
      </c>
      <c r="AO18" s="136">
        <v>0</v>
      </c>
      <c r="AP18" s="74" t="str">
        <f aca="true" t="shared" si="34" ref="AP18:AP24">IF((AO18&gt;=9.999),"3","0")</f>
        <v>0</v>
      </c>
      <c r="AQ18" s="136">
        <v>0</v>
      </c>
      <c r="AR18" s="74" t="str">
        <f>IF((AQ18&gt;=9.999),"3","0")</f>
        <v>0</v>
      </c>
      <c r="AS18" s="136">
        <v>0</v>
      </c>
      <c r="AT18" s="74" t="str">
        <f>IF((AS18&gt;=9.999),"3","0")</f>
        <v>0</v>
      </c>
      <c r="AU18" s="72">
        <f t="shared" si="22"/>
        <v>10.625</v>
      </c>
      <c r="AV18" s="73" t="str">
        <f t="shared" si="23"/>
        <v>8</v>
      </c>
      <c r="AW18" s="136">
        <v>9.25</v>
      </c>
      <c r="AX18" s="74" t="str">
        <f t="shared" si="32"/>
        <v>0</v>
      </c>
      <c r="AY18" s="136">
        <v>12</v>
      </c>
      <c r="AZ18" s="74" t="str">
        <f>IF((AY18&gt;=9.999),"4","0")</f>
        <v>4</v>
      </c>
      <c r="BA18" s="72">
        <f t="shared" si="24"/>
        <v>13.032</v>
      </c>
      <c r="BB18" s="73" t="str">
        <f t="shared" si="25"/>
        <v>5</v>
      </c>
      <c r="BC18" s="136">
        <v>13.5</v>
      </c>
      <c r="BD18" s="74" t="str">
        <f t="shared" si="26"/>
        <v>3</v>
      </c>
      <c r="BE18" s="136">
        <v>12.33</v>
      </c>
      <c r="BF18" s="74" t="str">
        <f>IF((BE18&gt;=9.999),"2","0")</f>
        <v>2</v>
      </c>
      <c r="BG18" s="72">
        <v>14</v>
      </c>
      <c r="BH18" s="72" t="str">
        <f t="shared" si="27"/>
        <v>2</v>
      </c>
      <c r="BI18" s="136">
        <v>12</v>
      </c>
      <c r="BJ18" s="74" t="str">
        <f aca="true" t="shared" si="35" ref="BJ18:BJ24">IF((BI18&gt;=9.999),"2","0")</f>
        <v>2</v>
      </c>
      <c r="BK18" s="75">
        <f t="shared" si="28"/>
        <v>7.105666666666666</v>
      </c>
      <c r="BL18" s="71">
        <f t="shared" si="29"/>
        <v>18</v>
      </c>
      <c r="BM18" s="76">
        <f t="shared" si="30"/>
        <v>8.713999999999999</v>
      </c>
      <c r="BN18" s="77">
        <f t="shared" si="31"/>
        <v>39</v>
      </c>
      <c r="BO18" s="78" t="str">
        <f t="shared" si="0"/>
        <v>Ajourné</v>
      </c>
    </row>
    <row r="19" spans="1:67" ht="21" customHeight="1">
      <c r="A19" s="78">
        <v>8</v>
      </c>
      <c r="B19" s="119" t="s">
        <v>139</v>
      </c>
      <c r="C19" s="119" t="s">
        <v>140</v>
      </c>
      <c r="D19" s="119" t="s">
        <v>141</v>
      </c>
      <c r="E19" s="72">
        <f t="shared" si="1"/>
        <v>7.732000000000001</v>
      </c>
      <c r="F19" s="73">
        <f t="shared" si="2"/>
        <v>3</v>
      </c>
      <c r="G19" s="136">
        <v>4</v>
      </c>
      <c r="H19" s="74" t="str">
        <f t="shared" si="3"/>
        <v>0</v>
      </c>
      <c r="I19" s="136">
        <v>11</v>
      </c>
      <c r="J19" s="74" t="str">
        <f t="shared" si="4"/>
        <v>3</v>
      </c>
      <c r="K19" s="136">
        <v>8</v>
      </c>
      <c r="L19" s="74" t="str">
        <f t="shared" si="5"/>
        <v>0</v>
      </c>
      <c r="M19" s="136">
        <v>6.33</v>
      </c>
      <c r="N19" s="74" t="str">
        <f t="shared" si="6"/>
        <v>0</v>
      </c>
      <c r="O19" s="136">
        <v>9.33</v>
      </c>
      <c r="P19" s="74" t="str">
        <f t="shared" si="7"/>
        <v>0</v>
      </c>
      <c r="Q19" s="72">
        <f t="shared" si="8"/>
        <v>11.5</v>
      </c>
      <c r="R19" s="73" t="str">
        <f t="shared" si="9"/>
        <v>8</v>
      </c>
      <c r="S19" s="136">
        <v>14.5</v>
      </c>
      <c r="T19" s="74" t="str">
        <f t="shared" si="10"/>
        <v>4</v>
      </c>
      <c r="U19" s="136">
        <v>8.5</v>
      </c>
      <c r="V19" s="74" t="str">
        <f t="shared" si="11"/>
        <v>0</v>
      </c>
      <c r="W19" s="72">
        <f t="shared" si="12"/>
        <v>12.831999999999999</v>
      </c>
      <c r="X19" s="73" t="str">
        <f t="shared" si="13"/>
        <v>5</v>
      </c>
      <c r="Y19" s="136">
        <v>14.5</v>
      </c>
      <c r="Z19" s="74" t="str">
        <f t="shared" si="14"/>
        <v>3</v>
      </c>
      <c r="AA19" s="136">
        <v>10.33</v>
      </c>
      <c r="AB19" s="74" t="str">
        <f t="shared" si="15"/>
        <v>2</v>
      </c>
      <c r="AC19" s="72">
        <v>12</v>
      </c>
      <c r="AD19" s="72" t="str">
        <f t="shared" si="16"/>
        <v>2</v>
      </c>
      <c r="AE19" s="136">
        <v>18</v>
      </c>
      <c r="AF19" s="74" t="str">
        <f t="shared" si="17"/>
        <v>2</v>
      </c>
      <c r="AG19" s="75">
        <f t="shared" si="18"/>
        <v>9.871333333333332</v>
      </c>
      <c r="AH19" s="71">
        <f t="shared" si="19"/>
        <v>18</v>
      </c>
      <c r="AI19" s="72">
        <f t="shared" si="20"/>
        <v>1.3</v>
      </c>
      <c r="AJ19" s="73">
        <f t="shared" si="21"/>
        <v>0</v>
      </c>
      <c r="AK19" s="136">
        <v>0</v>
      </c>
      <c r="AL19" s="74" t="str">
        <f>IF((AK19&gt;=9.999),"3","0")</f>
        <v>0</v>
      </c>
      <c r="AM19" s="136">
        <v>2</v>
      </c>
      <c r="AN19" s="74" t="str">
        <f t="shared" si="33"/>
        <v>0</v>
      </c>
      <c r="AO19" s="136">
        <v>0.5</v>
      </c>
      <c r="AP19" s="74" t="str">
        <f t="shared" si="34"/>
        <v>0</v>
      </c>
      <c r="AQ19" s="136">
        <v>4</v>
      </c>
      <c r="AR19" s="74" t="str">
        <f>IF((AQ19&gt;=9.999),"3","0")</f>
        <v>0</v>
      </c>
      <c r="AS19" s="136">
        <v>0</v>
      </c>
      <c r="AT19" s="74" t="str">
        <f>IF((AS19&gt;=9.999),"3","0")</f>
        <v>0</v>
      </c>
      <c r="AU19" s="72">
        <f t="shared" si="22"/>
        <v>11.684999999999999</v>
      </c>
      <c r="AV19" s="73" t="str">
        <f t="shared" si="23"/>
        <v>8</v>
      </c>
      <c r="AW19" s="136">
        <v>9.12</v>
      </c>
      <c r="AX19" s="74" t="str">
        <f t="shared" si="32"/>
        <v>0</v>
      </c>
      <c r="AY19" s="136">
        <v>14.25</v>
      </c>
      <c r="AZ19" s="74" t="str">
        <f>IF((AY19&gt;=9.999),"4","0")</f>
        <v>4</v>
      </c>
      <c r="BA19" s="72">
        <f t="shared" si="24"/>
        <v>12.831999999999999</v>
      </c>
      <c r="BB19" s="73" t="str">
        <f t="shared" si="25"/>
        <v>5</v>
      </c>
      <c r="BC19" s="136">
        <v>12.5</v>
      </c>
      <c r="BD19" s="74" t="str">
        <f t="shared" si="26"/>
        <v>3</v>
      </c>
      <c r="BE19" s="136">
        <v>13.33</v>
      </c>
      <c r="BF19" s="74" t="str">
        <f>IF((BE19&gt;=9.999),"2","0")</f>
        <v>2</v>
      </c>
      <c r="BG19" s="72">
        <v>14</v>
      </c>
      <c r="BH19" s="72" t="str">
        <f t="shared" si="27"/>
        <v>2</v>
      </c>
      <c r="BI19" s="136">
        <v>14</v>
      </c>
      <c r="BJ19" s="74" t="str">
        <f t="shared" si="35"/>
        <v>2</v>
      </c>
      <c r="BK19" s="75">
        <f t="shared" si="28"/>
        <v>6.837999999999999</v>
      </c>
      <c r="BL19" s="71">
        <f t="shared" si="29"/>
        <v>15</v>
      </c>
      <c r="BM19" s="76">
        <f t="shared" si="30"/>
        <v>8.354666666666667</v>
      </c>
      <c r="BN19" s="77">
        <f t="shared" si="31"/>
        <v>33</v>
      </c>
      <c r="BO19" s="78" t="str">
        <f t="shared" si="0"/>
        <v>Ajourné</v>
      </c>
    </row>
    <row r="20" spans="1:67" ht="21" customHeight="1">
      <c r="A20" s="78">
        <v>9</v>
      </c>
      <c r="B20" s="119" t="s">
        <v>142</v>
      </c>
      <c r="C20" s="119" t="s">
        <v>143</v>
      </c>
      <c r="D20" s="119" t="s">
        <v>144</v>
      </c>
      <c r="E20" s="72">
        <f t="shared" si="1"/>
        <v>6.4</v>
      </c>
      <c r="F20" s="73">
        <f t="shared" si="2"/>
        <v>9</v>
      </c>
      <c r="G20" s="136">
        <v>0</v>
      </c>
      <c r="H20" s="74" t="str">
        <f t="shared" si="3"/>
        <v>0</v>
      </c>
      <c r="I20" s="136">
        <v>0</v>
      </c>
      <c r="J20" s="74" t="str">
        <f t="shared" si="4"/>
        <v>0</v>
      </c>
      <c r="K20" s="136">
        <v>11.33</v>
      </c>
      <c r="L20" s="74" t="str">
        <f t="shared" si="5"/>
        <v>3</v>
      </c>
      <c r="M20" s="136">
        <v>10.67</v>
      </c>
      <c r="N20" s="74" t="str">
        <f t="shared" si="6"/>
        <v>3</v>
      </c>
      <c r="O20" s="136">
        <v>10</v>
      </c>
      <c r="P20" s="74" t="str">
        <f t="shared" si="7"/>
        <v>3</v>
      </c>
      <c r="Q20" s="72">
        <f t="shared" si="8"/>
        <v>10.5</v>
      </c>
      <c r="R20" s="73" t="str">
        <f t="shared" si="9"/>
        <v>8</v>
      </c>
      <c r="S20" s="136">
        <v>11</v>
      </c>
      <c r="T20" s="74" t="str">
        <f t="shared" si="10"/>
        <v>4</v>
      </c>
      <c r="U20" s="136">
        <v>10</v>
      </c>
      <c r="V20" s="74" t="str">
        <f t="shared" si="11"/>
        <v>4</v>
      </c>
      <c r="W20" s="72">
        <f t="shared" si="12"/>
        <v>10.132</v>
      </c>
      <c r="X20" s="73" t="str">
        <f t="shared" si="13"/>
        <v>5</v>
      </c>
      <c r="Y20" s="136">
        <v>10</v>
      </c>
      <c r="Z20" s="74" t="str">
        <f t="shared" si="14"/>
        <v>3</v>
      </c>
      <c r="AA20" s="136">
        <v>10.33</v>
      </c>
      <c r="AB20" s="74" t="str">
        <f t="shared" si="15"/>
        <v>2</v>
      </c>
      <c r="AC20" s="72">
        <v>12</v>
      </c>
      <c r="AD20" s="72" t="str">
        <f t="shared" si="16"/>
        <v>2</v>
      </c>
      <c r="AE20" s="136">
        <v>12</v>
      </c>
      <c r="AF20" s="74" t="str">
        <f t="shared" si="17"/>
        <v>2</v>
      </c>
      <c r="AG20" s="75">
        <f t="shared" si="18"/>
        <v>8.488666666666667</v>
      </c>
      <c r="AH20" s="71">
        <f t="shared" si="19"/>
        <v>24</v>
      </c>
      <c r="AI20" s="72">
        <f t="shared" si="20"/>
        <v>4.8</v>
      </c>
      <c r="AJ20" s="73">
        <f t="shared" si="21"/>
        <v>6</v>
      </c>
      <c r="AK20" s="136">
        <v>0</v>
      </c>
      <c r="AL20" s="74" t="str">
        <f>IF((AK20&gt;=9.999),"3","0")</f>
        <v>0</v>
      </c>
      <c r="AM20" s="136">
        <v>1</v>
      </c>
      <c r="AN20" s="74" t="str">
        <f t="shared" si="33"/>
        <v>0</v>
      </c>
      <c r="AO20" s="136">
        <v>12.33</v>
      </c>
      <c r="AP20" s="74" t="str">
        <f t="shared" si="34"/>
        <v>3</v>
      </c>
      <c r="AQ20" s="136">
        <v>0</v>
      </c>
      <c r="AR20" s="74" t="str">
        <f>IF((AQ20&gt;=9.999),"3","0")</f>
        <v>0</v>
      </c>
      <c r="AS20" s="136">
        <v>10.67</v>
      </c>
      <c r="AT20" s="74" t="str">
        <f>IF((AS20&gt;=9.999),"3","0")</f>
        <v>3</v>
      </c>
      <c r="AU20" s="72">
        <f t="shared" si="22"/>
        <v>10.5</v>
      </c>
      <c r="AV20" s="73" t="str">
        <f t="shared" si="23"/>
        <v>8</v>
      </c>
      <c r="AW20" s="136">
        <v>11</v>
      </c>
      <c r="AX20" s="74" t="str">
        <f t="shared" si="32"/>
        <v>4</v>
      </c>
      <c r="AY20" s="136">
        <v>10</v>
      </c>
      <c r="AZ20" s="74" t="str">
        <f>IF((AY20&gt;=9.999),"4","0")</f>
        <v>4</v>
      </c>
      <c r="BA20" s="72">
        <f t="shared" si="24"/>
        <v>11.368</v>
      </c>
      <c r="BB20" s="73" t="str">
        <f t="shared" si="25"/>
        <v>5</v>
      </c>
      <c r="BC20" s="136">
        <v>12.5</v>
      </c>
      <c r="BD20" s="74" t="str">
        <f t="shared" si="26"/>
        <v>3</v>
      </c>
      <c r="BE20" s="136">
        <v>9.67</v>
      </c>
      <c r="BF20" s="74" t="str">
        <f>IF((BE20&gt;=9.999),"2","0")</f>
        <v>0</v>
      </c>
      <c r="BG20" s="72">
        <v>14</v>
      </c>
      <c r="BH20" s="72" t="str">
        <f t="shared" si="27"/>
        <v>2</v>
      </c>
      <c r="BI20" s="136">
        <v>10.5</v>
      </c>
      <c r="BJ20" s="74" t="str">
        <f t="shared" si="35"/>
        <v>2</v>
      </c>
      <c r="BK20" s="75">
        <f t="shared" si="28"/>
        <v>8.028</v>
      </c>
      <c r="BL20" s="71">
        <f t="shared" si="29"/>
        <v>21</v>
      </c>
      <c r="BM20" s="76">
        <f t="shared" si="30"/>
        <v>8.258333333333333</v>
      </c>
      <c r="BN20" s="77">
        <f t="shared" si="31"/>
        <v>45</v>
      </c>
      <c r="BO20" s="78" t="str">
        <f t="shared" si="0"/>
        <v>Ajourné</v>
      </c>
    </row>
    <row r="21" spans="1:67" ht="21" customHeight="1">
      <c r="A21" s="78">
        <v>10</v>
      </c>
      <c r="B21" s="119" t="s">
        <v>145</v>
      </c>
      <c r="C21" s="119" t="s">
        <v>146</v>
      </c>
      <c r="D21" s="119" t="s">
        <v>147</v>
      </c>
      <c r="E21" s="72">
        <f t="shared" si="1"/>
        <v>4.066</v>
      </c>
      <c r="F21" s="73">
        <f t="shared" si="2"/>
        <v>6</v>
      </c>
      <c r="G21" s="136">
        <v>0</v>
      </c>
      <c r="H21" s="74" t="str">
        <f t="shared" si="3"/>
        <v>0</v>
      </c>
      <c r="I21" s="136">
        <v>0</v>
      </c>
      <c r="J21" s="74" t="str">
        <f t="shared" si="4"/>
        <v>0</v>
      </c>
      <c r="K21" s="136">
        <v>10</v>
      </c>
      <c r="L21" s="74" t="str">
        <f t="shared" si="5"/>
        <v>3</v>
      </c>
      <c r="M21" s="136">
        <v>0</v>
      </c>
      <c r="N21" s="74" t="str">
        <f t="shared" si="6"/>
        <v>0</v>
      </c>
      <c r="O21" s="136">
        <v>10.33</v>
      </c>
      <c r="P21" s="74" t="str">
        <f t="shared" si="7"/>
        <v>3</v>
      </c>
      <c r="Q21" s="72">
        <f t="shared" si="8"/>
        <v>11</v>
      </c>
      <c r="R21" s="73" t="str">
        <f t="shared" si="9"/>
        <v>8</v>
      </c>
      <c r="S21" s="136">
        <v>12</v>
      </c>
      <c r="T21" s="74" t="str">
        <f t="shared" si="10"/>
        <v>4</v>
      </c>
      <c r="U21" s="136">
        <v>10</v>
      </c>
      <c r="V21" s="74" t="str">
        <f t="shared" si="11"/>
        <v>4</v>
      </c>
      <c r="W21" s="72">
        <f t="shared" si="12"/>
        <v>12.4</v>
      </c>
      <c r="X21" s="73" t="str">
        <f t="shared" si="13"/>
        <v>5</v>
      </c>
      <c r="Y21" s="136">
        <v>14</v>
      </c>
      <c r="Z21" s="74" t="str">
        <f t="shared" si="14"/>
        <v>3</v>
      </c>
      <c r="AA21" s="136">
        <v>10</v>
      </c>
      <c r="AB21" s="74" t="str">
        <f t="shared" si="15"/>
        <v>2</v>
      </c>
      <c r="AC21" s="72">
        <v>12</v>
      </c>
      <c r="AD21" s="72" t="str">
        <f t="shared" si="16"/>
        <v>2</v>
      </c>
      <c r="AE21" s="136">
        <v>15</v>
      </c>
      <c r="AF21" s="74" t="str">
        <f t="shared" si="17"/>
        <v>2</v>
      </c>
      <c r="AG21" s="75">
        <f t="shared" si="18"/>
        <v>7.833</v>
      </c>
      <c r="AH21" s="71">
        <f t="shared" si="19"/>
        <v>21</v>
      </c>
      <c r="AI21" s="72">
        <f t="shared" si="20"/>
        <v>6.334</v>
      </c>
      <c r="AJ21" s="73">
        <f t="shared" si="21"/>
        <v>9</v>
      </c>
      <c r="AK21" s="136">
        <v>0</v>
      </c>
      <c r="AL21" s="74" t="str">
        <f>IF((AK21&gt;=9.999),"3","0")</f>
        <v>0</v>
      </c>
      <c r="AM21" s="136">
        <v>10.67</v>
      </c>
      <c r="AN21" s="74" t="str">
        <f t="shared" si="33"/>
        <v>3</v>
      </c>
      <c r="AO21" s="136">
        <v>11</v>
      </c>
      <c r="AP21" s="74" t="str">
        <f t="shared" si="34"/>
        <v>3</v>
      </c>
      <c r="AQ21" s="136">
        <v>0</v>
      </c>
      <c r="AR21" s="74" t="str">
        <f>IF((AQ21&gt;=9.999),"3","0")</f>
        <v>0</v>
      </c>
      <c r="AS21" s="136">
        <v>10</v>
      </c>
      <c r="AT21" s="74" t="str">
        <f>IF((AS21&gt;=9.999),"3","0")</f>
        <v>3</v>
      </c>
      <c r="AU21" s="72">
        <f t="shared" si="22"/>
        <v>11</v>
      </c>
      <c r="AV21" s="73" t="str">
        <f t="shared" si="23"/>
        <v>8</v>
      </c>
      <c r="AW21" s="136">
        <v>12</v>
      </c>
      <c r="AX21" s="74" t="str">
        <f t="shared" si="32"/>
        <v>4</v>
      </c>
      <c r="AY21" s="136">
        <v>10</v>
      </c>
      <c r="AZ21" s="74" t="str">
        <f>IF((AY21&gt;=9.999),"4","0")</f>
        <v>4</v>
      </c>
      <c r="BA21" s="72">
        <f t="shared" si="24"/>
        <v>10.3</v>
      </c>
      <c r="BB21" s="73" t="str">
        <f t="shared" si="25"/>
        <v>5</v>
      </c>
      <c r="BC21" s="136">
        <v>10.5</v>
      </c>
      <c r="BD21" s="74" t="str">
        <f t="shared" si="26"/>
        <v>3</v>
      </c>
      <c r="BE21" s="136">
        <v>10</v>
      </c>
      <c r="BF21" s="74" t="str">
        <f>IF((BE21&gt;=9.999),"2","0")</f>
        <v>2</v>
      </c>
      <c r="BG21" s="72">
        <v>14</v>
      </c>
      <c r="BH21" s="72" t="str">
        <f t="shared" si="27"/>
        <v>2</v>
      </c>
      <c r="BI21" s="136">
        <v>12</v>
      </c>
      <c r="BJ21" s="74" t="str">
        <f t="shared" si="35"/>
        <v>2</v>
      </c>
      <c r="BK21" s="75">
        <f t="shared" si="28"/>
        <v>8.750333333333334</v>
      </c>
      <c r="BL21" s="71">
        <f t="shared" si="29"/>
        <v>24</v>
      </c>
      <c r="BM21" s="76">
        <f t="shared" si="30"/>
        <v>8.291666666666666</v>
      </c>
      <c r="BN21" s="77">
        <f t="shared" si="31"/>
        <v>45</v>
      </c>
      <c r="BO21" s="78" t="str">
        <f t="shared" si="0"/>
        <v>Ajourné</v>
      </c>
    </row>
    <row r="22" spans="1:67" ht="21" customHeight="1">
      <c r="A22" s="78">
        <v>11</v>
      </c>
      <c r="B22" s="78" t="s">
        <v>46</v>
      </c>
      <c r="C22" s="78" t="s">
        <v>47</v>
      </c>
      <c r="D22" s="78" t="s">
        <v>48</v>
      </c>
      <c r="E22" s="72">
        <f t="shared" si="1"/>
        <v>8.934</v>
      </c>
      <c r="F22" s="73">
        <f t="shared" si="2"/>
        <v>9</v>
      </c>
      <c r="G22" s="74">
        <v>11.17</v>
      </c>
      <c r="H22" s="74" t="str">
        <f t="shared" si="3"/>
        <v>3</v>
      </c>
      <c r="I22" s="74">
        <v>4</v>
      </c>
      <c r="J22" s="74" t="str">
        <f t="shared" si="4"/>
        <v>0</v>
      </c>
      <c r="K22" s="74">
        <v>10.83</v>
      </c>
      <c r="L22" s="74" t="str">
        <f t="shared" si="5"/>
        <v>3</v>
      </c>
      <c r="M22" s="74">
        <v>10.67</v>
      </c>
      <c r="N22" s="74" t="str">
        <f t="shared" si="6"/>
        <v>3</v>
      </c>
      <c r="O22" s="74">
        <v>8</v>
      </c>
      <c r="P22" s="74" t="str">
        <f t="shared" si="7"/>
        <v>0</v>
      </c>
      <c r="Q22" s="72">
        <f t="shared" si="8"/>
        <v>12</v>
      </c>
      <c r="R22" s="73" t="str">
        <f t="shared" si="9"/>
        <v>8</v>
      </c>
      <c r="S22" s="74">
        <v>12.5</v>
      </c>
      <c r="T22" s="74" t="str">
        <f t="shared" si="10"/>
        <v>4</v>
      </c>
      <c r="U22" s="74">
        <v>11.5</v>
      </c>
      <c r="V22" s="74" t="str">
        <f t="shared" si="11"/>
        <v>4</v>
      </c>
      <c r="W22" s="72">
        <f t="shared" si="12"/>
        <v>10.931999999999999</v>
      </c>
      <c r="X22" s="73" t="str">
        <f t="shared" si="13"/>
        <v>5</v>
      </c>
      <c r="Y22" s="74">
        <v>13</v>
      </c>
      <c r="Z22" s="74" t="str">
        <f t="shared" si="14"/>
        <v>3</v>
      </c>
      <c r="AA22" s="74">
        <v>7.83</v>
      </c>
      <c r="AB22" s="74" t="str">
        <f t="shared" si="15"/>
        <v>0</v>
      </c>
      <c r="AC22" s="72">
        <v>12</v>
      </c>
      <c r="AD22" s="72" t="str">
        <f t="shared" si="16"/>
        <v>2</v>
      </c>
      <c r="AE22" s="74">
        <v>10</v>
      </c>
      <c r="AF22" s="74" t="str">
        <f t="shared" si="17"/>
        <v>2</v>
      </c>
      <c r="AG22" s="75">
        <f t="shared" si="18"/>
        <v>10.288999999999998</v>
      </c>
      <c r="AH22" s="71" t="str">
        <f t="shared" si="19"/>
        <v>30</v>
      </c>
      <c r="AI22" s="72">
        <f t="shared" si="20"/>
        <v>5.534</v>
      </c>
      <c r="AJ22" s="73">
        <f t="shared" si="21"/>
        <v>0</v>
      </c>
      <c r="AK22" s="74">
        <v>4</v>
      </c>
      <c r="AL22" s="74"/>
      <c r="AM22" s="74">
        <v>2</v>
      </c>
      <c r="AN22" s="74" t="str">
        <f t="shared" si="33"/>
        <v>0</v>
      </c>
      <c r="AO22" s="74">
        <v>1</v>
      </c>
      <c r="AP22" s="74" t="str">
        <f t="shared" si="34"/>
        <v>0</v>
      </c>
      <c r="AQ22" s="74">
        <v>10.5</v>
      </c>
      <c r="AR22" s="74"/>
      <c r="AS22" s="74">
        <v>10.17</v>
      </c>
      <c r="AT22" s="74"/>
      <c r="AU22" s="72">
        <f t="shared" si="22"/>
        <v>10.625</v>
      </c>
      <c r="AV22" s="73" t="str">
        <f t="shared" si="23"/>
        <v>8</v>
      </c>
      <c r="AW22" s="74">
        <v>7.75</v>
      </c>
      <c r="AX22" s="74" t="str">
        <f t="shared" si="32"/>
        <v>0</v>
      </c>
      <c r="AY22" s="74">
        <v>13.5</v>
      </c>
      <c r="AZ22" s="74"/>
      <c r="BA22" s="72">
        <f t="shared" si="24"/>
        <v>10.431999999999999</v>
      </c>
      <c r="BB22" s="73" t="str">
        <f t="shared" si="25"/>
        <v>5</v>
      </c>
      <c r="BC22" s="74">
        <v>10.5</v>
      </c>
      <c r="BD22" s="74" t="str">
        <f t="shared" si="26"/>
        <v>3</v>
      </c>
      <c r="BE22" s="74">
        <v>10.33</v>
      </c>
      <c r="BF22" s="74"/>
      <c r="BG22" s="72">
        <v>14</v>
      </c>
      <c r="BH22" s="72" t="str">
        <f t="shared" si="27"/>
        <v>2</v>
      </c>
      <c r="BI22" s="74">
        <v>5.5</v>
      </c>
      <c r="BJ22" s="74" t="str">
        <f t="shared" si="35"/>
        <v>0</v>
      </c>
      <c r="BK22" s="75">
        <f t="shared" si="28"/>
        <v>8.272333333333332</v>
      </c>
      <c r="BL22" s="71">
        <f t="shared" si="29"/>
        <v>15</v>
      </c>
      <c r="BM22" s="76">
        <f t="shared" si="30"/>
        <v>9.280666666666665</v>
      </c>
      <c r="BN22" s="77">
        <f t="shared" si="31"/>
        <v>39</v>
      </c>
      <c r="BO22" s="78" t="str">
        <f t="shared" si="0"/>
        <v>Ajourné</v>
      </c>
    </row>
    <row r="23" spans="1:67" ht="21" customHeight="1">
      <c r="A23" s="78">
        <v>12</v>
      </c>
      <c r="B23" s="119" t="s">
        <v>148</v>
      </c>
      <c r="C23" s="119" t="s">
        <v>149</v>
      </c>
      <c r="D23" s="119" t="s">
        <v>150</v>
      </c>
      <c r="E23" s="72">
        <f t="shared" si="1"/>
        <v>0</v>
      </c>
      <c r="F23" s="73">
        <f t="shared" si="2"/>
        <v>0</v>
      </c>
      <c r="G23" s="136">
        <v>0</v>
      </c>
      <c r="H23" s="74" t="str">
        <f t="shared" si="3"/>
        <v>0</v>
      </c>
      <c r="I23" s="136">
        <v>0</v>
      </c>
      <c r="J23" s="74" t="str">
        <f t="shared" si="4"/>
        <v>0</v>
      </c>
      <c r="K23" s="136">
        <v>0</v>
      </c>
      <c r="L23" s="74" t="str">
        <f t="shared" si="5"/>
        <v>0</v>
      </c>
      <c r="M23" s="136">
        <v>0</v>
      </c>
      <c r="N23" s="74" t="str">
        <f t="shared" si="6"/>
        <v>0</v>
      </c>
      <c r="O23" s="136">
        <v>0</v>
      </c>
      <c r="P23" s="74" t="str">
        <f t="shared" si="7"/>
        <v>0</v>
      </c>
      <c r="Q23" s="72">
        <f t="shared" si="8"/>
        <v>11.684999999999999</v>
      </c>
      <c r="R23" s="73" t="str">
        <f t="shared" si="9"/>
        <v>8</v>
      </c>
      <c r="S23" s="136">
        <v>12.87</v>
      </c>
      <c r="T23" s="74" t="str">
        <f t="shared" si="10"/>
        <v>4</v>
      </c>
      <c r="U23" s="136">
        <v>10.5</v>
      </c>
      <c r="V23" s="74" t="str">
        <f t="shared" si="11"/>
        <v>4</v>
      </c>
      <c r="W23" s="72">
        <f t="shared" si="12"/>
        <v>11.132</v>
      </c>
      <c r="X23" s="73" t="str">
        <f t="shared" si="13"/>
        <v>5</v>
      </c>
      <c r="Y23" s="136">
        <v>13</v>
      </c>
      <c r="Z23" s="74" t="str">
        <f t="shared" si="14"/>
        <v>3</v>
      </c>
      <c r="AA23" s="136">
        <v>8.33</v>
      </c>
      <c r="AB23" s="74" t="str">
        <f t="shared" si="15"/>
        <v>0</v>
      </c>
      <c r="AC23" s="72">
        <v>12</v>
      </c>
      <c r="AD23" s="72" t="str">
        <f t="shared" si="16"/>
        <v>2</v>
      </c>
      <c r="AE23" s="136">
        <v>16</v>
      </c>
      <c r="AF23" s="74" t="str">
        <f t="shared" si="17"/>
        <v>2</v>
      </c>
      <c r="AG23" s="75">
        <f t="shared" si="18"/>
        <v>5.771333333333333</v>
      </c>
      <c r="AH23" s="71">
        <f t="shared" si="19"/>
        <v>15</v>
      </c>
      <c r="AI23" s="72">
        <f t="shared" si="20"/>
        <v>2.134</v>
      </c>
      <c r="AJ23" s="73">
        <f t="shared" si="21"/>
        <v>3</v>
      </c>
      <c r="AK23" s="136">
        <v>0</v>
      </c>
      <c r="AL23" s="74" t="str">
        <f aca="true" t="shared" si="36" ref="AL23:AL29">IF((AK23&gt;=9.999),"3","0")</f>
        <v>0</v>
      </c>
      <c r="AM23" s="136">
        <v>10.67</v>
      </c>
      <c r="AN23" s="74" t="str">
        <f t="shared" si="33"/>
        <v>3</v>
      </c>
      <c r="AO23" s="136">
        <v>0</v>
      </c>
      <c r="AP23" s="74" t="str">
        <f t="shared" si="34"/>
        <v>0</v>
      </c>
      <c r="AQ23" s="136">
        <v>0</v>
      </c>
      <c r="AR23" s="74" t="str">
        <f>IF((AQ23&gt;=9.999),"3","0")</f>
        <v>0</v>
      </c>
      <c r="AS23" s="136">
        <v>0</v>
      </c>
      <c r="AT23" s="74" t="str">
        <f>IF((AS23&gt;=9.999),"3","0")</f>
        <v>0</v>
      </c>
      <c r="AU23" s="72">
        <f t="shared" si="22"/>
        <v>12.684999999999999</v>
      </c>
      <c r="AV23" s="73" t="str">
        <f t="shared" si="23"/>
        <v>8</v>
      </c>
      <c r="AW23" s="136">
        <v>13.87</v>
      </c>
      <c r="AX23" s="74" t="str">
        <f t="shared" si="32"/>
        <v>4</v>
      </c>
      <c r="AY23" s="136">
        <v>11.5</v>
      </c>
      <c r="AZ23" s="74" t="str">
        <f>IF((AY23&gt;=9.999),"4","0")</f>
        <v>4</v>
      </c>
      <c r="BA23" s="72">
        <f t="shared" si="24"/>
        <v>12.4</v>
      </c>
      <c r="BB23" s="73" t="str">
        <f t="shared" si="25"/>
        <v>5</v>
      </c>
      <c r="BC23" s="136">
        <v>16</v>
      </c>
      <c r="BD23" s="74" t="str">
        <f t="shared" si="26"/>
        <v>3</v>
      </c>
      <c r="BE23" s="136">
        <v>7</v>
      </c>
      <c r="BF23" s="74" t="str">
        <f>IF((BE23&gt;=9.999),"2","0")</f>
        <v>0</v>
      </c>
      <c r="BG23" s="72">
        <v>14</v>
      </c>
      <c r="BH23" s="72" t="str">
        <f t="shared" si="27"/>
        <v>2</v>
      </c>
      <c r="BI23" s="136">
        <v>14</v>
      </c>
      <c r="BJ23" s="74" t="str">
        <f t="shared" si="35"/>
        <v>2</v>
      </c>
      <c r="BK23" s="75">
        <f t="shared" si="28"/>
        <v>7.449666666666666</v>
      </c>
      <c r="BL23" s="71">
        <f t="shared" si="29"/>
        <v>18</v>
      </c>
      <c r="BM23" s="76">
        <f t="shared" si="30"/>
        <v>6.6105</v>
      </c>
      <c r="BN23" s="77">
        <f t="shared" si="31"/>
        <v>33</v>
      </c>
      <c r="BO23" s="78" t="str">
        <f t="shared" si="0"/>
        <v>Ajourné</v>
      </c>
    </row>
    <row r="24" spans="1:67" ht="21" customHeight="1">
      <c r="A24" s="138">
        <v>13</v>
      </c>
      <c r="B24" s="139" t="s">
        <v>151</v>
      </c>
      <c r="C24" s="139" t="s">
        <v>152</v>
      </c>
      <c r="D24" s="139" t="s">
        <v>153</v>
      </c>
      <c r="E24" s="93">
        <f t="shared" si="1"/>
        <v>8.266</v>
      </c>
      <c r="F24" s="94">
        <f t="shared" si="2"/>
        <v>3</v>
      </c>
      <c r="G24" s="134">
        <v>9.33</v>
      </c>
      <c r="H24" s="95" t="str">
        <f t="shared" si="3"/>
        <v>0</v>
      </c>
      <c r="I24" s="134">
        <v>6.67</v>
      </c>
      <c r="J24" s="95" t="str">
        <f t="shared" si="4"/>
        <v>0</v>
      </c>
      <c r="K24" s="134">
        <v>6.67</v>
      </c>
      <c r="L24" s="95" t="str">
        <f t="shared" si="5"/>
        <v>0</v>
      </c>
      <c r="M24" s="134">
        <v>8.33</v>
      </c>
      <c r="N24" s="95" t="str">
        <f t="shared" si="6"/>
        <v>0</v>
      </c>
      <c r="O24" s="134">
        <v>10.33</v>
      </c>
      <c r="P24" s="95" t="str">
        <f t="shared" si="7"/>
        <v>3</v>
      </c>
      <c r="Q24" s="93">
        <f t="shared" si="8"/>
        <v>12.75</v>
      </c>
      <c r="R24" s="94" t="str">
        <f t="shared" si="9"/>
        <v>8</v>
      </c>
      <c r="S24" s="134">
        <v>13.5</v>
      </c>
      <c r="T24" s="95" t="str">
        <f t="shared" si="10"/>
        <v>4</v>
      </c>
      <c r="U24" s="134">
        <v>12</v>
      </c>
      <c r="V24" s="95" t="str">
        <f t="shared" si="11"/>
        <v>4</v>
      </c>
      <c r="W24" s="93">
        <f t="shared" si="12"/>
        <v>11.2</v>
      </c>
      <c r="X24" s="94" t="str">
        <f t="shared" si="13"/>
        <v>5</v>
      </c>
      <c r="Y24" s="134">
        <v>12</v>
      </c>
      <c r="Z24" s="95" t="str">
        <f t="shared" si="14"/>
        <v>3</v>
      </c>
      <c r="AA24" s="134">
        <v>10</v>
      </c>
      <c r="AB24" s="95" t="str">
        <f t="shared" si="15"/>
        <v>2</v>
      </c>
      <c r="AC24" s="93">
        <v>12</v>
      </c>
      <c r="AD24" s="93" t="str">
        <f t="shared" si="16"/>
        <v>2</v>
      </c>
      <c r="AE24" s="134">
        <v>12.5</v>
      </c>
      <c r="AF24" s="95" t="str">
        <f t="shared" si="17"/>
        <v>2</v>
      </c>
      <c r="AG24" s="96">
        <f t="shared" si="18"/>
        <v>10.199666666666667</v>
      </c>
      <c r="AH24" s="97" t="str">
        <f t="shared" si="19"/>
        <v>30</v>
      </c>
      <c r="AI24" s="72">
        <f t="shared" si="20"/>
        <v>2.0660000000000003</v>
      </c>
      <c r="AJ24" s="73">
        <f t="shared" si="21"/>
        <v>3</v>
      </c>
      <c r="AK24" s="136">
        <v>10.33</v>
      </c>
      <c r="AL24" s="74" t="str">
        <f t="shared" si="36"/>
        <v>3</v>
      </c>
      <c r="AM24" s="136">
        <v>0</v>
      </c>
      <c r="AN24" s="74" t="str">
        <f t="shared" si="33"/>
        <v>0</v>
      </c>
      <c r="AO24" s="136">
        <v>0</v>
      </c>
      <c r="AP24" s="74" t="str">
        <f t="shared" si="34"/>
        <v>0</v>
      </c>
      <c r="AQ24" s="136">
        <v>0</v>
      </c>
      <c r="AR24" s="74" t="str">
        <f>IF((AQ24&gt;=9.999),"3","0")</f>
        <v>0</v>
      </c>
      <c r="AS24" s="136">
        <v>0</v>
      </c>
      <c r="AT24" s="74" t="str">
        <f>IF((AS24&gt;=9.999),"3","0")</f>
        <v>0</v>
      </c>
      <c r="AU24" s="72">
        <f t="shared" si="22"/>
        <v>12.75</v>
      </c>
      <c r="AV24" s="73" t="str">
        <f t="shared" si="23"/>
        <v>8</v>
      </c>
      <c r="AW24" s="136">
        <v>13.5</v>
      </c>
      <c r="AX24" s="74" t="str">
        <f t="shared" si="32"/>
        <v>4</v>
      </c>
      <c r="AY24" s="136">
        <v>12</v>
      </c>
      <c r="AZ24" s="74" t="str">
        <f>IF((AY24&gt;=9.999),"4","0")</f>
        <v>4</v>
      </c>
      <c r="BA24" s="72">
        <f t="shared" si="24"/>
        <v>10</v>
      </c>
      <c r="BB24" s="73" t="str">
        <f t="shared" si="25"/>
        <v>5</v>
      </c>
      <c r="BC24" s="136">
        <v>10</v>
      </c>
      <c r="BD24" s="74" t="str">
        <f t="shared" si="26"/>
        <v>3</v>
      </c>
      <c r="BE24" s="136">
        <v>10</v>
      </c>
      <c r="BF24" s="74" t="str">
        <f>IF((BE24&gt;=9.999),"2","0")</f>
        <v>2</v>
      </c>
      <c r="BG24" s="72">
        <v>14</v>
      </c>
      <c r="BH24" s="72" t="str">
        <f t="shared" si="27"/>
        <v>2</v>
      </c>
      <c r="BI24" s="136">
        <v>10.5</v>
      </c>
      <c r="BJ24" s="74" t="str">
        <f t="shared" si="35"/>
        <v>2</v>
      </c>
      <c r="BK24" s="75">
        <f t="shared" si="28"/>
        <v>7.033</v>
      </c>
      <c r="BL24" s="71">
        <f t="shared" si="29"/>
        <v>18</v>
      </c>
      <c r="BM24" s="76">
        <f t="shared" si="30"/>
        <v>8.616333333333333</v>
      </c>
      <c r="BN24" s="77">
        <f t="shared" si="31"/>
        <v>36</v>
      </c>
      <c r="BO24" s="78" t="str">
        <f t="shared" si="0"/>
        <v>Ajourné</v>
      </c>
    </row>
    <row r="25" spans="1:67" ht="21" customHeight="1">
      <c r="A25" s="138">
        <v>14</v>
      </c>
      <c r="B25" s="138" t="s">
        <v>49</v>
      </c>
      <c r="C25" s="138" t="s">
        <v>50</v>
      </c>
      <c r="D25" s="138" t="s">
        <v>48</v>
      </c>
      <c r="E25" s="93">
        <f t="shared" si="1"/>
        <v>8.934</v>
      </c>
      <c r="F25" s="94">
        <f t="shared" si="2"/>
        <v>6</v>
      </c>
      <c r="G25" s="95">
        <v>8.67</v>
      </c>
      <c r="H25" s="95" t="str">
        <f t="shared" si="3"/>
        <v>0</v>
      </c>
      <c r="I25" s="95">
        <v>6.67</v>
      </c>
      <c r="J25" s="95" t="str">
        <f t="shared" si="4"/>
        <v>0</v>
      </c>
      <c r="K25" s="95">
        <v>10</v>
      </c>
      <c r="L25" s="95" t="str">
        <f t="shared" si="5"/>
        <v>3</v>
      </c>
      <c r="M25" s="95">
        <v>10.33</v>
      </c>
      <c r="N25" s="95" t="str">
        <f t="shared" si="6"/>
        <v>3</v>
      </c>
      <c r="O25" s="95">
        <v>9</v>
      </c>
      <c r="P25" s="95" t="str">
        <f t="shared" si="7"/>
        <v>0</v>
      </c>
      <c r="Q25" s="93">
        <f t="shared" si="8"/>
        <v>10.375</v>
      </c>
      <c r="R25" s="94" t="str">
        <f t="shared" si="9"/>
        <v>8</v>
      </c>
      <c r="S25" s="95">
        <v>13</v>
      </c>
      <c r="T25" s="95" t="str">
        <f t="shared" si="10"/>
        <v>4</v>
      </c>
      <c r="U25" s="95">
        <v>7.75</v>
      </c>
      <c r="V25" s="95" t="str">
        <f t="shared" si="11"/>
        <v>0</v>
      </c>
      <c r="W25" s="93">
        <f t="shared" si="12"/>
        <v>12.1</v>
      </c>
      <c r="X25" s="94" t="str">
        <f t="shared" si="13"/>
        <v>5</v>
      </c>
      <c r="Y25" s="95">
        <v>12.5</v>
      </c>
      <c r="Z25" s="95" t="str">
        <f t="shared" si="14"/>
        <v>3</v>
      </c>
      <c r="AA25" s="95">
        <v>11.5</v>
      </c>
      <c r="AB25" s="95" t="str">
        <f t="shared" si="15"/>
        <v>2</v>
      </c>
      <c r="AC25" s="93">
        <v>12</v>
      </c>
      <c r="AD25" s="93" t="str">
        <f t="shared" si="16"/>
        <v>2</v>
      </c>
      <c r="AE25" s="95">
        <v>12.5</v>
      </c>
      <c r="AF25" s="95" t="str">
        <f t="shared" si="17"/>
        <v>2</v>
      </c>
      <c r="AG25" s="96">
        <f t="shared" si="18"/>
        <v>10.050333333333333</v>
      </c>
      <c r="AH25" s="97" t="str">
        <f t="shared" si="19"/>
        <v>30</v>
      </c>
      <c r="AI25" s="72">
        <f t="shared" si="20"/>
        <v>6.233999999999999</v>
      </c>
      <c r="AJ25" s="73">
        <f t="shared" si="21"/>
        <v>0</v>
      </c>
      <c r="AK25" s="74">
        <v>6</v>
      </c>
      <c r="AL25" s="74" t="str">
        <f t="shared" si="36"/>
        <v>0</v>
      </c>
      <c r="AM25" s="74">
        <v>2</v>
      </c>
      <c r="AN25" s="74"/>
      <c r="AO25" s="74">
        <v>10</v>
      </c>
      <c r="AP25" s="74"/>
      <c r="AQ25" s="74">
        <v>10.17</v>
      </c>
      <c r="AR25" s="74"/>
      <c r="AS25" s="74">
        <v>3</v>
      </c>
      <c r="AT25" s="74"/>
      <c r="AU25" s="72">
        <f t="shared" si="22"/>
        <v>11.5</v>
      </c>
      <c r="AV25" s="73" t="str">
        <f t="shared" si="23"/>
        <v>8</v>
      </c>
      <c r="AW25" s="74">
        <v>10</v>
      </c>
      <c r="AX25" s="74"/>
      <c r="AY25" s="74">
        <v>13</v>
      </c>
      <c r="AZ25" s="74"/>
      <c r="BA25" s="72">
        <f t="shared" si="24"/>
        <v>11.868</v>
      </c>
      <c r="BB25" s="73" t="str">
        <f t="shared" si="25"/>
        <v>5</v>
      </c>
      <c r="BC25" s="74">
        <v>11</v>
      </c>
      <c r="BD25" s="74" t="str">
        <f t="shared" si="26"/>
        <v>3</v>
      </c>
      <c r="BE25" s="74">
        <v>13.17</v>
      </c>
      <c r="BF25" s="74"/>
      <c r="BG25" s="72">
        <v>14</v>
      </c>
      <c r="BH25" s="72" t="str">
        <f t="shared" si="27"/>
        <v>2</v>
      </c>
      <c r="BI25" s="74">
        <v>10.5</v>
      </c>
      <c r="BJ25" s="74"/>
      <c r="BK25" s="75">
        <f t="shared" si="28"/>
        <v>9.095</v>
      </c>
      <c r="BL25" s="71">
        <f t="shared" si="29"/>
        <v>15</v>
      </c>
      <c r="BM25" s="76">
        <f t="shared" si="30"/>
        <v>9.572666666666667</v>
      </c>
      <c r="BN25" s="77">
        <f t="shared" si="31"/>
        <v>36</v>
      </c>
      <c r="BO25" s="78" t="str">
        <f t="shared" si="0"/>
        <v>Ajourné</v>
      </c>
    </row>
    <row r="26" spans="1:67" ht="21" customHeight="1">
      <c r="A26" s="139">
        <v>80</v>
      </c>
      <c r="B26" s="139" t="s">
        <v>269</v>
      </c>
      <c r="C26" s="139" t="s">
        <v>270</v>
      </c>
      <c r="D26" s="139" t="s">
        <v>203</v>
      </c>
      <c r="E26" s="93">
        <f t="shared" si="1"/>
        <v>8.332</v>
      </c>
      <c r="F26" s="94">
        <f t="shared" si="2"/>
        <v>6</v>
      </c>
      <c r="G26" s="134">
        <v>7</v>
      </c>
      <c r="H26" s="95" t="str">
        <f t="shared" si="3"/>
        <v>0</v>
      </c>
      <c r="I26" s="134">
        <v>8</v>
      </c>
      <c r="J26" s="95" t="str">
        <f t="shared" si="4"/>
        <v>0</v>
      </c>
      <c r="K26" s="134">
        <v>10.33</v>
      </c>
      <c r="L26" s="95" t="str">
        <f t="shared" si="5"/>
        <v>3</v>
      </c>
      <c r="M26" s="134">
        <v>10</v>
      </c>
      <c r="N26" s="95" t="str">
        <f t="shared" si="6"/>
        <v>3</v>
      </c>
      <c r="O26" s="134">
        <v>6.33</v>
      </c>
      <c r="P26" s="95" t="str">
        <f t="shared" si="7"/>
        <v>0</v>
      </c>
      <c r="Q26" s="135">
        <f t="shared" si="8"/>
        <v>12.875</v>
      </c>
      <c r="R26" s="94" t="str">
        <f t="shared" si="9"/>
        <v>8</v>
      </c>
      <c r="S26" s="134">
        <v>14.25</v>
      </c>
      <c r="T26" s="95" t="str">
        <f t="shared" si="10"/>
        <v>4</v>
      </c>
      <c r="U26" s="134">
        <v>11.5</v>
      </c>
      <c r="V26" s="95" t="str">
        <f t="shared" si="11"/>
        <v>4</v>
      </c>
      <c r="W26" s="135">
        <f t="shared" si="12"/>
        <v>13.632</v>
      </c>
      <c r="X26" s="94" t="str">
        <f t="shared" si="13"/>
        <v>5</v>
      </c>
      <c r="Y26" s="134">
        <v>14.5</v>
      </c>
      <c r="Z26" s="95" t="str">
        <f t="shared" si="14"/>
        <v>3</v>
      </c>
      <c r="AA26" s="134">
        <v>12.33</v>
      </c>
      <c r="AB26" s="95" t="str">
        <f t="shared" si="15"/>
        <v>2</v>
      </c>
      <c r="AC26" s="135">
        <v>7</v>
      </c>
      <c r="AD26" s="93" t="str">
        <f t="shared" si="16"/>
        <v>0</v>
      </c>
      <c r="AE26" s="134">
        <v>7</v>
      </c>
      <c r="AF26" s="95" t="str">
        <f t="shared" si="17"/>
        <v>0</v>
      </c>
      <c r="AG26" s="96">
        <f t="shared" si="18"/>
        <v>10.338</v>
      </c>
      <c r="AH26" s="97" t="str">
        <f t="shared" si="19"/>
        <v>30</v>
      </c>
      <c r="AI26" s="72">
        <f t="shared" si="20"/>
        <v>7.1339999999999995</v>
      </c>
      <c r="AJ26" s="73">
        <f t="shared" si="21"/>
        <v>6</v>
      </c>
      <c r="AK26" s="136">
        <v>0</v>
      </c>
      <c r="AL26" s="74" t="str">
        <f t="shared" si="36"/>
        <v>0</v>
      </c>
      <c r="AM26" s="136">
        <v>6</v>
      </c>
      <c r="AN26" s="74" t="str">
        <f>IF((AM26&gt;=9.999),"3","0")</f>
        <v>0</v>
      </c>
      <c r="AO26" s="136">
        <v>10.67</v>
      </c>
      <c r="AP26" s="74" t="str">
        <f>IF((AO26&gt;=9.999),"3","0")</f>
        <v>3</v>
      </c>
      <c r="AQ26" s="136">
        <v>7</v>
      </c>
      <c r="AR26" s="74" t="str">
        <f>IF((AQ26&gt;=9.999),"3","0")</f>
        <v>0</v>
      </c>
      <c r="AS26" s="136">
        <v>12</v>
      </c>
      <c r="AT26" s="74" t="str">
        <f>IF((AS26&gt;=9.999),"3","0")</f>
        <v>3</v>
      </c>
      <c r="AU26" s="137">
        <f t="shared" si="22"/>
        <v>11.375</v>
      </c>
      <c r="AV26" s="73" t="str">
        <f t="shared" si="23"/>
        <v>8</v>
      </c>
      <c r="AW26" s="136">
        <v>8.75</v>
      </c>
      <c r="AX26" s="74" t="str">
        <f>IF((AW26&gt;=9.999),"4","0")</f>
        <v>0</v>
      </c>
      <c r="AY26" s="136">
        <v>14</v>
      </c>
      <c r="AZ26" s="74" t="str">
        <f>IF((AY26&gt;=9.999),"4","0")</f>
        <v>4</v>
      </c>
      <c r="BA26" s="137">
        <f t="shared" si="24"/>
        <v>11.868</v>
      </c>
      <c r="BB26" s="73" t="str">
        <f t="shared" si="25"/>
        <v>5</v>
      </c>
      <c r="BC26" s="136">
        <v>12</v>
      </c>
      <c r="BD26" s="74" t="str">
        <f t="shared" si="26"/>
        <v>3</v>
      </c>
      <c r="BE26" s="136">
        <v>11.67</v>
      </c>
      <c r="BF26" s="74" t="str">
        <f>IF((BE26&gt;=9.999),"2","0")</f>
        <v>2</v>
      </c>
      <c r="BG26" s="137">
        <v>6</v>
      </c>
      <c r="BH26" s="72" t="str">
        <f t="shared" si="27"/>
        <v>0</v>
      </c>
      <c r="BI26" s="136">
        <v>6</v>
      </c>
      <c r="BJ26" s="74" t="str">
        <f>IF((BI26&gt;=9.999),"2","0")</f>
        <v>0</v>
      </c>
      <c r="BK26" s="75">
        <f t="shared" si="28"/>
        <v>8.978333333333333</v>
      </c>
      <c r="BL26" s="71">
        <f t="shared" si="29"/>
        <v>19</v>
      </c>
      <c r="BM26" s="76">
        <f t="shared" si="30"/>
        <v>9.658166666666666</v>
      </c>
      <c r="BN26" s="77">
        <f>IF((BM26&gt;=9.999),"60",(AH26+BL26))</f>
        <v>49</v>
      </c>
      <c r="BO26" s="78" t="str">
        <f t="shared" si="0"/>
        <v>Ajourné</v>
      </c>
    </row>
    <row r="27" spans="1:67" ht="21" customHeight="1">
      <c r="A27" s="78">
        <v>15</v>
      </c>
      <c r="B27" s="119" t="s">
        <v>154</v>
      </c>
      <c r="C27" s="119" t="s">
        <v>155</v>
      </c>
      <c r="D27" s="119" t="s">
        <v>156</v>
      </c>
      <c r="E27" s="72">
        <f t="shared" si="1"/>
        <v>4.334</v>
      </c>
      <c r="F27" s="73">
        <f t="shared" si="2"/>
        <v>6</v>
      </c>
      <c r="G27" s="136">
        <v>0</v>
      </c>
      <c r="H27" s="74" t="str">
        <f t="shared" si="3"/>
        <v>0</v>
      </c>
      <c r="I27" s="136">
        <v>10</v>
      </c>
      <c r="J27" s="74" t="str">
        <f t="shared" si="4"/>
        <v>3</v>
      </c>
      <c r="K27" s="136">
        <v>0</v>
      </c>
      <c r="L27" s="74" t="str">
        <f t="shared" si="5"/>
        <v>0</v>
      </c>
      <c r="M27" s="136">
        <v>0</v>
      </c>
      <c r="N27" s="74" t="str">
        <f t="shared" si="6"/>
        <v>0</v>
      </c>
      <c r="O27" s="136">
        <v>11.67</v>
      </c>
      <c r="P27" s="74" t="str">
        <f t="shared" si="7"/>
        <v>3</v>
      </c>
      <c r="Q27" s="72">
        <f t="shared" si="8"/>
        <v>11.5</v>
      </c>
      <c r="R27" s="73" t="str">
        <f t="shared" si="9"/>
        <v>8</v>
      </c>
      <c r="S27" s="136">
        <v>12</v>
      </c>
      <c r="T27" s="74" t="str">
        <f t="shared" si="10"/>
        <v>4</v>
      </c>
      <c r="U27" s="136">
        <v>11</v>
      </c>
      <c r="V27" s="74" t="str">
        <f t="shared" si="11"/>
        <v>4</v>
      </c>
      <c r="W27" s="72">
        <f t="shared" si="12"/>
        <v>10.4</v>
      </c>
      <c r="X27" s="73" t="str">
        <f t="shared" si="13"/>
        <v>5</v>
      </c>
      <c r="Y27" s="136">
        <v>14</v>
      </c>
      <c r="Z27" s="74" t="str">
        <f t="shared" si="14"/>
        <v>3</v>
      </c>
      <c r="AA27" s="136">
        <v>5</v>
      </c>
      <c r="AB27" s="74" t="str">
        <f t="shared" si="15"/>
        <v>0</v>
      </c>
      <c r="AC27" s="72">
        <v>12</v>
      </c>
      <c r="AD27" s="72" t="str">
        <f t="shared" si="16"/>
        <v>2</v>
      </c>
      <c r="AE27" s="136">
        <v>12</v>
      </c>
      <c r="AF27" s="74" t="str">
        <f t="shared" si="17"/>
        <v>2</v>
      </c>
      <c r="AG27" s="75">
        <f t="shared" si="18"/>
        <v>7.7669999999999995</v>
      </c>
      <c r="AH27" s="71">
        <f t="shared" si="19"/>
        <v>21</v>
      </c>
      <c r="AI27" s="72">
        <f t="shared" si="20"/>
        <v>0</v>
      </c>
      <c r="AJ27" s="73">
        <f t="shared" si="21"/>
        <v>0</v>
      </c>
      <c r="AK27" s="136">
        <v>0</v>
      </c>
      <c r="AL27" s="74" t="str">
        <f t="shared" si="36"/>
        <v>0</v>
      </c>
      <c r="AM27" s="136">
        <v>0</v>
      </c>
      <c r="AN27" s="74" t="str">
        <f>IF((AM27&gt;=9.999),"3","0")</f>
        <v>0</v>
      </c>
      <c r="AO27" s="136">
        <v>0</v>
      </c>
      <c r="AP27" s="74" t="str">
        <f>IF((AO27&gt;=9.999),"3","0")</f>
        <v>0</v>
      </c>
      <c r="AQ27" s="136">
        <v>0</v>
      </c>
      <c r="AR27" s="74" t="str">
        <f>IF((AQ27&gt;=9.999),"3","0")</f>
        <v>0</v>
      </c>
      <c r="AS27" s="136">
        <v>0</v>
      </c>
      <c r="AT27" s="74" t="str">
        <f>IF((AS27&gt;=9.999),"3","0")</f>
        <v>0</v>
      </c>
      <c r="AU27" s="72">
        <f t="shared" si="22"/>
        <v>12</v>
      </c>
      <c r="AV27" s="73" t="str">
        <f t="shared" si="23"/>
        <v>8</v>
      </c>
      <c r="AW27" s="136">
        <v>12</v>
      </c>
      <c r="AX27" s="74" t="str">
        <f>IF((AW27&gt;=9.999),"4","0")</f>
        <v>4</v>
      </c>
      <c r="AY27" s="136">
        <v>12</v>
      </c>
      <c r="AZ27" s="74" t="str">
        <f>IF((AY27&gt;=9.999),"4","0")</f>
        <v>4</v>
      </c>
      <c r="BA27" s="72">
        <f t="shared" si="24"/>
        <v>10.4</v>
      </c>
      <c r="BB27" s="73" t="str">
        <f t="shared" si="25"/>
        <v>5</v>
      </c>
      <c r="BC27" s="136">
        <v>14</v>
      </c>
      <c r="BD27" s="74" t="str">
        <f t="shared" si="26"/>
        <v>3</v>
      </c>
      <c r="BE27" s="136">
        <v>5</v>
      </c>
      <c r="BF27" s="74" t="str">
        <f>IF((BE27&gt;=9.999),"2","0")</f>
        <v>0</v>
      </c>
      <c r="BG27" s="72">
        <v>14</v>
      </c>
      <c r="BH27" s="72" t="str">
        <f t="shared" si="27"/>
        <v>2</v>
      </c>
      <c r="BI27" s="136">
        <v>10</v>
      </c>
      <c r="BJ27" s="74" t="str">
        <f>IF((BI27&gt;=9.999),"2","0")</f>
        <v>2</v>
      </c>
      <c r="BK27" s="75">
        <f t="shared" si="28"/>
        <v>5.866666666666666</v>
      </c>
      <c r="BL27" s="71">
        <f t="shared" si="29"/>
        <v>15</v>
      </c>
      <c r="BM27" s="76">
        <f t="shared" si="30"/>
        <v>6.816833333333333</v>
      </c>
      <c r="BN27" s="77">
        <f t="shared" si="31"/>
        <v>36</v>
      </c>
      <c r="BO27" s="78" t="str">
        <f t="shared" si="0"/>
        <v>Ajourné</v>
      </c>
    </row>
    <row r="28" spans="1:67" ht="21" customHeight="1">
      <c r="A28" s="138">
        <v>16</v>
      </c>
      <c r="B28" s="138" t="s">
        <v>51</v>
      </c>
      <c r="C28" s="138" t="s">
        <v>52</v>
      </c>
      <c r="D28" s="138" t="s">
        <v>53</v>
      </c>
      <c r="E28" s="93">
        <f t="shared" si="1"/>
        <v>11.467999999999998</v>
      </c>
      <c r="F28" s="94" t="str">
        <f t="shared" si="2"/>
        <v>15</v>
      </c>
      <c r="G28" s="95">
        <v>12.17</v>
      </c>
      <c r="H28" s="95" t="str">
        <f t="shared" si="3"/>
        <v>3</v>
      </c>
      <c r="I28" s="95">
        <v>9</v>
      </c>
      <c r="J28" s="95" t="str">
        <f t="shared" si="4"/>
        <v>0</v>
      </c>
      <c r="K28" s="95">
        <v>11</v>
      </c>
      <c r="L28" s="95" t="str">
        <f t="shared" si="5"/>
        <v>3</v>
      </c>
      <c r="M28" s="95">
        <v>11.5</v>
      </c>
      <c r="N28" s="95" t="str">
        <f t="shared" si="6"/>
        <v>3</v>
      </c>
      <c r="O28" s="95">
        <v>13.67</v>
      </c>
      <c r="P28" s="95" t="str">
        <f t="shared" si="7"/>
        <v>3</v>
      </c>
      <c r="Q28" s="93">
        <f t="shared" si="8"/>
        <v>7.46</v>
      </c>
      <c r="R28" s="94">
        <f t="shared" si="9"/>
        <v>4</v>
      </c>
      <c r="S28" s="95">
        <v>10.17</v>
      </c>
      <c r="T28" s="95" t="str">
        <f t="shared" si="10"/>
        <v>4</v>
      </c>
      <c r="U28" s="95">
        <v>4.75</v>
      </c>
      <c r="V28" s="95" t="str">
        <f t="shared" si="11"/>
        <v>0</v>
      </c>
      <c r="W28" s="93">
        <f t="shared" si="12"/>
        <v>11.1</v>
      </c>
      <c r="X28" s="94" t="str">
        <f t="shared" si="13"/>
        <v>5</v>
      </c>
      <c r="Y28" s="95">
        <v>10.5</v>
      </c>
      <c r="Z28" s="95" t="str">
        <f t="shared" si="14"/>
        <v>3</v>
      </c>
      <c r="AA28" s="95">
        <v>12</v>
      </c>
      <c r="AB28" s="95" t="str">
        <f t="shared" si="15"/>
        <v>2</v>
      </c>
      <c r="AC28" s="93">
        <v>12</v>
      </c>
      <c r="AD28" s="93" t="str">
        <f t="shared" si="16"/>
        <v>2</v>
      </c>
      <c r="AE28" s="95">
        <v>11.5</v>
      </c>
      <c r="AF28" s="95" t="str">
        <f t="shared" si="17"/>
        <v>2</v>
      </c>
      <c r="AG28" s="96">
        <f t="shared" si="18"/>
        <v>10.373333333333333</v>
      </c>
      <c r="AH28" s="97" t="str">
        <f t="shared" si="19"/>
        <v>30</v>
      </c>
      <c r="AI28" s="72">
        <f t="shared" si="20"/>
        <v>5.834</v>
      </c>
      <c r="AJ28" s="73">
        <f t="shared" si="21"/>
        <v>0</v>
      </c>
      <c r="AK28" s="74">
        <v>0</v>
      </c>
      <c r="AL28" s="74" t="str">
        <f t="shared" si="36"/>
        <v>0</v>
      </c>
      <c r="AM28" s="74">
        <v>3</v>
      </c>
      <c r="AN28" s="74"/>
      <c r="AO28" s="74">
        <v>4.5</v>
      </c>
      <c r="AP28" s="74"/>
      <c r="AQ28" s="74">
        <v>9</v>
      </c>
      <c r="AR28" s="74"/>
      <c r="AS28" s="74">
        <v>12.67</v>
      </c>
      <c r="AT28" s="74"/>
      <c r="AU28" s="72">
        <f t="shared" si="22"/>
        <v>11</v>
      </c>
      <c r="AV28" s="73" t="str">
        <f t="shared" si="23"/>
        <v>8</v>
      </c>
      <c r="AW28" s="74">
        <v>10</v>
      </c>
      <c r="AX28" s="74"/>
      <c r="AY28" s="74">
        <v>12</v>
      </c>
      <c r="AZ28" s="74"/>
      <c r="BA28" s="72">
        <f t="shared" si="24"/>
        <v>13.268</v>
      </c>
      <c r="BB28" s="73" t="str">
        <f t="shared" si="25"/>
        <v>5</v>
      </c>
      <c r="BC28" s="74">
        <v>13</v>
      </c>
      <c r="BD28" s="74" t="str">
        <f t="shared" si="26"/>
        <v>3</v>
      </c>
      <c r="BE28" s="74">
        <v>13.67</v>
      </c>
      <c r="BF28" s="74"/>
      <c r="BG28" s="72">
        <v>14</v>
      </c>
      <c r="BH28" s="72" t="str">
        <f t="shared" si="27"/>
        <v>2</v>
      </c>
      <c r="BI28" s="74">
        <v>12.5</v>
      </c>
      <c r="BJ28" s="74"/>
      <c r="BK28" s="75">
        <f t="shared" si="28"/>
        <v>8.995000000000001</v>
      </c>
      <c r="BL28" s="71">
        <f t="shared" si="29"/>
        <v>15</v>
      </c>
      <c r="BM28" s="76">
        <f t="shared" si="30"/>
        <v>9.684166666666666</v>
      </c>
      <c r="BN28" s="77">
        <f t="shared" si="31"/>
        <v>41</v>
      </c>
      <c r="BO28" s="78" t="str">
        <f t="shared" si="0"/>
        <v>Ajourné</v>
      </c>
    </row>
    <row r="29" spans="1:67" ht="21" customHeight="1">
      <c r="A29" s="78">
        <v>17</v>
      </c>
      <c r="B29" s="119" t="s">
        <v>157</v>
      </c>
      <c r="C29" s="119" t="s">
        <v>158</v>
      </c>
      <c r="D29" s="119" t="s">
        <v>159</v>
      </c>
      <c r="E29" s="72">
        <f t="shared" si="1"/>
        <v>9.668000000000001</v>
      </c>
      <c r="F29" s="73">
        <f t="shared" si="2"/>
        <v>6</v>
      </c>
      <c r="G29" s="136">
        <v>15.67</v>
      </c>
      <c r="H29" s="74" t="str">
        <f t="shared" si="3"/>
        <v>3</v>
      </c>
      <c r="I29" s="136">
        <v>7.67</v>
      </c>
      <c r="J29" s="74" t="str">
        <f t="shared" si="4"/>
        <v>0</v>
      </c>
      <c r="K29" s="136">
        <v>4.67</v>
      </c>
      <c r="L29" s="74" t="str">
        <f t="shared" si="5"/>
        <v>0</v>
      </c>
      <c r="M29" s="136">
        <v>8</v>
      </c>
      <c r="N29" s="74" t="str">
        <f t="shared" si="6"/>
        <v>0</v>
      </c>
      <c r="O29" s="136">
        <v>12.33</v>
      </c>
      <c r="P29" s="74" t="str">
        <f t="shared" si="7"/>
        <v>3</v>
      </c>
      <c r="Q29" s="72">
        <f t="shared" si="8"/>
        <v>10.5</v>
      </c>
      <c r="R29" s="73" t="str">
        <f t="shared" si="9"/>
        <v>8</v>
      </c>
      <c r="S29" s="136">
        <v>10</v>
      </c>
      <c r="T29" s="74" t="str">
        <f t="shared" si="10"/>
        <v>4</v>
      </c>
      <c r="U29" s="136">
        <v>11</v>
      </c>
      <c r="V29" s="74" t="str">
        <f t="shared" si="11"/>
        <v>4</v>
      </c>
      <c r="W29" s="72">
        <f t="shared" si="12"/>
        <v>8.532</v>
      </c>
      <c r="X29" s="73">
        <f t="shared" si="13"/>
        <v>3</v>
      </c>
      <c r="Y29" s="136">
        <v>10</v>
      </c>
      <c r="Z29" s="74" t="str">
        <f t="shared" si="14"/>
        <v>3</v>
      </c>
      <c r="AA29" s="136">
        <v>6.33</v>
      </c>
      <c r="AB29" s="74" t="str">
        <f t="shared" si="15"/>
        <v>0</v>
      </c>
      <c r="AC29" s="72">
        <v>12</v>
      </c>
      <c r="AD29" s="72" t="str">
        <f t="shared" si="16"/>
        <v>2</v>
      </c>
      <c r="AE29" s="136">
        <v>16</v>
      </c>
      <c r="AF29" s="74" t="str">
        <f t="shared" si="17"/>
        <v>2</v>
      </c>
      <c r="AG29" s="75">
        <f t="shared" si="18"/>
        <v>9.856</v>
      </c>
      <c r="AH29" s="71">
        <f t="shared" si="19"/>
        <v>19</v>
      </c>
      <c r="AI29" s="72">
        <f t="shared" si="20"/>
        <v>0</v>
      </c>
      <c r="AJ29" s="73">
        <f t="shared" si="21"/>
        <v>0</v>
      </c>
      <c r="AK29" s="136">
        <v>0</v>
      </c>
      <c r="AL29" s="74" t="str">
        <f t="shared" si="36"/>
        <v>0</v>
      </c>
      <c r="AM29" s="136">
        <v>0</v>
      </c>
      <c r="AN29" s="74" t="str">
        <f>IF((AM29&gt;=9.999),"3","0")</f>
        <v>0</v>
      </c>
      <c r="AO29" s="136">
        <v>0</v>
      </c>
      <c r="AP29" s="74" t="str">
        <f>IF((AO29&gt;=9.999),"3","0")</f>
        <v>0</v>
      </c>
      <c r="AQ29" s="136">
        <v>0</v>
      </c>
      <c r="AR29" s="74" t="str">
        <f>IF((AQ29&gt;=9.999),"3","0")</f>
        <v>0</v>
      </c>
      <c r="AS29" s="136">
        <v>0</v>
      </c>
      <c r="AT29" s="74" t="str">
        <f>IF((AS29&gt;=9.999),"3","0")</f>
        <v>0</v>
      </c>
      <c r="AU29" s="72">
        <f t="shared" si="22"/>
        <v>10</v>
      </c>
      <c r="AV29" s="73" t="str">
        <f t="shared" si="23"/>
        <v>8</v>
      </c>
      <c r="AW29" s="136">
        <v>8</v>
      </c>
      <c r="AX29" s="74" t="str">
        <f>IF((AW29&gt;=9.999),"4","0")</f>
        <v>0</v>
      </c>
      <c r="AY29" s="136">
        <v>12</v>
      </c>
      <c r="AZ29" s="74" t="str">
        <f>IF((AY29&gt;=9.999),"4","0")</f>
        <v>4</v>
      </c>
      <c r="BA29" s="72">
        <f t="shared" si="24"/>
        <v>6</v>
      </c>
      <c r="BB29" s="73">
        <f t="shared" si="25"/>
        <v>3</v>
      </c>
      <c r="BC29" s="136">
        <v>10</v>
      </c>
      <c r="BD29" s="74" t="str">
        <f t="shared" si="26"/>
        <v>3</v>
      </c>
      <c r="BE29" s="136">
        <v>0</v>
      </c>
      <c r="BF29" s="74" t="str">
        <f>IF((BE29&gt;=9.999),"2","0")</f>
        <v>0</v>
      </c>
      <c r="BG29" s="72">
        <v>14</v>
      </c>
      <c r="BH29" s="72" t="str">
        <f t="shared" si="27"/>
        <v>2</v>
      </c>
      <c r="BI29" s="136">
        <v>10</v>
      </c>
      <c r="BJ29" s="74" t="str">
        <f>IF((BI29&gt;=9.999),"2","0")</f>
        <v>2</v>
      </c>
      <c r="BK29" s="75">
        <f t="shared" si="28"/>
        <v>4.6</v>
      </c>
      <c r="BL29" s="71">
        <f t="shared" si="29"/>
        <v>13</v>
      </c>
      <c r="BM29" s="76">
        <f t="shared" si="30"/>
        <v>7.228</v>
      </c>
      <c r="BN29" s="77">
        <f t="shared" si="31"/>
        <v>32</v>
      </c>
      <c r="BO29" s="78" t="str">
        <f t="shared" si="0"/>
        <v>Ajourné</v>
      </c>
    </row>
    <row r="30" spans="1:67" ht="21" customHeight="1">
      <c r="A30" s="78">
        <v>18</v>
      </c>
      <c r="B30" s="78" t="s">
        <v>54</v>
      </c>
      <c r="C30" s="78" t="s">
        <v>55</v>
      </c>
      <c r="D30" s="78" t="s">
        <v>56</v>
      </c>
      <c r="E30" s="72">
        <f t="shared" si="1"/>
        <v>8.8</v>
      </c>
      <c r="F30" s="73">
        <f t="shared" si="2"/>
        <v>6</v>
      </c>
      <c r="G30" s="74">
        <v>10.5</v>
      </c>
      <c r="H30" s="74" t="str">
        <f t="shared" si="3"/>
        <v>3</v>
      </c>
      <c r="I30" s="74">
        <v>6</v>
      </c>
      <c r="J30" s="74" t="str">
        <f t="shared" si="4"/>
        <v>0</v>
      </c>
      <c r="K30" s="74">
        <v>11</v>
      </c>
      <c r="L30" s="74" t="str">
        <f t="shared" si="5"/>
        <v>3</v>
      </c>
      <c r="M30" s="74">
        <v>9.83</v>
      </c>
      <c r="N30" s="74" t="str">
        <f t="shared" si="6"/>
        <v>0</v>
      </c>
      <c r="O30" s="74">
        <v>6.67</v>
      </c>
      <c r="P30" s="74" t="str">
        <f t="shared" si="7"/>
        <v>0</v>
      </c>
      <c r="Q30" s="72">
        <f t="shared" si="8"/>
        <v>11.75</v>
      </c>
      <c r="R30" s="73" t="str">
        <f t="shared" si="9"/>
        <v>8</v>
      </c>
      <c r="S30" s="74">
        <v>10</v>
      </c>
      <c r="T30" s="74" t="str">
        <f t="shared" si="10"/>
        <v>4</v>
      </c>
      <c r="U30" s="74">
        <v>13.5</v>
      </c>
      <c r="V30" s="74" t="str">
        <f t="shared" si="11"/>
        <v>4</v>
      </c>
      <c r="W30" s="72">
        <f t="shared" si="12"/>
        <v>13.968</v>
      </c>
      <c r="X30" s="73" t="str">
        <f t="shared" si="13"/>
        <v>5</v>
      </c>
      <c r="Y30" s="74">
        <v>15.5</v>
      </c>
      <c r="Z30" s="74" t="str">
        <f t="shared" si="14"/>
        <v>3</v>
      </c>
      <c r="AA30" s="74">
        <v>11.67</v>
      </c>
      <c r="AB30" s="74" t="str">
        <f t="shared" si="15"/>
        <v>2</v>
      </c>
      <c r="AC30" s="72">
        <v>12</v>
      </c>
      <c r="AD30" s="72" t="str">
        <f t="shared" si="16"/>
        <v>2</v>
      </c>
      <c r="AE30" s="74">
        <v>8</v>
      </c>
      <c r="AF30" s="74" t="str">
        <f t="shared" si="17"/>
        <v>0</v>
      </c>
      <c r="AG30" s="75">
        <f t="shared" si="18"/>
        <v>10.661333333333335</v>
      </c>
      <c r="AH30" s="71" t="str">
        <f t="shared" si="19"/>
        <v>30</v>
      </c>
      <c r="AI30" s="72">
        <f t="shared" si="20"/>
        <v>0</v>
      </c>
      <c r="AJ30" s="73">
        <f t="shared" si="21"/>
        <v>0</v>
      </c>
      <c r="AK30" s="74">
        <v>0</v>
      </c>
      <c r="AL30" s="74"/>
      <c r="AM30" s="74">
        <v>0</v>
      </c>
      <c r="AN30" s="74"/>
      <c r="AO30" s="74">
        <v>0</v>
      </c>
      <c r="AP30" s="74"/>
      <c r="AQ30" s="74">
        <v>0</v>
      </c>
      <c r="AR30" s="74"/>
      <c r="AS30" s="74">
        <v>0</v>
      </c>
      <c r="AT30" s="74"/>
      <c r="AU30" s="72">
        <f t="shared" si="22"/>
        <v>5</v>
      </c>
      <c r="AV30" s="73">
        <f t="shared" si="23"/>
        <v>0</v>
      </c>
      <c r="AW30" s="74">
        <v>0</v>
      </c>
      <c r="AX30" s="74"/>
      <c r="AY30" s="74">
        <v>10</v>
      </c>
      <c r="AZ30" s="74"/>
      <c r="BA30" s="72">
        <f t="shared" si="24"/>
        <v>13.068000000000001</v>
      </c>
      <c r="BB30" s="73" t="str">
        <f t="shared" si="25"/>
        <v>5</v>
      </c>
      <c r="BC30" s="74">
        <v>12</v>
      </c>
      <c r="BD30" s="74" t="str">
        <f t="shared" si="26"/>
        <v>3</v>
      </c>
      <c r="BE30" s="74">
        <v>14.67</v>
      </c>
      <c r="BF30" s="74"/>
      <c r="BG30" s="72">
        <v>14</v>
      </c>
      <c r="BH30" s="72" t="str">
        <f t="shared" si="27"/>
        <v>2</v>
      </c>
      <c r="BI30" s="74">
        <v>10.5</v>
      </c>
      <c r="BJ30" s="74"/>
      <c r="BK30" s="75">
        <f t="shared" si="28"/>
        <v>4.4446666666666665</v>
      </c>
      <c r="BL30" s="71">
        <f t="shared" si="29"/>
        <v>7</v>
      </c>
      <c r="BM30" s="76">
        <f t="shared" si="30"/>
        <v>7.553000000000001</v>
      </c>
      <c r="BN30" s="77">
        <f t="shared" si="31"/>
        <v>28</v>
      </c>
      <c r="BO30" s="78" t="str">
        <f t="shared" si="0"/>
        <v>Ajourné</v>
      </c>
    </row>
    <row r="31" spans="1:67" ht="21" customHeight="1">
      <c r="A31" s="139">
        <v>19</v>
      </c>
      <c r="B31" s="139" t="s">
        <v>253</v>
      </c>
      <c r="C31" s="139" t="s">
        <v>254</v>
      </c>
      <c r="D31" s="139" t="s">
        <v>255</v>
      </c>
      <c r="E31" s="93">
        <f t="shared" si="1"/>
        <v>8.232000000000001</v>
      </c>
      <c r="F31" s="94">
        <f t="shared" si="2"/>
        <v>6</v>
      </c>
      <c r="G31" s="134">
        <v>10.33</v>
      </c>
      <c r="H31" s="95" t="str">
        <f t="shared" si="3"/>
        <v>3</v>
      </c>
      <c r="I31" s="134">
        <v>4.83</v>
      </c>
      <c r="J31" s="95" t="str">
        <f t="shared" si="4"/>
        <v>0</v>
      </c>
      <c r="K31" s="134">
        <v>16</v>
      </c>
      <c r="L31" s="95" t="str">
        <f t="shared" si="5"/>
        <v>3</v>
      </c>
      <c r="M31" s="134">
        <v>4.67</v>
      </c>
      <c r="N31" s="95" t="str">
        <f t="shared" si="6"/>
        <v>0</v>
      </c>
      <c r="O31" s="134">
        <v>5.33</v>
      </c>
      <c r="P31" s="95" t="str">
        <f t="shared" si="7"/>
        <v>0</v>
      </c>
      <c r="Q31" s="135">
        <f t="shared" si="8"/>
        <v>13.5</v>
      </c>
      <c r="R31" s="94" t="str">
        <f t="shared" si="9"/>
        <v>8</v>
      </c>
      <c r="S31" s="134">
        <v>14.5</v>
      </c>
      <c r="T31" s="95" t="str">
        <f t="shared" si="10"/>
        <v>4</v>
      </c>
      <c r="U31" s="134">
        <v>12.5</v>
      </c>
      <c r="V31" s="95" t="str">
        <f t="shared" si="11"/>
        <v>4</v>
      </c>
      <c r="W31" s="135">
        <f t="shared" si="12"/>
        <v>10.132</v>
      </c>
      <c r="X31" s="94" t="str">
        <f t="shared" si="13"/>
        <v>5</v>
      </c>
      <c r="Y31" s="134">
        <v>12</v>
      </c>
      <c r="Z31" s="95" t="str">
        <f t="shared" si="14"/>
        <v>3</v>
      </c>
      <c r="AA31" s="134">
        <v>7.33</v>
      </c>
      <c r="AB31" s="95" t="str">
        <f t="shared" si="15"/>
        <v>0</v>
      </c>
      <c r="AC31" s="135">
        <v>14</v>
      </c>
      <c r="AD31" s="93" t="str">
        <f t="shared" si="16"/>
        <v>2</v>
      </c>
      <c r="AE31" s="134">
        <v>14</v>
      </c>
      <c r="AF31" s="95" t="str">
        <f t="shared" si="17"/>
        <v>2</v>
      </c>
      <c r="AG31" s="96">
        <f t="shared" si="18"/>
        <v>10.338</v>
      </c>
      <c r="AH31" s="97" t="str">
        <f t="shared" si="19"/>
        <v>30</v>
      </c>
      <c r="AI31" s="72">
        <f t="shared" si="20"/>
        <v>8.334</v>
      </c>
      <c r="AJ31" s="73">
        <f t="shared" si="21"/>
        <v>6</v>
      </c>
      <c r="AK31" s="136">
        <v>11.67</v>
      </c>
      <c r="AL31" s="74" t="str">
        <f aca="true" t="shared" si="37" ref="AL31:AL36">IF((AK31&gt;=9.999),"3","0")</f>
        <v>3</v>
      </c>
      <c r="AM31" s="136">
        <v>7</v>
      </c>
      <c r="AN31" s="74" t="str">
        <f aca="true" t="shared" si="38" ref="AN31:AN36">IF((AM31&gt;=9.999),"3","0")</f>
        <v>0</v>
      </c>
      <c r="AO31" s="136">
        <v>3</v>
      </c>
      <c r="AP31" s="74" t="str">
        <f aca="true" t="shared" si="39" ref="AP31:AP36">IF((AO31&gt;=9.999),"3","0")</f>
        <v>0</v>
      </c>
      <c r="AQ31" s="136">
        <v>15</v>
      </c>
      <c r="AR31" s="74" t="str">
        <f aca="true" t="shared" si="40" ref="AR31:AR36">IF((AQ31&gt;=9.999),"3","0")</f>
        <v>3</v>
      </c>
      <c r="AS31" s="136">
        <v>5</v>
      </c>
      <c r="AT31" s="74" t="str">
        <f aca="true" t="shared" si="41" ref="AT31:AT39">IF((AS31&gt;=9.999),"3","0")</f>
        <v>0</v>
      </c>
      <c r="AU31" s="137">
        <f t="shared" si="22"/>
        <v>10.75</v>
      </c>
      <c r="AV31" s="73" t="str">
        <f t="shared" si="23"/>
        <v>8</v>
      </c>
      <c r="AW31" s="136">
        <v>11.5</v>
      </c>
      <c r="AX31" s="74" t="str">
        <f aca="true" t="shared" si="42" ref="AX31:AX38">IF((AW31&gt;=9.999),"4","0")</f>
        <v>4</v>
      </c>
      <c r="AY31" s="136">
        <v>10</v>
      </c>
      <c r="AZ31" s="74" t="str">
        <f aca="true" t="shared" si="43" ref="AZ31:AZ36">IF((AY31&gt;=9.999),"4","0")</f>
        <v>4</v>
      </c>
      <c r="BA31" s="137">
        <f t="shared" si="24"/>
        <v>10.568000000000001</v>
      </c>
      <c r="BB31" s="73" t="str">
        <f t="shared" si="25"/>
        <v>5</v>
      </c>
      <c r="BC31" s="136">
        <v>10.5</v>
      </c>
      <c r="BD31" s="74" t="str">
        <f t="shared" si="26"/>
        <v>3</v>
      </c>
      <c r="BE31" s="136">
        <v>10.67</v>
      </c>
      <c r="BF31" s="74" t="str">
        <f aca="true" t="shared" si="44" ref="BF31:BF36">IF((BE31&gt;=9.999),"2","0")</f>
        <v>2</v>
      </c>
      <c r="BG31" s="137">
        <v>11</v>
      </c>
      <c r="BH31" s="72" t="str">
        <f t="shared" si="27"/>
        <v>2</v>
      </c>
      <c r="BI31" s="136">
        <v>11</v>
      </c>
      <c r="BJ31" s="74" t="str">
        <f aca="true" t="shared" si="45" ref="BJ31:BJ37">IF((BI31&gt;=9.999),"2","0")</f>
        <v>2</v>
      </c>
      <c r="BK31" s="75">
        <f t="shared" si="28"/>
        <v>9.528333333333334</v>
      </c>
      <c r="BL31" s="71">
        <f t="shared" si="29"/>
        <v>21</v>
      </c>
      <c r="BM31" s="76">
        <f t="shared" si="30"/>
        <v>9.933166666666667</v>
      </c>
      <c r="BN31" s="77">
        <f>IF((BM31&gt;=9.999),"60",(AH31+BL31))</f>
        <v>51</v>
      </c>
      <c r="BO31" s="78" t="str">
        <f t="shared" si="0"/>
        <v>Ajourné</v>
      </c>
    </row>
    <row r="32" spans="1:67" ht="21" customHeight="1">
      <c r="A32" s="78">
        <v>20</v>
      </c>
      <c r="B32" s="119" t="s">
        <v>244</v>
      </c>
      <c r="C32" s="119" t="s">
        <v>245</v>
      </c>
      <c r="D32" s="119" t="s">
        <v>246</v>
      </c>
      <c r="E32" s="72">
        <f t="shared" si="1"/>
        <v>2.8</v>
      </c>
      <c r="F32" s="73">
        <f t="shared" si="2"/>
        <v>0</v>
      </c>
      <c r="G32" s="136">
        <v>0</v>
      </c>
      <c r="H32" s="74" t="str">
        <f t="shared" si="3"/>
        <v>0</v>
      </c>
      <c r="I32" s="136">
        <v>1</v>
      </c>
      <c r="J32" s="74" t="str">
        <f t="shared" si="4"/>
        <v>0</v>
      </c>
      <c r="K32" s="136">
        <v>2</v>
      </c>
      <c r="L32" s="74" t="str">
        <f t="shared" si="5"/>
        <v>0</v>
      </c>
      <c r="M32" s="136">
        <v>3</v>
      </c>
      <c r="N32" s="74" t="str">
        <f t="shared" si="6"/>
        <v>0</v>
      </c>
      <c r="O32" s="136">
        <v>8</v>
      </c>
      <c r="P32" s="74" t="str">
        <f t="shared" si="7"/>
        <v>0</v>
      </c>
      <c r="Q32" s="72">
        <f t="shared" si="8"/>
        <v>10.75</v>
      </c>
      <c r="R32" s="73" t="str">
        <f t="shared" si="9"/>
        <v>8</v>
      </c>
      <c r="S32" s="136">
        <v>11.5</v>
      </c>
      <c r="T32" s="74" t="str">
        <f t="shared" si="10"/>
        <v>4</v>
      </c>
      <c r="U32" s="136">
        <v>10</v>
      </c>
      <c r="V32" s="74" t="str">
        <f t="shared" si="11"/>
        <v>4</v>
      </c>
      <c r="W32" s="72">
        <f t="shared" si="12"/>
        <v>13.368</v>
      </c>
      <c r="X32" s="73" t="str">
        <f t="shared" si="13"/>
        <v>5</v>
      </c>
      <c r="Y32" s="136">
        <v>14.5</v>
      </c>
      <c r="Z32" s="74" t="str">
        <f t="shared" si="14"/>
        <v>3</v>
      </c>
      <c r="AA32" s="136">
        <v>11.67</v>
      </c>
      <c r="AB32" s="74" t="str">
        <f t="shared" si="15"/>
        <v>2</v>
      </c>
      <c r="AC32" s="72">
        <v>12</v>
      </c>
      <c r="AD32" s="72" t="str">
        <f t="shared" si="16"/>
        <v>2</v>
      </c>
      <c r="AE32" s="136">
        <v>5.5</v>
      </c>
      <c r="AF32" s="74" t="str">
        <f t="shared" si="17"/>
        <v>0</v>
      </c>
      <c r="AG32" s="75">
        <f t="shared" si="18"/>
        <v>7.294666666666667</v>
      </c>
      <c r="AH32" s="71">
        <f t="shared" si="19"/>
        <v>15</v>
      </c>
      <c r="AI32" s="72">
        <f t="shared" si="20"/>
        <v>5.1339999999999995</v>
      </c>
      <c r="AJ32" s="73">
        <f t="shared" si="21"/>
        <v>6</v>
      </c>
      <c r="AK32" s="136">
        <v>0</v>
      </c>
      <c r="AL32" s="74" t="str">
        <f t="shared" si="37"/>
        <v>0</v>
      </c>
      <c r="AM32" s="136">
        <v>2</v>
      </c>
      <c r="AN32" s="74" t="str">
        <f t="shared" si="38"/>
        <v>0</v>
      </c>
      <c r="AO32" s="136">
        <v>11</v>
      </c>
      <c r="AP32" s="74" t="str">
        <f t="shared" si="39"/>
        <v>3</v>
      </c>
      <c r="AQ32" s="136">
        <v>2</v>
      </c>
      <c r="AR32" s="74" t="str">
        <f t="shared" si="40"/>
        <v>0</v>
      </c>
      <c r="AS32" s="136">
        <v>10.67</v>
      </c>
      <c r="AT32" s="74" t="str">
        <f t="shared" si="41"/>
        <v>3</v>
      </c>
      <c r="AU32" s="72">
        <f t="shared" si="22"/>
        <v>10.75</v>
      </c>
      <c r="AV32" s="73" t="str">
        <f t="shared" si="23"/>
        <v>8</v>
      </c>
      <c r="AW32" s="136">
        <v>10.5</v>
      </c>
      <c r="AX32" s="74" t="str">
        <f t="shared" si="42"/>
        <v>4</v>
      </c>
      <c r="AY32" s="136">
        <v>11</v>
      </c>
      <c r="AZ32" s="74" t="str">
        <f t="shared" si="43"/>
        <v>4</v>
      </c>
      <c r="BA32" s="72">
        <f t="shared" si="24"/>
        <v>11.032</v>
      </c>
      <c r="BB32" s="73" t="str">
        <f t="shared" si="25"/>
        <v>5</v>
      </c>
      <c r="BC32" s="136">
        <v>11.5</v>
      </c>
      <c r="BD32" s="74" t="str">
        <f t="shared" si="26"/>
        <v>3</v>
      </c>
      <c r="BE32" s="136">
        <v>10.33</v>
      </c>
      <c r="BF32" s="74" t="str">
        <f t="shared" si="44"/>
        <v>2</v>
      </c>
      <c r="BG32" s="72">
        <v>14</v>
      </c>
      <c r="BH32" s="72" t="str">
        <f t="shared" si="27"/>
        <v>2</v>
      </c>
      <c r="BI32" s="136">
        <v>12</v>
      </c>
      <c r="BJ32" s="74" t="str">
        <f t="shared" si="45"/>
        <v>2</v>
      </c>
      <c r="BK32" s="75">
        <f t="shared" si="28"/>
        <v>8.205666666666666</v>
      </c>
      <c r="BL32" s="71">
        <f t="shared" si="29"/>
        <v>21</v>
      </c>
      <c r="BM32" s="76">
        <f t="shared" si="30"/>
        <v>7.750166666666667</v>
      </c>
      <c r="BN32" s="77">
        <f t="shared" si="31"/>
        <v>36</v>
      </c>
      <c r="BO32" s="78" t="str">
        <f t="shared" si="0"/>
        <v>Ajourné</v>
      </c>
    </row>
    <row r="33" spans="1:67" ht="21" customHeight="1">
      <c r="A33" s="139">
        <v>21</v>
      </c>
      <c r="B33" s="139" t="s">
        <v>256</v>
      </c>
      <c r="C33" s="139" t="s">
        <v>257</v>
      </c>
      <c r="D33" s="139" t="s">
        <v>258</v>
      </c>
      <c r="E33" s="93">
        <f t="shared" si="1"/>
        <v>7.334</v>
      </c>
      <c r="F33" s="94">
        <f t="shared" si="2"/>
        <v>6</v>
      </c>
      <c r="G33" s="134">
        <v>6.67</v>
      </c>
      <c r="H33" s="95" t="str">
        <f t="shared" si="3"/>
        <v>0</v>
      </c>
      <c r="I33" s="134">
        <v>11.33</v>
      </c>
      <c r="J33" s="95" t="str">
        <f t="shared" si="4"/>
        <v>3</v>
      </c>
      <c r="K33" s="134">
        <v>10.67</v>
      </c>
      <c r="L33" s="95" t="str">
        <f t="shared" si="5"/>
        <v>3</v>
      </c>
      <c r="M33" s="134">
        <v>5</v>
      </c>
      <c r="N33" s="95" t="str">
        <f t="shared" si="6"/>
        <v>0</v>
      </c>
      <c r="O33" s="134">
        <v>3</v>
      </c>
      <c r="P33" s="95" t="str">
        <f t="shared" si="7"/>
        <v>0</v>
      </c>
      <c r="Q33" s="135">
        <f t="shared" si="8"/>
        <v>15</v>
      </c>
      <c r="R33" s="94" t="str">
        <f t="shared" si="9"/>
        <v>8</v>
      </c>
      <c r="S33" s="134">
        <v>14</v>
      </c>
      <c r="T33" s="95" t="str">
        <f t="shared" si="10"/>
        <v>4</v>
      </c>
      <c r="U33" s="134">
        <v>16</v>
      </c>
      <c r="V33" s="95" t="str">
        <f t="shared" si="11"/>
        <v>4</v>
      </c>
      <c r="W33" s="135">
        <f t="shared" si="12"/>
        <v>10.331999999999999</v>
      </c>
      <c r="X33" s="94" t="str">
        <f t="shared" si="13"/>
        <v>5</v>
      </c>
      <c r="Y33" s="134">
        <v>10</v>
      </c>
      <c r="Z33" s="95" t="str">
        <f t="shared" si="14"/>
        <v>3</v>
      </c>
      <c r="AA33" s="134">
        <v>10.83</v>
      </c>
      <c r="AB33" s="95" t="str">
        <f t="shared" si="15"/>
        <v>2</v>
      </c>
      <c r="AC33" s="135">
        <v>10</v>
      </c>
      <c r="AD33" s="93" t="str">
        <f t="shared" si="16"/>
        <v>2</v>
      </c>
      <c r="AE33" s="134">
        <v>10</v>
      </c>
      <c r="AF33" s="95" t="str">
        <f t="shared" si="17"/>
        <v>2</v>
      </c>
      <c r="AG33" s="96">
        <f t="shared" si="18"/>
        <v>10.055666666666665</v>
      </c>
      <c r="AH33" s="97" t="str">
        <f t="shared" si="19"/>
        <v>30</v>
      </c>
      <c r="AI33" s="72">
        <f t="shared" si="20"/>
        <v>5.334</v>
      </c>
      <c r="AJ33" s="73">
        <f t="shared" si="21"/>
        <v>3</v>
      </c>
      <c r="AK33" s="136">
        <v>4</v>
      </c>
      <c r="AL33" s="74" t="str">
        <f t="shared" si="37"/>
        <v>0</v>
      </c>
      <c r="AM33" s="136">
        <v>2</v>
      </c>
      <c r="AN33" s="74" t="str">
        <f t="shared" si="38"/>
        <v>0</v>
      </c>
      <c r="AO33" s="136">
        <v>11.67</v>
      </c>
      <c r="AP33" s="74" t="str">
        <f t="shared" si="39"/>
        <v>3</v>
      </c>
      <c r="AQ33" s="136">
        <v>7</v>
      </c>
      <c r="AR33" s="74" t="str">
        <f t="shared" si="40"/>
        <v>0</v>
      </c>
      <c r="AS33" s="136">
        <v>2</v>
      </c>
      <c r="AT33" s="74" t="str">
        <f t="shared" si="41"/>
        <v>0</v>
      </c>
      <c r="AU33" s="137">
        <f t="shared" si="22"/>
        <v>10.5</v>
      </c>
      <c r="AV33" s="73" t="str">
        <f t="shared" si="23"/>
        <v>8</v>
      </c>
      <c r="AW33" s="136">
        <v>10</v>
      </c>
      <c r="AX33" s="74" t="str">
        <f t="shared" si="42"/>
        <v>4</v>
      </c>
      <c r="AY33" s="136">
        <v>11</v>
      </c>
      <c r="AZ33" s="74" t="str">
        <f t="shared" si="43"/>
        <v>4</v>
      </c>
      <c r="BA33" s="137">
        <f t="shared" si="24"/>
        <v>12.268</v>
      </c>
      <c r="BB33" s="73" t="str">
        <f t="shared" si="25"/>
        <v>5</v>
      </c>
      <c r="BC33" s="136">
        <v>12</v>
      </c>
      <c r="BD33" s="74" t="str">
        <f t="shared" si="26"/>
        <v>3</v>
      </c>
      <c r="BE33" s="136">
        <v>12.67</v>
      </c>
      <c r="BF33" s="74" t="str">
        <f t="shared" si="44"/>
        <v>2</v>
      </c>
      <c r="BG33" s="137">
        <v>15</v>
      </c>
      <c r="BH33" s="72" t="str">
        <f t="shared" si="27"/>
        <v>2</v>
      </c>
      <c r="BI33" s="136">
        <v>15</v>
      </c>
      <c r="BJ33" s="74" t="str">
        <f t="shared" si="45"/>
        <v>2</v>
      </c>
      <c r="BK33" s="75">
        <f t="shared" si="28"/>
        <v>8.511666666666667</v>
      </c>
      <c r="BL33" s="71">
        <f t="shared" si="29"/>
        <v>18</v>
      </c>
      <c r="BM33" s="76">
        <f t="shared" si="30"/>
        <v>9.283666666666667</v>
      </c>
      <c r="BN33" s="77">
        <f>IF((BM33&gt;=9.999),"60",(AH33+BL33))</f>
        <v>48</v>
      </c>
      <c r="BO33" s="78" t="str">
        <f t="shared" si="0"/>
        <v>Ajourné</v>
      </c>
    </row>
    <row r="34" spans="1:67" ht="21" customHeight="1">
      <c r="A34" s="78">
        <v>22</v>
      </c>
      <c r="B34" s="119" t="s">
        <v>160</v>
      </c>
      <c r="C34" s="119" t="s">
        <v>161</v>
      </c>
      <c r="D34" s="119" t="s">
        <v>162</v>
      </c>
      <c r="E34" s="72">
        <f t="shared" si="1"/>
        <v>4.266</v>
      </c>
      <c r="F34" s="73">
        <f t="shared" si="2"/>
        <v>6</v>
      </c>
      <c r="G34" s="136">
        <v>0</v>
      </c>
      <c r="H34" s="74" t="str">
        <f t="shared" si="3"/>
        <v>0</v>
      </c>
      <c r="I34" s="136">
        <v>10</v>
      </c>
      <c r="J34" s="74" t="str">
        <f t="shared" si="4"/>
        <v>3</v>
      </c>
      <c r="K34" s="136">
        <v>0</v>
      </c>
      <c r="L34" s="74" t="str">
        <f t="shared" si="5"/>
        <v>0</v>
      </c>
      <c r="M34" s="136">
        <v>0</v>
      </c>
      <c r="N34" s="74" t="str">
        <f t="shared" si="6"/>
        <v>0</v>
      </c>
      <c r="O34" s="136">
        <v>11.33</v>
      </c>
      <c r="P34" s="74" t="str">
        <f t="shared" si="7"/>
        <v>3</v>
      </c>
      <c r="Q34" s="72">
        <f t="shared" si="8"/>
        <v>10.25</v>
      </c>
      <c r="R34" s="73" t="str">
        <f t="shared" si="9"/>
        <v>8</v>
      </c>
      <c r="S34" s="136">
        <v>13</v>
      </c>
      <c r="T34" s="74" t="str">
        <f t="shared" si="10"/>
        <v>4</v>
      </c>
      <c r="U34" s="136">
        <v>7.5</v>
      </c>
      <c r="V34" s="74" t="str">
        <f t="shared" si="11"/>
        <v>0</v>
      </c>
      <c r="W34" s="72">
        <f t="shared" si="12"/>
        <v>11.732</v>
      </c>
      <c r="X34" s="73" t="str">
        <f t="shared" si="13"/>
        <v>5</v>
      </c>
      <c r="Y34" s="136">
        <v>12</v>
      </c>
      <c r="Z34" s="74" t="str">
        <f t="shared" si="14"/>
        <v>3</v>
      </c>
      <c r="AA34" s="136">
        <v>11.33</v>
      </c>
      <c r="AB34" s="74" t="str">
        <f t="shared" si="15"/>
        <v>2</v>
      </c>
      <c r="AC34" s="72">
        <v>12</v>
      </c>
      <c r="AD34" s="72" t="str">
        <f t="shared" si="16"/>
        <v>2</v>
      </c>
      <c r="AE34" s="136">
        <v>16</v>
      </c>
      <c r="AF34" s="74" t="str">
        <f t="shared" si="17"/>
        <v>2</v>
      </c>
      <c r="AG34" s="75">
        <f t="shared" si="18"/>
        <v>7.621666666666667</v>
      </c>
      <c r="AH34" s="71">
        <f t="shared" si="19"/>
        <v>21</v>
      </c>
      <c r="AI34" s="72">
        <f t="shared" si="20"/>
        <v>2.4</v>
      </c>
      <c r="AJ34" s="73">
        <f t="shared" si="21"/>
        <v>3</v>
      </c>
      <c r="AK34" s="136">
        <v>0</v>
      </c>
      <c r="AL34" s="74" t="str">
        <f t="shared" si="37"/>
        <v>0</v>
      </c>
      <c r="AM34" s="136">
        <v>0</v>
      </c>
      <c r="AN34" s="74" t="str">
        <f t="shared" si="38"/>
        <v>0</v>
      </c>
      <c r="AO34" s="136">
        <v>0</v>
      </c>
      <c r="AP34" s="74" t="str">
        <f t="shared" si="39"/>
        <v>0</v>
      </c>
      <c r="AQ34" s="136">
        <v>0</v>
      </c>
      <c r="AR34" s="74" t="str">
        <f t="shared" si="40"/>
        <v>0</v>
      </c>
      <c r="AS34" s="136">
        <v>12</v>
      </c>
      <c r="AT34" s="74" t="str">
        <f t="shared" si="41"/>
        <v>3</v>
      </c>
      <c r="AU34" s="72">
        <f t="shared" si="22"/>
        <v>12.625</v>
      </c>
      <c r="AV34" s="73" t="str">
        <f t="shared" si="23"/>
        <v>8</v>
      </c>
      <c r="AW34" s="136">
        <v>15.25</v>
      </c>
      <c r="AX34" s="74" t="str">
        <f t="shared" si="42"/>
        <v>4</v>
      </c>
      <c r="AY34" s="136">
        <v>10</v>
      </c>
      <c r="AZ34" s="74" t="str">
        <f t="shared" si="43"/>
        <v>4</v>
      </c>
      <c r="BA34" s="72">
        <f t="shared" si="24"/>
        <v>11.232</v>
      </c>
      <c r="BB34" s="73" t="str">
        <f t="shared" si="25"/>
        <v>5</v>
      </c>
      <c r="BC34" s="136">
        <v>14.5</v>
      </c>
      <c r="BD34" s="74" t="str">
        <f t="shared" si="26"/>
        <v>3</v>
      </c>
      <c r="BE34" s="136">
        <v>6.33</v>
      </c>
      <c r="BF34" s="74" t="str">
        <f t="shared" si="44"/>
        <v>0</v>
      </c>
      <c r="BG34" s="72">
        <v>14</v>
      </c>
      <c r="BH34" s="72" t="str">
        <f t="shared" si="27"/>
        <v>2</v>
      </c>
      <c r="BI34" s="136">
        <v>11</v>
      </c>
      <c r="BJ34" s="74" t="str">
        <f t="shared" si="45"/>
        <v>2</v>
      </c>
      <c r="BK34" s="75">
        <f t="shared" si="28"/>
        <v>7.372</v>
      </c>
      <c r="BL34" s="71">
        <f t="shared" si="29"/>
        <v>18</v>
      </c>
      <c r="BM34" s="76">
        <f t="shared" si="30"/>
        <v>7.496833333333332</v>
      </c>
      <c r="BN34" s="77">
        <f t="shared" si="31"/>
        <v>39</v>
      </c>
      <c r="BO34" s="78" t="str">
        <f t="shared" si="0"/>
        <v>Ajourné</v>
      </c>
    </row>
    <row r="35" spans="1:67" ht="21" customHeight="1">
      <c r="A35" s="78">
        <v>23</v>
      </c>
      <c r="B35" s="119" t="s">
        <v>163</v>
      </c>
      <c r="C35" s="119" t="s">
        <v>164</v>
      </c>
      <c r="D35" s="119" t="s">
        <v>165</v>
      </c>
      <c r="E35" s="72">
        <f t="shared" si="1"/>
        <v>4.1339999999999995</v>
      </c>
      <c r="F35" s="73">
        <f t="shared" si="2"/>
        <v>6</v>
      </c>
      <c r="G35" s="136">
        <v>0</v>
      </c>
      <c r="H35" s="74" t="str">
        <f t="shared" si="3"/>
        <v>0</v>
      </c>
      <c r="I35" s="136">
        <v>0</v>
      </c>
      <c r="J35" s="74" t="str">
        <f t="shared" si="4"/>
        <v>0</v>
      </c>
      <c r="K35" s="136">
        <v>10.67</v>
      </c>
      <c r="L35" s="74" t="str">
        <f t="shared" si="5"/>
        <v>3</v>
      </c>
      <c r="M35" s="136">
        <v>0</v>
      </c>
      <c r="N35" s="74" t="str">
        <f t="shared" si="6"/>
        <v>0</v>
      </c>
      <c r="O35" s="136">
        <v>10</v>
      </c>
      <c r="P35" s="74" t="str">
        <f t="shared" si="7"/>
        <v>3</v>
      </c>
      <c r="Q35" s="72">
        <f t="shared" si="8"/>
        <v>11.125</v>
      </c>
      <c r="R35" s="73" t="str">
        <f t="shared" si="9"/>
        <v>8</v>
      </c>
      <c r="S35" s="136">
        <v>11.25</v>
      </c>
      <c r="T35" s="74" t="str">
        <f t="shared" si="10"/>
        <v>4</v>
      </c>
      <c r="U35" s="136">
        <v>11</v>
      </c>
      <c r="V35" s="74" t="str">
        <f t="shared" si="11"/>
        <v>4</v>
      </c>
      <c r="W35" s="72">
        <f t="shared" si="12"/>
        <v>10.968</v>
      </c>
      <c r="X35" s="73" t="str">
        <f t="shared" si="13"/>
        <v>5</v>
      </c>
      <c r="Y35" s="136">
        <v>11.5</v>
      </c>
      <c r="Z35" s="74" t="str">
        <f t="shared" si="14"/>
        <v>3</v>
      </c>
      <c r="AA35" s="136">
        <v>10.17</v>
      </c>
      <c r="AB35" s="74" t="str">
        <f t="shared" si="15"/>
        <v>2</v>
      </c>
      <c r="AC35" s="72">
        <v>12</v>
      </c>
      <c r="AD35" s="72" t="str">
        <f t="shared" si="16"/>
        <v>2</v>
      </c>
      <c r="AE35" s="136">
        <v>12.5</v>
      </c>
      <c r="AF35" s="74" t="str">
        <f t="shared" si="17"/>
        <v>2</v>
      </c>
      <c r="AG35" s="75">
        <f t="shared" si="18"/>
        <v>7.661666666666666</v>
      </c>
      <c r="AH35" s="71">
        <f t="shared" si="19"/>
        <v>21</v>
      </c>
      <c r="AI35" s="72">
        <f t="shared" si="20"/>
        <v>4.2</v>
      </c>
      <c r="AJ35" s="73">
        <f t="shared" si="21"/>
        <v>6</v>
      </c>
      <c r="AK35" s="136">
        <v>0</v>
      </c>
      <c r="AL35" s="74" t="str">
        <f t="shared" si="37"/>
        <v>0</v>
      </c>
      <c r="AM35" s="136">
        <v>11</v>
      </c>
      <c r="AN35" s="74" t="str">
        <f t="shared" si="38"/>
        <v>3</v>
      </c>
      <c r="AO35" s="136">
        <v>0</v>
      </c>
      <c r="AP35" s="74" t="str">
        <f t="shared" si="39"/>
        <v>0</v>
      </c>
      <c r="AQ35" s="136">
        <v>0</v>
      </c>
      <c r="AR35" s="74" t="str">
        <f t="shared" si="40"/>
        <v>0</v>
      </c>
      <c r="AS35" s="136">
        <v>10</v>
      </c>
      <c r="AT35" s="74" t="str">
        <f t="shared" si="41"/>
        <v>3</v>
      </c>
      <c r="AU35" s="72">
        <f t="shared" si="22"/>
        <v>10</v>
      </c>
      <c r="AV35" s="73" t="str">
        <f t="shared" si="23"/>
        <v>8</v>
      </c>
      <c r="AW35" s="136">
        <v>9</v>
      </c>
      <c r="AX35" s="74" t="str">
        <f t="shared" si="42"/>
        <v>0</v>
      </c>
      <c r="AY35" s="136">
        <v>11</v>
      </c>
      <c r="AZ35" s="74" t="str">
        <f t="shared" si="43"/>
        <v>4</v>
      </c>
      <c r="BA35" s="72">
        <f t="shared" si="24"/>
        <v>11.568000000000001</v>
      </c>
      <c r="BB35" s="73" t="str">
        <f t="shared" si="25"/>
        <v>5</v>
      </c>
      <c r="BC35" s="136">
        <v>12.5</v>
      </c>
      <c r="BD35" s="74" t="str">
        <f t="shared" si="26"/>
        <v>3</v>
      </c>
      <c r="BE35" s="136">
        <v>10.17</v>
      </c>
      <c r="BF35" s="74" t="str">
        <f t="shared" si="44"/>
        <v>2</v>
      </c>
      <c r="BG35" s="72">
        <v>14</v>
      </c>
      <c r="BH35" s="72" t="str">
        <f t="shared" si="27"/>
        <v>2</v>
      </c>
      <c r="BI35" s="136">
        <v>10</v>
      </c>
      <c r="BJ35" s="74" t="str">
        <f t="shared" si="45"/>
        <v>2</v>
      </c>
      <c r="BK35" s="75">
        <f t="shared" si="28"/>
        <v>7.628</v>
      </c>
      <c r="BL35" s="71">
        <f t="shared" si="29"/>
        <v>21</v>
      </c>
      <c r="BM35" s="76">
        <f t="shared" si="30"/>
        <v>7.6448333333333345</v>
      </c>
      <c r="BN35" s="77">
        <f t="shared" si="31"/>
        <v>42</v>
      </c>
      <c r="BO35" s="78" t="str">
        <f t="shared" si="0"/>
        <v>Ajourné</v>
      </c>
    </row>
    <row r="36" spans="1:67" ht="21" customHeight="1">
      <c r="A36" s="138">
        <v>24</v>
      </c>
      <c r="B36" s="139" t="s">
        <v>166</v>
      </c>
      <c r="C36" s="139" t="s">
        <v>167</v>
      </c>
      <c r="D36" s="139" t="s">
        <v>168</v>
      </c>
      <c r="E36" s="93">
        <f t="shared" si="1"/>
        <v>9.033999999999999</v>
      </c>
      <c r="F36" s="94">
        <f t="shared" si="2"/>
        <v>6</v>
      </c>
      <c r="G36" s="134">
        <v>12.5</v>
      </c>
      <c r="H36" s="95" t="str">
        <f t="shared" si="3"/>
        <v>3</v>
      </c>
      <c r="I36" s="134">
        <v>5</v>
      </c>
      <c r="J36" s="95" t="str">
        <f t="shared" si="4"/>
        <v>0</v>
      </c>
      <c r="K36" s="134">
        <v>8.17</v>
      </c>
      <c r="L36" s="95" t="str">
        <f t="shared" si="5"/>
        <v>0</v>
      </c>
      <c r="M36" s="134">
        <v>11.17</v>
      </c>
      <c r="N36" s="95" t="str">
        <f t="shared" si="6"/>
        <v>3</v>
      </c>
      <c r="O36" s="134">
        <v>8.33</v>
      </c>
      <c r="P36" s="95" t="str">
        <f t="shared" si="7"/>
        <v>0</v>
      </c>
      <c r="Q36" s="93">
        <f t="shared" si="8"/>
        <v>12.5</v>
      </c>
      <c r="R36" s="94" t="str">
        <f t="shared" si="9"/>
        <v>8</v>
      </c>
      <c r="S36" s="134">
        <v>13.5</v>
      </c>
      <c r="T36" s="95" t="str">
        <f t="shared" si="10"/>
        <v>4</v>
      </c>
      <c r="U36" s="134">
        <v>11.5</v>
      </c>
      <c r="V36" s="95" t="str">
        <f t="shared" si="11"/>
        <v>4</v>
      </c>
      <c r="W36" s="93">
        <f t="shared" si="12"/>
        <v>8.931999999999999</v>
      </c>
      <c r="X36" s="94">
        <f t="shared" si="13"/>
        <v>3</v>
      </c>
      <c r="Y36" s="134">
        <v>12</v>
      </c>
      <c r="Z36" s="95" t="str">
        <f t="shared" si="14"/>
        <v>3</v>
      </c>
      <c r="AA36" s="134">
        <v>4.33</v>
      </c>
      <c r="AB36" s="95" t="str">
        <f t="shared" si="15"/>
        <v>0</v>
      </c>
      <c r="AC36" s="93">
        <v>12</v>
      </c>
      <c r="AD36" s="93" t="str">
        <f t="shared" si="16"/>
        <v>2</v>
      </c>
      <c r="AE36" s="134">
        <v>14</v>
      </c>
      <c r="AF36" s="95" t="str">
        <f t="shared" si="17"/>
        <v>2</v>
      </c>
      <c r="AG36" s="96">
        <f t="shared" si="18"/>
        <v>10.139</v>
      </c>
      <c r="AH36" s="97" t="str">
        <f t="shared" si="19"/>
        <v>30</v>
      </c>
      <c r="AI36" s="72">
        <f t="shared" si="20"/>
        <v>4.4</v>
      </c>
      <c r="AJ36" s="73">
        <f t="shared" si="21"/>
        <v>6</v>
      </c>
      <c r="AK36" s="136">
        <v>12</v>
      </c>
      <c r="AL36" s="74" t="str">
        <f t="shared" si="37"/>
        <v>3</v>
      </c>
      <c r="AM36" s="136">
        <v>0</v>
      </c>
      <c r="AN36" s="74" t="str">
        <f t="shared" si="38"/>
        <v>0</v>
      </c>
      <c r="AO36" s="136">
        <v>0</v>
      </c>
      <c r="AP36" s="74" t="str">
        <f t="shared" si="39"/>
        <v>0</v>
      </c>
      <c r="AQ36" s="136">
        <v>0</v>
      </c>
      <c r="AR36" s="74" t="str">
        <f t="shared" si="40"/>
        <v>0</v>
      </c>
      <c r="AS36" s="136">
        <v>10</v>
      </c>
      <c r="AT36" s="74" t="str">
        <f t="shared" si="41"/>
        <v>3</v>
      </c>
      <c r="AU36" s="72">
        <f t="shared" si="22"/>
        <v>5.25</v>
      </c>
      <c r="AV36" s="73">
        <f t="shared" si="23"/>
        <v>4</v>
      </c>
      <c r="AW36" s="136">
        <v>0</v>
      </c>
      <c r="AX36" s="74" t="str">
        <f t="shared" si="42"/>
        <v>0</v>
      </c>
      <c r="AY36" s="136">
        <v>10.5</v>
      </c>
      <c r="AZ36" s="74" t="str">
        <f t="shared" si="43"/>
        <v>4</v>
      </c>
      <c r="BA36" s="72">
        <f t="shared" si="24"/>
        <v>7.2</v>
      </c>
      <c r="BB36" s="73">
        <f t="shared" si="25"/>
        <v>3</v>
      </c>
      <c r="BC36" s="136">
        <v>12</v>
      </c>
      <c r="BD36" s="74" t="str">
        <f t="shared" si="26"/>
        <v>3</v>
      </c>
      <c r="BE36" s="136">
        <v>0</v>
      </c>
      <c r="BF36" s="74" t="str">
        <f t="shared" si="44"/>
        <v>0</v>
      </c>
      <c r="BG36" s="72">
        <v>14</v>
      </c>
      <c r="BH36" s="72" t="str">
        <f t="shared" si="27"/>
        <v>2</v>
      </c>
      <c r="BI36" s="136">
        <v>15</v>
      </c>
      <c r="BJ36" s="74" t="str">
        <f t="shared" si="45"/>
        <v>2</v>
      </c>
      <c r="BK36" s="75">
        <f t="shared" si="28"/>
        <v>5.733333333333333</v>
      </c>
      <c r="BL36" s="71">
        <f t="shared" si="29"/>
        <v>15</v>
      </c>
      <c r="BM36" s="76">
        <f t="shared" si="30"/>
        <v>7.936166666666666</v>
      </c>
      <c r="BN36" s="77">
        <f t="shared" si="31"/>
        <v>34</v>
      </c>
      <c r="BO36" s="78" t="str">
        <f t="shared" si="0"/>
        <v>Ajourné</v>
      </c>
    </row>
    <row r="37" spans="1:67" ht="21" customHeight="1">
      <c r="A37" s="138">
        <v>25</v>
      </c>
      <c r="B37" s="138" t="s">
        <v>59</v>
      </c>
      <c r="C37" s="138" t="s">
        <v>60</v>
      </c>
      <c r="D37" s="138" t="s">
        <v>61</v>
      </c>
      <c r="E37" s="93">
        <f t="shared" si="1"/>
        <v>8.033999999999999</v>
      </c>
      <c r="F37" s="94">
        <f t="shared" si="2"/>
        <v>6</v>
      </c>
      <c r="G37" s="95">
        <v>10.33</v>
      </c>
      <c r="H37" s="95" t="str">
        <f t="shared" si="3"/>
        <v>3</v>
      </c>
      <c r="I37" s="95">
        <v>4.67</v>
      </c>
      <c r="J37" s="95" t="str">
        <f t="shared" si="4"/>
        <v>0</v>
      </c>
      <c r="K37" s="95">
        <v>10.17</v>
      </c>
      <c r="L37" s="95" t="str">
        <f t="shared" si="5"/>
        <v>3</v>
      </c>
      <c r="M37" s="95">
        <v>7.33</v>
      </c>
      <c r="N37" s="95" t="str">
        <f t="shared" si="6"/>
        <v>0</v>
      </c>
      <c r="O37" s="95">
        <v>7.67</v>
      </c>
      <c r="P37" s="95" t="str">
        <f t="shared" si="7"/>
        <v>0</v>
      </c>
      <c r="Q37" s="93">
        <f t="shared" si="8"/>
        <v>13.25</v>
      </c>
      <c r="R37" s="94" t="str">
        <f t="shared" si="9"/>
        <v>8</v>
      </c>
      <c r="S37" s="95">
        <v>15</v>
      </c>
      <c r="T37" s="95" t="str">
        <f t="shared" si="10"/>
        <v>4</v>
      </c>
      <c r="U37" s="95">
        <v>11.5</v>
      </c>
      <c r="V37" s="95" t="str">
        <f t="shared" si="11"/>
        <v>4</v>
      </c>
      <c r="W37" s="93">
        <f t="shared" si="12"/>
        <v>10.8</v>
      </c>
      <c r="X37" s="94" t="str">
        <f t="shared" si="13"/>
        <v>5</v>
      </c>
      <c r="Y37" s="95">
        <v>14</v>
      </c>
      <c r="Z37" s="95" t="str">
        <f t="shared" si="14"/>
        <v>3</v>
      </c>
      <c r="AA37" s="95">
        <v>6</v>
      </c>
      <c r="AB37" s="95" t="str">
        <f t="shared" si="15"/>
        <v>0</v>
      </c>
      <c r="AC37" s="93">
        <v>12</v>
      </c>
      <c r="AD37" s="93" t="str">
        <f t="shared" si="16"/>
        <v>2</v>
      </c>
      <c r="AE37" s="95">
        <v>10.5</v>
      </c>
      <c r="AF37" s="95" t="str">
        <f t="shared" si="17"/>
        <v>2</v>
      </c>
      <c r="AG37" s="96">
        <f t="shared" si="18"/>
        <v>10.150333333333332</v>
      </c>
      <c r="AH37" s="97" t="str">
        <f t="shared" si="19"/>
        <v>30</v>
      </c>
      <c r="AI37" s="72">
        <f t="shared" si="20"/>
        <v>6.6339999999999995</v>
      </c>
      <c r="AJ37" s="73">
        <f t="shared" si="21"/>
        <v>0</v>
      </c>
      <c r="AK37" s="74">
        <v>11.17</v>
      </c>
      <c r="AL37" s="74"/>
      <c r="AM37" s="74">
        <v>3</v>
      </c>
      <c r="AN37" s="74"/>
      <c r="AO37" s="74">
        <v>4</v>
      </c>
      <c r="AP37" s="74"/>
      <c r="AQ37" s="74">
        <v>12</v>
      </c>
      <c r="AR37" s="74"/>
      <c r="AS37" s="74">
        <v>3</v>
      </c>
      <c r="AT37" s="74" t="str">
        <f t="shared" si="41"/>
        <v>0</v>
      </c>
      <c r="AU37" s="72">
        <f t="shared" si="22"/>
        <v>12.165</v>
      </c>
      <c r="AV37" s="73" t="str">
        <f t="shared" si="23"/>
        <v>8</v>
      </c>
      <c r="AW37" s="74">
        <v>12</v>
      </c>
      <c r="AX37" s="74" t="str">
        <f t="shared" si="42"/>
        <v>4</v>
      </c>
      <c r="AY37" s="74">
        <v>12.33</v>
      </c>
      <c r="AZ37" s="74"/>
      <c r="BA37" s="72">
        <f t="shared" si="24"/>
        <v>10.85</v>
      </c>
      <c r="BB37" s="73" t="str">
        <f t="shared" si="25"/>
        <v>5</v>
      </c>
      <c r="BC37" s="74">
        <v>12.75</v>
      </c>
      <c r="BD37" s="74" t="str">
        <f t="shared" si="26"/>
        <v>3</v>
      </c>
      <c r="BE37" s="74">
        <v>8</v>
      </c>
      <c r="BF37" s="74"/>
      <c r="BG37" s="72">
        <v>14</v>
      </c>
      <c r="BH37" s="72" t="str">
        <f t="shared" si="27"/>
        <v>2</v>
      </c>
      <c r="BI37" s="74">
        <v>3</v>
      </c>
      <c r="BJ37" s="74" t="str">
        <f t="shared" si="45"/>
        <v>0</v>
      </c>
      <c r="BK37" s="75">
        <f t="shared" si="28"/>
        <v>9.302666666666665</v>
      </c>
      <c r="BL37" s="71">
        <f t="shared" si="29"/>
        <v>15</v>
      </c>
      <c r="BM37" s="76">
        <f t="shared" si="30"/>
        <v>9.726499999999998</v>
      </c>
      <c r="BN37" s="77">
        <f t="shared" si="31"/>
        <v>36</v>
      </c>
      <c r="BO37" s="78" t="str">
        <f t="shared" si="0"/>
        <v>Ajourné</v>
      </c>
    </row>
    <row r="38" spans="1:67" ht="21" customHeight="1">
      <c r="A38" s="138">
        <v>26</v>
      </c>
      <c r="B38" s="139" t="s">
        <v>218</v>
      </c>
      <c r="C38" s="139" t="s">
        <v>219</v>
      </c>
      <c r="D38" s="139" t="s">
        <v>220</v>
      </c>
      <c r="E38" s="93">
        <f t="shared" si="1"/>
        <v>8.633999999999999</v>
      </c>
      <c r="F38" s="139">
        <f t="shared" si="2"/>
        <v>6</v>
      </c>
      <c r="G38" s="139">
        <v>6.67</v>
      </c>
      <c r="H38" s="139" t="str">
        <f t="shared" si="3"/>
        <v>0</v>
      </c>
      <c r="I38" s="139">
        <v>6</v>
      </c>
      <c r="J38" s="139" t="str">
        <f t="shared" si="4"/>
        <v>0</v>
      </c>
      <c r="K38" s="139">
        <v>12.83</v>
      </c>
      <c r="L38" s="139" t="str">
        <f t="shared" si="5"/>
        <v>3</v>
      </c>
      <c r="M38" s="139">
        <v>5.67</v>
      </c>
      <c r="N38" s="139" t="str">
        <f t="shared" si="6"/>
        <v>0</v>
      </c>
      <c r="O38" s="139">
        <v>12</v>
      </c>
      <c r="P38" s="139" t="str">
        <f t="shared" si="7"/>
        <v>3</v>
      </c>
      <c r="Q38" s="93">
        <f t="shared" si="8"/>
        <v>11.375</v>
      </c>
      <c r="R38" s="139" t="str">
        <f t="shared" si="9"/>
        <v>8</v>
      </c>
      <c r="S38" s="139">
        <v>12.75</v>
      </c>
      <c r="T38" s="139" t="str">
        <f t="shared" si="10"/>
        <v>4</v>
      </c>
      <c r="U38" s="139">
        <v>10</v>
      </c>
      <c r="V38" s="139" t="str">
        <f t="shared" si="11"/>
        <v>4</v>
      </c>
      <c r="W38" s="93">
        <f t="shared" si="12"/>
        <v>11.9</v>
      </c>
      <c r="X38" s="139" t="str">
        <f t="shared" si="13"/>
        <v>5</v>
      </c>
      <c r="Y38" s="139">
        <v>11.5</v>
      </c>
      <c r="Z38" s="139" t="str">
        <f t="shared" si="14"/>
        <v>3</v>
      </c>
      <c r="AA38" s="139">
        <v>12.5</v>
      </c>
      <c r="AB38" s="139" t="str">
        <f t="shared" si="15"/>
        <v>2</v>
      </c>
      <c r="AC38" s="93">
        <v>12</v>
      </c>
      <c r="AD38" s="139" t="str">
        <f t="shared" si="16"/>
        <v>2</v>
      </c>
      <c r="AE38" s="139">
        <v>12</v>
      </c>
      <c r="AF38" s="139" t="str">
        <f t="shared" si="17"/>
        <v>2</v>
      </c>
      <c r="AG38" s="96">
        <f t="shared" si="18"/>
        <v>10.133666666666667</v>
      </c>
      <c r="AH38" s="97" t="str">
        <f t="shared" si="19"/>
        <v>30</v>
      </c>
      <c r="AI38" s="72">
        <f t="shared" si="20"/>
        <v>2.0660000000000003</v>
      </c>
      <c r="AJ38" s="119">
        <f t="shared" si="21"/>
        <v>0</v>
      </c>
      <c r="AK38" s="119">
        <v>0</v>
      </c>
      <c r="AL38" s="119"/>
      <c r="AM38" s="119">
        <v>10.33</v>
      </c>
      <c r="AN38" s="119"/>
      <c r="AO38" s="119">
        <v>0</v>
      </c>
      <c r="AP38" s="119"/>
      <c r="AQ38" s="119">
        <v>0</v>
      </c>
      <c r="AR38" s="119"/>
      <c r="AS38" s="119">
        <v>0</v>
      </c>
      <c r="AT38" s="119" t="str">
        <f t="shared" si="41"/>
        <v>0</v>
      </c>
      <c r="AU38" s="72">
        <f t="shared" si="22"/>
        <v>5</v>
      </c>
      <c r="AV38" s="119">
        <f t="shared" si="23"/>
        <v>0</v>
      </c>
      <c r="AW38" s="119">
        <v>0</v>
      </c>
      <c r="AX38" s="119" t="str">
        <f t="shared" si="42"/>
        <v>0</v>
      </c>
      <c r="AY38" s="119">
        <v>10</v>
      </c>
      <c r="AZ38" s="119"/>
      <c r="BA38" s="72">
        <f t="shared" si="24"/>
        <v>11.9</v>
      </c>
      <c r="BB38" s="119" t="str">
        <f t="shared" si="25"/>
        <v>5</v>
      </c>
      <c r="BC38" s="119">
        <v>11.5</v>
      </c>
      <c r="BD38" s="119" t="str">
        <f t="shared" si="26"/>
        <v>3</v>
      </c>
      <c r="BE38" s="119">
        <v>12.5</v>
      </c>
      <c r="BF38" s="119"/>
      <c r="BG38" s="72">
        <v>14</v>
      </c>
      <c r="BH38" s="119" t="str">
        <f t="shared" si="27"/>
        <v>2</v>
      </c>
      <c r="BI38" s="119">
        <v>10</v>
      </c>
      <c r="BJ38" s="119"/>
      <c r="BK38" s="75">
        <f t="shared" si="28"/>
        <v>5.283</v>
      </c>
      <c r="BL38" s="71">
        <f t="shared" si="29"/>
        <v>7</v>
      </c>
      <c r="BM38" s="76">
        <f t="shared" si="30"/>
        <v>7.708333333333333</v>
      </c>
      <c r="BN38" s="77">
        <f t="shared" si="31"/>
        <v>28</v>
      </c>
      <c r="BO38" s="78" t="str">
        <f t="shared" si="0"/>
        <v>Ajourné</v>
      </c>
    </row>
    <row r="39" spans="1:67" ht="21" customHeight="1">
      <c r="A39" s="138">
        <v>27</v>
      </c>
      <c r="B39" s="139" t="s">
        <v>221</v>
      </c>
      <c r="C39" s="139" t="s">
        <v>222</v>
      </c>
      <c r="D39" s="139" t="s">
        <v>223</v>
      </c>
      <c r="E39" s="93">
        <f t="shared" si="1"/>
        <v>8.902</v>
      </c>
      <c r="F39" s="139">
        <f t="shared" si="2"/>
        <v>6</v>
      </c>
      <c r="G39" s="139">
        <v>10.5</v>
      </c>
      <c r="H39" s="139" t="str">
        <f t="shared" si="3"/>
        <v>3</v>
      </c>
      <c r="I39" s="139">
        <v>8.67</v>
      </c>
      <c r="J39" s="139" t="str">
        <f t="shared" si="4"/>
        <v>0</v>
      </c>
      <c r="K39" s="139">
        <v>8.67</v>
      </c>
      <c r="L39" s="139" t="str">
        <f t="shared" si="5"/>
        <v>0</v>
      </c>
      <c r="M39" s="139">
        <v>10.67</v>
      </c>
      <c r="N39" s="139" t="str">
        <f t="shared" si="6"/>
        <v>3</v>
      </c>
      <c r="O39" s="139">
        <v>6</v>
      </c>
      <c r="P39" s="139" t="str">
        <f t="shared" si="7"/>
        <v>0</v>
      </c>
      <c r="Q39" s="93">
        <f t="shared" si="8"/>
        <v>12</v>
      </c>
      <c r="R39" s="139" t="str">
        <f t="shared" si="9"/>
        <v>8</v>
      </c>
      <c r="S39" s="139">
        <v>11.5</v>
      </c>
      <c r="T39" s="139" t="str">
        <f t="shared" si="10"/>
        <v>4</v>
      </c>
      <c r="U39" s="139">
        <v>12.5</v>
      </c>
      <c r="V39" s="139" t="str">
        <f t="shared" si="11"/>
        <v>4</v>
      </c>
      <c r="W39" s="93">
        <f t="shared" si="12"/>
        <v>10.668000000000001</v>
      </c>
      <c r="X39" s="139" t="str">
        <f t="shared" si="13"/>
        <v>5</v>
      </c>
      <c r="Y39" s="139">
        <v>10</v>
      </c>
      <c r="Z39" s="139" t="str">
        <f t="shared" si="14"/>
        <v>3</v>
      </c>
      <c r="AA39" s="139">
        <v>11.67</v>
      </c>
      <c r="AB39" s="139" t="str">
        <f t="shared" si="15"/>
        <v>2</v>
      </c>
      <c r="AC39" s="93">
        <v>12</v>
      </c>
      <c r="AD39" s="139" t="str">
        <f t="shared" si="16"/>
        <v>2</v>
      </c>
      <c r="AE39" s="139">
        <v>12.5</v>
      </c>
      <c r="AF39" s="139" t="str">
        <f t="shared" si="17"/>
        <v>2</v>
      </c>
      <c r="AG39" s="96">
        <f t="shared" si="18"/>
        <v>10.229000000000001</v>
      </c>
      <c r="AH39" s="97" t="str">
        <f t="shared" si="19"/>
        <v>30</v>
      </c>
      <c r="AI39" s="72">
        <f t="shared" si="20"/>
        <v>2.534</v>
      </c>
      <c r="AJ39" s="119">
        <f t="shared" si="21"/>
        <v>0</v>
      </c>
      <c r="AK39" s="119">
        <v>0</v>
      </c>
      <c r="AL39" s="119"/>
      <c r="AM39" s="119">
        <v>0</v>
      </c>
      <c r="AN39" s="119"/>
      <c r="AO39" s="119">
        <v>12.67</v>
      </c>
      <c r="AP39" s="119"/>
      <c r="AQ39" s="119">
        <v>0</v>
      </c>
      <c r="AR39" s="119"/>
      <c r="AS39" s="119">
        <v>0</v>
      </c>
      <c r="AT39" s="119" t="str">
        <f t="shared" si="41"/>
        <v>0</v>
      </c>
      <c r="AU39" s="72">
        <f t="shared" si="22"/>
        <v>11.25</v>
      </c>
      <c r="AV39" s="119" t="str">
        <f t="shared" si="23"/>
        <v>8</v>
      </c>
      <c r="AW39" s="119">
        <v>12.5</v>
      </c>
      <c r="AX39" s="119" t="str">
        <f>IF((AW39&gt;=9.999),"4","0")</f>
        <v>4</v>
      </c>
      <c r="AY39" s="119">
        <v>10</v>
      </c>
      <c r="AZ39" s="119"/>
      <c r="BA39" s="72">
        <f t="shared" si="24"/>
        <v>10.1</v>
      </c>
      <c r="BB39" s="119" t="str">
        <f t="shared" si="25"/>
        <v>5</v>
      </c>
      <c r="BC39" s="119">
        <v>8.5</v>
      </c>
      <c r="BD39" s="119" t="str">
        <f t="shared" si="26"/>
        <v>0</v>
      </c>
      <c r="BE39" s="119">
        <v>12.5</v>
      </c>
      <c r="BF39" s="119"/>
      <c r="BG39" s="72">
        <v>14</v>
      </c>
      <c r="BH39" s="119" t="str">
        <f t="shared" si="27"/>
        <v>2</v>
      </c>
      <c r="BI39" s="119">
        <v>11</v>
      </c>
      <c r="BJ39" s="119"/>
      <c r="BK39" s="75">
        <f t="shared" si="28"/>
        <v>6.883666666666667</v>
      </c>
      <c r="BL39" s="71">
        <f t="shared" si="29"/>
        <v>15</v>
      </c>
      <c r="BM39" s="76">
        <f t="shared" si="30"/>
        <v>8.556333333333333</v>
      </c>
      <c r="BN39" s="77">
        <f t="shared" si="31"/>
        <v>36</v>
      </c>
      <c r="BO39" s="78" t="str">
        <f t="shared" si="0"/>
        <v>Ajourné</v>
      </c>
    </row>
    <row r="40" spans="1:67" ht="21" customHeight="1">
      <c r="A40" s="138">
        <v>28</v>
      </c>
      <c r="B40" s="138" t="s">
        <v>62</v>
      </c>
      <c r="C40" s="138" t="s">
        <v>63</v>
      </c>
      <c r="D40" s="138" t="s">
        <v>64</v>
      </c>
      <c r="E40" s="93">
        <f t="shared" si="1"/>
        <v>9.066</v>
      </c>
      <c r="F40" s="94">
        <f t="shared" si="2"/>
        <v>6</v>
      </c>
      <c r="G40" s="95">
        <v>11.33</v>
      </c>
      <c r="H40" s="95" t="str">
        <f t="shared" si="3"/>
        <v>3</v>
      </c>
      <c r="I40" s="95">
        <v>7</v>
      </c>
      <c r="J40" s="95" t="str">
        <f t="shared" si="4"/>
        <v>0</v>
      </c>
      <c r="K40" s="95">
        <v>9</v>
      </c>
      <c r="L40" s="95" t="str">
        <f t="shared" si="5"/>
        <v>0</v>
      </c>
      <c r="M40" s="95">
        <v>10.67</v>
      </c>
      <c r="N40" s="95" t="str">
        <f t="shared" si="6"/>
        <v>3</v>
      </c>
      <c r="O40" s="95">
        <v>7.33</v>
      </c>
      <c r="P40" s="95" t="str">
        <f t="shared" si="7"/>
        <v>0</v>
      </c>
      <c r="Q40" s="93">
        <f t="shared" si="8"/>
        <v>14</v>
      </c>
      <c r="R40" s="94" t="str">
        <f t="shared" si="9"/>
        <v>8</v>
      </c>
      <c r="S40" s="95">
        <v>16</v>
      </c>
      <c r="T40" s="95" t="str">
        <f t="shared" si="10"/>
        <v>4</v>
      </c>
      <c r="U40" s="95">
        <v>12</v>
      </c>
      <c r="V40" s="95" t="str">
        <f t="shared" si="11"/>
        <v>4</v>
      </c>
      <c r="W40" s="93">
        <f t="shared" si="12"/>
        <v>10.6</v>
      </c>
      <c r="X40" s="94" t="str">
        <f t="shared" si="13"/>
        <v>5</v>
      </c>
      <c r="Y40" s="95">
        <v>12</v>
      </c>
      <c r="Z40" s="95" t="str">
        <f t="shared" si="14"/>
        <v>3</v>
      </c>
      <c r="AA40" s="95">
        <v>8.5</v>
      </c>
      <c r="AB40" s="95" t="str">
        <f t="shared" si="15"/>
        <v>0</v>
      </c>
      <c r="AC40" s="93">
        <v>12</v>
      </c>
      <c r="AD40" s="93" t="str">
        <f t="shared" si="16"/>
        <v>2</v>
      </c>
      <c r="AE40" s="95">
        <v>6.5</v>
      </c>
      <c r="AF40" s="95" t="str">
        <f t="shared" si="17"/>
        <v>0</v>
      </c>
      <c r="AG40" s="96">
        <f t="shared" si="18"/>
        <v>10.833</v>
      </c>
      <c r="AH40" s="97" t="str">
        <f t="shared" si="19"/>
        <v>30</v>
      </c>
      <c r="AI40" s="72">
        <f t="shared" si="20"/>
        <v>0</v>
      </c>
      <c r="AJ40" s="73">
        <f t="shared" si="21"/>
        <v>0</v>
      </c>
      <c r="AK40" s="74">
        <v>0</v>
      </c>
      <c r="AL40" s="74"/>
      <c r="AM40" s="74">
        <v>0</v>
      </c>
      <c r="AN40" s="74"/>
      <c r="AO40" s="74">
        <v>0</v>
      </c>
      <c r="AP40" s="74"/>
      <c r="AQ40" s="74">
        <v>0</v>
      </c>
      <c r="AR40" s="74"/>
      <c r="AS40" s="74">
        <v>0</v>
      </c>
      <c r="AT40" s="74"/>
      <c r="AU40" s="72">
        <f t="shared" si="22"/>
        <v>10</v>
      </c>
      <c r="AV40" s="73" t="str">
        <f t="shared" si="23"/>
        <v>8</v>
      </c>
      <c r="AW40" s="74">
        <v>10</v>
      </c>
      <c r="AX40" s="74" t="str">
        <f>IF((AW40&gt;=9.999),"4","0")</f>
        <v>4</v>
      </c>
      <c r="AY40" s="74">
        <v>10</v>
      </c>
      <c r="AZ40" s="74"/>
      <c r="BA40" s="72">
        <f t="shared" si="24"/>
        <v>10.7</v>
      </c>
      <c r="BB40" s="73" t="str">
        <f t="shared" si="25"/>
        <v>5</v>
      </c>
      <c r="BC40" s="74">
        <v>12.5</v>
      </c>
      <c r="BD40" s="74" t="str">
        <f t="shared" si="26"/>
        <v>3</v>
      </c>
      <c r="BE40" s="74">
        <v>8</v>
      </c>
      <c r="BF40" s="74"/>
      <c r="BG40" s="72">
        <v>14</v>
      </c>
      <c r="BH40" s="72" t="str">
        <f t="shared" si="27"/>
        <v>2</v>
      </c>
      <c r="BI40" s="74">
        <v>0</v>
      </c>
      <c r="BJ40" s="74"/>
      <c r="BK40" s="75">
        <f t="shared" si="28"/>
        <v>5.383333333333334</v>
      </c>
      <c r="BL40" s="71">
        <f t="shared" si="29"/>
        <v>15</v>
      </c>
      <c r="BM40" s="76">
        <f t="shared" si="30"/>
        <v>8.108166666666667</v>
      </c>
      <c r="BN40" s="77">
        <f t="shared" si="31"/>
        <v>36</v>
      </c>
      <c r="BO40" s="78" t="str">
        <f t="shared" si="0"/>
        <v>Ajourné</v>
      </c>
    </row>
    <row r="41" spans="1:67" ht="21" customHeight="1">
      <c r="A41" s="78">
        <v>29</v>
      </c>
      <c r="B41" s="119" t="s">
        <v>169</v>
      </c>
      <c r="C41" s="119" t="s">
        <v>170</v>
      </c>
      <c r="D41" s="119" t="s">
        <v>171</v>
      </c>
      <c r="E41" s="72">
        <f t="shared" si="1"/>
        <v>2.734</v>
      </c>
      <c r="F41" s="73">
        <f t="shared" si="2"/>
        <v>3</v>
      </c>
      <c r="G41" s="136">
        <v>0</v>
      </c>
      <c r="H41" s="74" t="str">
        <f t="shared" si="3"/>
        <v>0</v>
      </c>
      <c r="I41" s="136">
        <v>0</v>
      </c>
      <c r="J41" s="74" t="str">
        <f t="shared" si="4"/>
        <v>0</v>
      </c>
      <c r="K41" s="136">
        <v>13.67</v>
      </c>
      <c r="L41" s="74" t="str">
        <f t="shared" si="5"/>
        <v>3</v>
      </c>
      <c r="M41" s="136">
        <v>0</v>
      </c>
      <c r="N41" s="74" t="str">
        <f t="shared" si="6"/>
        <v>0</v>
      </c>
      <c r="O41" s="136">
        <v>0</v>
      </c>
      <c r="P41" s="74" t="str">
        <f t="shared" si="7"/>
        <v>0</v>
      </c>
      <c r="Q41" s="72">
        <f t="shared" si="8"/>
        <v>10.165</v>
      </c>
      <c r="R41" s="73" t="str">
        <f t="shared" si="9"/>
        <v>8</v>
      </c>
      <c r="S41" s="136">
        <v>8</v>
      </c>
      <c r="T41" s="74" t="str">
        <f t="shared" si="10"/>
        <v>0</v>
      </c>
      <c r="U41" s="136">
        <v>12.33</v>
      </c>
      <c r="V41" s="74" t="str">
        <f t="shared" si="11"/>
        <v>4</v>
      </c>
      <c r="W41" s="72">
        <f t="shared" si="12"/>
        <v>11.798</v>
      </c>
      <c r="X41" s="73" t="str">
        <f t="shared" si="13"/>
        <v>5</v>
      </c>
      <c r="Y41" s="136">
        <v>11.33</v>
      </c>
      <c r="Z41" s="74" t="str">
        <f t="shared" si="14"/>
        <v>3</v>
      </c>
      <c r="AA41" s="136">
        <v>12.5</v>
      </c>
      <c r="AB41" s="74" t="str">
        <f t="shared" si="15"/>
        <v>2</v>
      </c>
      <c r="AC41" s="72">
        <v>12</v>
      </c>
      <c r="AD41" s="72" t="str">
        <f t="shared" si="16"/>
        <v>2</v>
      </c>
      <c r="AE41" s="136">
        <v>14</v>
      </c>
      <c r="AF41" s="74" t="str">
        <f t="shared" si="17"/>
        <v>2</v>
      </c>
      <c r="AG41" s="75">
        <f t="shared" si="18"/>
        <v>6.843999999999999</v>
      </c>
      <c r="AH41" s="71">
        <f t="shared" si="19"/>
        <v>18</v>
      </c>
      <c r="AI41" s="72">
        <f t="shared" si="20"/>
        <v>4.5</v>
      </c>
      <c r="AJ41" s="73">
        <f t="shared" si="21"/>
        <v>6</v>
      </c>
      <c r="AK41" s="136">
        <v>10</v>
      </c>
      <c r="AL41" s="74" t="str">
        <f>IF((AK41&gt;=9.999),"3","0")</f>
        <v>3</v>
      </c>
      <c r="AM41" s="136">
        <v>0</v>
      </c>
      <c r="AN41" s="74" t="str">
        <f>IF((AM41&gt;=9.999),"3","0")</f>
        <v>0</v>
      </c>
      <c r="AO41" s="136">
        <v>12.5</v>
      </c>
      <c r="AP41" s="74" t="str">
        <f>IF((AO41&gt;=9.999),"3","0")</f>
        <v>3</v>
      </c>
      <c r="AQ41" s="136">
        <v>0</v>
      </c>
      <c r="AR41" s="74" t="str">
        <f>IF((AQ41&gt;=9.999),"3","0")</f>
        <v>0</v>
      </c>
      <c r="AS41" s="136"/>
      <c r="AT41" s="74" t="str">
        <f>IF((AS41&gt;=9.999),"3","0")</f>
        <v>0</v>
      </c>
      <c r="AU41" s="72">
        <f t="shared" si="22"/>
        <v>10.455</v>
      </c>
      <c r="AV41" s="73" t="str">
        <f t="shared" si="23"/>
        <v>8</v>
      </c>
      <c r="AW41" s="136">
        <v>9.58</v>
      </c>
      <c r="AX41" s="74" t="str">
        <f>IF((AW41&gt;=9.999),"4","0")</f>
        <v>0</v>
      </c>
      <c r="AY41" s="136">
        <v>11.33</v>
      </c>
      <c r="AZ41" s="74" t="str">
        <f>IF((AY41&gt;=9.999),"4","0")</f>
        <v>4</v>
      </c>
      <c r="BA41" s="72">
        <f t="shared" si="24"/>
        <v>10.8</v>
      </c>
      <c r="BB41" s="73" t="str">
        <f t="shared" si="25"/>
        <v>5</v>
      </c>
      <c r="BC41" s="136">
        <v>11</v>
      </c>
      <c r="BD41" s="74" t="str">
        <f t="shared" si="26"/>
        <v>3</v>
      </c>
      <c r="BE41" s="136">
        <v>10.5</v>
      </c>
      <c r="BF41" s="74" t="str">
        <f>IF((BE41&gt;=9.999),"2","0")</f>
        <v>2</v>
      </c>
      <c r="BG41" s="72">
        <v>14</v>
      </c>
      <c r="BH41" s="72" t="str">
        <f t="shared" si="27"/>
        <v>2</v>
      </c>
      <c r="BI41" s="136">
        <v>16</v>
      </c>
      <c r="BJ41" s="74" t="str">
        <f>IF((BI41&gt;=9.999),"2","0")</f>
        <v>2</v>
      </c>
      <c r="BK41" s="75">
        <f t="shared" si="28"/>
        <v>7.771333333333333</v>
      </c>
      <c r="BL41" s="71">
        <f t="shared" si="29"/>
        <v>21</v>
      </c>
      <c r="BM41" s="76">
        <f t="shared" si="30"/>
        <v>7.307666666666666</v>
      </c>
      <c r="BN41" s="77">
        <f t="shared" si="31"/>
        <v>39</v>
      </c>
      <c r="BO41" s="78" t="str">
        <f t="shared" si="0"/>
        <v>Ajourné</v>
      </c>
    </row>
    <row r="42" spans="1:67" ht="21" customHeight="1">
      <c r="A42" s="138">
        <v>30</v>
      </c>
      <c r="B42" s="139" t="s">
        <v>224</v>
      </c>
      <c r="C42" s="139" t="s">
        <v>225</v>
      </c>
      <c r="D42" s="139" t="s">
        <v>226</v>
      </c>
      <c r="E42" s="93">
        <f t="shared" si="1"/>
        <v>8.267999999999999</v>
      </c>
      <c r="F42" s="139">
        <f t="shared" si="2"/>
        <v>3</v>
      </c>
      <c r="G42" s="139">
        <v>10</v>
      </c>
      <c r="H42" s="139" t="str">
        <f t="shared" si="3"/>
        <v>3</v>
      </c>
      <c r="I42" s="139">
        <v>6.33</v>
      </c>
      <c r="J42" s="139" t="str">
        <f t="shared" si="4"/>
        <v>0</v>
      </c>
      <c r="K42" s="139">
        <v>9.67</v>
      </c>
      <c r="L42" s="139" t="str">
        <f t="shared" si="5"/>
        <v>0</v>
      </c>
      <c r="M42" s="139">
        <v>5.67</v>
      </c>
      <c r="N42" s="139" t="str">
        <f t="shared" si="6"/>
        <v>0</v>
      </c>
      <c r="O42" s="139">
        <v>9.67</v>
      </c>
      <c r="P42" s="139" t="str">
        <f t="shared" si="7"/>
        <v>0</v>
      </c>
      <c r="Q42" s="93">
        <f t="shared" si="8"/>
        <v>12.125</v>
      </c>
      <c r="R42" s="139" t="str">
        <f t="shared" si="9"/>
        <v>8</v>
      </c>
      <c r="S42" s="139">
        <v>15.75</v>
      </c>
      <c r="T42" s="139" t="str">
        <f t="shared" si="10"/>
        <v>4</v>
      </c>
      <c r="U42" s="139">
        <v>8.5</v>
      </c>
      <c r="V42" s="139" t="str">
        <f t="shared" si="11"/>
        <v>0</v>
      </c>
      <c r="W42" s="93">
        <f t="shared" si="12"/>
        <v>12.6</v>
      </c>
      <c r="X42" s="139" t="str">
        <f t="shared" si="13"/>
        <v>5</v>
      </c>
      <c r="Y42" s="139">
        <v>14</v>
      </c>
      <c r="Z42" s="139" t="str">
        <f t="shared" si="14"/>
        <v>3</v>
      </c>
      <c r="AA42" s="139">
        <v>10.5</v>
      </c>
      <c r="AB42" s="139" t="str">
        <f t="shared" si="15"/>
        <v>2</v>
      </c>
      <c r="AC42" s="93">
        <v>12</v>
      </c>
      <c r="AD42" s="139" t="str">
        <f t="shared" si="16"/>
        <v>2</v>
      </c>
      <c r="AE42" s="139">
        <v>10</v>
      </c>
      <c r="AF42" s="139" t="str">
        <f t="shared" si="17"/>
        <v>2</v>
      </c>
      <c r="AG42" s="96">
        <f t="shared" si="18"/>
        <v>10.267333333333333</v>
      </c>
      <c r="AH42" s="97" t="str">
        <f t="shared" si="19"/>
        <v>30</v>
      </c>
      <c r="AI42" s="72">
        <f t="shared" si="20"/>
        <v>0</v>
      </c>
      <c r="AJ42" s="119">
        <f t="shared" si="21"/>
        <v>0</v>
      </c>
      <c r="AK42" s="119">
        <v>0</v>
      </c>
      <c r="AL42" s="119"/>
      <c r="AM42" s="119">
        <v>0</v>
      </c>
      <c r="AN42" s="119"/>
      <c r="AO42" s="119">
        <v>0</v>
      </c>
      <c r="AP42" s="119"/>
      <c r="AQ42" s="119">
        <v>0</v>
      </c>
      <c r="AR42" s="119"/>
      <c r="AS42" s="119">
        <v>0</v>
      </c>
      <c r="AT42" s="119"/>
      <c r="AU42" s="72">
        <f t="shared" si="22"/>
        <v>5.25</v>
      </c>
      <c r="AV42" s="119">
        <f t="shared" si="23"/>
        <v>0</v>
      </c>
      <c r="AW42" s="119">
        <v>0</v>
      </c>
      <c r="AX42" s="119"/>
      <c r="AY42" s="119">
        <v>10.5</v>
      </c>
      <c r="AZ42" s="119"/>
      <c r="BA42" s="72">
        <f t="shared" si="24"/>
        <v>12.8</v>
      </c>
      <c r="BB42" s="119" t="str">
        <f t="shared" si="25"/>
        <v>5</v>
      </c>
      <c r="BC42" s="119">
        <v>14</v>
      </c>
      <c r="BD42" s="119" t="str">
        <f t="shared" si="26"/>
        <v>3</v>
      </c>
      <c r="BE42" s="119">
        <v>11</v>
      </c>
      <c r="BF42" s="119"/>
      <c r="BG42" s="72">
        <v>14</v>
      </c>
      <c r="BH42" s="119" t="str">
        <f t="shared" si="27"/>
        <v>2</v>
      </c>
      <c r="BI42" s="119">
        <v>10</v>
      </c>
      <c r="BJ42" s="119"/>
      <c r="BK42" s="75">
        <f t="shared" si="28"/>
        <v>4.466666666666667</v>
      </c>
      <c r="BL42" s="71">
        <f t="shared" si="29"/>
        <v>7</v>
      </c>
      <c r="BM42" s="76">
        <f t="shared" si="30"/>
        <v>7.367</v>
      </c>
      <c r="BN42" s="77">
        <f t="shared" si="31"/>
        <v>25</v>
      </c>
      <c r="BO42" s="78" t="str">
        <f t="shared" si="0"/>
        <v>Ajourné</v>
      </c>
    </row>
    <row r="43" spans="1:67" ht="21" customHeight="1">
      <c r="A43" s="138">
        <v>31</v>
      </c>
      <c r="B43" s="138" t="s">
        <v>65</v>
      </c>
      <c r="C43" s="138" t="s">
        <v>66</v>
      </c>
      <c r="D43" s="138" t="s">
        <v>67</v>
      </c>
      <c r="E43" s="93">
        <f t="shared" si="1"/>
        <v>9.6</v>
      </c>
      <c r="F43" s="94">
        <f t="shared" si="2"/>
        <v>6</v>
      </c>
      <c r="G43" s="95">
        <v>9.17</v>
      </c>
      <c r="H43" s="95" t="str">
        <f t="shared" si="3"/>
        <v>0</v>
      </c>
      <c r="I43" s="95">
        <v>5.33</v>
      </c>
      <c r="J43" s="95" t="str">
        <f t="shared" si="4"/>
        <v>0</v>
      </c>
      <c r="K43" s="95">
        <v>12.83</v>
      </c>
      <c r="L43" s="95" t="str">
        <f t="shared" si="5"/>
        <v>3</v>
      </c>
      <c r="M43" s="95">
        <v>13</v>
      </c>
      <c r="N43" s="95" t="str">
        <f t="shared" si="6"/>
        <v>3</v>
      </c>
      <c r="O43" s="95">
        <v>7.67</v>
      </c>
      <c r="P43" s="95" t="str">
        <f t="shared" si="7"/>
        <v>0</v>
      </c>
      <c r="Q43" s="93">
        <f t="shared" si="8"/>
        <v>11.375</v>
      </c>
      <c r="R43" s="94" t="str">
        <f t="shared" si="9"/>
        <v>8</v>
      </c>
      <c r="S43" s="95">
        <v>10.5</v>
      </c>
      <c r="T43" s="95" t="str">
        <f t="shared" si="10"/>
        <v>4</v>
      </c>
      <c r="U43" s="95">
        <v>12.25</v>
      </c>
      <c r="V43" s="95" t="str">
        <f t="shared" si="11"/>
        <v>4</v>
      </c>
      <c r="W43" s="93">
        <f t="shared" si="12"/>
        <v>10.132</v>
      </c>
      <c r="X43" s="94" t="str">
        <f t="shared" si="13"/>
        <v>5</v>
      </c>
      <c r="Y43" s="95">
        <v>10</v>
      </c>
      <c r="Z43" s="95" t="str">
        <f t="shared" si="14"/>
        <v>3</v>
      </c>
      <c r="AA43" s="95">
        <v>10.33</v>
      </c>
      <c r="AB43" s="95" t="str">
        <f t="shared" si="15"/>
        <v>2</v>
      </c>
      <c r="AC43" s="93">
        <v>12</v>
      </c>
      <c r="AD43" s="93" t="str">
        <f t="shared" si="16"/>
        <v>2</v>
      </c>
      <c r="AE43" s="95">
        <v>14.5</v>
      </c>
      <c r="AF43" s="95" t="str">
        <f t="shared" si="17"/>
        <v>2</v>
      </c>
      <c r="AG43" s="96">
        <f t="shared" si="18"/>
        <v>10.322</v>
      </c>
      <c r="AH43" s="97" t="str">
        <f t="shared" si="19"/>
        <v>30</v>
      </c>
      <c r="AI43" s="72">
        <f t="shared" si="20"/>
        <v>2</v>
      </c>
      <c r="AJ43" s="73">
        <f t="shared" si="21"/>
        <v>0</v>
      </c>
      <c r="AK43" s="74">
        <v>0</v>
      </c>
      <c r="AL43" s="74"/>
      <c r="AM43" s="74">
        <v>0</v>
      </c>
      <c r="AN43" s="74"/>
      <c r="AO43" s="74">
        <v>0</v>
      </c>
      <c r="AP43" s="74"/>
      <c r="AQ43" s="74">
        <v>10</v>
      </c>
      <c r="AR43" s="74"/>
      <c r="AS43" s="74">
        <v>0</v>
      </c>
      <c r="AT43" s="74"/>
      <c r="AU43" s="72">
        <f t="shared" si="22"/>
        <v>5</v>
      </c>
      <c r="AV43" s="73">
        <f t="shared" si="23"/>
        <v>0</v>
      </c>
      <c r="AW43" s="74">
        <v>0</v>
      </c>
      <c r="AX43" s="74"/>
      <c r="AY43" s="74">
        <v>10</v>
      </c>
      <c r="AZ43" s="74"/>
      <c r="BA43" s="72">
        <f t="shared" si="24"/>
        <v>6</v>
      </c>
      <c r="BB43" s="73">
        <f t="shared" si="25"/>
        <v>0</v>
      </c>
      <c r="BC43" s="74">
        <v>10</v>
      </c>
      <c r="BD43" s="74"/>
      <c r="BE43" s="74">
        <v>0</v>
      </c>
      <c r="BF43" s="74"/>
      <c r="BG43" s="72">
        <v>14</v>
      </c>
      <c r="BH43" s="72" t="str">
        <f t="shared" si="27"/>
        <v>2</v>
      </c>
      <c r="BI43" s="74"/>
      <c r="BJ43" s="74"/>
      <c r="BK43" s="75">
        <f t="shared" si="28"/>
        <v>4.266666666666667</v>
      </c>
      <c r="BL43" s="71">
        <f t="shared" si="29"/>
        <v>2</v>
      </c>
      <c r="BM43" s="76">
        <f t="shared" si="30"/>
        <v>7.2943333333333324</v>
      </c>
      <c r="BN43" s="77">
        <f t="shared" si="31"/>
        <v>23</v>
      </c>
      <c r="BO43" s="78" t="str">
        <f t="shared" si="0"/>
        <v>Ajourné</v>
      </c>
    </row>
    <row r="44" spans="1:67" ht="21" customHeight="1">
      <c r="A44" s="138">
        <v>32</v>
      </c>
      <c r="B44" s="138" t="s">
        <v>68</v>
      </c>
      <c r="C44" s="138" t="s">
        <v>69</v>
      </c>
      <c r="D44" s="138" t="s">
        <v>70</v>
      </c>
      <c r="E44" s="93">
        <f t="shared" si="1"/>
        <v>9.033999999999999</v>
      </c>
      <c r="F44" s="94">
        <f t="shared" si="2"/>
        <v>3</v>
      </c>
      <c r="G44" s="95">
        <v>14.67</v>
      </c>
      <c r="H44" s="95" t="str">
        <f t="shared" si="3"/>
        <v>3</v>
      </c>
      <c r="I44" s="95">
        <v>7</v>
      </c>
      <c r="J44" s="95" t="str">
        <f t="shared" si="4"/>
        <v>0</v>
      </c>
      <c r="K44" s="95">
        <v>9.83</v>
      </c>
      <c r="L44" s="95" t="str">
        <f t="shared" si="5"/>
        <v>0</v>
      </c>
      <c r="M44" s="95">
        <v>8</v>
      </c>
      <c r="N44" s="95" t="str">
        <f t="shared" si="6"/>
        <v>0</v>
      </c>
      <c r="O44" s="95">
        <v>5.67</v>
      </c>
      <c r="P44" s="95" t="str">
        <f t="shared" si="7"/>
        <v>0</v>
      </c>
      <c r="Q44" s="93">
        <f t="shared" si="8"/>
        <v>10.835</v>
      </c>
      <c r="R44" s="94" t="str">
        <f t="shared" si="9"/>
        <v>8</v>
      </c>
      <c r="S44" s="95">
        <v>9.17</v>
      </c>
      <c r="T44" s="95" t="str">
        <f t="shared" si="10"/>
        <v>0</v>
      </c>
      <c r="U44" s="95">
        <v>12.5</v>
      </c>
      <c r="V44" s="95" t="str">
        <f t="shared" si="11"/>
        <v>4</v>
      </c>
      <c r="W44" s="93">
        <f t="shared" si="12"/>
        <v>11.732</v>
      </c>
      <c r="X44" s="94" t="str">
        <f t="shared" si="13"/>
        <v>5</v>
      </c>
      <c r="Y44" s="95">
        <v>10</v>
      </c>
      <c r="Z44" s="95" t="str">
        <f t="shared" si="14"/>
        <v>3</v>
      </c>
      <c r="AA44" s="95">
        <v>14.33</v>
      </c>
      <c r="AB44" s="95" t="str">
        <f t="shared" si="15"/>
        <v>2</v>
      </c>
      <c r="AC44" s="93">
        <v>12</v>
      </c>
      <c r="AD44" s="93" t="str">
        <f t="shared" si="16"/>
        <v>2</v>
      </c>
      <c r="AE44" s="95">
        <v>10</v>
      </c>
      <c r="AF44" s="95" t="str">
        <f t="shared" si="17"/>
        <v>2</v>
      </c>
      <c r="AG44" s="96">
        <f t="shared" si="18"/>
        <v>10.161666666666667</v>
      </c>
      <c r="AH44" s="97" t="str">
        <f t="shared" si="19"/>
        <v>30</v>
      </c>
      <c r="AI44" s="72">
        <f t="shared" si="20"/>
        <v>6.733999999999999</v>
      </c>
      <c r="AJ44" s="73">
        <f t="shared" si="21"/>
        <v>0</v>
      </c>
      <c r="AK44" s="74">
        <v>12</v>
      </c>
      <c r="AL44" s="74"/>
      <c r="AM44" s="74">
        <v>10.5</v>
      </c>
      <c r="AN44" s="74"/>
      <c r="AO44" s="74">
        <v>0</v>
      </c>
      <c r="AP44" s="74"/>
      <c r="AQ44" s="74">
        <v>0</v>
      </c>
      <c r="AR44" s="74"/>
      <c r="AS44" s="74">
        <v>11.17</v>
      </c>
      <c r="AT44" s="74"/>
      <c r="AU44" s="72">
        <f t="shared" si="22"/>
        <v>5.5</v>
      </c>
      <c r="AV44" s="73">
        <f t="shared" si="23"/>
        <v>0</v>
      </c>
      <c r="AW44" s="74">
        <v>0</v>
      </c>
      <c r="AX44" s="74"/>
      <c r="AY44" s="74">
        <v>11</v>
      </c>
      <c r="AZ44" s="74"/>
      <c r="BA44" s="72">
        <f t="shared" si="24"/>
        <v>13.568000000000001</v>
      </c>
      <c r="BB44" s="73" t="str">
        <f t="shared" si="25"/>
        <v>5</v>
      </c>
      <c r="BC44" s="74">
        <v>13.5</v>
      </c>
      <c r="BD44" s="74" t="str">
        <f>IF((BC44&gt;=9.999),"3","0")</f>
        <v>3</v>
      </c>
      <c r="BE44" s="74">
        <v>13.67</v>
      </c>
      <c r="BF44" s="74"/>
      <c r="BG44" s="72">
        <v>14</v>
      </c>
      <c r="BH44" s="72" t="str">
        <f t="shared" si="27"/>
        <v>2</v>
      </c>
      <c r="BI44" s="74">
        <v>10</v>
      </c>
      <c r="BJ44" s="74"/>
      <c r="BK44" s="75">
        <f t="shared" si="28"/>
        <v>8.028333333333332</v>
      </c>
      <c r="BL44" s="71">
        <f t="shared" si="29"/>
        <v>7</v>
      </c>
      <c r="BM44" s="76">
        <f t="shared" si="30"/>
        <v>9.095</v>
      </c>
      <c r="BN44" s="77">
        <f t="shared" si="31"/>
        <v>25</v>
      </c>
      <c r="BO44" s="78" t="str">
        <f t="shared" si="0"/>
        <v>Ajourné</v>
      </c>
    </row>
    <row r="45" spans="1:67" ht="21" customHeight="1">
      <c r="A45" s="78">
        <v>33</v>
      </c>
      <c r="B45" s="119" t="s">
        <v>172</v>
      </c>
      <c r="C45" s="119" t="s">
        <v>173</v>
      </c>
      <c r="D45" s="119" t="s">
        <v>174</v>
      </c>
      <c r="E45" s="72">
        <f t="shared" si="1"/>
        <v>4.8</v>
      </c>
      <c r="F45" s="73">
        <f t="shared" si="2"/>
        <v>6</v>
      </c>
      <c r="G45" s="136">
        <v>0</v>
      </c>
      <c r="H45" s="74" t="str">
        <f t="shared" si="3"/>
        <v>0</v>
      </c>
      <c r="I45" s="136">
        <v>0</v>
      </c>
      <c r="J45" s="74" t="str">
        <f t="shared" si="4"/>
        <v>0</v>
      </c>
      <c r="K45" s="136">
        <v>10.67</v>
      </c>
      <c r="L45" s="74" t="str">
        <f t="shared" si="5"/>
        <v>3</v>
      </c>
      <c r="M45" s="136">
        <v>0</v>
      </c>
      <c r="N45" s="74" t="str">
        <f t="shared" si="6"/>
        <v>0</v>
      </c>
      <c r="O45" s="136">
        <v>13.33</v>
      </c>
      <c r="P45" s="74" t="str">
        <f t="shared" si="7"/>
        <v>3</v>
      </c>
      <c r="Q45" s="72">
        <f t="shared" si="8"/>
        <v>11.625</v>
      </c>
      <c r="R45" s="73" t="str">
        <f t="shared" si="9"/>
        <v>8</v>
      </c>
      <c r="S45" s="136">
        <v>11.75</v>
      </c>
      <c r="T45" s="74" t="str">
        <f t="shared" si="10"/>
        <v>4</v>
      </c>
      <c r="U45" s="136">
        <v>11.5</v>
      </c>
      <c r="V45" s="74" t="str">
        <f t="shared" si="11"/>
        <v>4</v>
      </c>
      <c r="W45" s="72">
        <f t="shared" si="12"/>
        <v>11.3</v>
      </c>
      <c r="X45" s="73" t="str">
        <f t="shared" si="13"/>
        <v>5</v>
      </c>
      <c r="Y45" s="136">
        <v>11.5</v>
      </c>
      <c r="Z45" s="74" t="str">
        <f t="shared" si="14"/>
        <v>3</v>
      </c>
      <c r="AA45" s="136">
        <v>11</v>
      </c>
      <c r="AB45" s="74" t="str">
        <f t="shared" si="15"/>
        <v>2</v>
      </c>
      <c r="AC45" s="72">
        <v>12</v>
      </c>
      <c r="AD45" s="72" t="str">
        <f t="shared" si="16"/>
        <v>2</v>
      </c>
      <c r="AE45" s="136">
        <v>10</v>
      </c>
      <c r="AF45" s="74" t="str">
        <f t="shared" si="17"/>
        <v>2</v>
      </c>
      <c r="AG45" s="75">
        <f t="shared" si="18"/>
        <v>8.183333333333334</v>
      </c>
      <c r="AH45" s="71">
        <f t="shared" si="19"/>
        <v>21</v>
      </c>
      <c r="AI45" s="72">
        <f t="shared" si="20"/>
        <v>4.334</v>
      </c>
      <c r="AJ45" s="73">
        <f t="shared" si="21"/>
        <v>6</v>
      </c>
      <c r="AK45" s="136">
        <v>0</v>
      </c>
      <c r="AL45" s="74" t="str">
        <f>IF((AK45&gt;=9.999),"3","0")</f>
        <v>0</v>
      </c>
      <c r="AM45" s="136">
        <v>0</v>
      </c>
      <c r="AN45" s="74" t="str">
        <f>IF((AM45&gt;=9.999),"3","0")</f>
        <v>0</v>
      </c>
      <c r="AO45" s="136">
        <v>10</v>
      </c>
      <c r="AP45" s="74" t="str">
        <f>IF((AO45&gt;=9.999),"3","0")</f>
        <v>3</v>
      </c>
      <c r="AQ45" s="136">
        <v>0</v>
      </c>
      <c r="AR45" s="74" t="str">
        <f>IF((AQ45&gt;=9.999),"3","0")</f>
        <v>0</v>
      </c>
      <c r="AS45" s="136">
        <v>11.67</v>
      </c>
      <c r="AT45" s="74" t="str">
        <f>IF((AS45&gt;=9.999),"3","0")</f>
        <v>3</v>
      </c>
      <c r="AU45" s="72">
        <f t="shared" si="22"/>
        <v>12.434999999999999</v>
      </c>
      <c r="AV45" s="73" t="str">
        <f t="shared" si="23"/>
        <v>8</v>
      </c>
      <c r="AW45" s="136">
        <v>13.37</v>
      </c>
      <c r="AX45" s="74" t="str">
        <f>IF((AW45&gt;=9.999),"4","0")</f>
        <v>4</v>
      </c>
      <c r="AY45" s="136">
        <v>11.5</v>
      </c>
      <c r="AZ45" s="74" t="str">
        <f>IF((AY45&gt;=9.999),"4","0")</f>
        <v>4</v>
      </c>
      <c r="BA45" s="72">
        <f t="shared" si="24"/>
        <v>11.3</v>
      </c>
      <c r="BB45" s="73" t="str">
        <f t="shared" si="25"/>
        <v>5</v>
      </c>
      <c r="BC45" s="136">
        <v>11.5</v>
      </c>
      <c r="BD45" s="74" t="str">
        <f>IF((BC45&gt;=9.999),"3","0")</f>
        <v>3</v>
      </c>
      <c r="BE45" s="136">
        <v>11</v>
      </c>
      <c r="BF45" s="74" t="str">
        <f>IF((BE45&gt;=9.999),"2","0")</f>
        <v>2</v>
      </c>
      <c r="BG45" s="72">
        <v>14</v>
      </c>
      <c r="BH45" s="72" t="str">
        <f t="shared" si="27"/>
        <v>2</v>
      </c>
      <c r="BI45" s="136">
        <v>11</v>
      </c>
      <c r="BJ45" s="74" t="str">
        <f>IF((BI45&gt;=9.999),"2","0")</f>
        <v>2</v>
      </c>
      <c r="BK45" s="75">
        <f t="shared" si="28"/>
        <v>8.299666666666665</v>
      </c>
      <c r="BL45" s="71">
        <f t="shared" si="29"/>
        <v>21</v>
      </c>
      <c r="BM45" s="76">
        <f t="shared" si="30"/>
        <v>8.2415</v>
      </c>
      <c r="BN45" s="77">
        <f t="shared" si="31"/>
        <v>42</v>
      </c>
      <c r="BO45" s="78" t="str">
        <f t="shared" si="0"/>
        <v>Ajourné</v>
      </c>
    </row>
    <row r="46" spans="1:67" ht="21" customHeight="1">
      <c r="A46" s="78">
        <v>34</v>
      </c>
      <c r="B46" s="119" t="s">
        <v>175</v>
      </c>
      <c r="C46" s="119" t="s">
        <v>176</v>
      </c>
      <c r="D46" s="119" t="s">
        <v>177</v>
      </c>
      <c r="E46" s="72">
        <f t="shared" si="1"/>
        <v>7.799999999999999</v>
      </c>
      <c r="F46" s="73">
        <f t="shared" si="2"/>
        <v>6</v>
      </c>
      <c r="G46" s="136">
        <v>2.67</v>
      </c>
      <c r="H46" s="74" t="str">
        <f t="shared" si="3"/>
        <v>0</v>
      </c>
      <c r="I46" s="136">
        <v>9.67</v>
      </c>
      <c r="J46" s="74" t="str">
        <f t="shared" si="4"/>
        <v>0</v>
      </c>
      <c r="K46" s="136">
        <v>10.33</v>
      </c>
      <c r="L46" s="74" t="str">
        <f t="shared" si="5"/>
        <v>3</v>
      </c>
      <c r="M46" s="136">
        <v>5.33</v>
      </c>
      <c r="N46" s="74" t="str">
        <f t="shared" si="6"/>
        <v>0</v>
      </c>
      <c r="O46" s="136">
        <v>11</v>
      </c>
      <c r="P46" s="74" t="str">
        <f t="shared" si="7"/>
        <v>3</v>
      </c>
      <c r="Q46" s="72">
        <f t="shared" si="8"/>
        <v>12.559999999999999</v>
      </c>
      <c r="R46" s="73" t="str">
        <f t="shared" si="9"/>
        <v>8</v>
      </c>
      <c r="S46" s="136">
        <v>14.12</v>
      </c>
      <c r="T46" s="74" t="str">
        <f t="shared" si="10"/>
        <v>4</v>
      </c>
      <c r="U46" s="136">
        <v>11</v>
      </c>
      <c r="V46" s="74" t="str">
        <f t="shared" si="11"/>
        <v>4</v>
      </c>
      <c r="W46" s="72">
        <f t="shared" si="12"/>
        <v>11.6</v>
      </c>
      <c r="X46" s="73" t="str">
        <f t="shared" si="13"/>
        <v>5</v>
      </c>
      <c r="Y46" s="136">
        <v>12</v>
      </c>
      <c r="Z46" s="74" t="str">
        <f t="shared" si="14"/>
        <v>3</v>
      </c>
      <c r="AA46" s="136">
        <v>11</v>
      </c>
      <c r="AB46" s="74" t="str">
        <f t="shared" si="15"/>
        <v>2</v>
      </c>
      <c r="AC46" s="72">
        <v>12</v>
      </c>
      <c r="AD46" s="72" t="str">
        <f t="shared" si="16"/>
        <v>2</v>
      </c>
      <c r="AE46" s="136">
        <v>14</v>
      </c>
      <c r="AF46" s="74" t="str">
        <f t="shared" si="17"/>
        <v>2</v>
      </c>
      <c r="AG46" s="75">
        <f t="shared" si="18"/>
        <v>9.982666666666665</v>
      </c>
      <c r="AH46" s="71">
        <f t="shared" si="19"/>
        <v>21</v>
      </c>
      <c r="AI46" s="72">
        <f t="shared" si="20"/>
        <v>0</v>
      </c>
      <c r="AJ46" s="73">
        <f t="shared" si="21"/>
        <v>0</v>
      </c>
      <c r="AK46" s="136">
        <v>0</v>
      </c>
      <c r="AL46" s="74" t="str">
        <f>IF((AK46&gt;=9.999),"3","0")</f>
        <v>0</v>
      </c>
      <c r="AM46" s="136">
        <v>0</v>
      </c>
      <c r="AN46" s="74" t="str">
        <f>IF((AM46&gt;=9.999),"3","0")</f>
        <v>0</v>
      </c>
      <c r="AO46" s="136">
        <v>0</v>
      </c>
      <c r="AP46" s="74" t="str">
        <f>IF((AO46&gt;=9.999),"3","0")</f>
        <v>0</v>
      </c>
      <c r="AQ46" s="136">
        <v>0</v>
      </c>
      <c r="AR46" s="74" t="str">
        <f>IF((AQ46&gt;=9.999),"3","0")</f>
        <v>0</v>
      </c>
      <c r="AS46" s="136">
        <v>0</v>
      </c>
      <c r="AT46" s="74" t="str">
        <f>IF((AS46&gt;=9.999),"3","0")</f>
        <v>0</v>
      </c>
      <c r="AU46" s="72">
        <f t="shared" si="22"/>
        <v>11.125</v>
      </c>
      <c r="AV46" s="73" t="str">
        <f t="shared" si="23"/>
        <v>8</v>
      </c>
      <c r="AW46" s="136">
        <v>11.25</v>
      </c>
      <c r="AX46" s="74" t="str">
        <f>IF((AW46&gt;=9.999),"4","0")</f>
        <v>4</v>
      </c>
      <c r="AY46" s="136">
        <v>11</v>
      </c>
      <c r="AZ46" s="74" t="str">
        <f>IF((AY46&gt;=9.999),"4","0")</f>
        <v>4</v>
      </c>
      <c r="BA46" s="72">
        <f t="shared" si="24"/>
        <v>12.3</v>
      </c>
      <c r="BB46" s="73" t="str">
        <f t="shared" si="25"/>
        <v>5</v>
      </c>
      <c r="BC46" s="136">
        <v>12.5</v>
      </c>
      <c r="BD46" s="74" t="str">
        <f>IF((BC46&gt;=9.999),"3","0")</f>
        <v>3</v>
      </c>
      <c r="BE46" s="136">
        <v>12</v>
      </c>
      <c r="BF46" s="74" t="str">
        <f>IF((BE46&gt;=9.999),"2","0")</f>
        <v>2</v>
      </c>
      <c r="BG46" s="72">
        <v>14</v>
      </c>
      <c r="BH46" s="72" t="str">
        <f t="shared" si="27"/>
        <v>2</v>
      </c>
      <c r="BI46" s="136">
        <v>14</v>
      </c>
      <c r="BJ46" s="74" t="str">
        <f>IF((BI46&gt;=9.999),"2","0")</f>
        <v>2</v>
      </c>
      <c r="BK46" s="75">
        <f t="shared" si="28"/>
        <v>5.95</v>
      </c>
      <c r="BL46" s="71">
        <f t="shared" si="29"/>
        <v>15</v>
      </c>
      <c r="BM46" s="76">
        <f t="shared" si="30"/>
        <v>7.966333333333333</v>
      </c>
      <c r="BN46" s="77">
        <f t="shared" si="31"/>
        <v>36</v>
      </c>
      <c r="BO46" s="78" t="str">
        <f t="shared" si="0"/>
        <v>Ajourné</v>
      </c>
    </row>
    <row r="47" spans="1:67" ht="21" customHeight="1">
      <c r="A47" s="208" t="s">
        <v>111</v>
      </c>
      <c r="B47" s="209"/>
      <c r="C47" s="209"/>
      <c r="D47" s="209"/>
      <c r="E47" s="118">
        <v>15</v>
      </c>
      <c r="F47" s="118"/>
      <c r="G47" s="119">
        <v>3</v>
      </c>
      <c r="H47" s="119"/>
      <c r="I47" s="119">
        <v>3</v>
      </c>
      <c r="J47" s="119"/>
      <c r="K47" s="119">
        <v>3</v>
      </c>
      <c r="L47" s="119"/>
      <c r="M47" s="119">
        <v>3</v>
      </c>
      <c r="N47" s="119"/>
      <c r="O47" s="119">
        <v>3</v>
      </c>
      <c r="P47" s="119"/>
      <c r="Q47" s="118">
        <v>8</v>
      </c>
      <c r="R47" s="118"/>
      <c r="S47" s="120">
        <v>4</v>
      </c>
      <c r="T47" s="120"/>
      <c r="U47" s="120">
        <v>4</v>
      </c>
      <c r="V47" s="120"/>
      <c r="W47" s="121">
        <v>5</v>
      </c>
      <c r="X47" s="121"/>
      <c r="Y47" s="119">
        <v>3</v>
      </c>
      <c r="Z47" s="119"/>
      <c r="AA47" s="119">
        <v>2</v>
      </c>
      <c r="AB47" s="119"/>
      <c r="AC47" s="118">
        <v>2</v>
      </c>
      <c r="AD47" s="118"/>
      <c r="AE47" s="119">
        <v>2</v>
      </c>
      <c r="AF47" s="122"/>
      <c r="AG47" s="122"/>
      <c r="AH47" s="122"/>
      <c r="AI47" s="118">
        <v>15</v>
      </c>
      <c r="AJ47" s="118"/>
      <c r="AK47" s="119">
        <v>3</v>
      </c>
      <c r="AL47" s="119"/>
      <c r="AM47" s="119">
        <v>3</v>
      </c>
      <c r="AN47" s="119"/>
      <c r="AO47" s="119">
        <v>3</v>
      </c>
      <c r="AP47" s="119"/>
      <c r="AQ47" s="119">
        <v>3</v>
      </c>
      <c r="AR47" s="119"/>
      <c r="AS47" s="119">
        <v>3</v>
      </c>
      <c r="AT47" s="119"/>
      <c r="AU47" s="118">
        <v>8</v>
      </c>
      <c r="AV47" s="118"/>
      <c r="AW47" s="120">
        <v>4</v>
      </c>
      <c r="AX47" s="120"/>
      <c r="AY47" s="120">
        <v>4</v>
      </c>
      <c r="AZ47" s="120"/>
      <c r="BA47" s="121">
        <v>5</v>
      </c>
      <c r="BB47" s="121"/>
      <c r="BC47" s="119">
        <v>3</v>
      </c>
      <c r="BD47" s="119"/>
      <c r="BE47" s="119">
        <v>2</v>
      </c>
      <c r="BF47" s="119"/>
      <c r="BG47" s="118">
        <v>2</v>
      </c>
      <c r="BH47" s="118"/>
      <c r="BI47" s="119">
        <v>2</v>
      </c>
      <c r="BJ47" s="122"/>
      <c r="BK47" s="122"/>
      <c r="BL47" s="122"/>
      <c r="BM47" s="123"/>
      <c r="BN47" s="123"/>
      <c r="BO47" s="123"/>
    </row>
    <row r="48" spans="1:67" ht="21" customHeight="1">
      <c r="A48" s="210" t="s">
        <v>112</v>
      </c>
      <c r="B48" s="211"/>
      <c r="C48" s="211"/>
      <c r="D48" s="211"/>
      <c r="E48" s="124">
        <v>15</v>
      </c>
      <c r="F48" s="124"/>
      <c r="G48" s="125">
        <v>3</v>
      </c>
      <c r="H48" s="125"/>
      <c r="I48" s="125">
        <v>3</v>
      </c>
      <c r="J48" s="125"/>
      <c r="K48" s="125">
        <v>3</v>
      </c>
      <c r="L48" s="125"/>
      <c r="M48" s="125">
        <v>3</v>
      </c>
      <c r="N48" s="125"/>
      <c r="O48" s="125">
        <v>3</v>
      </c>
      <c r="P48" s="125"/>
      <c r="Q48" s="124">
        <v>8</v>
      </c>
      <c r="R48" s="124"/>
      <c r="S48" s="126">
        <v>4</v>
      </c>
      <c r="T48" s="126"/>
      <c r="U48" s="126">
        <v>4</v>
      </c>
      <c r="V48" s="126"/>
      <c r="W48" s="127">
        <v>5</v>
      </c>
      <c r="X48" s="127"/>
      <c r="Y48" s="125">
        <v>3</v>
      </c>
      <c r="Z48" s="125"/>
      <c r="AA48" s="125">
        <v>2</v>
      </c>
      <c r="AB48" s="125"/>
      <c r="AC48" s="124">
        <v>2</v>
      </c>
      <c r="AD48" s="124"/>
      <c r="AE48" s="125">
        <v>2</v>
      </c>
      <c r="AF48" s="122"/>
      <c r="AG48" s="122"/>
      <c r="AH48" s="122"/>
      <c r="AI48" s="124">
        <v>15</v>
      </c>
      <c r="AJ48" s="124"/>
      <c r="AK48" s="125">
        <v>3</v>
      </c>
      <c r="AL48" s="125"/>
      <c r="AM48" s="125">
        <v>3</v>
      </c>
      <c r="AN48" s="125"/>
      <c r="AO48" s="125">
        <v>3</v>
      </c>
      <c r="AP48" s="125"/>
      <c r="AQ48" s="125">
        <v>3</v>
      </c>
      <c r="AR48" s="125"/>
      <c r="AS48" s="125">
        <v>3</v>
      </c>
      <c r="AT48" s="125"/>
      <c r="AU48" s="124">
        <v>8</v>
      </c>
      <c r="AV48" s="124"/>
      <c r="AW48" s="126">
        <v>4</v>
      </c>
      <c r="AX48" s="126"/>
      <c r="AY48" s="126">
        <v>4</v>
      </c>
      <c r="AZ48" s="126"/>
      <c r="BA48" s="127">
        <v>5</v>
      </c>
      <c r="BB48" s="127"/>
      <c r="BC48" s="125">
        <v>3</v>
      </c>
      <c r="BD48" s="125"/>
      <c r="BE48" s="125">
        <v>2</v>
      </c>
      <c r="BF48" s="125"/>
      <c r="BG48" s="124">
        <v>2</v>
      </c>
      <c r="BH48" s="124"/>
      <c r="BI48" s="125">
        <v>2</v>
      </c>
      <c r="BJ48" s="122"/>
      <c r="BK48" s="122"/>
      <c r="BL48" s="122"/>
      <c r="BM48" s="123"/>
      <c r="BN48" s="123"/>
      <c r="BO48" s="123"/>
    </row>
    <row r="49" spans="1:67" ht="21" customHeight="1">
      <c r="A49" s="128" t="s">
        <v>105</v>
      </c>
      <c r="B49" s="128" t="s">
        <v>0</v>
      </c>
      <c r="C49" s="128" t="s">
        <v>1</v>
      </c>
      <c r="D49" s="128" t="s">
        <v>2</v>
      </c>
      <c r="E49" s="129" t="s">
        <v>3</v>
      </c>
      <c r="F49" s="129"/>
      <c r="G49" s="128" t="s">
        <v>4</v>
      </c>
      <c r="H49" s="128"/>
      <c r="I49" s="128" t="s">
        <v>5</v>
      </c>
      <c r="J49" s="128"/>
      <c r="K49" s="128" t="s">
        <v>6</v>
      </c>
      <c r="L49" s="128"/>
      <c r="M49" s="128" t="s">
        <v>7</v>
      </c>
      <c r="N49" s="128"/>
      <c r="O49" s="128" t="s">
        <v>8</v>
      </c>
      <c r="P49" s="128"/>
      <c r="Q49" s="129" t="s">
        <v>9</v>
      </c>
      <c r="R49" s="129"/>
      <c r="S49" s="128" t="s">
        <v>10</v>
      </c>
      <c r="T49" s="128"/>
      <c r="U49" s="128" t="s">
        <v>11</v>
      </c>
      <c r="V49" s="128"/>
      <c r="W49" s="129" t="s">
        <v>12</v>
      </c>
      <c r="X49" s="128"/>
      <c r="Y49" s="128" t="s">
        <v>13</v>
      </c>
      <c r="Z49" s="128"/>
      <c r="AA49" s="128" t="s">
        <v>14</v>
      </c>
      <c r="AB49" s="128"/>
      <c r="AC49" s="129" t="s">
        <v>15</v>
      </c>
      <c r="AD49" s="128"/>
      <c r="AE49" s="128" t="s">
        <v>16</v>
      </c>
      <c r="AF49" s="128"/>
      <c r="AG49" s="130" t="s">
        <v>113</v>
      </c>
      <c r="AH49" s="130" t="s">
        <v>114</v>
      </c>
      <c r="AI49" s="129" t="s">
        <v>17</v>
      </c>
      <c r="AJ49" s="128"/>
      <c r="AK49" s="128" t="s">
        <v>18</v>
      </c>
      <c r="AL49" s="128"/>
      <c r="AM49" s="128" t="s">
        <v>19</v>
      </c>
      <c r="AN49" s="128"/>
      <c r="AO49" s="128" t="s">
        <v>20</v>
      </c>
      <c r="AP49" s="128"/>
      <c r="AQ49" s="128" t="s">
        <v>21</v>
      </c>
      <c r="AR49" s="128"/>
      <c r="AS49" s="128" t="s">
        <v>22</v>
      </c>
      <c r="AT49" s="128"/>
      <c r="AU49" s="129" t="s">
        <v>23</v>
      </c>
      <c r="AV49" s="128"/>
      <c r="AW49" s="128" t="s">
        <v>24</v>
      </c>
      <c r="AX49" s="128"/>
      <c r="AY49" s="128" t="s">
        <v>25</v>
      </c>
      <c r="AZ49" s="128"/>
      <c r="BA49" s="129" t="s">
        <v>26</v>
      </c>
      <c r="BB49" s="128"/>
      <c r="BC49" s="128" t="s">
        <v>27</v>
      </c>
      <c r="BD49" s="128"/>
      <c r="BE49" s="128" t="s">
        <v>28</v>
      </c>
      <c r="BF49" s="128"/>
      <c r="BG49" s="129" t="s">
        <v>29</v>
      </c>
      <c r="BH49" s="128"/>
      <c r="BI49" s="128" t="s">
        <v>30</v>
      </c>
      <c r="BJ49" s="131"/>
      <c r="BK49" s="132" t="s">
        <v>115</v>
      </c>
      <c r="BL49" s="132" t="s">
        <v>116</v>
      </c>
      <c r="BM49" s="133" t="s">
        <v>117</v>
      </c>
      <c r="BN49" s="133" t="s">
        <v>118</v>
      </c>
      <c r="BO49" s="128" t="s">
        <v>119</v>
      </c>
    </row>
    <row r="50" spans="1:67" ht="21" customHeight="1">
      <c r="A50" s="78">
        <v>35</v>
      </c>
      <c r="B50" s="138" t="s">
        <v>74</v>
      </c>
      <c r="C50" s="138" t="s">
        <v>75</v>
      </c>
      <c r="D50" s="138" t="s">
        <v>76</v>
      </c>
      <c r="E50" s="93">
        <f t="shared" si="1"/>
        <v>9.032000000000002</v>
      </c>
      <c r="F50" s="94">
        <f t="shared" si="2"/>
        <v>6</v>
      </c>
      <c r="G50" s="95">
        <v>15.5</v>
      </c>
      <c r="H50" s="95" t="str">
        <f t="shared" si="3"/>
        <v>3</v>
      </c>
      <c r="I50" s="95">
        <v>5.33</v>
      </c>
      <c r="J50" s="95" t="str">
        <f t="shared" si="4"/>
        <v>0</v>
      </c>
      <c r="K50" s="95">
        <v>12</v>
      </c>
      <c r="L50" s="95" t="str">
        <f t="shared" si="5"/>
        <v>3</v>
      </c>
      <c r="M50" s="95">
        <v>7</v>
      </c>
      <c r="N50" s="95" t="str">
        <f t="shared" si="6"/>
        <v>0</v>
      </c>
      <c r="O50" s="95">
        <v>5.33</v>
      </c>
      <c r="P50" s="95" t="str">
        <f t="shared" si="7"/>
        <v>0</v>
      </c>
      <c r="Q50" s="93">
        <f t="shared" si="8"/>
        <v>13</v>
      </c>
      <c r="R50" s="94" t="str">
        <f t="shared" si="9"/>
        <v>8</v>
      </c>
      <c r="S50" s="95">
        <v>15</v>
      </c>
      <c r="T50" s="95" t="str">
        <f t="shared" si="10"/>
        <v>4</v>
      </c>
      <c r="U50" s="95">
        <v>11</v>
      </c>
      <c r="V50" s="95" t="str">
        <f t="shared" si="11"/>
        <v>4</v>
      </c>
      <c r="W50" s="93">
        <f t="shared" si="12"/>
        <v>10.6</v>
      </c>
      <c r="X50" s="94" t="str">
        <f t="shared" si="13"/>
        <v>5</v>
      </c>
      <c r="Y50" s="95">
        <v>10</v>
      </c>
      <c r="Z50" s="95" t="str">
        <f t="shared" si="14"/>
        <v>3</v>
      </c>
      <c r="AA50" s="95">
        <v>11.5</v>
      </c>
      <c r="AB50" s="95" t="str">
        <f t="shared" si="15"/>
        <v>2</v>
      </c>
      <c r="AC50" s="93">
        <v>12</v>
      </c>
      <c r="AD50" s="93" t="str">
        <f t="shared" si="16"/>
        <v>2</v>
      </c>
      <c r="AE50" s="95">
        <v>12.75</v>
      </c>
      <c r="AF50" s="95" t="str">
        <f t="shared" si="17"/>
        <v>2</v>
      </c>
      <c r="AG50" s="96">
        <f t="shared" si="18"/>
        <v>10.549333333333333</v>
      </c>
      <c r="AH50" s="97" t="str">
        <f t="shared" si="19"/>
        <v>30</v>
      </c>
      <c r="AI50" s="72">
        <f t="shared" si="20"/>
        <v>4.3660000000000005</v>
      </c>
      <c r="AJ50" s="73">
        <f t="shared" si="21"/>
        <v>0</v>
      </c>
      <c r="AK50" s="74">
        <v>0</v>
      </c>
      <c r="AL50" s="74"/>
      <c r="AM50" s="74">
        <v>0</v>
      </c>
      <c r="AN50" s="74"/>
      <c r="AO50" s="74">
        <v>10</v>
      </c>
      <c r="AP50" s="74"/>
      <c r="AQ50" s="74">
        <v>11.83</v>
      </c>
      <c r="AR50" s="74"/>
      <c r="AS50" s="74">
        <v>0</v>
      </c>
      <c r="AT50" s="74"/>
      <c r="AU50" s="72">
        <f t="shared" si="22"/>
        <v>10.5</v>
      </c>
      <c r="AV50" s="73" t="str">
        <f t="shared" si="23"/>
        <v>8</v>
      </c>
      <c r="AW50" s="74">
        <v>14</v>
      </c>
      <c r="AX50" s="74" t="str">
        <f>IF((AW50&gt;=9.999),"4","0")</f>
        <v>4</v>
      </c>
      <c r="AY50" s="74">
        <v>7</v>
      </c>
      <c r="AZ50" s="74"/>
      <c r="BA50" s="72">
        <f t="shared" si="24"/>
        <v>10</v>
      </c>
      <c r="BB50" s="73" t="str">
        <f t="shared" si="25"/>
        <v>5</v>
      </c>
      <c r="BC50" s="74">
        <v>10</v>
      </c>
      <c r="BD50" s="74"/>
      <c r="BE50" s="74">
        <v>10</v>
      </c>
      <c r="BF50" s="74"/>
      <c r="BG50" s="72">
        <v>14</v>
      </c>
      <c r="BH50" s="72" t="str">
        <f t="shared" si="27"/>
        <v>2</v>
      </c>
      <c r="BI50" s="74">
        <v>10</v>
      </c>
      <c r="BJ50" s="74"/>
      <c r="BK50" s="75">
        <f t="shared" si="28"/>
        <v>7.583</v>
      </c>
      <c r="BL50" s="71">
        <f t="shared" si="29"/>
        <v>15</v>
      </c>
      <c r="BM50" s="76">
        <f t="shared" si="30"/>
        <v>9.066166666666668</v>
      </c>
      <c r="BN50" s="77">
        <f t="shared" si="31"/>
        <v>36</v>
      </c>
      <c r="BO50" s="78" t="str">
        <f t="shared" si="0"/>
        <v>Ajourné</v>
      </c>
    </row>
    <row r="51" spans="1:67" ht="21" customHeight="1">
      <c r="A51" s="78">
        <v>36</v>
      </c>
      <c r="B51" s="139" t="s">
        <v>227</v>
      </c>
      <c r="C51" s="139" t="s">
        <v>228</v>
      </c>
      <c r="D51" s="139" t="s">
        <v>229</v>
      </c>
      <c r="E51" s="93">
        <f aca="true" t="shared" si="46" ref="E51:E75">((G51*3)+(I51*3)+(K51*3)+(M51*3)+(O51*3))/15</f>
        <v>7.465999999999999</v>
      </c>
      <c r="F51" s="139">
        <f aca="true" t="shared" si="47" ref="F51:F75">IF((E51&gt;=9.999),"15",(H51+J51+L51+N51+P51))</f>
        <v>6</v>
      </c>
      <c r="G51" s="139">
        <v>11.33</v>
      </c>
      <c r="H51" s="139" t="str">
        <f aca="true" t="shared" si="48" ref="H51:H75">IF((G51&gt;=9.999),"3","0")</f>
        <v>3</v>
      </c>
      <c r="I51" s="139">
        <v>7.67</v>
      </c>
      <c r="J51" s="139" t="str">
        <f aca="true" t="shared" si="49" ref="J51:J75">IF((I51&gt;=9.999),"3","0")</f>
        <v>0</v>
      </c>
      <c r="K51" s="139">
        <v>10</v>
      </c>
      <c r="L51" s="139" t="str">
        <f t="shared" si="5"/>
        <v>3</v>
      </c>
      <c r="M51" s="139">
        <v>5</v>
      </c>
      <c r="N51" s="139" t="str">
        <f t="shared" si="6"/>
        <v>0</v>
      </c>
      <c r="O51" s="139">
        <v>3.33</v>
      </c>
      <c r="P51" s="139" t="str">
        <f aca="true" t="shared" si="50" ref="P51:P75">IF((O51&gt;=9.999),"3","0")</f>
        <v>0</v>
      </c>
      <c r="Q51" s="93">
        <f aca="true" t="shared" si="51" ref="Q51:Q75">((S51*4)+(U51*4))/8</f>
        <v>12.75</v>
      </c>
      <c r="R51" s="139" t="str">
        <f aca="true" t="shared" si="52" ref="R51:R75">IF((Q51&gt;=9.999),"8",(T51+V51))</f>
        <v>8</v>
      </c>
      <c r="S51" s="139">
        <v>15.5</v>
      </c>
      <c r="T51" s="139" t="str">
        <f aca="true" t="shared" si="53" ref="T51:T75">IF((S51&gt;=9.999),"4","0")</f>
        <v>4</v>
      </c>
      <c r="U51" s="139">
        <v>10</v>
      </c>
      <c r="V51" s="139" t="str">
        <f t="shared" si="11"/>
        <v>4</v>
      </c>
      <c r="W51" s="93">
        <f aca="true" t="shared" si="54" ref="W51:W75">((Y51*3)+(AA51*2))/5</f>
        <v>13.1</v>
      </c>
      <c r="X51" s="139" t="str">
        <f aca="true" t="shared" si="55" ref="X51:X75">IF((W51&gt;=9.999),"5",(Z51+AB51))</f>
        <v>5</v>
      </c>
      <c r="Y51" s="139">
        <v>13.5</v>
      </c>
      <c r="Z51" s="139" t="str">
        <f aca="true" t="shared" si="56" ref="Z51:Z75">IF((Y51&gt;=9.999),"3","0")</f>
        <v>3</v>
      </c>
      <c r="AA51" s="139">
        <v>12.5</v>
      </c>
      <c r="AB51" s="139" t="str">
        <f t="shared" si="15"/>
        <v>2</v>
      </c>
      <c r="AC51" s="93">
        <v>12</v>
      </c>
      <c r="AD51" s="139" t="str">
        <f aca="true" t="shared" si="57" ref="AD51:AD75">IF((AC51&gt;=9.999),"2","0")</f>
        <v>2</v>
      </c>
      <c r="AE51" s="139">
        <v>10.5</v>
      </c>
      <c r="AF51" s="139" t="str">
        <f t="shared" si="17"/>
        <v>2</v>
      </c>
      <c r="AG51" s="96">
        <f aca="true" t="shared" si="58" ref="AG51:AG75">((E51*15)+(Q51*8)+(W51*5)+(AC51*2))/30</f>
        <v>10.116333333333333</v>
      </c>
      <c r="AH51" s="97" t="str">
        <f aca="true" t="shared" si="59" ref="AH51:AH75">IF((AG51&gt;=9.999),"30",(F51+R51+X51+AD51))</f>
        <v>30</v>
      </c>
      <c r="AI51" s="72">
        <f aca="true" t="shared" si="60" ref="AI51:AI75">((AK51*3)+(AM51*3)+(AO51*3)+(AQ51*3)+(AS51*3))/15</f>
        <v>0</v>
      </c>
      <c r="AJ51" s="119">
        <f aca="true" t="shared" si="61" ref="AJ51:AJ75">IF((AI51&gt;=9.999),"15",(AL51+AN51+AP51+AR51+AT51))</f>
        <v>0</v>
      </c>
      <c r="AK51" s="119">
        <v>0</v>
      </c>
      <c r="AL51" s="119"/>
      <c r="AM51" s="119">
        <v>0</v>
      </c>
      <c r="AN51" s="119"/>
      <c r="AO51" s="119">
        <v>0</v>
      </c>
      <c r="AP51" s="119"/>
      <c r="AQ51" s="119">
        <v>0</v>
      </c>
      <c r="AR51" s="119"/>
      <c r="AS51" s="119">
        <v>0</v>
      </c>
      <c r="AT51" s="119"/>
      <c r="AU51" s="72">
        <f aca="true" t="shared" si="62" ref="AU51:AU75">((AW51*4)+(AY51*4))/8</f>
        <v>10.75</v>
      </c>
      <c r="AV51" s="119" t="str">
        <f aca="true" t="shared" si="63" ref="AV51:AV75">IF((AU51&gt;=9.999),"8",(AX51+AZ51))</f>
        <v>8</v>
      </c>
      <c r="AW51" s="119">
        <v>10</v>
      </c>
      <c r="AX51" s="119"/>
      <c r="AY51" s="119">
        <v>11.5</v>
      </c>
      <c r="AZ51" s="119"/>
      <c r="BA51" s="72">
        <f aca="true" t="shared" si="64" ref="BA51:BA75">((BC51*3)+(BE51*2))/5</f>
        <v>14.132</v>
      </c>
      <c r="BB51" s="119" t="str">
        <f aca="true" t="shared" si="65" ref="BB51:BB75">IF((BA51&gt;=9.999),"5",(BD51+BF51))</f>
        <v>5</v>
      </c>
      <c r="BC51" s="119">
        <v>14</v>
      </c>
      <c r="BD51" s="119" t="str">
        <f aca="true" t="shared" si="66" ref="BD51:BD57">IF((BC51&gt;=9.999),"3","0")</f>
        <v>3</v>
      </c>
      <c r="BE51" s="119">
        <v>14.33</v>
      </c>
      <c r="BF51" s="119"/>
      <c r="BG51" s="72">
        <v>14</v>
      </c>
      <c r="BH51" s="119" t="str">
        <f aca="true" t="shared" si="67" ref="BH51:BH75">IF((BG51&gt;=9.999),"2","0")</f>
        <v>2</v>
      </c>
      <c r="BI51" s="119">
        <v>10.5</v>
      </c>
      <c r="BJ51" s="119"/>
      <c r="BK51" s="75">
        <f aca="true" t="shared" si="68" ref="BK51:BK75">((AI51*15)+(AU51*8)+(BA51*5)+(BG51*2))/30</f>
        <v>6.155333333333333</v>
      </c>
      <c r="BL51" s="71">
        <f aca="true" t="shared" si="69" ref="BL51:BL75">IF((BK51&gt;=9.999),"30",(AJ51+AV51+BB51+BH51))</f>
        <v>15</v>
      </c>
      <c r="BM51" s="76">
        <f aca="true" t="shared" si="70" ref="BM51:BM75">((E51*15)+(Q51*8)+(W51*5)+(AC51*2)+(AI51*15)+(AU51*8)+(BA51*5)+(BG51*2))/60</f>
        <v>8.135833333333332</v>
      </c>
      <c r="BN51" s="77">
        <f aca="true" t="shared" si="71" ref="BN51:BN74">IF((BM51&gt;=9.999),"60",(F51+R51+X51+AD51+AJ51+AV51+BB51+BH51))</f>
        <v>36</v>
      </c>
      <c r="BO51" s="78" t="str">
        <f t="shared" si="0"/>
        <v>Ajourné</v>
      </c>
    </row>
    <row r="52" spans="1:67" ht="21" customHeight="1">
      <c r="A52" s="138">
        <v>37</v>
      </c>
      <c r="B52" s="139" t="s">
        <v>178</v>
      </c>
      <c r="C52" s="139" t="s">
        <v>179</v>
      </c>
      <c r="D52" s="139" t="s">
        <v>180</v>
      </c>
      <c r="E52" s="93">
        <f t="shared" si="46"/>
        <v>10.266</v>
      </c>
      <c r="F52" s="94" t="str">
        <f t="shared" si="47"/>
        <v>15</v>
      </c>
      <c r="G52" s="134">
        <v>13.83</v>
      </c>
      <c r="H52" s="95" t="str">
        <f t="shared" si="48"/>
        <v>3</v>
      </c>
      <c r="I52" s="134">
        <v>10.17</v>
      </c>
      <c r="J52" s="95" t="str">
        <f t="shared" si="49"/>
        <v>3</v>
      </c>
      <c r="K52" s="134">
        <v>10</v>
      </c>
      <c r="L52" s="95" t="str">
        <f t="shared" si="5"/>
        <v>3</v>
      </c>
      <c r="M52" s="134">
        <v>4</v>
      </c>
      <c r="N52" s="95" t="str">
        <f t="shared" si="6"/>
        <v>0</v>
      </c>
      <c r="O52" s="134">
        <v>13.33</v>
      </c>
      <c r="P52" s="95" t="str">
        <f t="shared" si="50"/>
        <v>3</v>
      </c>
      <c r="Q52" s="93">
        <f t="shared" si="51"/>
        <v>8.434999999999999</v>
      </c>
      <c r="R52" s="94">
        <f t="shared" si="52"/>
        <v>4</v>
      </c>
      <c r="S52" s="134">
        <v>10.87</v>
      </c>
      <c r="T52" s="95" t="str">
        <f t="shared" si="53"/>
        <v>4</v>
      </c>
      <c r="U52" s="134">
        <v>6</v>
      </c>
      <c r="V52" s="95" t="str">
        <f t="shared" si="11"/>
        <v>0</v>
      </c>
      <c r="W52" s="93">
        <f t="shared" si="54"/>
        <v>12.132</v>
      </c>
      <c r="X52" s="94" t="str">
        <f t="shared" si="55"/>
        <v>5</v>
      </c>
      <c r="Y52" s="134">
        <v>12</v>
      </c>
      <c r="Z52" s="95" t="str">
        <f t="shared" si="56"/>
        <v>3</v>
      </c>
      <c r="AA52" s="134">
        <v>12.33</v>
      </c>
      <c r="AB52" s="95" t="str">
        <f t="shared" si="15"/>
        <v>2</v>
      </c>
      <c r="AC52" s="93">
        <v>12</v>
      </c>
      <c r="AD52" s="93" t="str">
        <f t="shared" si="57"/>
        <v>2</v>
      </c>
      <c r="AE52" s="134">
        <v>14</v>
      </c>
      <c r="AF52" s="95" t="str">
        <f t="shared" si="17"/>
        <v>2</v>
      </c>
      <c r="AG52" s="96">
        <f t="shared" si="58"/>
        <v>10.204333333333333</v>
      </c>
      <c r="AH52" s="97" t="str">
        <f t="shared" si="59"/>
        <v>30</v>
      </c>
      <c r="AI52" s="72">
        <f t="shared" si="60"/>
        <v>2.266</v>
      </c>
      <c r="AJ52" s="73">
        <f t="shared" si="61"/>
        <v>3</v>
      </c>
      <c r="AK52" s="136">
        <v>0</v>
      </c>
      <c r="AL52" s="74" t="str">
        <f aca="true" t="shared" si="72" ref="AL52:AL57">IF((AK52&gt;=9.999),"3","0")</f>
        <v>0</v>
      </c>
      <c r="AM52" s="136">
        <v>0</v>
      </c>
      <c r="AN52" s="74" t="str">
        <f aca="true" t="shared" si="73" ref="AN52:AN58">IF((AM52&gt;=9.999),"3","0")</f>
        <v>0</v>
      </c>
      <c r="AO52" s="136">
        <v>0</v>
      </c>
      <c r="AP52" s="74" t="str">
        <f aca="true" t="shared" si="74" ref="AP52:AP58">IF((AO52&gt;=9.999),"3","0")</f>
        <v>0</v>
      </c>
      <c r="AQ52" s="136">
        <v>0</v>
      </c>
      <c r="AR52" s="74" t="str">
        <f aca="true" t="shared" si="75" ref="AR52:AR57">IF((AQ52&gt;=9.999),"3","0")</f>
        <v>0</v>
      </c>
      <c r="AS52" s="136">
        <v>11.33</v>
      </c>
      <c r="AT52" s="74" t="str">
        <f aca="true" t="shared" si="76" ref="AT52:AT58">IF((AS52&gt;=9.999),"3","0")</f>
        <v>3</v>
      </c>
      <c r="AU52" s="72">
        <f t="shared" si="62"/>
        <v>5.5</v>
      </c>
      <c r="AV52" s="73">
        <f t="shared" si="63"/>
        <v>4</v>
      </c>
      <c r="AW52" s="136">
        <v>0</v>
      </c>
      <c r="AX52" s="74" t="str">
        <f aca="true" t="shared" si="77" ref="AX52:AX75">IF((AW52&gt;=9.999),"4","0")</f>
        <v>0</v>
      </c>
      <c r="AY52" s="136">
        <v>11</v>
      </c>
      <c r="AZ52" s="74" t="str">
        <f aca="true" t="shared" si="78" ref="AZ52:AZ57">IF((AY52&gt;=9.999),"4","0")</f>
        <v>4</v>
      </c>
      <c r="BA52" s="72">
        <f t="shared" si="64"/>
        <v>10.8</v>
      </c>
      <c r="BB52" s="73" t="str">
        <f t="shared" si="65"/>
        <v>5</v>
      </c>
      <c r="BC52" s="136">
        <v>10</v>
      </c>
      <c r="BD52" s="74" t="str">
        <f t="shared" si="66"/>
        <v>3</v>
      </c>
      <c r="BE52" s="136">
        <v>12</v>
      </c>
      <c r="BF52" s="74" t="str">
        <f aca="true" t="shared" si="79" ref="BF52:BF58">IF((BE52&gt;=9.999),"2","0")</f>
        <v>2</v>
      </c>
      <c r="BG52" s="72">
        <v>14</v>
      </c>
      <c r="BH52" s="72" t="str">
        <f t="shared" si="67"/>
        <v>2</v>
      </c>
      <c r="BI52" s="136">
        <v>11</v>
      </c>
      <c r="BJ52" s="74" t="str">
        <f aca="true" t="shared" si="80" ref="BJ52:BJ57">IF((BI52&gt;=9.999),"2","0")</f>
        <v>2</v>
      </c>
      <c r="BK52" s="75">
        <f t="shared" si="68"/>
        <v>5.333</v>
      </c>
      <c r="BL52" s="71">
        <f t="shared" si="69"/>
        <v>14</v>
      </c>
      <c r="BM52" s="76">
        <f t="shared" si="70"/>
        <v>7.768666666666666</v>
      </c>
      <c r="BN52" s="77">
        <f t="shared" si="71"/>
        <v>40</v>
      </c>
      <c r="BO52" s="78" t="str">
        <f t="shared" si="0"/>
        <v>Ajourné</v>
      </c>
    </row>
    <row r="53" spans="1:67" ht="21" customHeight="1">
      <c r="A53" s="78">
        <v>38</v>
      </c>
      <c r="B53" s="119" t="s">
        <v>181</v>
      </c>
      <c r="C53" s="119" t="s">
        <v>182</v>
      </c>
      <c r="D53" s="119" t="s">
        <v>183</v>
      </c>
      <c r="E53" s="72">
        <f t="shared" si="46"/>
        <v>4.466</v>
      </c>
      <c r="F53" s="73">
        <f t="shared" si="47"/>
        <v>6</v>
      </c>
      <c r="G53" s="136">
        <v>0</v>
      </c>
      <c r="H53" s="74" t="str">
        <f t="shared" si="48"/>
        <v>0</v>
      </c>
      <c r="I53" s="136">
        <v>0</v>
      </c>
      <c r="J53" s="74" t="str">
        <f t="shared" si="49"/>
        <v>0</v>
      </c>
      <c r="K53" s="136">
        <v>12</v>
      </c>
      <c r="L53" s="74" t="str">
        <f t="shared" si="5"/>
        <v>3</v>
      </c>
      <c r="M53" s="136">
        <v>0</v>
      </c>
      <c r="N53" s="74" t="str">
        <f t="shared" si="6"/>
        <v>0</v>
      </c>
      <c r="O53" s="136">
        <v>10.33</v>
      </c>
      <c r="P53" s="74" t="str">
        <f t="shared" si="50"/>
        <v>3</v>
      </c>
      <c r="Q53" s="72">
        <f t="shared" si="51"/>
        <v>11.059999999999999</v>
      </c>
      <c r="R53" s="73" t="str">
        <f t="shared" si="52"/>
        <v>8</v>
      </c>
      <c r="S53" s="136">
        <v>12.12</v>
      </c>
      <c r="T53" s="74" t="str">
        <f t="shared" si="53"/>
        <v>4</v>
      </c>
      <c r="U53" s="136">
        <v>10</v>
      </c>
      <c r="V53" s="74" t="str">
        <f t="shared" si="11"/>
        <v>4</v>
      </c>
      <c r="W53" s="72">
        <f t="shared" si="54"/>
        <v>13.6</v>
      </c>
      <c r="X53" s="73" t="str">
        <f t="shared" si="55"/>
        <v>5</v>
      </c>
      <c r="Y53" s="136">
        <v>16</v>
      </c>
      <c r="Z53" s="74" t="str">
        <f t="shared" si="56"/>
        <v>3</v>
      </c>
      <c r="AA53" s="136">
        <v>10</v>
      </c>
      <c r="AB53" s="74" t="str">
        <f t="shared" si="15"/>
        <v>2</v>
      </c>
      <c r="AC53" s="72">
        <v>12</v>
      </c>
      <c r="AD53" s="72" t="str">
        <f t="shared" si="57"/>
        <v>2</v>
      </c>
      <c r="AE53" s="136">
        <v>14</v>
      </c>
      <c r="AF53" s="74" t="str">
        <f t="shared" si="17"/>
        <v>2</v>
      </c>
      <c r="AG53" s="75">
        <f t="shared" si="58"/>
        <v>8.249</v>
      </c>
      <c r="AH53" s="71">
        <f t="shared" si="59"/>
        <v>21</v>
      </c>
      <c r="AI53" s="72">
        <f t="shared" si="60"/>
        <v>2.4</v>
      </c>
      <c r="AJ53" s="73">
        <f t="shared" si="61"/>
        <v>3</v>
      </c>
      <c r="AK53" s="136">
        <v>0</v>
      </c>
      <c r="AL53" s="74" t="str">
        <f t="shared" si="72"/>
        <v>0</v>
      </c>
      <c r="AM53" s="136">
        <v>0</v>
      </c>
      <c r="AN53" s="74" t="str">
        <f t="shared" si="73"/>
        <v>0</v>
      </c>
      <c r="AO53" s="136">
        <v>0</v>
      </c>
      <c r="AP53" s="74" t="str">
        <f t="shared" si="74"/>
        <v>0</v>
      </c>
      <c r="AQ53" s="136">
        <v>0</v>
      </c>
      <c r="AR53" s="74" t="str">
        <f t="shared" si="75"/>
        <v>0</v>
      </c>
      <c r="AS53" s="136">
        <v>12</v>
      </c>
      <c r="AT53" s="74" t="str">
        <f t="shared" si="76"/>
        <v>3</v>
      </c>
      <c r="AU53" s="72">
        <f t="shared" si="62"/>
        <v>5.75</v>
      </c>
      <c r="AV53" s="73">
        <f t="shared" si="63"/>
        <v>4</v>
      </c>
      <c r="AW53" s="136">
        <v>0</v>
      </c>
      <c r="AX53" s="74" t="str">
        <f t="shared" si="77"/>
        <v>0</v>
      </c>
      <c r="AY53" s="136">
        <v>11.5</v>
      </c>
      <c r="AZ53" s="74" t="str">
        <f t="shared" si="78"/>
        <v>4</v>
      </c>
      <c r="BA53" s="72">
        <f t="shared" si="64"/>
        <v>13.6</v>
      </c>
      <c r="BB53" s="73" t="str">
        <f t="shared" si="65"/>
        <v>5</v>
      </c>
      <c r="BC53" s="136">
        <v>16</v>
      </c>
      <c r="BD53" s="74" t="str">
        <f t="shared" si="66"/>
        <v>3</v>
      </c>
      <c r="BE53" s="136">
        <v>10</v>
      </c>
      <c r="BF53" s="74" t="str">
        <f t="shared" si="79"/>
        <v>2</v>
      </c>
      <c r="BG53" s="72">
        <v>14</v>
      </c>
      <c r="BH53" s="72" t="str">
        <f t="shared" si="67"/>
        <v>2</v>
      </c>
      <c r="BI53" s="136">
        <v>11</v>
      </c>
      <c r="BJ53" s="74" t="str">
        <f t="shared" si="80"/>
        <v>2</v>
      </c>
      <c r="BK53" s="75">
        <f t="shared" si="68"/>
        <v>5.933333333333334</v>
      </c>
      <c r="BL53" s="71">
        <f t="shared" si="69"/>
        <v>14</v>
      </c>
      <c r="BM53" s="76">
        <f t="shared" si="70"/>
        <v>7.091166666666667</v>
      </c>
      <c r="BN53" s="77">
        <f t="shared" si="71"/>
        <v>35</v>
      </c>
      <c r="BO53" s="78" t="str">
        <f t="shared" si="0"/>
        <v>Ajourné</v>
      </c>
    </row>
    <row r="54" spans="1:67" ht="21" customHeight="1">
      <c r="A54" s="78">
        <v>39</v>
      </c>
      <c r="B54" s="119" t="s">
        <v>184</v>
      </c>
      <c r="C54" s="119" t="s">
        <v>185</v>
      </c>
      <c r="D54" s="119" t="s">
        <v>186</v>
      </c>
      <c r="E54" s="72">
        <f t="shared" si="46"/>
        <v>2.466</v>
      </c>
      <c r="F54" s="73">
        <f t="shared" si="47"/>
        <v>3</v>
      </c>
      <c r="G54" s="136">
        <v>0</v>
      </c>
      <c r="H54" s="74" t="str">
        <f t="shared" si="48"/>
        <v>0</v>
      </c>
      <c r="I54" s="136">
        <v>0</v>
      </c>
      <c r="J54" s="74" t="str">
        <f t="shared" si="49"/>
        <v>0</v>
      </c>
      <c r="K54" s="136">
        <v>12.33</v>
      </c>
      <c r="L54" s="74" t="str">
        <f t="shared" si="5"/>
        <v>3</v>
      </c>
      <c r="M54" s="136">
        <v>0</v>
      </c>
      <c r="N54" s="74" t="str">
        <f t="shared" si="6"/>
        <v>0</v>
      </c>
      <c r="O54" s="136">
        <v>0</v>
      </c>
      <c r="P54" s="74" t="str">
        <f t="shared" si="50"/>
        <v>0</v>
      </c>
      <c r="Q54" s="72">
        <f t="shared" si="51"/>
        <v>12</v>
      </c>
      <c r="R54" s="73" t="str">
        <f t="shared" si="52"/>
        <v>8</v>
      </c>
      <c r="S54" s="136">
        <v>12</v>
      </c>
      <c r="T54" s="74" t="str">
        <f t="shared" si="53"/>
        <v>4</v>
      </c>
      <c r="U54" s="136">
        <v>12</v>
      </c>
      <c r="V54" s="74" t="str">
        <f t="shared" si="11"/>
        <v>4</v>
      </c>
      <c r="W54" s="72">
        <f t="shared" si="54"/>
        <v>11.5</v>
      </c>
      <c r="X54" s="73" t="str">
        <f t="shared" si="55"/>
        <v>5</v>
      </c>
      <c r="Y54" s="136">
        <v>11.5</v>
      </c>
      <c r="Z54" s="74" t="str">
        <f t="shared" si="56"/>
        <v>3</v>
      </c>
      <c r="AA54" s="136">
        <v>11.5</v>
      </c>
      <c r="AB54" s="74" t="str">
        <f t="shared" si="15"/>
        <v>2</v>
      </c>
      <c r="AC54" s="72">
        <v>12</v>
      </c>
      <c r="AD54" s="72" t="str">
        <f t="shared" si="57"/>
        <v>2</v>
      </c>
      <c r="AE54" s="136">
        <v>10</v>
      </c>
      <c r="AF54" s="74" t="str">
        <f t="shared" si="17"/>
        <v>2</v>
      </c>
      <c r="AG54" s="75">
        <f t="shared" si="58"/>
        <v>7.149666666666667</v>
      </c>
      <c r="AH54" s="71">
        <f t="shared" si="59"/>
        <v>18</v>
      </c>
      <c r="AI54" s="72">
        <f t="shared" si="60"/>
        <v>6.268</v>
      </c>
      <c r="AJ54" s="73">
        <f t="shared" si="61"/>
        <v>9</v>
      </c>
      <c r="AK54" s="136">
        <v>10.17</v>
      </c>
      <c r="AL54" s="74" t="str">
        <f t="shared" si="72"/>
        <v>3</v>
      </c>
      <c r="AM54" s="136">
        <v>0</v>
      </c>
      <c r="AN54" s="74" t="str">
        <f t="shared" si="73"/>
        <v>0</v>
      </c>
      <c r="AO54" s="136">
        <v>11.17</v>
      </c>
      <c r="AP54" s="74" t="str">
        <f t="shared" si="74"/>
        <v>3</v>
      </c>
      <c r="AQ54" s="136">
        <v>0</v>
      </c>
      <c r="AR54" s="74" t="str">
        <f t="shared" si="75"/>
        <v>0</v>
      </c>
      <c r="AS54" s="136">
        <v>10</v>
      </c>
      <c r="AT54" s="74" t="str">
        <f t="shared" si="76"/>
        <v>3</v>
      </c>
      <c r="AU54" s="72">
        <f t="shared" si="62"/>
        <v>10.934999999999999</v>
      </c>
      <c r="AV54" s="73" t="str">
        <f t="shared" si="63"/>
        <v>8</v>
      </c>
      <c r="AW54" s="136">
        <v>9.37</v>
      </c>
      <c r="AX54" s="74" t="str">
        <f t="shared" si="77"/>
        <v>0</v>
      </c>
      <c r="AY54" s="136">
        <v>12.5</v>
      </c>
      <c r="AZ54" s="74" t="str">
        <f t="shared" si="78"/>
        <v>4</v>
      </c>
      <c r="BA54" s="72">
        <f t="shared" si="64"/>
        <v>10.9</v>
      </c>
      <c r="BB54" s="73" t="str">
        <f t="shared" si="65"/>
        <v>5</v>
      </c>
      <c r="BC54" s="136">
        <v>11.5</v>
      </c>
      <c r="BD54" s="74" t="str">
        <f t="shared" si="66"/>
        <v>3</v>
      </c>
      <c r="BE54" s="136">
        <v>10</v>
      </c>
      <c r="BF54" s="74" t="str">
        <f t="shared" si="79"/>
        <v>2</v>
      </c>
      <c r="BG54" s="72">
        <v>14</v>
      </c>
      <c r="BH54" s="72" t="str">
        <f t="shared" si="67"/>
        <v>2</v>
      </c>
      <c r="BI54" s="136">
        <v>10</v>
      </c>
      <c r="BJ54" s="74" t="str">
        <f t="shared" si="80"/>
        <v>2</v>
      </c>
      <c r="BK54" s="75">
        <f t="shared" si="68"/>
        <v>8.8</v>
      </c>
      <c r="BL54" s="71">
        <f t="shared" si="69"/>
        <v>24</v>
      </c>
      <c r="BM54" s="76">
        <f t="shared" si="70"/>
        <v>7.974833333333334</v>
      </c>
      <c r="BN54" s="77">
        <f t="shared" si="71"/>
        <v>42</v>
      </c>
      <c r="BO54" s="78" t="str">
        <f t="shared" si="0"/>
        <v>Ajourné</v>
      </c>
    </row>
    <row r="55" spans="1:67" ht="21" customHeight="1">
      <c r="A55" s="138">
        <v>40</v>
      </c>
      <c r="B55" s="139" t="s">
        <v>187</v>
      </c>
      <c r="C55" s="139" t="s">
        <v>188</v>
      </c>
      <c r="D55" s="139" t="s">
        <v>189</v>
      </c>
      <c r="E55" s="93">
        <f t="shared" si="46"/>
        <v>10.232000000000001</v>
      </c>
      <c r="F55" s="94" t="str">
        <f t="shared" si="47"/>
        <v>15</v>
      </c>
      <c r="G55" s="134">
        <v>12.5</v>
      </c>
      <c r="H55" s="95" t="str">
        <f t="shared" si="48"/>
        <v>3</v>
      </c>
      <c r="I55" s="134">
        <v>4.33</v>
      </c>
      <c r="J55" s="95" t="str">
        <f t="shared" si="49"/>
        <v>0</v>
      </c>
      <c r="K55" s="134">
        <v>12</v>
      </c>
      <c r="L55" s="95" t="str">
        <f t="shared" si="5"/>
        <v>3</v>
      </c>
      <c r="M55" s="134">
        <v>10.33</v>
      </c>
      <c r="N55" s="95" t="str">
        <f t="shared" si="6"/>
        <v>3</v>
      </c>
      <c r="O55" s="134">
        <v>12</v>
      </c>
      <c r="P55" s="95" t="str">
        <f t="shared" si="50"/>
        <v>3</v>
      </c>
      <c r="Q55" s="93">
        <f t="shared" si="51"/>
        <v>10.25</v>
      </c>
      <c r="R55" s="94" t="str">
        <f t="shared" si="52"/>
        <v>8</v>
      </c>
      <c r="S55" s="134">
        <v>10</v>
      </c>
      <c r="T55" s="95" t="str">
        <f t="shared" si="53"/>
        <v>4</v>
      </c>
      <c r="U55" s="134">
        <v>10.5</v>
      </c>
      <c r="V55" s="95" t="str">
        <f t="shared" si="11"/>
        <v>4</v>
      </c>
      <c r="W55" s="93">
        <f t="shared" si="54"/>
        <v>8.7</v>
      </c>
      <c r="X55" s="94">
        <f t="shared" si="55"/>
        <v>3</v>
      </c>
      <c r="Y55" s="134">
        <v>10.5</v>
      </c>
      <c r="Z55" s="95" t="str">
        <f t="shared" si="56"/>
        <v>3</v>
      </c>
      <c r="AA55" s="134">
        <v>6</v>
      </c>
      <c r="AB55" s="95" t="str">
        <f t="shared" si="15"/>
        <v>0</v>
      </c>
      <c r="AC55" s="93">
        <v>12</v>
      </c>
      <c r="AD55" s="93" t="str">
        <f t="shared" si="57"/>
        <v>2</v>
      </c>
      <c r="AE55" s="134">
        <v>11.5</v>
      </c>
      <c r="AF55" s="95" t="str">
        <f t="shared" si="17"/>
        <v>2</v>
      </c>
      <c r="AG55" s="96">
        <f t="shared" si="58"/>
        <v>10.099333333333334</v>
      </c>
      <c r="AH55" s="97" t="str">
        <f t="shared" si="59"/>
        <v>30</v>
      </c>
      <c r="AI55" s="72">
        <f t="shared" si="60"/>
        <v>4.466</v>
      </c>
      <c r="AJ55" s="73">
        <f t="shared" si="61"/>
        <v>6</v>
      </c>
      <c r="AK55" s="136">
        <v>0</v>
      </c>
      <c r="AL55" s="74" t="str">
        <f t="shared" si="72"/>
        <v>0</v>
      </c>
      <c r="AM55" s="136">
        <v>0</v>
      </c>
      <c r="AN55" s="74" t="str">
        <f t="shared" si="73"/>
        <v>0</v>
      </c>
      <c r="AO55" s="136">
        <v>12.33</v>
      </c>
      <c r="AP55" s="74" t="str">
        <f t="shared" si="74"/>
        <v>3</v>
      </c>
      <c r="AQ55" s="136">
        <v>10</v>
      </c>
      <c r="AR55" s="74" t="str">
        <f t="shared" si="75"/>
        <v>3</v>
      </c>
      <c r="AS55" s="136">
        <v>0</v>
      </c>
      <c r="AT55" s="74" t="str">
        <f t="shared" si="76"/>
        <v>0</v>
      </c>
      <c r="AU55" s="72">
        <f t="shared" si="62"/>
        <v>5.25</v>
      </c>
      <c r="AV55" s="73">
        <f t="shared" si="63"/>
        <v>4</v>
      </c>
      <c r="AW55" s="136">
        <v>0</v>
      </c>
      <c r="AX55" s="74" t="str">
        <f t="shared" si="77"/>
        <v>0</v>
      </c>
      <c r="AY55" s="136">
        <v>10.5</v>
      </c>
      <c r="AZ55" s="74" t="str">
        <f t="shared" si="78"/>
        <v>4</v>
      </c>
      <c r="BA55" s="72">
        <f t="shared" si="64"/>
        <v>6</v>
      </c>
      <c r="BB55" s="73">
        <f t="shared" si="65"/>
        <v>3</v>
      </c>
      <c r="BC55" s="136">
        <v>10</v>
      </c>
      <c r="BD55" s="74" t="str">
        <f t="shared" si="66"/>
        <v>3</v>
      </c>
      <c r="BE55" s="136">
        <v>0</v>
      </c>
      <c r="BF55" s="74" t="str">
        <f t="shared" si="79"/>
        <v>0</v>
      </c>
      <c r="BG55" s="72">
        <v>14</v>
      </c>
      <c r="BH55" s="72" t="str">
        <f t="shared" si="67"/>
        <v>2</v>
      </c>
      <c r="BI55" s="136">
        <v>10</v>
      </c>
      <c r="BJ55" s="74" t="str">
        <f t="shared" si="80"/>
        <v>2</v>
      </c>
      <c r="BK55" s="75">
        <f t="shared" si="68"/>
        <v>5.566333333333334</v>
      </c>
      <c r="BL55" s="71">
        <f t="shared" si="69"/>
        <v>15</v>
      </c>
      <c r="BM55" s="76">
        <f t="shared" si="70"/>
        <v>7.832833333333334</v>
      </c>
      <c r="BN55" s="77">
        <f t="shared" si="71"/>
        <v>43</v>
      </c>
      <c r="BO55" s="78" t="str">
        <f t="shared" si="0"/>
        <v>Ajourné</v>
      </c>
    </row>
    <row r="56" spans="1:67" ht="21" customHeight="1">
      <c r="A56" s="78">
        <v>41</v>
      </c>
      <c r="B56" s="119" t="s">
        <v>230</v>
      </c>
      <c r="C56" s="119" t="s">
        <v>231</v>
      </c>
      <c r="D56" s="119" t="s">
        <v>232</v>
      </c>
      <c r="E56" s="72">
        <f t="shared" si="46"/>
        <v>4.834</v>
      </c>
      <c r="F56" s="119">
        <f t="shared" si="47"/>
        <v>0</v>
      </c>
      <c r="G56" s="119">
        <v>0</v>
      </c>
      <c r="H56" s="119" t="str">
        <f t="shared" si="48"/>
        <v>0</v>
      </c>
      <c r="I56" s="119">
        <v>0</v>
      </c>
      <c r="J56" s="119" t="str">
        <f t="shared" si="49"/>
        <v>0</v>
      </c>
      <c r="K56" s="119">
        <v>12</v>
      </c>
      <c r="L56" s="119"/>
      <c r="M56" s="119">
        <v>12.17</v>
      </c>
      <c r="N56" s="119"/>
      <c r="O56" s="119">
        <v>0</v>
      </c>
      <c r="P56" s="119" t="str">
        <f t="shared" si="50"/>
        <v>0</v>
      </c>
      <c r="Q56" s="72">
        <f t="shared" si="51"/>
        <v>12.125</v>
      </c>
      <c r="R56" s="119" t="str">
        <f t="shared" si="52"/>
        <v>8</v>
      </c>
      <c r="S56" s="119">
        <v>11.75</v>
      </c>
      <c r="T56" s="119" t="str">
        <f t="shared" si="53"/>
        <v>4</v>
      </c>
      <c r="U56" s="119">
        <v>12.5</v>
      </c>
      <c r="V56" s="119"/>
      <c r="W56" s="72">
        <f t="shared" si="54"/>
        <v>11.6</v>
      </c>
      <c r="X56" s="119" t="str">
        <f t="shared" si="55"/>
        <v>5</v>
      </c>
      <c r="Y56" s="119">
        <v>13</v>
      </c>
      <c r="Z56" s="119" t="str">
        <f t="shared" si="56"/>
        <v>3</v>
      </c>
      <c r="AA56" s="119">
        <v>9.5</v>
      </c>
      <c r="AB56" s="119"/>
      <c r="AC56" s="72">
        <v>12</v>
      </c>
      <c r="AD56" s="119" t="str">
        <f t="shared" si="57"/>
        <v>2</v>
      </c>
      <c r="AE56" s="119">
        <v>0</v>
      </c>
      <c r="AF56" s="119" t="str">
        <f t="shared" si="17"/>
        <v>0</v>
      </c>
      <c r="AG56" s="75">
        <f t="shared" si="58"/>
        <v>8.383666666666667</v>
      </c>
      <c r="AH56" s="71">
        <f t="shared" si="59"/>
        <v>15</v>
      </c>
      <c r="AI56" s="72">
        <f t="shared" si="60"/>
        <v>6.6</v>
      </c>
      <c r="AJ56" s="119">
        <f t="shared" si="61"/>
        <v>9</v>
      </c>
      <c r="AK56" s="119">
        <v>0</v>
      </c>
      <c r="AL56" s="119" t="str">
        <f t="shared" si="72"/>
        <v>0</v>
      </c>
      <c r="AM56" s="119">
        <v>0</v>
      </c>
      <c r="AN56" s="119" t="str">
        <f t="shared" si="73"/>
        <v>0</v>
      </c>
      <c r="AO56" s="119">
        <v>11</v>
      </c>
      <c r="AP56" s="119" t="str">
        <f t="shared" si="74"/>
        <v>3</v>
      </c>
      <c r="AQ56" s="119">
        <v>10.67</v>
      </c>
      <c r="AR56" s="119" t="str">
        <f t="shared" si="75"/>
        <v>3</v>
      </c>
      <c r="AS56" s="119">
        <v>11.33</v>
      </c>
      <c r="AT56" s="119" t="str">
        <f t="shared" si="76"/>
        <v>3</v>
      </c>
      <c r="AU56" s="72">
        <f t="shared" si="62"/>
        <v>12.375</v>
      </c>
      <c r="AV56" s="119" t="str">
        <f t="shared" si="63"/>
        <v>8</v>
      </c>
      <c r="AW56" s="119">
        <v>11.75</v>
      </c>
      <c r="AX56" s="119" t="str">
        <f t="shared" si="77"/>
        <v>4</v>
      </c>
      <c r="AY56" s="119">
        <v>13</v>
      </c>
      <c r="AZ56" s="119" t="str">
        <f t="shared" si="78"/>
        <v>4</v>
      </c>
      <c r="BA56" s="72">
        <f t="shared" si="64"/>
        <v>10</v>
      </c>
      <c r="BB56" s="119" t="str">
        <f t="shared" si="65"/>
        <v>5</v>
      </c>
      <c r="BC56" s="119">
        <v>12</v>
      </c>
      <c r="BD56" s="119" t="str">
        <f t="shared" si="66"/>
        <v>3</v>
      </c>
      <c r="BE56" s="119">
        <v>7</v>
      </c>
      <c r="BF56" s="119" t="str">
        <f t="shared" si="79"/>
        <v>0</v>
      </c>
      <c r="BG56" s="72">
        <v>14</v>
      </c>
      <c r="BH56" s="119" t="str">
        <f t="shared" si="67"/>
        <v>2</v>
      </c>
      <c r="BI56" s="119">
        <v>10</v>
      </c>
      <c r="BJ56" s="119" t="str">
        <f t="shared" si="80"/>
        <v>2</v>
      </c>
      <c r="BK56" s="75">
        <f t="shared" si="68"/>
        <v>9.2</v>
      </c>
      <c r="BL56" s="71">
        <f t="shared" si="69"/>
        <v>24</v>
      </c>
      <c r="BM56" s="76">
        <f t="shared" si="70"/>
        <v>8.791833333333333</v>
      </c>
      <c r="BN56" s="77">
        <f t="shared" si="71"/>
        <v>39</v>
      </c>
      <c r="BO56" s="78" t="str">
        <f t="shared" si="0"/>
        <v>Ajourné</v>
      </c>
    </row>
    <row r="57" spans="1:67" ht="21" customHeight="1">
      <c r="A57" s="78">
        <v>42</v>
      </c>
      <c r="B57" s="119" t="s">
        <v>233</v>
      </c>
      <c r="C57" s="119" t="s">
        <v>234</v>
      </c>
      <c r="D57" s="119" t="s">
        <v>235</v>
      </c>
      <c r="E57" s="72">
        <f t="shared" si="46"/>
        <v>2.2</v>
      </c>
      <c r="F57" s="119">
        <f t="shared" si="47"/>
        <v>0</v>
      </c>
      <c r="G57" s="119">
        <v>0</v>
      </c>
      <c r="H57" s="119" t="str">
        <f t="shared" si="48"/>
        <v>0</v>
      </c>
      <c r="I57" s="119">
        <v>0</v>
      </c>
      <c r="J57" s="119" t="str">
        <f t="shared" si="49"/>
        <v>0</v>
      </c>
      <c r="K57" s="119">
        <v>11</v>
      </c>
      <c r="L57" s="119"/>
      <c r="M57" s="119">
        <v>0</v>
      </c>
      <c r="N57" s="119"/>
      <c r="O57" s="119">
        <v>0</v>
      </c>
      <c r="P57" s="119" t="str">
        <f t="shared" si="50"/>
        <v>0</v>
      </c>
      <c r="Q57" s="72">
        <f t="shared" si="51"/>
        <v>10.75</v>
      </c>
      <c r="R57" s="119" t="str">
        <f t="shared" si="52"/>
        <v>8</v>
      </c>
      <c r="S57" s="119">
        <v>11</v>
      </c>
      <c r="T57" s="119" t="str">
        <f t="shared" si="53"/>
        <v>4</v>
      </c>
      <c r="U57" s="119">
        <v>10.5</v>
      </c>
      <c r="V57" s="119"/>
      <c r="W57" s="72">
        <f t="shared" si="54"/>
        <v>10.568000000000001</v>
      </c>
      <c r="X57" s="119" t="str">
        <f t="shared" si="55"/>
        <v>5</v>
      </c>
      <c r="Y57" s="119">
        <v>10.5</v>
      </c>
      <c r="Z57" s="119" t="str">
        <f t="shared" si="56"/>
        <v>3</v>
      </c>
      <c r="AA57" s="119">
        <v>10.67</v>
      </c>
      <c r="AB57" s="119"/>
      <c r="AC57" s="72">
        <v>12</v>
      </c>
      <c r="AD57" s="119" t="str">
        <f t="shared" si="57"/>
        <v>2</v>
      </c>
      <c r="AE57" s="119">
        <v>14</v>
      </c>
      <c r="AF57" s="119"/>
      <c r="AG57" s="75">
        <f t="shared" si="58"/>
        <v>6.5280000000000005</v>
      </c>
      <c r="AH57" s="71">
        <f t="shared" si="59"/>
        <v>15</v>
      </c>
      <c r="AI57" s="72">
        <f t="shared" si="60"/>
        <v>4.468</v>
      </c>
      <c r="AJ57" s="119">
        <f t="shared" si="61"/>
        <v>6</v>
      </c>
      <c r="AK57" s="119">
        <v>0</v>
      </c>
      <c r="AL57" s="119" t="str">
        <f t="shared" si="72"/>
        <v>0</v>
      </c>
      <c r="AM57" s="119">
        <v>10.67</v>
      </c>
      <c r="AN57" s="119" t="str">
        <f t="shared" si="73"/>
        <v>3</v>
      </c>
      <c r="AO57" s="119">
        <v>11.67</v>
      </c>
      <c r="AP57" s="119" t="str">
        <f t="shared" si="74"/>
        <v>3</v>
      </c>
      <c r="AQ57" s="119">
        <v>0</v>
      </c>
      <c r="AR57" s="119" t="str">
        <f t="shared" si="75"/>
        <v>0</v>
      </c>
      <c r="AS57" s="119">
        <v>0</v>
      </c>
      <c r="AT57" s="119" t="str">
        <f t="shared" si="76"/>
        <v>0</v>
      </c>
      <c r="AU57" s="72">
        <f t="shared" si="62"/>
        <v>10.665</v>
      </c>
      <c r="AV57" s="119" t="str">
        <f t="shared" si="63"/>
        <v>8</v>
      </c>
      <c r="AW57" s="119">
        <v>8.33</v>
      </c>
      <c r="AX57" s="119" t="str">
        <f t="shared" si="77"/>
        <v>0</v>
      </c>
      <c r="AY57" s="119">
        <v>13</v>
      </c>
      <c r="AZ57" s="119" t="str">
        <f t="shared" si="78"/>
        <v>4</v>
      </c>
      <c r="BA57" s="72">
        <f t="shared" si="64"/>
        <v>13.1</v>
      </c>
      <c r="BB57" s="119" t="str">
        <f t="shared" si="65"/>
        <v>5</v>
      </c>
      <c r="BC57" s="119">
        <v>12.5</v>
      </c>
      <c r="BD57" s="119" t="str">
        <f t="shared" si="66"/>
        <v>3</v>
      </c>
      <c r="BE57" s="119">
        <v>14</v>
      </c>
      <c r="BF57" s="119" t="str">
        <f t="shared" si="79"/>
        <v>2</v>
      </c>
      <c r="BG57" s="72">
        <v>14</v>
      </c>
      <c r="BH57" s="119" t="str">
        <f t="shared" si="67"/>
        <v>2</v>
      </c>
      <c r="BI57" s="119">
        <v>10</v>
      </c>
      <c r="BJ57" s="119" t="str">
        <f t="shared" si="80"/>
        <v>2</v>
      </c>
      <c r="BK57" s="75">
        <f t="shared" si="68"/>
        <v>8.194666666666667</v>
      </c>
      <c r="BL57" s="71">
        <f t="shared" si="69"/>
        <v>21</v>
      </c>
      <c r="BM57" s="76">
        <f t="shared" si="70"/>
        <v>7.3613333333333335</v>
      </c>
      <c r="BN57" s="77">
        <f t="shared" si="71"/>
        <v>36</v>
      </c>
      <c r="BO57" s="78" t="str">
        <f t="shared" si="0"/>
        <v>Ajourné</v>
      </c>
    </row>
    <row r="58" spans="1:67" ht="21" customHeight="1">
      <c r="A58" s="78">
        <v>43</v>
      </c>
      <c r="B58" s="78" t="s">
        <v>80</v>
      </c>
      <c r="C58" s="78" t="s">
        <v>81</v>
      </c>
      <c r="D58" s="78" t="s">
        <v>82</v>
      </c>
      <c r="E58" s="72">
        <f t="shared" si="46"/>
        <v>9.598000000000003</v>
      </c>
      <c r="F58" s="73">
        <f t="shared" si="47"/>
        <v>9</v>
      </c>
      <c r="G58" s="74">
        <v>11.67</v>
      </c>
      <c r="H58" s="74" t="str">
        <f t="shared" si="48"/>
        <v>3</v>
      </c>
      <c r="I58" s="74">
        <v>12.83</v>
      </c>
      <c r="J58" s="74" t="str">
        <f t="shared" si="49"/>
        <v>3</v>
      </c>
      <c r="K58" s="74">
        <v>9.33</v>
      </c>
      <c r="L58" s="74" t="str">
        <f aca="true" t="shared" si="81" ref="L58:L75">IF((K58&gt;=9.999),"3","0")</f>
        <v>0</v>
      </c>
      <c r="M58" s="74">
        <v>10.83</v>
      </c>
      <c r="N58" s="74" t="str">
        <f aca="true" t="shared" si="82" ref="N58:N75">IF((M58&gt;=9.999),"3","0")</f>
        <v>3</v>
      </c>
      <c r="O58" s="74">
        <v>3.33</v>
      </c>
      <c r="P58" s="74" t="str">
        <f t="shared" si="50"/>
        <v>0</v>
      </c>
      <c r="Q58" s="72">
        <f t="shared" si="51"/>
        <v>11</v>
      </c>
      <c r="R58" s="73" t="str">
        <f t="shared" si="52"/>
        <v>8</v>
      </c>
      <c r="S58" s="74">
        <v>10</v>
      </c>
      <c r="T58" s="74" t="str">
        <f t="shared" si="53"/>
        <v>4</v>
      </c>
      <c r="U58" s="74">
        <v>12</v>
      </c>
      <c r="V58" s="74" t="str">
        <f aca="true" t="shared" si="83" ref="V58:V75">IF((U58&gt;=9.999),"4","0")</f>
        <v>4</v>
      </c>
      <c r="W58" s="72">
        <f t="shared" si="54"/>
        <v>7.9</v>
      </c>
      <c r="X58" s="73">
        <f t="shared" si="55"/>
        <v>3</v>
      </c>
      <c r="Y58" s="74">
        <v>10.5</v>
      </c>
      <c r="Z58" s="74" t="str">
        <f t="shared" si="56"/>
        <v>3</v>
      </c>
      <c r="AA58" s="74">
        <v>4</v>
      </c>
      <c r="AB58" s="74" t="str">
        <f aca="true" t="shared" si="84" ref="AB58:AB75">IF((AA58&gt;=9.999),"2","0")</f>
        <v>0</v>
      </c>
      <c r="AC58" s="72">
        <v>12</v>
      </c>
      <c r="AD58" s="72" t="str">
        <f t="shared" si="57"/>
        <v>2</v>
      </c>
      <c r="AE58" s="74">
        <v>14.5</v>
      </c>
      <c r="AF58" s="74" t="str">
        <f aca="true" t="shared" si="85" ref="AF58:AF75">IF((AE58&gt;=9.999),"2","0")</f>
        <v>2</v>
      </c>
      <c r="AG58" s="75">
        <f t="shared" si="58"/>
        <v>9.849</v>
      </c>
      <c r="AH58" s="71">
        <f t="shared" si="59"/>
        <v>22</v>
      </c>
      <c r="AI58" s="72">
        <f t="shared" si="60"/>
        <v>4.332</v>
      </c>
      <c r="AJ58" s="73">
        <f t="shared" si="61"/>
        <v>0</v>
      </c>
      <c r="AK58" s="74">
        <v>10.83</v>
      </c>
      <c r="AL58" s="74"/>
      <c r="AM58" s="74">
        <v>0</v>
      </c>
      <c r="AN58" s="74" t="str">
        <f t="shared" si="73"/>
        <v>0</v>
      </c>
      <c r="AO58" s="74">
        <v>0</v>
      </c>
      <c r="AP58" s="74" t="str">
        <f t="shared" si="74"/>
        <v>0</v>
      </c>
      <c r="AQ58" s="74">
        <v>10.83</v>
      </c>
      <c r="AR58" s="74"/>
      <c r="AS58" s="74">
        <v>0</v>
      </c>
      <c r="AT58" s="74" t="str">
        <f t="shared" si="76"/>
        <v>0</v>
      </c>
      <c r="AU58" s="72">
        <f t="shared" si="62"/>
        <v>10.835</v>
      </c>
      <c r="AV58" s="73" t="str">
        <f t="shared" si="63"/>
        <v>8</v>
      </c>
      <c r="AW58" s="74">
        <v>9.67</v>
      </c>
      <c r="AX58" s="74" t="str">
        <f t="shared" si="77"/>
        <v>0</v>
      </c>
      <c r="AY58" s="74">
        <v>12</v>
      </c>
      <c r="AZ58" s="74"/>
      <c r="BA58" s="72">
        <f t="shared" si="64"/>
        <v>6</v>
      </c>
      <c r="BB58" s="73">
        <f t="shared" si="65"/>
        <v>0</v>
      </c>
      <c r="BC58" s="74">
        <v>10</v>
      </c>
      <c r="BD58" s="74"/>
      <c r="BE58" s="74">
        <v>0</v>
      </c>
      <c r="BF58" s="74" t="str">
        <f t="shared" si="79"/>
        <v>0</v>
      </c>
      <c r="BG58" s="72">
        <v>14</v>
      </c>
      <c r="BH58" s="72" t="str">
        <f t="shared" si="67"/>
        <v>2</v>
      </c>
      <c r="BI58" s="74">
        <v>11</v>
      </c>
      <c r="BJ58" s="74"/>
      <c r="BK58" s="75">
        <f t="shared" si="68"/>
        <v>6.988666666666668</v>
      </c>
      <c r="BL58" s="71">
        <f t="shared" si="69"/>
        <v>10</v>
      </c>
      <c r="BM58" s="76">
        <f t="shared" si="70"/>
        <v>8.418833333333334</v>
      </c>
      <c r="BN58" s="77">
        <f t="shared" si="71"/>
        <v>32</v>
      </c>
      <c r="BO58" s="78" t="str">
        <f t="shared" si="0"/>
        <v>Ajourné</v>
      </c>
    </row>
    <row r="59" spans="1:67" ht="21" customHeight="1">
      <c r="A59" s="138">
        <v>44</v>
      </c>
      <c r="B59" s="139" t="s">
        <v>190</v>
      </c>
      <c r="C59" s="139" t="s">
        <v>191</v>
      </c>
      <c r="D59" s="139" t="s">
        <v>192</v>
      </c>
      <c r="E59" s="93">
        <f t="shared" si="46"/>
        <v>9.6</v>
      </c>
      <c r="F59" s="94">
        <f t="shared" si="47"/>
        <v>6</v>
      </c>
      <c r="G59" s="134">
        <v>8</v>
      </c>
      <c r="H59" s="95" t="str">
        <f t="shared" si="48"/>
        <v>0</v>
      </c>
      <c r="I59" s="134">
        <v>14</v>
      </c>
      <c r="J59" s="95" t="str">
        <f t="shared" si="49"/>
        <v>3</v>
      </c>
      <c r="K59" s="134">
        <v>7.67</v>
      </c>
      <c r="L59" s="95" t="str">
        <f t="shared" si="81"/>
        <v>0</v>
      </c>
      <c r="M59" s="134">
        <v>8.33</v>
      </c>
      <c r="N59" s="95" t="str">
        <f t="shared" si="82"/>
        <v>0</v>
      </c>
      <c r="O59" s="134">
        <v>10</v>
      </c>
      <c r="P59" s="95" t="str">
        <f t="shared" si="50"/>
        <v>3</v>
      </c>
      <c r="Q59" s="93">
        <f t="shared" si="51"/>
        <v>10.75</v>
      </c>
      <c r="R59" s="94" t="str">
        <f t="shared" si="52"/>
        <v>8</v>
      </c>
      <c r="S59" s="134">
        <v>12</v>
      </c>
      <c r="T59" s="95" t="str">
        <f t="shared" si="53"/>
        <v>4</v>
      </c>
      <c r="U59" s="134">
        <v>9.5</v>
      </c>
      <c r="V59" s="95" t="str">
        <f t="shared" si="83"/>
        <v>0</v>
      </c>
      <c r="W59" s="93">
        <f t="shared" si="54"/>
        <v>13</v>
      </c>
      <c r="X59" s="94" t="str">
        <f t="shared" si="55"/>
        <v>5</v>
      </c>
      <c r="Y59" s="134">
        <v>13</v>
      </c>
      <c r="Z59" s="95" t="str">
        <f t="shared" si="56"/>
        <v>3</v>
      </c>
      <c r="AA59" s="134">
        <v>13</v>
      </c>
      <c r="AB59" s="95" t="str">
        <f t="shared" si="84"/>
        <v>2</v>
      </c>
      <c r="AC59" s="93">
        <v>12</v>
      </c>
      <c r="AD59" s="93" t="str">
        <f t="shared" si="57"/>
        <v>2</v>
      </c>
      <c r="AE59" s="134">
        <v>12.5</v>
      </c>
      <c r="AF59" s="95" t="str">
        <f t="shared" si="85"/>
        <v>2</v>
      </c>
      <c r="AG59" s="96">
        <f t="shared" si="58"/>
        <v>10.633333333333333</v>
      </c>
      <c r="AH59" s="97" t="str">
        <f t="shared" si="59"/>
        <v>30</v>
      </c>
      <c r="AI59" s="72">
        <f t="shared" si="60"/>
        <v>0</v>
      </c>
      <c r="AJ59" s="73">
        <f t="shared" si="61"/>
        <v>0</v>
      </c>
      <c r="AK59" s="136">
        <v>0</v>
      </c>
      <c r="AL59" s="74" t="str">
        <f>IF((AK59&gt;=9.999),"3","0")</f>
        <v>0</v>
      </c>
      <c r="AM59" s="136">
        <v>0</v>
      </c>
      <c r="AN59" s="74" t="str">
        <f>IF((AM59&gt;=9.999),"3","0")</f>
        <v>0</v>
      </c>
      <c r="AO59" s="136">
        <v>0</v>
      </c>
      <c r="AP59" s="74" t="str">
        <f>IF((AO59&gt;=9.999),"3","0")</f>
        <v>0</v>
      </c>
      <c r="AQ59" s="136">
        <v>0</v>
      </c>
      <c r="AR59" s="74" t="str">
        <f>IF((AQ59&gt;=9.999),"3","0")</f>
        <v>0</v>
      </c>
      <c r="AS59" s="136">
        <v>0</v>
      </c>
      <c r="AT59" s="74" t="str">
        <f>IF((AS59&gt;=9.999),"3","0")</f>
        <v>0</v>
      </c>
      <c r="AU59" s="72">
        <f t="shared" si="62"/>
        <v>10.75</v>
      </c>
      <c r="AV59" s="73" t="str">
        <f t="shared" si="63"/>
        <v>8</v>
      </c>
      <c r="AW59" s="136">
        <v>12</v>
      </c>
      <c r="AX59" s="74" t="str">
        <f t="shared" si="77"/>
        <v>4</v>
      </c>
      <c r="AY59" s="136">
        <v>9.5</v>
      </c>
      <c r="AZ59" s="74" t="str">
        <f>IF((AY59&gt;=9.999),"4","0")</f>
        <v>0</v>
      </c>
      <c r="BA59" s="72">
        <f t="shared" si="64"/>
        <v>6.3</v>
      </c>
      <c r="BB59" s="73">
        <f t="shared" si="65"/>
        <v>3</v>
      </c>
      <c r="BC59" s="136">
        <v>10.5</v>
      </c>
      <c r="BD59" s="74" t="str">
        <f aca="true" t="shared" si="86" ref="BD59:BD75">IF((BC59&gt;=9.999),"3","0")</f>
        <v>3</v>
      </c>
      <c r="BE59" s="136">
        <v>0</v>
      </c>
      <c r="BF59" s="74" t="str">
        <f>IF((BE59&gt;=9.999),"2","0")</f>
        <v>0</v>
      </c>
      <c r="BG59" s="72">
        <v>14</v>
      </c>
      <c r="BH59" s="72" t="str">
        <f t="shared" si="67"/>
        <v>2</v>
      </c>
      <c r="BI59" s="136">
        <v>11.5</v>
      </c>
      <c r="BJ59" s="74" t="str">
        <f>IF((BI59&gt;=9.999),"2","0")</f>
        <v>2</v>
      </c>
      <c r="BK59" s="75">
        <f t="shared" si="68"/>
        <v>4.85</v>
      </c>
      <c r="BL59" s="71">
        <f t="shared" si="69"/>
        <v>13</v>
      </c>
      <c r="BM59" s="76">
        <f t="shared" si="70"/>
        <v>7.741666666666666</v>
      </c>
      <c r="BN59" s="77">
        <f t="shared" si="71"/>
        <v>34</v>
      </c>
      <c r="BO59" s="78" t="str">
        <f t="shared" si="0"/>
        <v>Ajourné</v>
      </c>
    </row>
    <row r="60" spans="1:67" ht="21" customHeight="1">
      <c r="A60" s="78">
        <v>45</v>
      </c>
      <c r="B60" s="119" t="s">
        <v>247</v>
      </c>
      <c r="C60" s="119" t="s">
        <v>248</v>
      </c>
      <c r="D60" s="119" t="s">
        <v>249</v>
      </c>
      <c r="E60" s="72">
        <f t="shared" si="46"/>
        <v>9.432</v>
      </c>
      <c r="F60" s="73">
        <f t="shared" si="47"/>
        <v>12</v>
      </c>
      <c r="G60" s="136">
        <v>10.33</v>
      </c>
      <c r="H60" s="74" t="str">
        <f t="shared" si="48"/>
        <v>3</v>
      </c>
      <c r="I60" s="136">
        <v>3.5</v>
      </c>
      <c r="J60" s="74" t="str">
        <f t="shared" si="49"/>
        <v>0</v>
      </c>
      <c r="K60" s="136">
        <v>10.33</v>
      </c>
      <c r="L60" s="74" t="str">
        <f t="shared" si="81"/>
        <v>3</v>
      </c>
      <c r="M60" s="136">
        <v>12.5</v>
      </c>
      <c r="N60" s="74" t="str">
        <f t="shared" si="82"/>
        <v>3</v>
      </c>
      <c r="O60" s="136">
        <v>10.5</v>
      </c>
      <c r="P60" s="74" t="str">
        <f t="shared" si="50"/>
        <v>3</v>
      </c>
      <c r="Q60" s="72">
        <f t="shared" si="51"/>
        <v>10.75</v>
      </c>
      <c r="R60" s="73" t="str">
        <f t="shared" si="52"/>
        <v>8</v>
      </c>
      <c r="S60" s="136">
        <v>11.5</v>
      </c>
      <c r="T60" s="74" t="str">
        <f t="shared" si="53"/>
        <v>4</v>
      </c>
      <c r="U60" s="136">
        <v>10</v>
      </c>
      <c r="V60" s="74" t="str">
        <f t="shared" si="83"/>
        <v>4</v>
      </c>
      <c r="W60" s="72">
        <f t="shared" si="54"/>
        <v>12.2</v>
      </c>
      <c r="X60" s="73" t="str">
        <f t="shared" si="55"/>
        <v>5</v>
      </c>
      <c r="Y60" s="136">
        <v>13</v>
      </c>
      <c r="Z60" s="74" t="str">
        <f t="shared" si="56"/>
        <v>3</v>
      </c>
      <c r="AA60" s="136">
        <v>11</v>
      </c>
      <c r="AB60" s="74" t="str">
        <f t="shared" si="84"/>
        <v>2</v>
      </c>
      <c r="AC60" s="72">
        <v>12</v>
      </c>
      <c r="AD60" s="72" t="str">
        <f t="shared" si="57"/>
        <v>2</v>
      </c>
      <c r="AE60" s="136">
        <v>8</v>
      </c>
      <c r="AF60" s="74" t="str">
        <f t="shared" si="85"/>
        <v>0</v>
      </c>
      <c r="AG60" s="75">
        <f t="shared" si="58"/>
        <v>10.416</v>
      </c>
      <c r="AH60" s="71" t="str">
        <f t="shared" si="59"/>
        <v>30</v>
      </c>
      <c r="AI60" s="72">
        <f t="shared" si="60"/>
        <v>4.534</v>
      </c>
      <c r="AJ60" s="73">
        <f t="shared" si="61"/>
        <v>6</v>
      </c>
      <c r="AK60" s="136">
        <v>0</v>
      </c>
      <c r="AL60" s="74" t="str">
        <f>IF((AK60&gt;=9.999),"3","0")</f>
        <v>0</v>
      </c>
      <c r="AM60" s="136">
        <v>0</v>
      </c>
      <c r="AN60" s="74" t="str">
        <f>IF((AM60&gt;=9.999),"3","0")</f>
        <v>0</v>
      </c>
      <c r="AO60" s="136">
        <v>11.67</v>
      </c>
      <c r="AP60" s="74" t="str">
        <f>IF((AO60&gt;=9.999),"3","0")</f>
        <v>3</v>
      </c>
      <c r="AQ60" s="136">
        <v>0</v>
      </c>
      <c r="AR60" s="74" t="str">
        <f>IF((AQ60&gt;=9.999),"3","0")</f>
        <v>0</v>
      </c>
      <c r="AS60" s="136">
        <v>11</v>
      </c>
      <c r="AT60" s="74" t="str">
        <f>IF((AS60&gt;=9.999),"3","0")</f>
        <v>3</v>
      </c>
      <c r="AU60" s="72">
        <f t="shared" si="62"/>
        <v>11.5</v>
      </c>
      <c r="AV60" s="73" t="str">
        <f t="shared" si="63"/>
        <v>8</v>
      </c>
      <c r="AW60" s="136">
        <v>11</v>
      </c>
      <c r="AX60" s="74" t="str">
        <f t="shared" si="77"/>
        <v>4</v>
      </c>
      <c r="AY60" s="136">
        <v>12</v>
      </c>
      <c r="AZ60" s="74" t="str">
        <f>IF((AY60&gt;=9.999),"4","0")</f>
        <v>4</v>
      </c>
      <c r="BA60" s="72">
        <f t="shared" si="64"/>
        <v>11.632</v>
      </c>
      <c r="BB60" s="73" t="str">
        <f t="shared" si="65"/>
        <v>5</v>
      </c>
      <c r="BC60" s="136">
        <v>13</v>
      </c>
      <c r="BD60" s="74" t="str">
        <f t="shared" si="86"/>
        <v>3</v>
      </c>
      <c r="BE60" s="136">
        <v>9.58</v>
      </c>
      <c r="BF60" s="74" t="str">
        <f>IF((BE60&gt;=9.999),"2","0")</f>
        <v>0</v>
      </c>
      <c r="BG60" s="72">
        <v>14</v>
      </c>
      <c r="BH60" s="72" t="str">
        <f t="shared" si="67"/>
        <v>2</v>
      </c>
      <c r="BI60" s="136">
        <v>10</v>
      </c>
      <c r="BJ60" s="74" t="str">
        <f>IF((BI60&gt;=9.999),"2","0")</f>
        <v>2</v>
      </c>
      <c r="BK60" s="75">
        <f t="shared" si="68"/>
        <v>8.205666666666666</v>
      </c>
      <c r="BL60" s="71">
        <f t="shared" si="69"/>
        <v>21</v>
      </c>
      <c r="BM60" s="76">
        <f t="shared" si="70"/>
        <v>9.310833333333333</v>
      </c>
      <c r="BN60" s="77">
        <f t="shared" si="71"/>
        <v>48</v>
      </c>
      <c r="BO60" s="78" t="str">
        <f t="shared" si="0"/>
        <v>Ajourné</v>
      </c>
    </row>
    <row r="61" spans="1:67" ht="21" customHeight="1">
      <c r="A61" s="78">
        <v>46</v>
      </c>
      <c r="B61" s="119" t="s">
        <v>250</v>
      </c>
      <c r="C61" s="119" t="s">
        <v>251</v>
      </c>
      <c r="D61" s="119" t="s">
        <v>252</v>
      </c>
      <c r="E61" s="72">
        <f t="shared" si="46"/>
        <v>8.666</v>
      </c>
      <c r="F61" s="73">
        <f t="shared" si="47"/>
        <v>9</v>
      </c>
      <c r="G61" s="136">
        <v>10.33</v>
      </c>
      <c r="H61" s="74" t="str">
        <f t="shared" si="48"/>
        <v>3</v>
      </c>
      <c r="I61" s="136">
        <v>2</v>
      </c>
      <c r="J61" s="74" t="str">
        <f t="shared" si="49"/>
        <v>0</v>
      </c>
      <c r="K61" s="136">
        <v>12</v>
      </c>
      <c r="L61" s="74" t="str">
        <f t="shared" si="81"/>
        <v>3</v>
      </c>
      <c r="M61" s="136">
        <v>10.5</v>
      </c>
      <c r="N61" s="74" t="str">
        <f t="shared" si="82"/>
        <v>3</v>
      </c>
      <c r="O61" s="136">
        <v>8.5</v>
      </c>
      <c r="P61" s="74" t="str">
        <f t="shared" si="50"/>
        <v>0</v>
      </c>
      <c r="Q61" s="72">
        <f t="shared" si="51"/>
        <v>11.75</v>
      </c>
      <c r="R61" s="73" t="str">
        <f t="shared" si="52"/>
        <v>8</v>
      </c>
      <c r="S61" s="136">
        <v>13.5</v>
      </c>
      <c r="T61" s="74" t="str">
        <f t="shared" si="53"/>
        <v>4</v>
      </c>
      <c r="U61" s="136">
        <v>10</v>
      </c>
      <c r="V61" s="74" t="str">
        <f t="shared" si="83"/>
        <v>4</v>
      </c>
      <c r="W61" s="72">
        <f t="shared" si="54"/>
        <v>12.132</v>
      </c>
      <c r="X61" s="73" t="str">
        <f t="shared" si="55"/>
        <v>5</v>
      </c>
      <c r="Y61" s="136">
        <v>13</v>
      </c>
      <c r="Z61" s="74" t="str">
        <f t="shared" si="56"/>
        <v>3</v>
      </c>
      <c r="AA61" s="136">
        <v>10.83</v>
      </c>
      <c r="AB61" s="74" t="str">
        <f t="shared" si="84"/>
        <v>2</v>
      </c>
      <c r="AC61" s="72">
        <v>12</v>
      </c>
      <c r="AD61" s="72" t="str">
        <f t="shared" si="57"/>
        <v>2</v>
      </c>
      <c r="AE61" s="136">
        <v>12.25</v>
      </c>
      <c r="AF61" s="74" t="str">
        <f t="shared" si="85"/>
        <v>2</v>
      </c>
      <c r="AG61" s="96">
        <f t="shared" si="58"/>
        <v>10.288333333333332</v>
      </c>
      <c r="AH61" s="71" t="str">
        <f t="shared" si="59"/>
        <v>30</v>
      </c>
      <c r="AI61" s="72">
        <f t="shared" si="60"/>
        <v>10.1</v>
      </c>
      <c r="AJ61" s="73" t="str">
        <f t="shared" si="61"/>
        <v>15</v>
      </c>
      <c r="AK61" s="136">
        <v>11</v>
      </c>
      <c r="AL61" s="74" t="str">
        <f>IF((AK61&gt;=9.999),"3","0")</f>
        <v>3</v>
      </c>
      <c r="AM61" s="136">
        <v>11.5</v>
      </c>
      <c r="AN61" s="74" t="str">
        <f>IF((AM61&gt;=9.999),"3","0")</f>
        <v>3</v>
      </c>
      <c r="AO61" s="136">
        <v>10</v>
      </c>
      <c r="AP61" s="74" t="str">
        <f>IF((AO61&gt;=9.999),"3","0")</f>
        <v>3</v>
      </c>
      <c r="AQ61" s="136">
        <v>8</v>
      </c>
      <c r="AR61" s="74" t="str">
        <f>IF((AQ61&gt;=9.999),"3","0")</f>
        <v>0</v>
      </c>
      <c r="AS61" s="136">
        <v>10</v>
      </c>
      <c r="AT61" s="74" t="str">
        <f>IF((AS61&gt;=9.999),"3","0")</f>
        <v>3</v>
      </c>
      <c r="AU61" s="72">
        <f t="shared" si="62"/>
        <v>10</v>
      </c>
      <c r="AV61" s="73" t="str">
        <f t="shared" si="63"/>
        <v>8</v>
      </c>
      <c r="AW61" s="136">
        <v>10</v>
      </c>
      <c r="AX61" s="74" t="str">
        <f t="shared" si="77"/>
        <v>4</v>
      </c>
      <c r="AY61" s="136">
        <v>10</v>
      </c>
      <c r="AZ61" s="74" t="str">
        <f>IF((AY61&gt;=9.999),"4","0")</f>
        <v>4</v>
      </c>
      <c r="BA61" s="72">
        <f t="shared" si="64"/>
        <v>11.4</v>
      </c>
      <c r="BB61" s="73" t="str">
        <f t="shared" si="65"/>
        <v>5</v>
      </c>
      <c r="BC61" s="136">
        <v>12</v>
      </c>
      <c r="BD61" s="74" t="str">
        <f t="shared" si="86"/>
        <v>3</v>
      </c>
      <c r="BE61" s="136">
        <v>10.5</v>
      </c>
      <c r="BF61" s="74" t="str">
        <f>IF((BE61&gt;=9.999),"2","0")</f>
        <v>2</v>
      </c>
      <c r="BG61" s="72">
        <v>11.5</v>
      </c>
      <c r="BH61" s="72" t="str">
        <f t="shared" si="67"/>
        <v>2</v>
      </c>
      <c r="BI61" s="136">
        <v>11.5</v>
      </c>
      <c r="BJ61" s="74" t="str">
        <f>IF((BI61&gt;=9.999),"2","0")</f>
        <v>2</v>
      </c>
      <c r="BK61" s="75">
        <f t="shared" si="68"/>
        <v>10.383333333333333</v>
      </c>
      <c r="BL61" s="71" t="str">
        <f t="shared" si="69"/>
        <v>30</v>
      </c>
      <c r="BM61" s="76">
        <f t="shared" si="70"/>
        <v>10.335833333333333</v>
      </c>
      <c r="BN61" s="77" t="str">
        <f t="shared" si="71"/>
        <v>60</v>
      </c>
      <c r="BO61" s="78" t="s">
        <v>265</v>
      </c>
    </row>
    <row r="62" spans="1:67" ht="21" customHeight="1">
      <c r="A62" s="78">
        <v>47</v>
      </c>
      <c r="B62" s="119" t="s">
        <v>193</v>
      </c>
      <c r="C62" s="119" t="s">
        <v>194</v>
      </c>
      <c r="D62" s="119" t="s">
        <v>195</v>
      </c>
      <c r="E62" s="72">
        <f t="shared" si="46"/>
        <v>4.334</v>
      </c>
      <c r="F62" s="73">
        <f t="shared" si="47"/>
        <v>6</v>
      </c>
      <c r="G62" s="136">
        <v>0</v>
      </c>
      <c r="H62" s="74" t="str">
        <f t="shared" si="48"/>
        <v>0</v>
      </c>
      <c r="I62" s="136">
        <v>10.67</v>
      </c>
      <c r="J62" s="74" t="str">
        <f t="shared" si="49"/>
        <v>3</v>
      </c>
      <c r="K62" s="136">
        <v>0</v>
      </c>
      <c r="L62" s="74" t="str">
        <f t="shared" si="81"/>
        <v>0</v>
      </c>
      <c r="M62" s="136">
        <v>0</v>
      </c>
      <c r="N62" s="74" t="str">
        <f t="shared" si="82"/>
        <v>0</v>
      </c>
      <c r="O62" s="136">
        <v>11</v>
      </c>
      <c r="P62" s="74" t="str">
        <f t="shared" si="50"/>
        <v>3</v>
      </c>
      <c r="Q62" s="72">
        <f t="shared" si="51"/>
        <v>10.375</v>
      </c>
      <c r="R62" s="73" t="str">
        <f t="shared" si="52"/>
        <v>8</v>
      </c>
      <c r="S62" s="136">
        <v>11</v>
      </c>
      <c r="T62" s="74" t="str">
        <f t="shared" si="53"/>
        <v>4</v>
      </c>
      <c r="U62" s="136">
        <v>9.75</v>
      </c>
      <c r="V62" s="74" t="str">
        <f t="shared" si="83"/>
        <v>0</v>
      </c>
      <c r="W62" s="72">
        <f t="shared" si="54"/>
        <v>11.732</v>
      </c>
      <c r="X62" s="73" t="str">
        <f t="shared" si="55"/>
        <v>5</v>
      </c>
      <c r="Y62" s="136">
        <v>12</v>
      </c>
      <c r="Z62" s="74" t="str">
        <f t="shared" si="56"/>
        <v>3</v>
      </c>
      <c r="AA62" s="136">
        <v>11.33</v>
      </c>
      <c r="AB62" s="74" t="str">
        <f t="shared" si="84"/>
        <v>2</v>
      </c>
      <c r="AC62" s="72">
        <v>12</v>
      </c>
      <c r="AD62" s="72" t="str">
        <f t="shared" si="57"/>
        <v>2</v>
      </c>
      <c r="AE62" s="136">
        <v>14</v>
      </c>
      <c r="AF62" s="74" t="str">
        <f t="shared" si="85"/>
        <v>2</v>
      </c>
      <c r="AG62" s="75">
        <f t="shared" si="58"/>
        <v>7.688999999999999</v>
      </c>
      <c r="AH62" s="71">
        <f t="shared" si="59"/>
        <v>21</v>
      </c>
      <c r="AI62" s="72">
        <f t="shared" si="60"/>
        <v>0</v>
      </c>
      <c r="AJ62" s="73">
        <f t="shared" si="61"/>
        <v>0</v>
      </c>
      <c r="AK62" s="136">
        <v>0</v>
      </c>
      <c r="AL62" s="74" t="str">
        <f>IF((AK62&gt;=9.999),"3","0")</f>
        <v>0</v>
      </c>
      <c r="AM62" s="136">
        <v>0</v>
      </c>
      <c r="AN62" s="74" t="str">
        <f>IF((AM62&gt;=9.999),"3","0")</f>
        <v>0</v>
      </c>
      <c r="AO62" s="136">
        <v>0</v>
      </c>
      <c r="AP62" s="74" t="str">
        <f>IF((AO62&gt;=9.999),"3","0")</f>
        <v>0</v>
      </c>
      <c r="AQ62" s="136">
        <v>0</v>
      </c>
      <c r="AR62" s="74" t="str">
        <f>IF((AQ62&gt;=9.999),"3","0")</f>
        <v>0</v>
      </c>
      <c r="AS62" s="136">
        <v>0</v>
      </c>
      <c r="AT62" s="74" t="str">
        <f>IF((AS62&gt;=9.999),"3","0")</f>
        <v>0</v>
      </c>
      <c r="AU62" s="72">
        <f t="shared" si="62"/>
        <v>5</v>
      </c>
      <c r="AV62" s="73">
        <f t="shared" si="63"/>
        <v>4</v>
      </c>
      <c r="AW62" s="136">
        <v>10</v>
      </c>
      <c r="AX62" s="74" t="str">
        <f t="shared" si="77"/>
        <v>4</v>
      </c>
      <c r="AY62" s="136">
        <v>0</v>
      </c>
      <c r="AZ62" s="74" t="str">
        <f>IF((AY62&gt;=9.999),"4","0")</f>
        <v>0</v>
      </c>
      <c r="BA62" s="72">
        <f t="shared" si="64"/>
        <v>11</v>
      </c>
      <c r="BB62" s="73" t="str">
        <f t="shared" si="65"/>
        <v>5</v>
      </c>
      <c r="BC62" s="136">
        <v>12</v>
      </c>
      <c r="BD62" s="74" t="str">
        <f t="shared" si="86"/>
        <v>3</v>
      </c>
      <c r="BE62" s="136">
        <v>9.5</v>
      </c>
      <c r="BF62" s="74" t="str">
        <f>IF((BE62&gt;=9.999),"2","0")</f>
        <v>0</v>
      </c>
      <c r="BG62" s="72">
        <v>14</v>
      </c>
      <c r="BH62" s="72" t="str">
        <f t="shared" si="67"/>
        <v>2</v>
      </c>
      <c r="BI62" s="136">
        <v>11</v>
      </c>
      <c r="BJ62" s="74" t="str">
        <f>IF((BI62&gt;=9.999),"2","0")</f>
        <v>2</v>
      </c>
      <c r="BK62" s="75">
        <f t="shared" si="68"/>
        <v>4.1</v>
      </c>
      <c r="BL62" s="71">
        <f t="shared" si="69"/>
        <v>11</v>
      </c>
      <c r="BM62" s="76">
        <f t="shared" si="70"/>
        <v>5.894499999999999</v>
      </c>
      <c r="BN62" s="77">
        <f t="shared" si="71"/>
        <v>32</v>
      </c>
      <c r="BO62" s="78" t="str">
        <f aca="true" t="shared" si="87" ref="BO62:BO74">IF((BM62&gt;=9.999),"Admis","Ajourné")</f>
        <v>Ajourné</v>
      </c>
    </row>
    <row r="63" spans="1:67" ht="21" customHeight="1">
      <c r="A63" s="138">
        <v>48</v>
      </c>
      <c r="B63" s="139" t="s">
        <v>236</v>
      </c>
      <c r="C63" s="139" t="s">
        <v>194</v>
      </c>
      <c r="D63" s="139" t="s">
        <v>237</v>
      </c>
      <c r="E63" s="93">
        <f t="shared" si="46"/>
        <v>9.6</v>
      </c>
      <c r="F63" s="139">
        <f t="shared" si="47"/>
        <v>9</v>
      </c>
      <c r="G63" s="139">
        <v>12.83</v>
      </c>
      <c r="H63" s="139" t="str">
        <f t="shared" si="48"/>
        <v>3</v>
      </c>
      <c r="I63" s="139">
        <v>6</v>
      </c>
      <c r="J63" s="139" t="str">
        <f t="shared" si="49"/>
        <v>0</v>
      </c>
      <c r="K63" s="139">
        <v>10.83</v>
      </c>
      <c r="L63" s="139" t="str">
        <f t="shared" si="81"/>
        <v>3</v>
      </c>
      <c r="M63" s="139">
        <v>4.67</v>
      </c>
      <c r="N63" s="139" t="str">
        <f t="shared" si="82"/>
        <v>0</v>
      </c>
      <c r="O63" s="139">
        <v>13.67</v>
      </c>
      <c r="P63" s="139" t="str">
        <f t="shared" si="50"/>
        <v>3</v>
      </c>
      <c r="Q63" s="93">
        <f t="shared" si="51"/>
        <v>10.375</v>
      </c>
      <c r="R63" s="139" t="str">
        <f t="shared" si="52"/>
        <v>8</v>
      </c>
      <c r="S63" s="139">
        <v>11.5</v>
      </c>
      <c r="T63" s="139" t="str">
        <f t="shared" si="53"/>
        <v>4</v>
      </c>
      <c r="U63" s="139">
        <v>9.25</v>
      </c>
      <c r="V63" s="139" t="str">
        <f t="shared" si="83"/>
        <v>0</v>
      </c>
      <c r="W63" s="93">
        <f t="shared" si="54"/>
        <v>11.032</v>
      </c>
      <c r="X63" s="139" t="str">
        <f t="shared" si="55"/>
        <v>5</v>
      </c>
      <c r="Y63" s="139">
        <v>10.5</v>
      </c>
      <c r="Z63" s="139" t="str">
        <f t="shared" si="56"/>
        <v>3</v>
      </c>
      <c r="AA63" s="139">
        <v>11.83</v>
      </c>
      <c r="AB63" s="139" t="str">
        <f t="shared" si="84"/>
        <v>2</v>
      </c>
      <c r="AC63" s="93">
        <v>12</v>
      </c>
      <c r="AD63" s="139" t="str">
        <f t="shared" si="57"/>
        <v>2</v>
      </c>
      <c r="AE63" s="139">
        <v>11.5</v>
      </c>
      <c r="AF63" s="139" t="str">
        <f t="shared" si="85"/>
        <v>2</v>
      </c>
      <c r="AG63" s="96">
        <f t="shared" si="58"/>
        <v>10.205333333333332</v>
      </c>
      <c r="AH63" s="97" t="str">
        <f t="shared" si="59"/>
        <v>30</v>
      </c>
      <c r="AI63" s="72">
        <f t="shared" si="60"/>
        <v>4.766000000000001</v>
      </c>
      <c r="AJ63" s="119">
        <f t="shared" si="61"/>
        <v>0</v>
      </c>
      <c r="AK63" s="119">
        <v>0</v>
      </c>
      <c r="AL63" s="119"/>
      <c r="AM63" s="119">
        <v>0</v>
      </c>
      <c r="AN63" s="119"/>
      <c r="AO63" s="119">
        <v>11.83</v>
      </c>
      <c r="AP63" s="119"/>
      <c r="AQ63" s="119">
        <v>0</v>
      </c>
      <c r="AR63" s="119"/>
      <c r="AS63" s="119">
        <v>12</v>
      </c>
      <c r="AT63" s="119"/>
      <c r="AU63" s="72">
        <f t="shared" si="62"/>
        <v>10.75</v>
      </c>
      <c r="AV63" s="119" t="str">
        <f t="shared" si="63"/>
        <v>8</v>
      </c>
      <c r="AW63" s="119">
        <v>10</v>
      </c>
      <c r="AX63" s="119" t="str">
        <f t="shared" si="77"/>
        <v>4</v>
      </c>
      <c r="AY63" s="119">
        <v>11.5</v>
      </c>
      <c r="AZ63" s="119"/>
      <c r="BA63" s="72">
        <f t="shared" si="64"/>
        <v>11.868</v>
      </c>
      <c r="BB63" s="119" t="str">
        <f t="shared" si="65"/>
        <v>5</v>
      </c>
      <c r="BC63" s="119">
        <v>10</v>
      </c>
      <c r="BD63" s="119" t="str">
        <f t="shared" si="86"/>
        <v>3</v>
      </c>
      <c r="BE63" s="119">
        <v>14.67</v>
      </c>
      <c r="BF63" s="119"/>
      <c r="BG63" s="72">
        <v>14</v>
      </c>
      <c r="BH63" s="119" t="str">
        <f t="shared" si="67"/>
        <v>2</v>
      </c>
      <c r="BI63" s="119">
        <v>10.5</v>
      </c>
      <c r="BJ63" s="119"/>
      <c r="BK63" s="75">
        <f t="shared" si="68"/>
        <v>8.161</v>
      </c>
      <c r="BL63" s="71">
        <f t="shared" si="69"/>
        <v>15</v>
      </c>
      <c r="BM63" s="76">
        <f t="shared" si="70"/>
        <v>9.183166666666667</v>
      </c>
      <c r="BN63" s="77">
        <f t="shared" si="71"/>
        <v>39</v>
      </c>
      <c r="BO63" s="78" t="str">
        <f t="shared" si="87"/>
        <v>Ajourné</v>
      </c>
    </row>
    <row r="64" spans="1:67" ht="21" customHeight="1">
      <c r="A64" s="138">
        <v>49</v>
      </c>
      <c r="B64" s="139" t="s">
        <v>238</v>
      </c>
      <c r="C64" s="139" t="s">
        <v>239</v>
      </c>
      <c r="D64" s="139" t="s">
        <v>240</v>
      </c>
      <c r="E64" s="93">
        <f t="shared" si="46"/>
        <v>9.902</v>
      </c>
      <c r="F64" s="139">
        <f t="shared" si="47"/>
        <v>9</v>
      </c>
      <c r="G64" s="139">
        <v>10</v>
      </c>
      <c r="H64" s="139" t="str">
        <f t="shared" si="48"/>
        <v>3</v>
      </c>
      <c r="I64" s="139">
        <v>8.17</v>
      </c>
      <c r="J64" s="139" t="str">
        <f t="shared" si="49"/>
        <v>0</v>
      </c>
      <c r="K64" s="139">
        <v>12.67</v>
      </c>
      <c r="L64" s="139" t="str">
        <f t="shared" si="81"/>
        <v>3</v>
      </c>
      <c r="M64" s="139">
        <v>6</v>
      </c>
      <c r="N64" s="139" t="str">
        <f t="shared" si="82"/>
        <v>0</v>
      </c>
      <c r="O64" s="139">
        <v>12.67</v>
      </c>
      <c r="P64" s="139" t="str">
        <f t="shared" si="50"/>
        <v>3</v>
      </c>
      <c r="Q64" s="93">
        <f t="shared" si="51"/>
        <v>9.5</v>
      </c>
      <c r="R64" s="139">
        <f t="shared" si="52"/>
        <v>4</v>
      </c>
      <c r="S64" s="139">
        <v>10</v>
      </c>
      <c r="T64" s="139" t="str">
        <f t="shared" si="53"/>
        <v>4</v>
      </c>
      <c r="U64" s="139">
        <v>9</v>
      </c>
      <c r="V64" s="139" t="str">
        <f t="shared" si="83"/>
        <v>0</v>
      </c>
      <c r="W64" s="93">
        <f t="shared" si="54"/>
        <v>12.6</v>
      </c>
      <c r="X64" s="139" t="str">
        <f t="shared" si="55"/>
        <v>5</v>
      </c>
      <c r="Y64" s="139">
        <v>14</v>
      </c>
      <c r="Z64" s="139" t="str">
        <f t="shared" si="56"/>
        <v>3</v>
      </c>
      <c r="AA64" s="139">
        <v>10.5</v>
      </c>
      <c r="AB64" s="139" t="str">
        <f t="shared" si="84"/>
        <v>2</v>
      </c>
      <c r="AC64" s="93">
        <v>12</v>
      </c>
      <c r="AD64" s="139" t="str">
        <f t="shared" si="57"/>
        <v>2</v>
      </c>
      <c r="AE64" s="139">
        <v>11.5</v>
      </c>
      <c r="AF64" s="139" t="str">
        <f t="shared" si="85"/>
        <v>2</v>
      </c>
      <c r="AG64" s="96">
        <f t="shared" si="58"/>
        <v>10.384333333333332</v>
      </c>
      <c r="AH64" s="97" t="str">
        <f t="shared" si="59"/>
        <v>30</v>
      </c>
      <c r="AI64" s="72">
        <f t="shared" si="60"/>
        <v>2.132</v>
      </c>
      <c r="AJ64" s="119">
        <f t="shared" si="61"/>
        <v>0</v>
      </c>
      <c r="AK64" s="119">
        <v>0</v>
      </c>
      <c r="AL64" s="119"/>
      <c r="AM64" s="119">
        <v>0</v>
      </c>
      <c r="AN64" s="119"/>
      <c r="AO64" s="119">
        <v>0</v>
      </c>
      <c r="AP64" s="119"/>
      <c r="AQ64" s="119">
        <v>0</v>
      </c>
      <c r="AR64" s="119"/>
      <c r="AS64" s="119">
        <v>10.66</v>
      </c>
      <c r="AT64" s="119"/>
      <c r="AU64" s="72">
        <f t="shared" si="62"/>
        <v>10.25</v>
      </c>
      <c r="AV64" s="119" t="str">
        <f t="shared" si="63"/>
        <v>8</v>
      </c>
      <c r="AW64" s="119">
        <v>11.5</v>
      </c>
      <c r="AX64" s="119" t="str">
        <f t="shared" si="77"/>
        <v>4</v>
      </c>
      <c r="AY64" s="119">
        <v>9</v>
      </c>
      <c r="AZ64" s="119"/>
      <c r="BA64" s="72">
        <f t="shared" si="64"/>
        <v>13.468</v>
      </c>
      <c r="BB64" s="119" t="str">
        <f t="shared" si="65"/>
        <v>5</v>
      </c>
      <c r="BC64" s="119">
        <v>14</v>
      </c>
      <c r="BD64" s="119" t="str">
        <f t="shared" si="86"/>
        <v>3</v>
      </c>
      <c r="BE64" s="119">
        <v>12.67</v>
      </c>
      <c r="BF64" s="119"/>
      <c r="BG64" s="72">
        <v>14</v>
      </c>
      <c r="BH64" s="119" t="str">
        <f t="shared" si="67"/>
        <v>2</v>
      </c>
      <c r="BI64" s="119">
        <v>10</v>
      </c>
      <c r="BJ64" s="119"/>
      <c r="BK64" s="75">
        <f t="shared" si="68"/>
        <v>6.977333333333333</v>
      </c>
      <c r="BL64" s="71">
        <f t="shared" si="69"/>
        <v>15</v>
      </c>
      <c r="BM64" s="76">
        <f t="shared" si="70"/>
        <v>8.680833333333334</v>
      </c>
      <c r="BN64" s="77">
        <f t="shared" si="71"/>
        <v>35</v>
      </c>
      <c r="BO64" s="78" t="str">
        <f t="shared" si="87"/>
        <v>Ajourné</v>
      </c>
    </row>
    <row r="65" spans="1:67" ht="21" customHeight="1">
      <c r="A65" s="138">
        <v>50</v>
      </c>
      <c r="B65" s="139" t="s">
        <v>241</v>
      </c>
      <c r="C65" s="139" t="s">
        <v>242</v>
      </c>
      <c r="D65" s="139" t="s">
        <v>243</v>
      </c>
      <c r="E65" s="93">
        <f t="shared" si="46"/>
        <v>8.036</v>
      </c>
      <c r="F65" s="139">
        <f t="shared" si="47"/>
        <v>6</v>
      </c>
      <c r="G65" s="139">
        <v>3.67</v>
      </c>
      <c r="H65" s="139" t="str">
        <f t="shared" si="48"/>
        <v>0</v>
      </c>
      <c r="I65" s="139">
        <v>6</v>
      </c>
      <c r="J65" s="139" t="str">
        <f t="shared" si="49"/>
        <v>0</v>
      </c>
      <c r="K65" s="139">
        <v>11.17</v>
      </c>
      <c r="L65" s="139" t="str">
        <f t="shared" si="81"/>
        <v>3</v>
      </c>
      <c r="M65" s="139">
        <v>8.67</v>
      </c>
      <c r="N65" s="139" t="str">
        <f t="shared" si="82"/>
        <v>0</v>
      </c>
      <c r="O65" s="139">
        <v>10.67</v>
      </c>
      <c r="P65" s="139" t="str">
        <f t="shared" si="50"/>
        <v>3</v>
      </c>
      <c r="Q65" s="93">
        <f t="shared" si="51"/>
        <v>13.375</v>
      </c>
      <c r="R65" s="139" t="str">
        <f t="shared" si="52"/>
        <v>8</v>
      </c>
      <c r="S65" s="139">
        <v>15</v>
      </c>
      <c r="T65" s="139" t="str">
        <f t="shared" si="53"/>
        <v>4</v>
      </c>
      <c r="U65" s="139">
        <v>11.75</v>
      </c>
      <c r="V65" s="139" t="str">
        <f t="shared" si="83"/>
        <v>4</v>
      </c>
      <c r="W65" s="93">
        <f t="shared" si="54"/>
        <v>10.568000000000001</v>
      </c>
      <c r="X65" s="139" t="str">
        <f t="shared" si="55"/>
        <v>5</v>
      </c>
      <c r="Y65" s="139">
        <v>10.5</v>
      </c>
      <c r="Z65" s="139" t="str">
        <f t="shared" si="56"/>
        <v>3</v>
      </c>
      <c r="AA65" s="139">
        <v>10.67</v>
      </c>
      <c r="AB65" s="139" t="str">
        <f t="shared" si="84"/>
        <v>2</v>
      </c>
      <c r="AC65" s="93">
        <v>12</v>
      </c>
      <c r="AD65" s="139" t="str">
        <f t="shared" si="57"/>
        <v>2</v>
      </c>
      <c r="AE65" s="139">
        <v>11.5</v>
      </c>
      <c r="AF65" s="139" t="str">
        <f t="shared" si="85"/>
        <v>2</v>
      </c>
      <c r="AG65" s="96">
        <f t="shared" si="58"/>
        <v>10.145999999999999</v>
      </c>
      <c r="AH65" s="97" t="str">
        <f t="shared" si="59"/>
        <v>30</v>
      </c>
      <c r="AI65" s="72">
        <f t="shared" si="60"/>
        <v>6.465999999999999</v>
      </c>
      <c r="AJ65" s="119">
        <f t="shared" si="61"/>
        <v>0</v>
      </c>
      <c r="AK65" s="119">
        <v>6</v>
      </c>
      <c r="AL65" s="119"/>
      <c r="AM65" s="119">
        <v>2</v>
      </c>
      <c r="AN65" s="119"/>
      <c r="AO65" s="119">
        <v>10.67</v>
      </c>
      <c r="AP65" s="119"/>
      <c r="AQ65" s="119">
        <v>3</v>
      </c>
      <c r="AR65" s="119"/>
      <c r="AS65" s="119">
        <v>10.66</v>
      </c>
      <c r="AT65" s="119"/>
      <c r="AU65" s="72">
        <f t="shared" si="62"/>
        <v>5.585</v>
      </c>
      <c r="AV65" s="119">
        <f t="shared" si="63"/>
        <v>0</v>
      </c>
      <c r="AW65" s="119">
        <v>0</v>
      </c>
      <c r="AX65" s="119" t="str">
        <f t="shared" si="77"/>
        <v>0</v>
      </c>
      <c r="AY65" s="119">
        <v>11.17</v>
      </c>
      <c r="AZ65" s="119"/>
      <c r="BA65" s="72">
        <f t="shared" si="64"/>
        <v>14</v>
      </c>
      <c r="BB65" s="119" t="str">
        <f t="shared" si="65"/>
        <v>5</v>
      </c>
      <c r="BC65" s="119">
        <v>16</v>
      </c>
      <c r="BD65" s="119" t="str">
        <f t="shared" si="86"/>
        <v>3</v>
      </c>
      <c r="BE65" s="119">
        <v>11</v>
      </c>
      <c r="BF65" s="119"/>
      <c r="BG65" s="72">
        <v>14</v>
      </c>
      <c r="BH65" s="119" t="str">
        <f t="shared" si="67"/>
        <v>2</v>
      </c>
      <c r="BI65" s="119">
        <v>11</v>
      </c>
      <c r="BJ65" s="119"/>
      <c r="BK65" s="75">
        <f t="shared" si="68"/>
        <v>7.989</v>
      </c>
      <c r="BL65" s="71">
        <f t="shared" si="69"/>
        <v>7</v>
      </c>
      <c r="BM65" s="76">
        <f t="shared" si="70"/>
        <v>9.067499999999999</v>
      </c>
      <c r="BN65" s="77">
        <f t="shared" si="71"/>
        <v>28</v>
      </c>
      <c r="BO65" s="78" t="str">
        <f t="shared" si="87"/>
        <v>Ajourné</v>
      </c>
    </row>
    <row r="66" spans="1:67" ht="21" customHeight="1">
      <c r="A66" s="78">
        <v>51</v>
      </c>
      <c r="B66" s="119" t="s">
        <v>196</v>
      </c>
      <c r="C66" s="119" t="s">
        <v>197</v>
      </c>
      <c r="D66" s="119" t="s">
        <v>198</v>
      </c>
      <c r="E66" s="72">
        <f t="shared" si="46"/>
        <v>9.366000000000001</v>
      </c>
      <c r="F66" s="73">
        <f t="shared" si="47"/>
        <v>9</v>
      </c>
      <c r="G66" s="136">
        <v>11</v>
      </c>
      <c r="H66" s="74" t="str">
        <f t="shared" si="48"/>
        <v>3</v>
      </c>
      <c r="I66" s="136">
        <v>10.33</v>
      </c>
      <c r="J66" s="74" t="str">
        <f t="shared" si="49"/>
        <v>3</v>
      </c>
      <c r="K66" s="136">
        <v>11.5</v>
      </c>
      <c r="L66" s="74" t="str">
        <f t="shared" si="81"/>
        <v>3</v>
      </c>
      <c r="M66" s="136">
        <v>5.33</v>
      </c>
      <c r="N66" s="74" t="str">
        <f t="shared" si="82"/>
        <v>0</v>
      </c>
      <c r="O66" s="136">
        <v>8.67</v>
      </c>
      <c r="P66" s="74" t="str">
        <f t="shared" si="50"/>
        <v>0</v>
      </c>
      <c r="Q66" s="72">
        <f t="shared" si="51"/>
        <v>11.625</v>
      </c>
      <c r="R66" s="73" t="str">
        <f t="shared" si="52"/>
        <v>8</v>
      </c>
      <c r="S66" s="136">
        <v>12.75</v>
      </c>
      <c r="T66" s="74" t="str">
        <f t="shared" si="53"/>
        <v>4</v>
      </c>
      <c r="U66" s="136">
        <v>10.5</v>
      </c>
      <c r="V66" s="74" t="str">
        <f t="shared" si="83"/>
        <v>4</v>
      </c>
      <c r="W66" s="72">
        <f t="shared" si="54"/>
        <v>10.732</v>
      </c>
      <c r="X66" s="73" t="str">
        <f t="shared" si="55"/>
        <v>5</v>
      </c>
      <c r="Y66" s="136">
        <v>12</v>
      </c>
      <c r="Z66" s="74" t="str">
        <f t="shared" si="56"/>
        <v>3</v>
      </c>
      <c r="AA66" s="136">
        <v>8.83</v>
      </c>
      <c r="AB66" s="74" t="str">
        <f t="shared" si="84"/>
        <v>0</v>
      </c>
      <c r="AC66" s="72">
        <v>12</v>
      </c>
      <c r="AD66" s="72" t="str">
        <f t="shared" si="57"/>
        <v>2</v>
      </c>
      <c r="AE66" s="136">
        <v>10</v>
      </c>
      <c r="AF66" s="74" t="str">
        <f t="shared" si="85"/>
        <v>2</v>
      </c>
      <c r="AG66" s="75">
        <f t="shared" si="58"/>
        <v>10.371666666666666</v>
      </c>
      <c r="AH66" s="71" t="str">
        <f t="shared" si="59"/>
        <v>30</v>
      </c>
      <c r="AI66" s="72">
        <f t="shared" si="60"/>
        <v>2.334</v>
      </c>
      <c r="AJ66" s="73">
        <f t="shared" si="61"/>
        <v>3</v>
      </c>
      <c r="AK66" s="136">
        <v>11.67</v>
      </c>
      <c r="AL66" s="74" t="str">
        <f aca="true" t="shared" si="88" ref="AL66:AL72">IF((AK66&gt;=9.999),"3","0")</f>
        <v>3</v>
      </c>
      <c r="AM66" s="136">
        <v>0</v>
      </c>
      <c r="AN66" s="74" t="str">
        <f aca="true" t="shared" si="89" ref="AN66:AN73">IF((AM66&gt;=9.999),"3","0")</f>
        <v>0</v>
      </c>
      <c r="AO66" s="136">
        <v>0</v>
      </c>
      <c r="AP66" s="74" t="str">
        <f aca="true" t="shared" si="90" ref="AP66:AP73">IF((AO66&gt;=9.999),"3","0")</f>
        <v>0</v>
      </c>
      <c r="AQ66" s="136">
        <v>0</v>
      </c>
      <c r="AR66" s="74" t="str">
        <f aca="true" t="shared" si="91" ref="AR66:AR73">IF((AQ66&gt;=9.999),"3","0")</f>
        <v>0</v>
      </c>
      <c r="AS66" s="136">
        <v>0</v>
      </c>
      <c r="AT66" s="74" t="str">
        <f aca="true" t="shared" si="92" ref="AT66:AT73">IF((AS66&gt;=9.999),"3","0")</f>
        <v>0</v>
      </c>
      <c r="AU66" s="72">
        <f t="shared" si="62"/>
        <v>11.125</v>
      </c>
      <c r="AV66" s="73" t="str">
        <f t="shared" si="63"/>
        <v>8</v>
      </c>
      <c r="AW66" s="136">
        <v>11.75</v>
      </c>
      <c r="AX66" s="74" t="str">
        <f t="shared" si="77"/>
        <v>4</v>
      </c>
      <c r="AY66" s="136">
        <v>10.5</v>
      </c>
      <c r="AZ66" s="74" t="str">
        <f aca="true" t="shared" si="93" ref="AZ66:AZ72">IF((AY66&gt;=9.999),"4","0")</f>
        <v>4</v>
      </c>
      <c r="BA66" s="72">
        <f t="shared" si="64"/>
        <v>10.732</v>
      </c>
      <c r="BB66" s="73" t="str">
        <f t="shared" si="65"/>
        <v>5</v>
      </c>
      <c r="BC66" s="136">
        <v>12</v>
      </c>
      <c r="BD66" s="74" t="str">
        <f t="shared" si="86"/>
        <v>3</v>
      </c>
      <c r="BE66" s="136">
        <v>8.83</v>
      </c>
      <c r="BF66" s="74" t="str">
        <f aca="true" t="shared" si="94" ref="BF66:BF72">IF((BE66&gt;=9.999),"2","0")</f>
        <v>0</v>
      </c>
      <c r="BG66" s="72">
        <v>14</v>
      </c>
      <c r="BH66" s="72" t="str">
        <f t="shared" si="67"/>
        <v>2</v>
      </c>
      <c r="BI66" s="136">
        <v>10.5</v>
      </c>
      <c r="BJ66" s="74" t="str">
        <f aca="true" t="shared" si="95" ref="BJ66:BJ72">IF((BI66&gt;=9.999),"2","0")</f>
        <v>2</v>
      </c>
      <c r="BK66" s="75">
        <f t="shared" si="68"/>
        <v>6.855666666666666</v>
      </c>
      <c r="BL66" s="71">
        <f t="shared" si="69"/>
        <v>18</v>
      </c>
      <c r="BM66" s="76">
        <f t="shared" si="70"/>
        <v>8.613666666666665</v>
      </c>
      <c r="BN66" s="77">
        <f t="shared" si="71"/>
        <v>42</v>
      </c>
      <c r="BO66" s="78" t="str">
        <f t="shared" si="87"/>
        <v>Ajourné</v>
      </c>
    </row>
    <row r="67" spans="1:67" ht="21" customHeight="1">
      <c r="A67" s="138">
        <v>52</v>
      </c>
      <c r="B67" s="139" t="s">
        <v>199</v>
      </c>
      <c r="C67" s="139" t="s">
        <v>83</v>
      </c>
      <c r="D67" s="139" t="s">
        <v>200</v>
      </c>
      <c r="E67" s="93">
        <f t="shared" si="46"/>
        <v>8.066</v>
      </c>
      <c r="F67" s="94">
        <f t="shared" si="47"/>
        <v>3</v>
      </c>
      <c r="G67" s="134">
        <v>7.33</v>
      </c>
      <c r="H67" s="95" t="str">
        <f t="shared" si="48"/>
        <v>0</v>
      </c>
      <c r="I67" s="134">
        <v>8.67</v>
      </c>
      <c r="J67" s="95" t="str">
        <f t="shared" si="49"/>
        <v>0</v>
      </c>
      <c r="K67" s="134">
        <v>6.33</v>
      </c>
      <c r="L67" s="95" t="str">
        <f t="shared" si="81"/>
        <v>0</v>
      </c>
      <c r="M67" s="134">
        <v>6.33</v>
      </c>
      <c r="N67" s="95" t="str">
        <f t="shared" si="82"/>
        <v>0</v>
      </c>
      <c r="O67" s="134">
        <v>11.67</v>
      </c>
      <c r="P67" s="95" t="str">
        <f t="shared" si="50"/>
        <v>3</v>
      </c>
      <c r="Q67" s="93">
        <f t="shared" si="51"/>
        <v>13.434999999999999</v>
      </c>
      <c r="R67" s="94" t="str">
        <f t="shared" si="52"/>
        <v>8</v>
      </c>
      <c r="S67" s="134">
        <v>11.87</v>
      </c>
      <c r="T67" s="95" t="str">
        <f t="shared" si="53"/>
        <v>4</v>
      </c>
      <c r="U67" s="134">
        <v>15</v>
      </c>
      <c r="V67" s="95" t="str">
        <f t="shared" si="83"/>
        <v>4</v>
      </c>
      <c r="W67" s="93">
        <f t="shared" si="54"/>
        <v>10.532</v>
      </c>
      <c r="X67" s="94" t="str">
        <f t="shared" si="55"/>
        <v>5</v>
      </c>
      <c r="Y67" s="134">
        <v>12</v>
      </c>
      <c r="Z67" s="95" t="str">
        <f t="shared" si="56"/>
        <v>3</v>
      </c>
      <c r="AA67" s="134">
        <v>8.33</v>
      </c>
      <c r="AB67" s="95" t="str">
        <f t="shared" si="84"/>
        <v>0</v>
      </c>
      <c r="AC67" s="93">
        <v>12</v>
      </c>
      <c r="AD67" s="93" t="str">
        <f t="shared" si="57"/>
        <v>2</v>
      </c>
      <c r="AE67" s="134">
        <v>10.5</v>
      </c>
      <c r="AF67" s="95" t="str">
        <f t="shared" si="85"/>
        <v>2</v>
      </c>
      <c r="AG67" s="96">
        <f t="shared" si="58"/>
        <v>10.171</v>
      </c>
      <c r="AH67" s="97" t="str">
        <f t="shared" si="59"/>
        <v>30</v>
      </c>
      <c r="AI67" s="72">
        <f t="shared" si="60"/>
        <v>0</v>
      </c>
      <c r="AJ67" s="73">
        <f t="shared" si="61"/>
        <v>0</v>
      </c>
      <c r="AK67" s="136">
        <v>0</v>
      </c>
      <c r="AL67" s="74" t="str">
        <f t="shared" si="88"/>
        <v>0</v>
      </c>
      <c r="AM67" s="136">
        <v>0</v>
      </c>
      <c r="AN67" s="74" t="str">
        <f t="shared" si="89"/>
        <v>0</v>
      </c>
      <c r="AO67" s="136">
        <v>0</v>
      </c>
      <c r="AP67" s="74" t="str">
        <f t="shared" si="90"/>
        <v>0</v>
      </c>
      <c r="AQ67" s="136">
        <v>0</v>
      </c>
      <c r="AR67" s="74" t="str">
        <f t="shared" si="91"/>
        <v>0</v>
      </c>
      <c r="AS67" s="136">
        <v>0</v>
      </c>
      <c r="AT67" s="74" t="str">
        <f t="shared" si="92"/>
        <v>0</v>
      </c>
      <c r="AU67" s="72">
        <f t="shared" si="62"/>
        <v>8</v>
      </c>
      <c r="AV67" s="73">
        <f t="shared" si="63"/>
        <v>4</v>
      </c>
      <c r="AW67" s="136">
        <v>0</v>
      </c>
      <c r="AX67" s="74" t="str">
        <f t="shared" si="77"/>
        <v>0</v>
      </c>
      <c r="AY67" s="136">
        <v>16</v>
      </c>
      <c r="AZ67" s="74" t="str">
        <f t="shared" si="93"/>
        <v>4</v>
      </c>
      <c r="BA67" s="72">
        <f t="shared" si="64"/>
        <v>11.168000000000001</v>
      </c>
      <c r="BB67" s="73" t="str">
        <f t="shared" si="65"/>
        <v>5</v>
      </c>
      <c r="BC67" s="136">
        <v>13.5</v>
      </c>
      <c r="BD67" s="74" t="str">
        <f t="shared" si="86"/>
        <v>3</v>
      </c>
      <c r="BE67" s="136">
        <v>7.67</v>
      </c>
      <c r="BF67" s="74" t="str">
        <f t="shared" si="94"/>
        <v>0</v>
      </c>
      <c r="BG67" s="72">
        <v>14</v>
      </c>
      <c r="BH67" s="72" t="str">
        <f t="shared" si="67"/>
        <v>2</v>
      </c>
      <c r="BI67" s="136">
        <v>10</v>
      </c>
      <c r="BJ67" s="74" t="str">
        <f t="shared" si="95"/>
        <v>2</v>
      </c>
      <c r="BK67" s="75">
        <f t="shared" si="68"/>
        <v>4.928</v>
      </c>
      <c r="BL67" s="71">
        <f t="shared" si="69"/>
        <v>11</v>
      </c>
      <c r="BM67" s="76">
        <f t="shared" si="70"/>
        <v>7.5495</v>
      </c>
      <c r="BN67" s="77">
        <f t="shared" si="71"/>
        <v>29</v>
      </c>
      <c r="BO67" s="78" t="str">
        <f t="shared" si="87"/>
        <v>Ajourné</v>
      </c>
    </row>
    <row r="68" spans="1:67" ht="21" customHeight="1">
      <c r="A68" s="78">
        <v>53</v>
      </c>
      <c r="B68" s="119" t="s">
        <v>201</v>
      </c>
      <c r="C68" s="119" t="s">
        <v>202</v>
      </c>
      <c r="D68" s="119" t="s">
        <v>203</v>
      </c>
      <c r="E68" s="72">
        <f t="shared" si="46"/>
        <v>2.2</v>
      </c>
      <c r="F68" s="73">
        <f t="shared" si="47"/>
        <v>3</v>
      </c>
      <c r="G68" s="136">
        <v>0</v>
      </c>
      <c r="H68" s="74" t="str">
        <f t="shared" si="48"/>
        <v>0</v>
      </c>
      <c r="I68" s="136">
        <v>0</v>
      </c>
      <c r="J68" s="74" t="str">
        <f t="shared" si="49"/>
        <v>0</v>
      </c>
      <c r="K68" s="136">
        <v>11</v>
      </c>
      <c r="L68" s="74" t="str">
        <f t="shared" si="81"/>
        <v>3</v>
      </c>
      <c r="M68" s="136">
        <v>0</v>
      </c>
      <c r="N68" s="74" t="str">
        <f t="shared" si="82"/>
        <v>0</v>
      </c>
      <c r="O68" s="136">
        <v>0</v>
      </c>
      <c r="P68" s="74" t="str">
        <f t="shared" si="50"/>
        <v>0</v>
      </c>
      <c r="Q68" s="72">
        <f t="shared" si="51"/>
        <v>5.5</v>
      </c>
      <c r="R68" s="73">
        <f t="shared" si="52"/>
        <v>4</v>
      </c>
      <c r="S68" s="136">
        <v>11</v>
      </c>
      <c r="T68" s="74" t="str">
        <f t="shared" si="53"/>
        <v>4</v>
      </c>
      <c r="U68" s="136"/>
      <c r="V68" s="74" t="str">
        <f t="shared" si="83"/>
        <v>0</v>
      </c>
      <c r="W68" s="72">
        <f t="shared" si="54"/>
        <v>11.668000000000001</v>
      </c>
      <c r="X68" s="73" t="str">
        <f t="shared" si="55"/>
        <v>5</v>
      </c>
      <c r="Y68" s="136">
        <v>13</v>
      </c>
      <c r="Z68" s="74" t="str">
        <f t="shared" si="56"/>
        <v>3</v>
      </c>
      <c r="AA68" s="136">
        <v>9.67</v>
      </c>
      <c r="AB68" s="74" t="str">
        <f t="shared" si="84"/>
        <v>0</v>
      </c>
      <c r="AC68" s="72">
        <v>12</v>
      </c>
      <c r="AD68" s="72" t="str">
        <f t="shared" si="57"/>
        <v>2</v>
      </c>
      <c r="AE68" s="136">
        <v>10</v>
      </c>
      <c r="AF68" s="74" t="str">
        <f t="shared" si="85"/>
        <v>2</v>
      </c>
      <c r="AG68" s="75">
        <f t="shared" si="58"/>
        <v>5.311333333333334</v>
      </c>
      <c r="AH68" s="71">
        <f t="shared" si="59"/>
        <v>14</v>
      </c>
      <c r="AI68" s="72">
        <f t="shared" si="60"/>
        <v>2.8</v>
      </c>
      <c r="AJ68" s="73">
        <f t="shared" si="61"/>
        <v>3</v>
      </c>
      <c r="AK68" s="136">
        <v>0</v>
      </c>
      <c r="AL68" s="74" t="str">
        <f t="shared" si="88"/>
        <v>0</v>
      </c>
      <c r="AM68" s="136">
        <v>0</v>
      </c>
      <c r="AN68" s="74" t="str">
        <f t="shared" si="89"/>
        <v>0</v>
      </c>
      <c r="AO68" s="136">
        <v>0</v>
      </c>
      <c r="AP68" s="74" t="str">
        <f t="shared" si="90"/>
        <v>0</v>
      </c>
      <c r="AQ68" s="136">
        <v>0</v>
      </c>
      <c r="AR68" s="74" t="str">
        <f t="shared" si="91"/>
        <v>0</v>
      </c>
      <c r="AS68" s="136">
        <v>14</v>
      </c>
      <c r="AT68" s="74" t="str">
        <f t="shared" si="92"/>
        <v>3</v>
      </c>
      <c r="AU68" s="72">
        <f t="shared" si="62"/>
        <v>13.125</v>
      </c>
      <c r="AV68" s="73" t="str">
        <f t="shared" si="63"/>
        <v>8</v>
      </c>
      <c r="AW68" s="136">
        <v>13.75</v>
      </c>
      <c r="AX68" s="74" t="str">
        <f t="shared" si="77"/>
        <v>4</v>
      </c>
      <c r="AY68" s="136">
        <v>12.5</v>
      </c>
      <c r="AZ68" s="74" t="str">
        <f t="shared" si="93"/>
        <v>4</v>
      </c>
      <c r="BA68" s="72">
        <f t="shared" si="64"/>
        <v>11.668000000000001</v>
      </c>
      <c r="BB68" s="73" t="str">
        <f t="shared" si="65"/>
        <v>5</v>
      </c>
      <c r="BC68" s="136">
        <v>13</v>
      </c>
      <c r="BD68" s="74" t="str">
        <f t="shared" si="86"/>
        <v>3</v>
      </c>
      <c r="BE68" s="136">
        <v>9.67</v>
      </c>
      <c r="BF68" s="74" t="str">
        <f t="shared" si="94"/>
        <v>0</v>
      </c>
      <c r="BG68" s="72">
        <v>14</v>
      </c>
      <c r="BH68" s="72" t="str">
        <f t="shared" si="67"/>
        <v>2</v>
      </c>
      <c r="BI68" s="136">
        <v>10.5</v>
      </c>
      <c r="BJ68" s="74" t="str">
        <f t="shared" si="95"/>
        <v>2</v>
      </c>
      <c r="BK68" s="75">
        <f t="shared" si="68"/>
        <v>7.7780000000000005</v>
      </c>
      <c r="BL68" s="71">
        <f t="shared" si="69"/>
        <v>18</v>
      </c>
      <c r="BM68" s="76">
        <f t="shared" si="70"/>
        <v>6.544666666666668</v>
      </c>
      <c r="BN68" s="77">
        <f t="shared" si="71"/>
        <v>32</v>
      </c>
      <c r="BO68" s="78" t="str">
        <f t="shared" si="87"/>
        <v>Ajourné</v>
      </c>
    </row>
    <row r="69" spans="1:67" ht="21" customHeight="1">
      <c r="A69" s="78">
        <v>54</v>
      </c>
      <c r="B69" s="119" t="s">
        <v>204</v>
      </c>
      <c r="C69" s="119" t="s">
        <v>205</v>
      </c>
      <c r="D69" s="119" t="s">
        <v>206</v>
      </c>
      <c r="E69" s="72">
        <f t="shared" si="46"/>
        <v>4.334</v>
      </c>
      <c r="F69" s="73">
        <f t="shared" si="47"/>
        <v>6</v>
      </c>
      <c r="G69" s="136">
        <v>0</v>
      </c>
      <c r="H69" s="74" t="str">
        <f t="shared" si="48"/>
        <v>0</v>
      </c>
      <c r="I69" s="136">
        <v>0</v>
      </c>
      <c r="J69" s="74" t="str">
        <f t="shared" si="49"/>
        <v>0</v>
      </c>
      <c r="K69" s="136">
        <v>11.67</v>
      </c>
      <c r="L69" s="74" t="str">
        <f t="shared" si="81"/>
        <v>3</v>
      </c>
      <c r="M69" s="136">
        <v>0</v>
      </c>
      <c r="N69" s="74" t="str">
        <f t="shared" si="82"/>
        <v>0</v>
      </c>
      <c r="O69" s="136">
        <v>10</v>
      </c>
      <c r="P69" s="74" t="str">
        <f t="shared" si="50"/>
        <v>3</v>
      </c>
      <c r="Q69" s="72">
        <f t="shared" si="51"/>
        <v>12.5</v>
      </c>
      <c r="R69" s="73" t="str">
        <f t="shared" si="52"/>
        <v>8</v>
      </c>
      <c r="S69" s="136">
        <v>14.25</v>
      </c>
      <c r="T69" s="74" t="str">
        <f t="shared" si="53"/>
        <v>4</v>
      </c>
      <c r="U69" s="136">
        <v>10.75</v>
      </c>
      <c r="V69" s="74" t="str">
        <f t="shared" si="83"/>
        <v>4</v>
      </c>
      <c r="W69" s="72">
        <f t="shared" si="54"/>
        <v>12.8</v>
      </c>
      <c r="X69" s="73" t="str">
        <f t="shared" si="55"/>
        <v>5</v>
      </c>
      <c r="Y69" s="136">
        <v>13</v>
      </c>
      <c r="Z69" s="74" t="str">
        <f t="shared" si="56"/>
        <v>3</v>
      </c>
      <c r="AA69" s="136">
        <v>12.5</v>
      </c>
      <c r="AB69" s="74" t="str">
        <f t="shared" si="84"/>
        <v>2</v>
      </c>
      <c r="AC69" s="72">
        <v>12</v>
      </c>
      <c r="AD69" s="72" t="str">
        <f t="shared" si="57"/>
        <v>2</v>
      </c>
      <c r="AE69" s="136">
        <v>10</v>
      </c>
      <c r="AF69" s="74" t="str">
        <f t="shared" si="85"/>
        <v>2</v>
      </c>
      <c r="AG69" s="75">
        <f t="shared" si="58"/>
        <v>8.433666666666666</v>
      </c>
      <c r="AH69" s="71">
        <f t="shared" si="59"/>
        <v>21</v>
      </c>
      <c r="AI69" s="72">
        <f t="shared" si="60"/>
        <v>0</v>
      </c>
      <c r="AJ69" s="73">
        <f t="shared" si="61"/>
        <v>0</v>
      </c>
      <c r="AK69" s="136">
        <v>0</v>
      </c>
      <c r="AL69" s="74" t="str">
        <f t="shared" si="88"/>
        <v>0</v>
      </c>
      <c r="AM69" s="136">
        <v>0</v>
      </c>
      <c r="AN69" s="74" t="str">
        <f t="shared" si="89"/>
        <v>0</v>
      </c>
      <c r="AO69" s="136">
        <v>0</v>
      </c>
      <c r="AP69" s="74" t="str">
        <f t="shared" si="90"/>
        <v>0</v>
      </c>
      <c r="AQ69" s="136">
        <v>0</v>
      </c>
      <c r="AR69" s="74" t="str">
        <f t="shared" si="91"/>
        <v>0</v>
      </c>
      <c r="AS69" s="136"/>
      <c r="AT69" s="74" t="str">
        <f t="shared" si="92"/>
        <v>0</v>
      </c>
      <c r="AU69" s="72">
        <f t="shared" si="62"/>
        <v>10.75</v>
      </c>
      <c r="AV69" s="73" t="str">
        <f t="shared" si="63"/>
        <v>8</v>
      </c>
      <c r="AW69" s="136">
        <v>10</v>
      </c>
      <c r="AX69" s="74" t="str">
        <f t="shared" si="77"/>
        <v>4</v>
      </c>
      <c r="AY69" s="136">
        <v>11.5</v>
      </c>
      <c r="AZ69" s="74" t="str">
        <f t="shared" si="93"/>
        <v>4</v>
      </c>
      <c r="BA69" s="72">
        <f t="shared" si="64"/>
        <v>11.768</v>
      </c>
      <c r="BB69" s="73" t="str">
        <f t="shared" si="65"/>
        <v>5</v>
      </c>
      <c r="BC69" s="136">
        <v>13</v>
      </c>
      <c r="BD69" s="74" t="str">
        <f t="shared" si="86"/>
        <v>3</v>
      </c>
      <c r="BE69" s="136">
        <v>9.92</v>
      </c>
      <c r="BF69" s="74" t="str">
        <f t="shared" si="94"/>
        <v>0</v>
      </c>
      <c r="BG69" s="72">
        <v>14</v>
      </c>
      <c r="BH69" s="72" t="str">
        <f t="shared" si="67"/>
        <v>2</v>
      </c>
      <c r="BI69" s="136">
        <v>12.5</v>
      </c>
      <c r="BJ69" s="74" t="str">
        <f t="shared" si="95"/>
        <v>2</v>
      </c>
      <c r="BK69" s="75">
        <f t="shared" si="68"/>
        <v>5.761333333333334</v>
      </c>
      <c r="BL69" s="71">
        <f t="shared" si="69"/>
        <v>15</v>
      </c>
      <c r="BM69" s="76">
        <f t="shared" si="70"/>
        <v>7.0975</v>
      </c>
      <c r="BN69" s="77">
        <f t="shared" si="71"/>
        <v>36</v>
      </c>
      <c r="BO69" s="78" t="str">
        <f t="shared" si="87"/>
        <v>Ajourné</v>
      </c>
    </row>
    <row r="70" spans="1:67" ht="21" customHeight="1">
      <c r="A70" s="138">
        <v>55</v>
      </c>
      <c r="B70" s="139" t="s">
        <v>207</v>
      </c>
      <c r="C70" s="139" t="s">
        <v>208</v>
      </c>
      <c r="D70" s="139" t="s">
        <v>209</v>
      </c>
      <c r="E70" s="93">
        <f t="shared" si="46"/>
        <v>8.767999999999999</v>
      </c>
      <c r="F70" s="94">
        <f t="shared" si="47"/>
        <v>6</v>
      </c>
      <c r="G70" s="134">
        <v>4.33</v>
      </c>
      <c r="H70" s="95" t="str">
        <f t="shared" si="48"/>
        <v>0</v>
      </c>
      <c r="I70" s="134">
        <v>10</v>
      </c>
      <c r="J70" s="95" t="str">
        <f t="shared" si="49"/>
        <v>3</v>
      </c>
      <c r="K70" s="134">
        <v>9.67</v>
      </c>
      <c r="L70" s="95" t="str">
        <f t="shared" si="81"/>
        <v>0</v>
      </c>
      <c r="M70" s="134">
        <v>9.17</v>
      </c>
      <c r="N70" s="95" t="str">
        <f t="shared" si="82"/>
        <v>0</v>
      </c>
      <c r="O70" s="134">
        <v>10.67</v>
      </c>
      <c r="P70" s="95" t="str">
        <f t="shared" si="50"/>
        <v>3</v>
      </c>
      <c r="Q70" s="93">
        <f t="shared" si="51"/>
        <v>10.75</v>
      </c>
      <c r="R70" s="94" t="str">
        <f t="shared" si="52"/>
        <v>8</v>
      </c>
      <c r="S70" s="134">
        <v>11</v>
      </c>
      <c r="T70" s="95" t="str">
        <f t="shared" si="53"/>
        <v>4</v>
      </c>
      <c r="U70" s="134">
        <v>10.5</v>
      </c>
      <c r="V70" s="95" t="str">
        <f t="shared" si="83"/>
        <v>4</v>
      </c>
      <c r="W70" s="93">
        <f t="shared" si="54"/>
        <v>12.268</v>
      </c>
      <c r="X70" s="94" t="str">
        <f t="shared" si="55"/>
        <v>5</v>
      </c>
      <c r="Y70" s="134">
        <v>14</v>
      </c>
      <c r="Z70" s="95" t="str">
        <f t="shared" si="56"/>
        <v>3</v>
      </c>
      <c r="AA70" s="134">
        <v>9.67</v>
      </c>
      <c r="AB70" s="95" t="str">
        <f t="shared" si="84"/>
        <v>0</v>
      </c>
      <c r="AC70" s="93">
        <v>12</v>
      </c>
      <c r="AD70" s="93" t="str">
        <f t="shared" si="57"/>
        <v>2</v>
      </c>
      <c r="AE70" s="134">
        <v>18</v>
      </c>
      <c r="AF70" s="95" t="str">
        <f t="shared" si="85"/>
        <v>2</v>
      </c>
      <c r="AG70" s="96">
        <f t="shared" si="58"/>
        <v>10.095333333333334</v>
      </c>
      <c r="AH70" s="97" t="str">
        <f t="shared" si="59"/>
        <v>30</v>
      </c>
      <c r="AI70" s="72">
        <f t="shared" si="60"/>
        <v>2.466</v>
      </c>
      <c r="AJ70" s="73">
        <f t="shared" si="61"/>
        <v>3</v>
      </c>
      <c r="AK70" s="136">
        <v>0</v>
      </c>
      <c r="AL70" s="74" t="str">
        <f t="shared" si="88"/>
        <v>0</v>
      </c>
      <c r="AM70" s="136">
        <v>0</v>
      </c>
      <c r="AN70" s="74" t="str">
        <f t="shared" si="89"/>
        <v>0</v>
      </c>
      <c r="AO70" s="136">
        <v>12.33</v>
      </c>
      <c r="AP70" s="74" t="str">
        <f t="shared" si="90"/>
        <v>3</v>
      </c>
      <c r="AQ70" s="136">
        <v>0</v>
      </c>
      <c r="AR70" s="74" t="str">
        <f t="shared" si="91"/>
        <v>0</v>
      </c>
      <c r="AS70" s="136">
        <v>0</v>
      </c>
      <c r="AT70" s="74" t="str">
        <f t="shared" si="92"/>
        <v>0</v>
      </c>
      <c r="AU70" s="72">
        <f t="shared" si="62"/>
        <v>5</v>
      </c>
      <c r="AV70" s="73">
        <f t="shared" si="63"/>
        <v>4</v>
      </c>
      <c r="AW70" s="136">
        <v>0</v>
      </c>
      <c r="AX70" s="74" t="str">
        <f t="shared" si="77"/>
        <v>0</v>
      </c>
      <c r="AY70" s="136">
        <v>10</v>
      </c>
      <c r="AZ70" s="74" t="str">
        <f t="shared" si="93"/>
        <v>4</v>
      </c>
      <c r="BA70" s="72">
        <f t="shared" si="64"/>
        <v>10.068000000000001</v>
      </c>
      <c r="BB70" s="73" t="str">
        <f t="shared" si="65"/>
        <v>5</v>
      </c>
      <c r="BC70" s="136">
        <v>11</v>
      </c>
      <c r="BD70" s="74" t="str">
        <f t="shared" si="86"/>
        <v>3</v>
      </c>
      <c r="BE70" s="136">
        <v>8.67</v>
      </c>
      <c r="BF70" s="74" t="str">
        <f t="shared" si="94"/>
        <v>0</v>
      </c>
      <c r="BG70" s="72">
        <v>14</v>
      </c>
      <c r="BH70" s="72" t="str">
        <f t="shared" si="67"/>
        <v>2</v>
      </c>
      <c r="BI70" s="136">
        <v>12</v>
      </c>
      <c r="BJ70" s="74" t="str">
        <f t="shared" si="95"/>
        <v>2</v>
      </c>
      <c r="BK70" s="75">
        <f t="shared" si="68"/>
        <v>5.177666666666667</v>
      </c>
      <c r="BL70" s="71">
        <f t="shared" si="69"/>
        <v>14</v>
      </c>
      <c r="BM70" s="76">
        <f t="shared" si="70"/>
        <v>7.636500000000001</v>
      </c>
      <c r="BN70" s="77">
        <f t="shared" si="71"/>
        <v>35</v>
      </c>
      <c r="BO70" s="78" t="str">
        <f t="shared" si="87"/>
        <v>Ajourné</v>
      </c>
    </row>
    <row r="71" spans="1:67" ht="21" customHeight="1">
      <c r="A71" s="78">
        <v>56</v>
      </c>
      <c r="B71" s="119" t="s">
        <v>210</v>
      </c>
      <c r="C71" s="119" t="s">
        <v>211</v>
      </c>
      <c r="D71" s="119" t="s">
        <v>212</v>
      </c>
      <c r="E71" s="72">
        <f t="shared" si="46"/>
        <v>4.4</v>
      </c>
      <c r="F71" s="73">
        <f t="shared" si="47"/>
        <v>6</v>
      </c>
      <c r="G71" s="136">
        <v>0</v>
      </c>
      <c r="H71" s="74" t="str">
        <f t="shared" si="48"/>
        <v>0</v>
      </c>
      <c r="I71" s="136">
        <v>0</v>
      </c>
      <c r="J71" s="74" t="str">
        <f t="shared" si="49"/>
        <v>0</v>
      </c>
      <c r="K71" s="136">
        <v>12</v>
      </c>
      <c r="L71" s="74" t="str">
        <f t="shared" si="81"/>
        <v>3</v>
      </c>
      <c r="M71" s="136">
        <v>0</v>
      </c>
      <c r="N71" s="74" t="str">
        <f t="shared" si="82"/>
        <v>0</v>
      </c>
      <c r="O71" s="136">
        <v>10</v>
      </c>
      <c r="P71" s="74" t="str">
        <f t="shared" si="50"/>
        <v>3</v>
      </c>
      <c r="Q71" s="72">
        <f t="shared" si="51"/>
        <v>12</v>
      </c>
      <c r="R71" s="73" t="str">
        <f t="shared" si="52"/>
        <v>8</v>
      </c>
      <c r="S71" s="136">
        <v>11.5</v>
      </c>
      <c r="T71" s="74" t="str">
        <f t="shared" si="53"/>
        <v>4</v>
      </c>
      <c r="U71" s="136">
        <v>12.5</v>
      </c>
      <c r="V71" s="74" t="str">
        <f t="shared" si="83"/>
        <v>4</v>
      </c>
      <c r="W71" s="72">
        <f t="shared" si="54"/>
        <v>10.468</v>
      </c>
      <c r="X71" s="73" t="str">
        <f t="shared" si="55"/>
        <v>5</v>
      </c>
      <c r="Y71" s="136">
        <v>11</v>
      </c>
      <c r="Z71" s="74" t="str">
        <f t="shared" si="56"/>
        <v>3</v>
      </c>
      <c r="AA71" s="136">
        <v>9.67</v>
      </c>
      <c r="AB71" s="74" t="str">
        <f t="shared" si="84"/>
        <v>0</v>
      </c>
      <c r="AC71" s="72">
        <v>12</v>
      </c>
      <c r="AD71" s="72" t="str">
        <f t="shared" si="57"/>
        <v>2</v>
      </c>
      <c r="AE71" s="136">
        <v>11.5</v>
      </c>
      <c r="AF71" s="74" t="str">
        <f t="shared" si="85"/>
        <v>2</v>
      </c>
      <c r="AG71" s="75">
        <f t="shared" si="58"/>
        <v>7.9446666666666665</v>
      </c>
      <c r="AH71" s="71">
        <f t="shared" si="59"/>
        <v>21</v>
      </c>
      <c r="AI71" s="72">
        <f t="shared" si="60"/>
        <v>0</v>
      </c>
      <c r="AJ71" s="73">
        <f t="shared" si="61"/>
        <v>0</v>
      </c>
      <c r="AK71" s="136">
        <v>0</v>
      </c>
      <c r="AL71" s="74" t="str">
        <f t="shared" si="88"/>
        <v>0</v>
      </c>
      <c r="AM71" s="136">
        <v>0</v>
      </c>
      <c r="AN71" s="74" t="str">
        <f t="shared" si="89"/>
        <v>0</v>
      </c>
      <c r="AO71" s="136">
        <v>0</v>
      </c>
      <c r="AP71" s="74" t="str">
        <f t="shared" si="90"/>
        <v>0</v>
      </c>
      <c r="AQ71" s="136">
        <v>0</v>
      </c>
      <c r="AR71" s="74" t="str">
        <f t="shared" si="91"/>
        <v>0</v>
      </c>
      <c r="AS71" s="136">
        <v>0</v>
      </c>
      <c r="AT71" s="74" t="str">
        <f t="shared" si="92"/>
        <v>0</v>
      </c>
      <c r="AU71" s="72">
        <f t="shared" si="62"/>
        <v>10.375</v>
      </c>
      <c r="AV71" s="73" t="str">
        <f t="shared" si="63"/>
        <v>8</v>
      </c>
      <c r="AW71" s="136">
        <v>10.75</v>
      </c>
      <c r="AX71" s="74" t="str">
        <f t="shared" si="77"/>
        <v>4</v>
      </c>
      <c r="AY71" s="136">
        <v>10</v>
      </c>
      <c r="AZ71" s="74" t="str">
        <f t="shared" si="93"/>
        <v>4</v>
      </c>
      <c r="BA71" s="72">
        <f t="shared" si="64"/>
        <v>10.4</v>
      </c>
      <c r="BB71" s="73" t="str">
        <f t="shared" si="65"/>
        <v>5</v>
      </c>
      <c r="BC71" s="136">
        <v>10</v>
      </c>
      <c r="BD71" s="74" t="str">
        <f t="shared" si="86"/>
        <v>3</v>
      </c>
      <c r="BE71" s="136">
        <v>11</v>
      </c>
      <c r="BF71" s="74" t="str">
        <f t="shared" si="94"/>
        <v>2</v>
      </c>
      <c r="BG71" s="72">
        <v>14</v>
      </c>
      <c r="BH71" s="72" t="str">
        <f t="shared" si="67"/>
        <v>2</v>
      </c>
      <c r="BI71" s="136">
        <v>10</v>
      </c>
      <c r="BJ71" s="74" t="str">
        <f t="shared" si="95"/>
        <v>2</v>
      </c>
      <c r="BK71" s="75">
        <f t="shared" si="68"/>
        <v>5.433333333333334</v>
      </c>
      <c r="BL71" s="71">
        <f t="shared" si="69"/>
        <v>15</v>
      </c>
      <c r="BM71" s="76">
        <f t="shared" si="70"/>
        <v>6.689000000000001</v>
      </c>
      <c r="BN71" s="77">
        <f t="shared" si="71"/>
        <v>36</v>
      </c>
      <c r="BO71" s="78" t="str">
        <f t="shared" si="87"/>
        <v>Ajourné</v>
      </c>
    </row>
    <row r="72" spans="1:67" ht="21" customHeight="1">
      <c r="A72" s="139">
        <v>57</v>
      </c>
      <c r="B72" s="139" t="s">
        <v>259</v>
      </c>
      <c r="C72" s="139" t="s">
        <v>260</v>
      </c>
      <c r="D72" s="139" t="s">
        <v>261</v>
      </c>
      <c r="E72" s="93">
        <f t="shared" si="46"/>
        <v>7.466</v>
      </c>
      <c r="F72" s="94">
        <f t="shared" si="47"/>
        <v>6</v>
      </c>
      <c r="G72" s="134">
        <v>4.33</v>
      </c>
      <c r="H72" s="95" t="str">
        <f t="shared" si="48"/>
        <v>0</v>
      </c>
      <c r="I72" s="134">
        <v>6</v>
      </c>
      <c r="J72" s="95" t="str">
        <f t="shared" si="49"/>
        <v>0</v>
      </c>
      <c r="K72" s="134">
        <v>10</v>
      </c>
      <c r="L72" s="95" t="str">
        <f t="shared" si="81"/>
        <v>3</v>
      </c>
      <c r="M72" s="134">
        <v>7</v>
      </c>
      <c r="N72" s="95" t="str">
        <f t="shared" si="82"/>
        <v>0</v>
      </c>
      <c r="O72" s="134">
        <v>10</v>
      </c>
      <c r="P72" s="95" t="str">
        <f t="shared" si="50"/>
        <v>3</v>
      </c>
      <c r="Q72" s="135">
        <f t="shared" si="51"/>
        <v>13</v>
      </c>
      <c r="R72" s="94" t="str">
        <f t="shared" si="52"/>
        <v>8</v>
      </c>
      <c r="S72" s="134">
        <v>14.5</v>
      </c>
      <c r="T72" s="95" t="str">
        <f t="shared" si="53"/>
        <v>4</v>
      </c>
      <c r="U72" s="134">
        <v>11.5</v>
      </c>
      <c r="V72" s="95" t="str">
        <f t="shared" si="83"/>
        <v>4</v>
      </c>
      <c r="W72" s="135">
        <f t="shared" si="54"/>
        <v>11.431999999999999</v>
      </c>
      <c r="X72" s="94" t="str">
        <f t="shared" si="55"/>
        <v>5</v>
      </c>
      <c r="Y72" s="134">
        <v>11.5</v>
      </c>
      <c r="Z72" s="95" t="str">
        <f t="shared" si="56"/>
        <v>3</v>
      </c>
      <c r="AA72" s="134">
        <v>11.33</v>
      </c>
      <c r="AB72" s="95" t="str">
        <f t="shared" si="84"/>
        <v>2</v>
      </c>
      <c r="AC72" s="135">
        <v>16</v>
      </c>
      <c r="AD72" s="93" t="str">
        <f t="shared" si="57"/>
        <v>2</v>
      </c>
      <c r="AE72" s="134">
        <v>16</v>
      </c>
      <c r="AF72" s="95" t="str">
        <f t="shared" si="85"/>
        <v>2</v>
      </c>
      <c r="AG72" s="96">
        <f t="shared" si="58"/>
        <v>10.171666666666665</v>
      </c>
      <c r="AH72" s="97" t="str">
        <f t="shared" si="59"/>
        <v>30</v>
      </c>
      <c r="AI72" s="72">
        <f t="shared" si="60"/>
        <v>6.1</v>
      </c>
      <c r="AJ72" s="73">
        <f t="shared" si="61"/>
        <v>3</v>
      </c>
      <c r="AK72" s="136">
        <v>5</v>
      </c>
      <c r="AL72" s="74" t="str">
        <f t="shared" si="88"/>
        <v>0</v>
      </c>
      <c r="AM72" s="136">
        <v>4</v>
      </c>
      <c r="AN72" s="74" t="str">
        <f t="shared" si="89"/>
        <v>0</v>
      </c>
      <c r="AO72" s="136">
        <v>3.5</v>
      </c>
      <c r="AP72" s="74" t="str">
        <f t="shared" si="90"/>
        <v>0</v>
      </c>
      <c r="AQ72" s="136">
        <v>11</v>
      </c>
      <c r="AR72" s="74" t="str">
        <f t="shared" si="91"/>
        <v>3</v>
      </c>
      <c r="AS72" s="136">
        <v>7</v>
      </c>
      <c r="AT72" s="74" t="str">
        <f t="shared" si="92"/>
        <v>0</v>
      </c>
      <c r="AU72" s="137">
        <f t="shared" si="62"/>
        <v>11.5</v>
      </c>
      <c r="AV72" s="73" t="str">
        <f t="shared" si="63"/>
        <v>8</v>
      </c>
      <c r="AW72" s="136">
        <v>10</v>
      </c>
      <c r="AX72" s="74" t="str">
        <f t="shared" si="77"/>
        <v>4</v>
      </c>
      <c r="AY72" s="136">
        <v>13</v>
      </c>
      <c r="AZ72" s="74" t="str">
        <f t="shared" si="93"/>
        <v>4</v>
      </c>
      <c r="BA72" s="137">
        <f t="shared" si="64"/>
        <v>10.9</v>
      </c>
      <c r="BB72" s="73" t="str">
        <f t="shared" si="65"/>
        <v>5</v>
      </c>
      <c r="BC72" s="136">
        <v>15.5</v>
      </c>
      <c r="BD72" s="74" t="str">
        <f t="shared" si="86"/>
        <v>3</v>
      </c>
      <c r="BE72" s="136">
        <v>4</v>
      </c>
      <c r="BF72" s="74" t="str">
        <f t="shared" si="94"/>
        <v>0</v>
      </c>
      <c r="BG72" s="137">
        <v>10</v>
      </c>
      <c r="BH72" s="72" t="str">
        <f t="shared" si="67"/>
        <v>2</v>
      </c>
      <c r="BI72" s="136">
        <v>10</v>
      </c>
      <c r="BJ72" s="74" t="str">
        <f t="shared" si="95"/>
        <v>2</v>
      </c>
      <c r="BK72" s="75">
        <f t="shared" si="68"/>
        <v>8.6</v>
      </c>
      <c r="BL72" s="71">
        <f t="shared" si="69"/>
        <v>18</v>
      </c>
      <c r="BM72" s="76">
        <f t="shared" si="70"/>
        <v>9.385833333333332</v>
      </c>
      <c r="BN72" s="77">
        <f>IF((BM72&gt;=9.999),"60",(AH72+BL72))</f>
        <v>48</v>
      </c>
      <c r="BO72" s="78" t="s">
        <v>273</v>
      </c>
    </row>
    <row r="73" spans="1:67" ht="21" customHeight="1">
      <c r="A73" s="78">
        <v>58</v>
      </c>
      <c r="B73" s="138" t="s">
        <v>87</v>
      </c>
      <c r="C73" s="138" t="s">
        <v>88</v>
      </c>
      <c r="D73" s="138" t="s">
        <v>89</v>
      </c>
      <c r="E73" s="93">
        <f t="shared" si="46"/>
        <v>9.466000000000001</v>
      </c>
      <c r="F73" s="94">
        <f t="shared" si="47"/>
        <v>3</v>
      </c>
      <c r="G73" s="95">
        <v>9.5</v>
      </c>
      <c r="H73" s="95" t="str">
        <f t="shared" si="48"/>
        <v>0</v>
      </c>
      <c r="I73" s="95">
        <v>7.83</v>
      </c>
      <c r="J73" s="95" t="str">
        <f t="shared" si="49"/>
        <v>0</v>
      </c>
      <c r="K73" s="95">
        <v>15.83</v>
      </c>
      <c r="L73" s="95" t="str">
        <f t="shared" si="81"/>
        <v>3</v>
      </c>
      <c r="M73" s="95">
        <v>7.5</v>
      </c>
      <c r="N73" s="95" t="str">
        <f t="shared" si="82"/>
        <v>0</v>
      </c>
      <c r="O73" s="95">
        <v>6.67</v>
      </c>
      <c r="P73" s="95" t="str">
        <f t="shared" si="50"/>
        <v>0</v>
      </c>
      <c r="Q73" s="93">
        <f t="shared" si="51"/>
        <v>10.75</v>
      </c>
      <c r="R73" s="94" t="str">
        <f t="shared" si="52"/>
        <v>8</v>
      </c>
      <c r="S73" s="95">
        <v>10.5</v>
      </c>
      <c r="T73" s="95" t="str">
        <f t="shared" si="53"/>
        <v>4</v>
      </c>
      <c r="U73" s="95">
        <v>11</v>
      </c>
      <c r="V73" s="95" t="str">
        <f t="shared" si="83"/>
        <v>4</v>
      </c>
      <c r="W73" s="93">
        <f t="shared" si="54"/>
        <v>11.5</v>
      </c>
      <c r="X73" s="94" t="str">
        <f t="shared" si="55"/>
        <v>5</v>
      </c>
      <c r="Y73" s="95">
        <v>12.5</v>
      </c>
      <c r="Z73" s="95" t="str">
        <f t="shared" si="56"/>
        <v>3</v>
      </c>
      <c r="AA73" s="95">
        <v>10</v>
      </c>
      <c r="AB73" s="95" t="str">
        <f t="shared" si="84"/>
        <v>2</v>
      </c>
      <c r="AC73" s="93">
        <v>12</v>
      </c>
      <c r="AD73" s="93" t="str">
        <f t="shared" si="57"/>
        <v>2</v>
      </c>
      <c r="AE73" s="95">
        <v>11</v>
      </c>
      <c r="AF73" s="95" t="str">
        <f t="shared" si="85"/>
        <v>2</v>
      </c>
      <c r="AG73" s="96">
        <f t="shared" si="58"/>
        <v>10.316333333333334</v>
      </c>
      <c r="AH73" s="97" t="str">
        <f t="shared" si="59"/>
        <v>30</v>
      </c>
      <c r="AI73" s="72">
        <f t="shared" si="60"/>
        <v>2.0660000000000003</v>
      </c>
      <c r="AJ73" s="73">
        <f t="shared" si="61"/>
        <v>0</v>
      </c>
      <c r="AK73" s="74">
        <v>10.33</v>
      </c>
      <c r="AL73" s="74"/>
      <c r="AM73" s="74">
        <v>0</v>
      </c>
      <c r="AN73" s="74" t="str">
        <f t="shared" si="89"/>
        <v>0</v>
      </c>
      <c r="AO73" s="74">
        <v>0</v>
      </c>
      <c r="AP73" s="74" t="str">
        <f t="shared" si="90"/>
        <v>0</v>
      </c>
      <c r="AQ73" s="74">
        <v>0</v>
      </c>
      <c r="AR73" s="74" t="str">
        <f t="shared" si="91"/>
        <v>0</v>
      </c>
      <c r="AS73" s="74">
        <v>0</v>
      </c>
      <c r="AT73" s="74" t="str">
        <f t="shared" si="92"/>
        <v>0</v>
      </c>
      <c r="AU73" s="72">
        <f t="shared" si="62"/>
        <v>10.5</v>
      </c>
      <c r="AV73" s="73" t="str">
        <f t="shared" si="63"/>
        <v>8</v>
      </c>
      <c r="AW73" s="74">
        <v>10</v>
      </c>
      <c r="AX73" s="74" t="str">
        <f t="shared" si="77"/>
        <v>4</v>
      </c>
      <c r="AY73" s="74">
        <v>11</v>
      </c>
      <c r="AZ73" s="74"/>
      <c r="BA73" s="72">
        <f t="shared" si="64"/>
        <v>13.382</v>
      </c>
      <c r="BB73" s="73" t="str">
        <f t="shared" si="65"/>
        <v>5</v>
      </c>
      <c r="BC73" s="74">
        <v>14.75</v>
      </c>
      <c r="BD73" s="74" t="str">
        <f t="shared" si="86"/>
        <v>3</v>
      </c>
      <c r="BE73" s="74">
        <v>11.33</v>
      </c>
      <c r="BF73" s="74"/>
      <c r="BG73" s="72">
        <v>14</v>
      </c>
      <c r="BH73" s="72" t="str">
        <f t="shared" si="67"/>
        <v>2</v>
      </c>
      <c r="BI73" s="74">
        <v>10.5</v>
      </c>
      <c r="BJ73" s="74"/>
      <c r="BK73" s="75">
        <f t="shared" si="68"/>
        <v>6.996666666666667</v>
      </c>
      <c r="BL73" s="71">
        <f t="shared" si="69"/>
        <v>15</v>
      </c>
      <c r="BM73" s="76">
        <f t="shared" si="70"/>
        <v>8.6565</v>
      </c>
      <c r="BN73" s="77">
        <f t="shared" si="71"/>
        <v>33</v>
      </c>
      <c r="BO73" s="78" t="str">
        <f t="shared" si="87"/>
        <v>Ajourné</v>
      </c>
    </row>
    <row r="74" spans="1:67" ht="21" customHeight="1">
      <c r="A74" s="78">
        <v>59</v>
      </c>
      <c r="B74" s="119" t="s">
        <v>213</v>
      </c>
      <c r="C74" s="119" t="s">
        <v>214</v>
      </c>
      <c r="D74" s="119" t="s">
        <v>153</v>
      </c>
      <c r="E74" s="72">
        <f t="shared" si="46"/>
        <v>2.0660000000000003</v>
      </c>
      <c r="F74" s="73">
        <f t="shared" si="47"/>
        <v>3</v>
      </c>
      <c r="G74" s="136">
        <v>0</v>
      </c>
      <c r="H74" s="74" t="str">
        <f t="shared" si="48"/>
        <v>0</v>
      </c>
      <c r="I74" s="136">
        <v>0</v>
      </c>
      <c r="J74" s="74" t="str">
        <f t="shared" si="49"/>
        <v>0</v>
      </c>
      <c r="K74" s="136">
        <v>0</v>
      </c>
      <c r="L74" s="74" t="str">
        <f t="shared" si="81"/>
        <v>0</v>
      </c>
      <c r="M74" s="136">
        <v>0</v>
      </c>
      <c r="N74" s="74" t="str">
        <f t="shared" si="82"/>
        <v>0</v>
      </c>
      <c r="O74" s="136">
        <v>10.33</v>
      </c>
      <c r="P74" s="74" t="str">
        <f t="shared" si="50"/>
        <v>3</v>
      </c>
      <c r="Q74" s="72">
        <f t="shared" si="51"/>
        <v>12</v>
      </c>
      <c r="R74" s="73" t="str">
        <f t="shared" si="52"/>
        <v>8</v>
      </c>
      <c r="S74" s="136">
        <v>11</v>
      </c>
      <c r="T74" s="74" t="str">
        <f t="shared" si="53"/>
        <v>4</v>
      </c>
      <c r="U74" s="136">
        <v>13</v>
      </c>
      <c r="V74" s="74" t="str">
        <f t="shared" si="83"/>
        <v>4</v>
      </c>
      <c r="W74" s="72">
        <f t="shared" si="54"/>
        <v>10.8</v>
      </c>
      <c r="X74" s="73" t="str">
        <f t="shared" si="55"/>
        <v>5</v>
      </c>
      <c r="Y74" s="136">
        <v>10</v>
      </c>
      <c r="Z74" s="74" t="str">
        <f t="shared" si="56"/>
        <v>3</v>
      </c>
      <c r="AA74" s="136">
        <v>12</v>
      </c>
      <c r="AB74" s="74" t="str">
        <f t="shared" si="84"/>
        <v>2</v>
      </c>
      <c r="AC74" s="72">
        <v>12</v>
      </c>
      <c r="AD74" s="72" t="str">
        <f t="shared" si="57"/>
        <v>2</v>
      </c>
      <c r="AE74" s="136">
        <v>0</v>
      </c>
      <c r="AF74" s="74" t="str">
        <f t="shared" si="85"/>
        <v>0</v>
      </c>
      <c r="AG74" s="75">
        <f t="shared" si="58"/>
        <v>6.833</v>
      </c>
      <c r="AH74" s="71">
        <f t="shared" si="59"/>
        <v>18</v>
      </c>
      <c r="AI74" s="72">
        <f t="shared" si="60"/>
        <v>4.334</v>
      </c>
      <c r="AJ74" s="73">
        <f t="shared" si="61"/>
        <v>6</v>
      </c>
      <c r="AK74" s="136">
        <v>0</v>
      </c>
      <c r="AL74" s="74" t="str">
        <f>IF((AK74&gt;=9.999),"3","0")</f>
        <v>0</v>
      </c>
      <c r="AM74" s="136">
        <v>0</v>
      </c>
      <c r="AN74" s="74" t="str">
        <f>IF((AM74&gt;=9.999),"3","0")</f>
        <v>0</v>
      </c>
      <c r="AO74" s="136">
        <v>10</v>
      </c>
      <c r="AP74" s="74" t="str">
        <f>IF((AO74&gt;=9.999),"3","0")</f>
        <v>3</v>
      </c>
      <c r="AQ74" s="136">
        <v>0</v>
      </c>
      <c r="AR74" s="74" t="str">
        <f>IF((AQ74&gt;=9.999),"3","0")</f>
        <v>0</v>
      </c>
      <c r="AS74" s="136">
        <v>11.67</v>
      </c>
      <c r="AT74" s="74" t="str">
        <f>IF((AS74&gt;=9.999),"3","0")</f>
        <v>3</v>
      </c>
      <c r="AU74" s="72">
        <f t="shared" si="62"/>
        <v>11</v>
      </c>
      <c r="AV74" s="73" t="str">
        <f t="shared" si="63"/>
        <v>8</v>
      </c>
      <c r="AW74" s="136">
        <v>8</v>
      </c>
      <c r="AX74" s="74" t="str">
        <f t="shared" si="77"/>
        <v>0</v>
      </c>
      <c r="AY74" s="136">
        <v>14</v>
      </c>
      <c r="AZ74" s="74" t="str">
        <f>IF((AY74&gt;=9.999),"4","0")</f>
        <v>4</v>
      </c>
      <c r="BA74" s="72">
        <f t="shared" si="64"/>
        <v>10.8</v>
      </c>
      <c r="BB74" s="73" t="str">
        <f t="shared" si="65"/>
        <v>5</v>
      </c>
      <c r="BC74" s="136">
        <v>10</v>
      </c>
      <c r="BD74" s="74" t="str">
        <f t="shared" si="86"/>
        <v>3</v>
      </c>
      <c r="BE74" s="136">
        <v>12</v>
      </c>
      <c r="BF74" s="74" t="str">
        <f>IF((BE74&gt;=9.999),"2","0")</f>
        <v>2</v>
      </c>
      <c r="BG74" s="72">
        <v>14</v>
      </c>
      <c r="BH74" s="72" t="str">
        <f t="shared" si="67"/>
        <v>2</v>
      </c>
      <c r="BI74" s="136">
        <v>11</v>
      </c>
      <c r="BJ74" s="74" t="str">
        <f>IF((BI74&gt;=9.999),"2","0")</f>
        <v>2</v>
      </c>
      <c r="BK74" s="75">
        <f t="shared" si="68"/>
        <v>7.833666666666667</v>
      </c>
      <c r="BL74" s="71">
        <f t="shared" si="69"/>
        <v>21</v>
      </c>
      <c r="BM74" s="76">
        <f t="shared" si="70"/>
        <v>7.333333333333333</v>
      </c>
      <c r="BN74" s="77">
        <f t="shared" si="71"/>
        <v>39</v>
      </c>
      <c r="BO74" s="78" t="str">
        <f t="shared" si="87"/>
        <v>Ajourné</v>
      </c>
    </row>
    <row r="75" spans="1:67" ht="21" customHeight="1">
      <c r="A75" s="139">
        <v>60</v>
      </c>
      <c r="B75" s="139" t="s">
        <v>262</v>
      </c>
      <c r="C75" s="139" t="s">
        <v>263</v>
      </c>
      <c r="D75" s="139" t="s">
        <v>264</v>
      </c>
      <c r="E75" s="93">
        <f t="shared" si="46"/>
        <v>8.765999999999998</v>
      </c>
      <c r="F75" s="94">
        <f t="shared" si="47"/>
        <v>6</v>
      </c>
      <c r="G75" s="134">
        <v>11.33</v>
      </c>
      <c r="H75" s="95" t="str">
        <f t="shared" si="48"/>
        <v>3</v>
      </c>
      <c r="I75" s="134">
        <v>7.83</v>
      </c>
      <c r="J75" s="95" t="str">
        <f t="shared" si="49"/>
        <v>0</v>
      </c>
      <c r="K75" s="134">
        <v>11.33</v>
      </c>
      <c r="L75" s="95" t="str">
        <f t="shared" si="81"/>
        <v>3</v>
      </c>
      <c r="M75" s="134">
        <v>8.67</v>
      </c>
      <c r="N75" s="95" t="str">
        <f t="shared" si="82"/>
        <v>0</v>
      </c>
      <c r="O75" s="134">
        <v>4.67</v>
      </c>
      <c r="P75" s="95" t="str">
        <f t="shared" si="50"/>
        <v>0</v>
      </c>
      <c r="Q75" s="135">
        <f t="shared" si="51"/>
        <v>12.455</v>
      </c>
      <c r="R75" s="94" t="str">
        <f t="shared" si="52"/>
        <v>8</v>
      </c>
      <c r="S75" s="134">
        <v>10.66</v>
      </c>
      <c r="T75" s="95" t="str">
        <f t="shared" si="53"/>
        <v>4</v>
      </c>
      <c r="U75" s="134">
        <v>14.25</v>
      </c>
      <c r="V75" s="95" t="str">
        <f t="shared" si="83"/>
        <v>4</v>
      </c>
      <c r="W75" s="135">
        <f t="shared" si="54"/>
        <v>10.7</v>
      </c>
      <c r="X75" s="94" t="str">
        <f t="shared" si="55"/>
        <v>5</v>
      </c>
      <c r="Y75" s="134">
        <v>12.5</v>
      </c>
      <c r="Z75" s="95" t="str">
        <f t="shared" si="56"/>
        <v>3</v>
      </c>
      <c r="AA75" s="134">
        <v>8</v>
      </c>
      <c r="AB75" s="95" t="str">
        <f t="shared" si="84"/>
        <v>0</v>
      </c>
      <c r="AC75" s="135">
        <v>13</v>
      </c>
      <c r="AD75" s="93" t="str">
        <f t="shared" si="57"/>
        <v>2</v>
      </c>
      <c r="AE75" s="134">
        <v>13</v>
      </c>
      <c r="AF75" s="95" t="str">
        <f t="shared" si="85"/>
        <v>2</v>
      </c>
      <c r="AG75" s="96">
        <f t="shared" si="58"/>
        <v>10.354333333333333</v>
      </c>
      <c r="AH75" s="97" t="str">
        <f t="shared" si="59"/>
        <v>30</v>
      </c>
      <c r="AI75" s="72">
        <f t="shared" si="60"/>
        <v>10.8</v>
      </c>
      <c r="AJ75" s="73" t="str">
        <f t="shared" si="61"/>
        <v>15</v>
      </c>
      <c r="AK75" s="136">
        <v>11</v>
      </c>
      <c r="AL75" s="74" t="str">
        <f>IF((AK75&gt;=9.999),"3","0")</f>
        <v>3</v>
      </c>
      <c r="AM75" s="136">
        <v>8.5</v>
      </c>
      <c r="AN75" s="74" t="str">
        <f>IF((AM75&gt;=9.999),"3","0")</f>
        <v>0</v>
      </c>
      <c r="AO75" s="136">
        <v>9.5</v>
      </c>
      <c r="AP75" s="74" t="str">
        <f>IF((AO75&gt;=9.999),"3","0")</f>
        <v>0</v>
      </c>
      <c r="AQ75" s="136">
        <v>15.5</v>
      </c>
      <c r="AR75" s="74" t="str">
        <f>IF((AQ75&gt;=9.999),"3","0")</f>
        <v>3</v>
      </c>
      <c r="AS75" s="136">
        <v>9.5</v>
      </c>
      <c r="AT75" s="74" t="str">
        <f>IF((AS75&gt;=9.999),"3","0")</f>
        <v>0</v>
      </c>
      <c r="AU75" s="137">
        <f t="shared" si="62"/>
        <v>12.875</v>
      </c>
      <c r="AV75" s="73" t="str">
        <f t="shared" si="63"/>
        <v>8</v>
      </c>
      <c r="AW75" s="136">
        <v>14.75</v>
      </c>
      <c r="AX75" s="74" t="str">
        <f t="shared" si="77"/>
        <v>4</v>
      </c>
      <c r="AY75" s="136">
        <v>11</v>
      </c>
      <c r="AZ75" s="74" t="str">
        <f>IF((AY75&gt;=9.999),"4","0")</f>
        <v>4</v>
      </c>
      <c r="BA75" s="137">
        <f t="shared" si="64"/>
        <v>11.6</v>
      </c>
      <c r="BB75" s="73" t="str">
        <f t="shared" si="65"/>
        <v>5</v>
      </c>
      <c r="BC75" s="136">
        <v>13</v>
      </c>
      <c r="BD75" s="74" t="str">
        <f t="shared" si="86"/>
        <v>3</v>
      </c>
      <c r="BE75" s="136">
        <v>9.5</v>
      </c>
      <c r="BF75" s="74" t="str">
        <f>IF((BE75&gt;=9.999),"2","0")</f>
        <v>0</v>
      </c>
      <c r="BG75" s="137">
        <v>12.25</v>
      </c>
      <c r="BH75" s="72" t="str">
        <f t="shared" si="67"/>
        <v>2</v>
      </c>
      <c r="BI75" s="136">
        <v>12.25</v>
      </c>
      <c r="BJ75" s="74" t="str">
        <f>IF((BI75&gt;=9.999),"2","0")</f>
        <v>2</v>
      </c>
      <c r="BK75" s="75">
        <f t="shared" si="68"/>
        <v>11.583333333333334</v>
      </c>
      <c r="BL75" s="71" t="str">
        <f t="shared" si="69"/>
        <v>30</v>
      </c>
      <c r="BM75" s="76">
        <f t="shared" si="70"/>
        <v>10.968833333333333</v>
      </c>
      <c r="BN75" s="77" t="str">
        <f>IF((BM75&gt;=9.999),"60",(AH75+BL75))</f>
        <v>60</v>
      </c>
      <c r="BO75" s="78" t="s">
        <v>265</v>
      </c>
    </row>
    <row r="77" ht="15">
      <c r="B77" s="92"/>
    </row>
  </sheetData>
  <sheetProtection/>
  <mergeCells count="4">
    <mergeCell ref="A8:D8"/>
    <mergeCell ref="A9:D9"/>
    <mergeCell ref="A47:D47"/>
    <mergeCell ref="A48:D48"/>
  </mergeCells>
  <printOptions/>
  <pageMargins left="0.2755905511811024" right="0" top="0.2755905511811024" bottom="0.1968503937007874" header="0.31496062992125984" footer="0.31496062992125984"/>
  <pageSetup horizontalDpi="600" verticalDpi="600" orientation="landscape" paperSize="8" scale="85" r:id="rId1"/>
  <headerFooter alignWithMargins="0"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Q1">
      <selection activeCell="AW18" sqref="AW18"/>
    </sheetView>
  </sheetViews>
  <sheetFormatPr defaultColWidth="11.421875" defaultRowHeight="12.75"/>
  <cols>
    <col min="1" max="1" width="3.57421875" style="0" customWidth="1"/>
    <col min="5" max="5" width="4.00390625" style="0" bestFit="1" customWidth="1"/>
    <col min="6" max="6" width="0" style="0" hidden="1" customWidth="1"/>
    <col min="7" max="7" width="4.00390625" style="0" bestFit="1" customWidth="1"/>
    <col min="8" max="8" width="0" style="0" hidden="1" customWidth="1"/>
    <col min="9" max="9" width="4.00390625" style="0" bestFit="1" customWidth="1"/>
    <col min="10" max="10" width="0" style="0" hidden="1" customWidth="1"/>
    <col min="11" max="11" width="4.00390625" style="0" bestFit="1" customWidth="1"/>
    <col min="12" max="12" width="0" style="0" hidden="1" customWidth="1"/>
    <col min="13" max="13" width="4.8515625" style="0" bestFit="1" customWidth="1"/>
    <col min="14" max="14" width="0" style="0" hidden="1" customWidth="1"/>
    <col min="15" max="15" width="4.00390625" style="0" bestFit="1" customWidth="1"/>
    <col min="16" max="16" width="0" style="0" hidden="1" customWidth="1"/>
    <col min="17" max="17" width="4.8515625" style="0" bestFit="1" customWidth="1"/>
    <col min="18" max="18" width="0" style="0" hidden="1" customWidth="1"/>
    <col min="19" max="19" width="4.8515625" style="0" bestFit="1" customWidth="1"/>
    <col min="20" max="20" width="0" style="0" hidden="1" customWidth="1"/>
    <col min="21" max="21" width="4.8515625" style="0" bestFit="1" customWidth="1"/>
    <col min="22" max="22" width="0" style="0" hidden="1" customWidth="1"/>
    <col min="23" max="23" width="4.8515625" style="0" bestFit="1" customWidth="1"/>
    <col min="24" max="24" width="0" style="0" hidden="1" customWidth="1"/>
    <col min="25" max="25" width="6.140625" style="0" customWidth="1"/>
    <col min="26" max="26" width="0" style="0" hidden="1" customWidth="1"/>
    <col min="27" max="27" width="4.8515625" style="0" bestFit="1" customWidth="1"/>
    <col min="28" max="28" width="0" style="0" hidden="1" customWidth="1"/>
    <col min="29" max="29" width="4.8515625" style="0" bestFit="1" customWidth="1"/>
    <col min="30" max="30" width="0" style="0" hidden="1" customWidth="1"/>
    <col min="31" max="31" width="6.00390625" style="0" customWidth="1"/>
    <col min="32" max="32" width="0" style="0" hidden="1" customWidth="1"/>
    <col min="33" max="33" width="4.8515625" style="0" bestFit="1" customWidth="1"/>
    <col min="34" max="35" width="4.00390625" style="0" bestFit="1" customWidth="1"/>
    <col min="36" max="36" width="0" style="0" hidden="1" customWidth="1"/>
    <col min="37" max="37" width="5.421875" style="0" customWidth="1"/>
    <col min="38" max="38" width="0" style="0" hidden="1" customWidth="1"/>
    <col min="39" max="39" width="6.00390625" style="0" customWidth="1"/>
    <col min="40" max="40" width="0" style="0" hidden="1" customWidth="1"/>
    <col min="41" max="41" width="5.421875" style="0" customWidth="1"/>
    <col min="42" max="42" width="0" style="0" hidden="1" customWidth="1"/>
    <col min="43" max="43" width="5.140625" style="0" customWidth="1"/>
    <col min="44" max="44" width="0" style="0" hidden="1" customWidth="1"/>
    <col min="45" max="45" width="4.28125" style="0" customWidth="1"/>
    <col min="46" max="46" width="0" style="0" hidden="1" customWidth="1"/>
    <col min="47" max="47" width="5.57421875" style="0" customWidth="1"/>
    <col min="48" max="48" width="0" style="0" hidden="1" customWidth="1"/>
    <col min="49" max="49" width="6.421875" style="0" customWidth="1"/>
    <col min="50" max="50" width="0" style="0" hidden="1" customWidth="1"/>
    <col min="51" max="51" width="6.00390625" style="0" customWidth="1"/>
    <col min="52" max="52" width="0" style="0" hidden="1" customWidth="1"/>
    <col min="53" max="53" width="5.7109375" style="0" customWidth="1"/>
    <col min="54" max="54" width="0" style="0" hidden="1" customWidth="1"/>
    <col min="55" max="55" width="6.421875" style="0" customWidth="1"/>
    <col min="56" max="56" width="0" style="0" hidden="1" customWidth="1"/>
    <col min="57" max="57" width="5.7109375" style="0" customWidth="1"/>
    <col min="58" max="58" width="0" style="0" hidden="1" customWidth="1"/>
    <col min="59" max="59" width="5.421875" style="0" customWidth="1"/>
    <col min="60" max="60" width="0" style="0" hidden="1" customWidth="1"/>
    <col min="61" max="61" width="5.00390625" style="0" customWidth="1"/>
    <col min="62" max="62" width="0" style="0" hidden="1" customWidth="1"/>
    <col min="63" max="63" width="5.421875" style="0" customWidth="1"/>
    <col min="64" max="64" width="6.28125" style="0" customWidth="1"/>
    <col min="65" max="65" width="4.28125" style="0" customWidth="1"/>
    <col min="66" max="66" width="4.140625" style="0" customWidth="1"/>
    <col min="67" max="67" width="8.421875" style="0" customWidth="1"/>
  </cols>
  <sheetData>
    <row r="1" spans="1:67" ht="12.75">
      <c r="A1" t="s">
        <v>106</v>
      </c>
      <c r="E1" s="79"/>
      <c r="Q1" s="79"/>
      <c r="AG1" s="79"/>
      <c r="AH1" s="79"/>
      <c r="AI1" s="79"/>
      <c r="AU1" s="79"/>
      <c r="BA1" s="79"/>
      <c r="BK1" s="79"/>
      <c r="BL1" s="3"/>
      <c r="BM1" s="3"/>
      <c r="BN1" s="3"/>
      <c r="BO1" s="8"/>
    </row>
    <row r="2" spans="1:67" ht="20.25">
      <c r="A2" s="80" t="s">
        <v>106</v>
      </c>
      <c r="B2" s="80"/>
      <c r="C2" s="80"/>
      <c r="D2" s="81"/>
      <c r="E2" s="80"/>
      <c r="F2" s="80"/>
      <c r="G2" s="80"/>
      <c r="H2" s="4"/>
      <c r="I2" s="4"/>
      <c r="J2" s="4"/>
      <c r="K2" s="4"/>
      <c r="L2" s="4"/>
      <c r="M2" s="6"/>
      <c r="N2" s="6"/>
      <c r="O2" s="4"/>
      <c r="P2" s="4"/>
      <c r="Q2" s="4"/>
      <c r="R2" s="4"/>
      <c r="S2" s="6"/>
      <c r="T2" s="6"/>
      <c r="U2" s="4"/>
      <c r="V2" s="4"/>
      <c r="W2" s="4"/>
      <c r="X2" s="4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J2" s="6"/>
      <c r="AK2" s="6"/>
      <c r="AL2" s="4"/>
      <c r="AM2" s="4"/>
      <c r="AN2" s="6"/>
      <c r="AO2" s="6"/>
      <c r="AP2" s="7"/>
      <c r="AQ2" s="7"/>
      <c r="AR2" s="7"/>
      <c r="AS2" s="7"/>
      <c r="AT2" s="7"/>
      <c r="AU2" s="7"/>
      <c r="AV2" s="7"/>
      <c r="AW2" s="82" t="s">
        <v>120</v>
      </c>
      <c r="AX2" s="82"/>
      <c r="AY2" s="83"/>
      <c r="AZ2" s="83"/>
      <c r="BA2" s="31"/>
      <c r="BB2" s="31"/>
      <c r="BC2" s="82"/>
      <c r="BD2" s="82"/>
      <c r="BE2" s="82"/>
      <c r="BF2" s="9"/>
      <c r="BG2" s="6"/>
      <c r="BH2" s="3"/>
      <c r="BI2" s="3"/>
      <c r="BJ2" s="3"/>
      <c r="BK2" s="3"/>
      <c r="BL2" s="9"/>
      <c r="BM2" s="6"/>
      <c r="BN2" s="6"/>
      <c r="BO2" s="10"/>
    </row>
    <row r="3" spans="1:67" ht="20.25">
      <c r="A3" s="80" t="s">
        <v>107</v>
      </c>
      <c r="B3" s="80"/>
      <c r="C3" s="80"/>
      <c r="D3" s="81"/>
      <c r="E3" s="80"/>
      <c r="F3" s="80"/>
      <c r="G3" s="80"/>
      <c r="H3" s="4"/>
      <c r="I3" s="4"/>
      <c r="J3" s="4"/>
      <c r="K3" s="4"/>
      <c r="L3" s="4"/>
      <c r="M3" s="6"/>
      <c r="N3" s="6"/>
      <c r="O3" s="7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6"/>
      <c r="AO3" s="6"/>
      <c r="AP3" s="7"/>
      <c r="AQ3" s="7"/>
      <c r="AR3" s="7"/>
      <c r="AS3" s="7"/>
      <c r="AT3" s="7"/>
      <c r="AU3" s="7"/>
      <c r="AV3" s="7"/>
      <c r="AW3" s="84"/>
      <c r="AX3" s="84"/>
      <c r="AY3" s="84"/>
      <c r="AZ3" s="84"/>
      <c r="BA3" s="84"/>
      <c r="BB3" s="84"/>
      <c r="BC3" s="84"/>
      <c r="BD3" s="84"/>
      <c r="BE3" s="84"/>
      <c r="BF3" s="3"/>
      <c r="BG3" s="3"/>
      <c r="BH3" s="31"/>
      <c r="BI3" s="31"/>
      <c r="BJ3" s="82"/>
      <c r="BK3" s="82"/>
      <c r="BL3" s="3"/>
      <c r="BM3" s="3"/>
      <c r="BN3" s="3"/>
      <c r="BO3" s="8"/>
    </row>
    <row r="4" spans="1:67" ht="20.25">
      <c r="A4" s="80" t="s">
        <v>121</v>
      </c>
      <c r="B4" s="80"/>
      <c r="C4" s="80"/>
      <c r="D4" s="81"/>
      <c r="E4" s="80"/>
      <c r="F4" s="80"/>
      <c r="G4" s="80"/>
      <c r="H4" s="4"/>
      <c r="I4" s="4"/>
      <c r="J4" s="4"/>
      <c r="K4" s="4"/>
      <c r="L4" s="4"/>
      <c r="M4" s="6"/>
      <c r="N4" s="6"/>
      <c r="O4" s="4"/>
      <c r="P4" s="4"/>
      <c r="Q4" s="4"/>
      <c r="R4" s="4"/>
      <c r="S4" s="6"/>
      <c r="T4" s="6"/>
      <c r="U4" s="4"/>
      <c r="V4" s="4"/>
      <c r="W4" s="4"/>
      <c r="X4" s="4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6"/>
      <c r="AK4" s="6"/>
      <c r="AL4" s="4"/>
      <c r="AM4" s="4"/>
      <c r="AN4" s="6"/>
      <c r="AO4" s="6"/>
      <c r="AP4" s="7"/>
      <c r="AQ4" s="7"/>
      <c r="AR4" s="7"/>
      <c r="AS4" s="7"/>
      <c r="AT4" s="7"/>
      <c r="AU4" s="7"/>
      <c r="AV4" s="7"/>
      <c r="AW4" s="84"/>
      <c r="AX4" s="84"/>
      <c r="AY4" s="84"/>
      <c r="AZ4" s="84"/>
      <c r="BA4" s="85" t="s">
        <v>132</v>
      </c>
      <c r="BB4" s="85"/>
      <c r="BC4" s="84"/>
      <c r="BD4" s="84"/>
      <c r="BE4" s="84"/>
      <c r="BF4" s="3"/>
      <c r="BG4" s="3"/>
      <c r="BH4" s="84"/>
      <c r="BI4" s="84"/>
      <c r="BJ4" s="84"/>
      <c r="BK4" s="84"/>
      <c r="BL4" s="3"/>
      <c r="BM4" s="3"/>
      <c r="BN4" s="3"/>
      <c r="BO4" s="8"/>
    </row>
    <row r="5" spans="1:67" ht="23.25">
      <c r="A5" s="4"/>
      <c r="B5" s="5"/>
      <c r="C5" s="4"/>
      <c r="D5" s="6"/>
      <c r="E5" s="4"/>
      <c r="F5" s="4"/>
      <c r="G5" s="7"/>
      <c r="H5" s="7"/>
      <c r="I5" s="7"/>
      <c r="J5" s="7"/>
      <c r="K5" s="4"/>
      <c r="L5" s="4"/>
      <c r="M5" s="6"/>
      <c r="N5" s="6"/>
      <c r="O5" s="4"/>
      <c r="P5" s="4"/>
      <c r="Q5" s="4"/>
      <c r="R5" s="4"/>
      <c r="S5" s="6"/>
      <c r="T5" s="6"/>
      <c r="U5" s="4"/>
      <c r="V5" s="4"/>
      <c r="W5" s="4"/>
      <c r="X5" s="4"/>
      <c r="Y5" s="86"/>
      <c r="Z5" s="86"/>
      <c r="AA5" s="86"/>
      <c r="AB5" s="86"/>
      <c r="AC5" s="86"/>
      <c r="AD5" s="86"/>
      <c r="AE5" s="87" t="s">
        <v>126</v>
      </c>
      <c r="AF5" s="87"/>
      <c r="AG5" s="86"/>
      <c r="AH5" s="86"/>
      <c r="AI5" s="86"/>
      <c r="AJ5" s="88"/>
      <c r="AK5" s="88"/>
      <c r="AL5" s="7"/>
      <c r="AM5" s="7"/>
      <c r="AN5" s="3"/>
      <c r="AO5" s="3"/>
      <c r="AP5" s="89"/>
      <c r="AQ5" s="89"/>
      <c r="AR5" s="7"/>
      <c r="AS5" s="7"/>
      <c r="AT5" s="7"/>
      <c r="AU5" s="7"/>
      <c r="AV5" s="7"/>
      <c r="AW5" s="7"/>
      <c r="AX5" s="7"/>
      <c r="AY5" s="7"/>
      <c r="AZ5" s="3"/>
      <c r="BA5" s="3"/>
      <c r="BB5" s="3" t="s">
        <v>108</v>
      </c>
      <c r="BC5" s="3"/>
      <c r="BD5" s="84"/>
      <c r="BE5" s="84"/>
      <c r="BF5" s="84"/>
      <c r="BG5" s="84"/>
      <c r="BH5" s="85" t="s">
        <v>122</v>
      </c>
      <c r="BI5" s="85"/>
      <c r="BJ5" s="84"/>
      <c r="BK5" s="84"/>
      <c r="BL5" s="3"/>
      <c r="BM5" s="3"/>
      <c r="BN5" s="3"/>
      <c r="BO5" s="8"/>
    </row>
    <row r="6" spans="1:67" ht="23.25">
      <c r="A6" s="4"/>
      <c r="B6" s="5"/>
      <c r="C6" s="4"/>
      <c r="D6" s="11"/>
      <c r="E6" s="7"/>
      <c r="F6" s="7"/>
      <c r="G6" s="12"/>
      <c r="H6" s="12"/>
      <c r="I6" s="7"/>
      <c r="J6" s="7"/>
      <c r="K6" s="4"/>
      <c r="L6" s="4"/>
      <c r="M6" s="6"/>
      <c r="N6" s="6"/>
      <c r="O6" s="4"/>
      <c r="P6" s="4"/>
      <c r="Q6" s="4"/>
      <c r="R6" s="4"/>
      <c r="S6" s="6"/>
      <c r="T6" s="6"/>
      <c r="U6" s="4"/>
      <c r="V6" s="4"/>
      <c r="W6" s="4"/>
      <c r="X6" s="4"/>
      <c r="Y6" s="30" t="s">
        <v>123</v>
      </c>
      <c r="Z6" s="86"/>
      <c r="AA6" s="86"/>
      <c r="AB6" s="86"/>
      <c r="AC6" s="86"/>
      <c r="AD6" s="86"/>
      <c r="AE6" s="88"/>
      <c r="AF6" s="88"/>
      <c r="AG6" s="86"/>
      <c r="AH6" s="86"/>
      <c r="AI6" s="86"/>
      <c r="AJ6" s="90"/>
      <c r="AK6" s="66" t="s">
        <v>127</v>
      </c>
      <c r="AL6" s="3"/>
      <c r="AM6" s="3"/>
      <c r="AN6" s="3"/>
      <c r="AO6" s="3"/>
      <c r="AP6" s="3"/>
      <c r="AQ6" s="3"/>
      <c r="AR6" s="7"/>
      <c r="AS6" s="7"/>
      <c r="AT6" s="7"/>
      <c r="AU6" s="7"/>
      <c r="AV6" s="7"/>
      <c r="AW6" s="7"/>
      <c r="AX6" s="7"/>
      <c r="AY6" s="7"/>
      <c r="AZ6" s="3"/>
      <c r="BA6" s="3"/>
      <c r="BB6" s="3" t="s">
        <v>109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8"/>
    </row>
    <row r="7" spans="1:67" ht="18">
      <c r="A7" s="91" t="s">
        <v>110</v>
      </c>
      <c r="B7" s="5"/>
      <c r="C7" s="4"/>
      <c r="D7" s="6"/>
      <c r="E7" s="4"/>
      <c r="F7" s="4"/>
      <c r="G7" s="4"/>
      <c r="H7" s="4"/>
      <c r="I7" s="4"/>
      <c r="J7" s="4"/>
      <c r="K7" s="4"/>
      <c r="L7" s="4"/>
      <c r="M7" s="6"/>
      <c r="N7" s="6"/>
      <c r="O7" s="4"/>
      <c r="P7" s="4"/>
      <c r="Q7" s="4"/>
      <c r="R7" s="4"/>
      <c r="S7" s="6"/>
      <c r="T7" s="6"/>
      <c r="U7" s="4"/>
      <c r="V7" s="4"/>
      <c r="W7" s="4"/>
      <c r="X7" s="4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6"/>
      <c r="AK7" s="6"/>
      <c r="AL7" s="4"/>
      <c r="AM7" s="4"/>
      <c r="AN7" s="6"/>
      <c r="AO7" s="6"/>
      <c r="AP7" s="7"/>
      <c r="AQ7" s="7"/>
      <c r="AR7" s="7"/>
      <c r="AS7" s="7"/>
      <c r="AT7" s="7"/>
      <c r="AU7" s="7"/>
      <c r="AV7" s="7"/>
      <c r="AW7" s="7"/>
      <c r="AX7" s="7"/>
      <c r="AY7" s="7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8"/>
    </row>
    <row r="8" spans="1:67" ht="12.75">
      <c r="A8" s="204" t="s">
        <v>111</v>
      </c>
      <c r="B8" s="205"/>
      <c r="C8" s="205"/>
      <c r="D8" s="205"/>
      <c r="E8" s="13">
        <v>15</v>
      </c>
      <c r="F8" s="13"/>
      <c r="G8" s="14">
        <v>3</v>
      </c>
      <c r="H8" s="14"/>
      <c r="I8" s="14">
        <v>3</v>
      </c>
      <c r="J8" s="14"/>
      <c r="K8" s="14">
        <v>3</v>
      </c>
      <c r="L8" s="14"/>
      <c r="M8" s="14">
        <v>3</v>
      </c>
      <c r="N8" s="14"/>
      <c r="O8" s="14">
        <v>3</v>
      </c>
      <c r="P8" s="14"/>
      <c r="Q8" s="13">
        <v>8</v>
      </c>
      <c r="R8" s="13"/>
      <c r="S8" s="15">
        <v>4</v>
      </c>
      <c r="T8" s="15"/>
      <c r="U8" s="15">
        <v>4</v>
      </c>
      <c r="V8" s="15"/>
      <c r="W8" s="16">
        <v>5</v>
      </c>
      <c r="X8" s="16"/>
      <c r="Y8" s="14">
        <v>3</v>
      </c>
      <c r="Z8" s="14"/>
      <c r="AA8" s="14">
        <v>2</v>
      </c>
      <c r="AB8" s="14"/>
      <c r="AC8" s="13">
        <v>2</v>
      </c>
      <c r="AD8" s="13"/>
      <c r="AE8" s="14">
        <v>2</v>
      </c>
      <c r="AF8" s="17"/>
      <c r="AG8" s="48"/>
      <c r="AH8" s="17"/>
      <c r="AI8" s="13">
        <v>15</v>
      </c>
      <c r="AJ8" s="13"/>
      <c r="AK8" s="14">
        <v>3</v>
      </c>
      <c r="AL8" s="14"/>
      <c r="AM8" s="14">
        <v>3</v>
      </c>
      <c r="AN8" s="14"/>
      <c r="AO8" s="14">
        <v>3</v>
      </c>
      <c r="AP8" s="14"/>
      <c r="AQ8" s="14">
        <v>3</v>
      </c>
      <c r="AR8" s="14"/>
      <c r="AS8" s="14">
        <v>3</v>
      </c>
      <c r="AT8" s="14"/>
      <c r="AU8" s="13">
        <v>8</v>
      </c>
      <c r="AV8" s="13"/>
      <c r="AW8" s="15">
        <v>4</v>
      </c>
      <c r="AX8" s="15"/>
      <c r="AY8" s="15">
        <v>4</v>
      </c>
      <c r="AZ8" s="15"/>
      <c r="BA8" s="16">
        <v>5</v>
      </c>
      <c r="BB8" s="16"/>
      <c r="BC8" s="14">
        <v>3</v>
      </c>
      <c r="BD8" s="14"/>
      <c r="BE8" s="14">
        <v>2</v>
      </c>
      <c r="BF8" s="14"/>
      <c r="BG8" s="13">
        <v>2</v>
      </c>
      <c r="BH8" s="13"/>
      <c r="BI8" s="14">
        <v>2</v>
      </c>
      <c r="BJ8" s="17"/>
      <c r="BK8" s="17"/>
      <c r="BL8" s="17"/>
      <c r="BM8" s="1"/>
      <c r="BN8" s="1"/>
      <c r="BO8" s="1"/>
    </row>
    <row r="9" spans="1:67" ht="12.75">
      <c r="A9" s="206" t="s">
        <v>112</v>
      </c>
      <c r="B9" s="207"/>
      <c r="C9" s="207"/>
      <c r="D9" s="207"/>
      <c r="E9" s="32">
        <v>15</v>
      </c>
      <c r="F9" s="32"/>
      <c r="G9" s="33">
        <v>3</v>
      </c>
      <c r="H9" s="33"/>
      <c r="I9" s="33">
        <v>3</v>
      </c>
      <c r="J9" s="33"/>
      <c r="K9" s="33">
        <v>3</v>
      </c>
      <c r="L9" s="33"/>
      <c r="M9" s="33">
        <v>3</v>
      </c>
      <c r="N9" s="33"/>
      <c r="O9" s="33">
        <v>3</v>
      </c>
      <c r="P9" s="33"/>
      <c r="Q9" s="32">
        <v>8</v>
      </c>
      <c r="R9" s="32"/>
      <c r="S9" s="34">
        <v>4</v>
      </c>
      <c r="T9" s="34"/>
      <c r="U9" s="34">
        <v>4</v>
      </c>
      <c r="V9" s="34"/>
      <c r="W9" s="35">
        <v>5</v>
      </c>
      <c r="X9" s="35"/>
      <c r="Y9" s="33">
        <v>3</v>
      </c>
      <c r="Z9" s="33"/>
      <c r="AA9" s="33">
        <v>2</v>
      </c>
      <c r="AB9" s="33"/>
      <c r="AC9" s="32">
        <v>2</v>
      </c>
      <c r="AD9" s="32"/>
      <c r="AE9" s="33">
        <v>2</v>
      </c>
      <c r="AF9" s="17"/>
      <c r="AG9" s="48"/>
      <c r="AH9" s="17"/>
      <c r="AI9" s="32">
        <v>15</v>
      </c>
      <c r="AJ9" s="32"/>
      <c r="AK9" s="33">
        <v>3</v>
      </c>
      <c r="AL9" s="33"/>
      <c r="AM9" s="33">
        <v>3</v>
      </c>
      <c r="AN9" s="33"/>
      <c r="AO9" s="33">
        <v>3</v>
      </c>
      <c r="AP9" s="33"/>
      <c r="AQ9" s="33">
        <v>3</v>
      </c>
      <c r="AR9" s="33"/>
      <c r="AS9" s="33">
        <v>3</v>
      </c>
      <c r="AT9" s="33"/>
      <c r="AU9" s="32">
        <v>8</v>
      </c>
      <c r="AV9" s="32"/>
      <c r="AW9" s="34">
        <v>4</v>
      </c>
      <c r="AX9" s="34"/>
      <c r="AY9" s="34">
        <v>4</v>
      </c>
      <c r="AZ9" s="34"/>
      <c r="BA9" s="35">
        <v>5</v>
      </c>
      <c r="BB9" s="35"/>
      <c r="BC9" s="33">
        <v>3</v>
      </c>
      <c r="BD9" s="33"/>
      <c r="BE9" s="33">
        <v>2</v>
      </c>
      <c r="BF9" s="33"/>
      <c r="BG9" s="32">
        <v>2</v>
      </c>
      <c r="BH9" s="32"/>
      <c r="BI9" s="33">
        <v>2</v>
      </c>
      <c r="BJ9" s="17"/>
      <c r="BK9" s="17"/>
      <c r="BL9" s="17"/>
      <c r="BM9" s="1"/>
      <c r="BN9" s="1"/>
      <c r="BO9" s="1"/>
    </row>
    <row r="10" spans="1:67" ht="72">
      <c r="A10" s="36" t="s">
        <v>105</v>
      </c>
      <c r="B10" s="36" t="s">
        <v>0</v>
      </c>
      <c r="C10" s="36" t="s">
        <v>1</v>
      </c>
      <c r="D10" s="36" t="s">
        <v>2</v>
      </c>
      <c r="E10" s="37" t="s">
        <v>3</v>
      </c>
      <c r="F10" s="37"/>
      <c r="G10" s="36" t="s">
        <v>4</v>
      </c>
      <c r="H10" s="36"/>
      <c r="I10" s="36" t="s">
        <v>5</v>
      </c>
      <c r="J10" s="36"/>
      <c r="K10" s="36" t="s">
        <v>6</v>
      </c>
      <c r="L10" s="36"/>
      <c r="M10" s="36" t="s">
        <v>7</v>
      </c>
      <c r="N10" s="36"/>
      <c r="O10" s="36" t="s">
        <v>8</v>
      </c>
      <c r="P10" s="36"/>
      <c r="Q10" s="37" t="s">
        <v>9</v>
      </c>
      <c r="R10" s="37"/>
      <c r="S10" s="36" t="s">
        <v>10</v>
      </c>
      <c r="T10" s="36"/>
      <c r="U10" s="36" t="s">
        <v>11</v>
      </c>
      <c r="V10" s="36"/>
      <c r="W10" s="37" t="s">
        <v>12</v>
      </c>
      <c r="X10" s="36"/>
      <c r="Y10" s="36" t="s">
        <v>13</v>
      </c>
      <c r="Z10" s="36"/>
      <c r="AA10" s="36" t="s">
        <v>14</v>
      </c>
      <c r="AB10" s="36"/>
      <c r="AC10" s="37" t="s">
        <v>15</v>
      </c>
      <c r="AD10" s="36"/>
      <c r="AE10" s="36" t="s">
        <v>16</v>
      </c>
      <c r="AF10" s="36"/>
      <c r="AG10" s="49" t="s">
        <v>113</v>
      </c>
      <c r="AH10" s="19" t="s">
        <v>114</v>
      </c>
      <c r="AI10" s="37" t="s">
        <v>17</v>
      </c>
      <c r="AJ10" s="36"/>
      <c r="AK10" s="36" t="s">
        <v>18</v>
      </c>
      <c r="AL10" s="36"/>
      <c r="AM10" s="36" t="s">
        <v>19</v>
      </c>
      <c r="AN10" s="36"/>
      <c r="AO10" s="36" t="s">
        <v>20</v>
      </c>
      <c r="AP10" s="36"/>
      <c r="AQ10" s="36" t="s">
        <v>21</v>
      </c>
      <c r="AR10" s="36"/>
      <c r="AS10" s="36" t="s">
        <v>22</v>
      </c>
      <c r="AT10" s="36"/>
      <c r="AU10" s="37" t="s">
        <v>23</v>
      </c>
      <c r="AV10" s="36"/>
      <c r="AW10" s="36" t="s">
        <v>24</v>
      </c>
      <c r="AX10" s="36"/>
      <c r="AY10" s="36" t="s">
        <v>25</v>
      </c>
      <c r="AZ10" s="36"/>
      <c r="BA10" s="37" t="s">
        <v>26</v>
      </c>
      <c r="BB10" s="36"/>
      <c r="BC10" s="36" t="s">
        <v>27</v>
      </c>
      <c r="BD10" s="36"/>
      <c r="BE10" s="36" t="s">
        <v>28</v>
      </c>
      <c r="BF10" s="36"/>
      <c r="BG10" s="37" t="s">
        <v>29</v>
      </c>
      <c r="BH10" s="36"/>
      <c r="BI10" s="36" t="s">
        <v>30</v>
      </c>
      <c r="BJ10" s="38"/>
      <c r="BK10" s="21" t="s">
        <v>115</v>
      </c>
      <c r="BL10" s="21" t="s">
        <v>116</v>
      </c>
      <c r="BM10" s="22" t="s">
        <v>117</v>
      </c>
      <c r="BN10" s="22" t="s">
        <v>118</v>
      </c>
      <c r="BO10" s="23" t="s">
        <v>119</v>
      </c>
    </row>
    <row r="11" spans="1:68" ht="12.75">
      <c r="A11" s="29">
        <v>1</v>
      </c>
      <c r="B11" s="39" t="s">
        <v>93</v>
      </c>
      <c r="C11" s="39" t="s">
        <v>94</v>
      </c>
      <c r="D11" s="39" t="s">
        <v>95</v>
      </c>
      <c r="E11" s="41">
        <f>((G11*3)+(I11*3)+(K11*3)+(M11*3)+(O11*3))/15</f>
        <v>7.8660000000000005</v>
      </c>
      <c r="F11" s="42">
        <f>IF((E11&gt;=9.999),"15",(H11+J11+L11+N11+P11))</f>
        <v>3</v>
      </c>
      <c r="G11" s="43">
        <v>9.17</v>
      </c>
      <c r="H11" s="43" t="str">
        <f>IF((G11&gt;=9.999),"3","0")</f>
        <v>0</v>
      </c>
      <c r="I11" s="43">
        <v>5.33</v>
      </c>
      <c r="J11" s="43" t="str">
        <f>IF((I11&gt;=9.999),"3","0")</f>
        <v>0</v>
      </c>
      <c r="K11" s="43">
        <v>8</v>
      </c>
      <c r="L11" s="43" t="str">
        <f>IF((K11&gt;=9.999),"3","0")</f>
        <v>0</v>
      </c>
      <c r="M11" s="43">
        <v>10.83</v>
      </c>
      <c r="N11" s="43" t="str">
        <f>IF((M11&gt;=9.999),"3","0")</f>
        <v>3</v>
      </c>
      <c r="O11" s="43">
        <v>6</v>
      </c>
      <c r="P11" s="43" t="str">
        <f>IF((O11&gt;=9.999),"3","0")</f>
        <v>0</v>
      </c>
      <c r="Q11" s="41">
        <f>((S11*4)+(U11*4))/8</f>
        <v>12.375</v>
      </c>
      <c r="R11" s="42" t="str">
        <f>IF((Q11&gt;=9.999),"8",(T11+V11))</f>
        <v>8</v>
      </c>
      <c r="S11" s="43">
        <v>13.25</v>
      </c>
      <c r="T11" s="43" t="str">
        <f>IF((S11&gt;=9.999),"4","0")</f>
        <v>4</v>
      </c>
      <c r="U11" s="43">
        <v>11.5</v>
      </c>
      <c r="V11" s="43" t="str">
        <f>IF((U11&gt;=9.999),"4","0")</f>
        <v>4</v>
      </c>
      <c r="W11" s="41">
        <f>((Y11*3)+(AA11*2))/5</f>
        <v>13.132</v>
      </c>
      <c r="X11" s="42" t="str">
        <f>IF((W11&gt;=9.999),"5",(Z11+AB11))</f>
        <v>5</v>
      </c>
      <c r="Y11" s="43">
        <v>15</v>
      </c>
      <c r="Z11" s="43" t="str">
        <f>IF((Y11&gt;=9.999),"3","0")</f>
        <v>3</v>
      </c>
      <c r="AA11" s="43">
        <v>10.33</v>
      </c>
      <c r="AB11" s="43" t="str">
        <f>IF((AA11&gt;=9.999),"2","0")</f>
        <v>2</v>
      </c>
      <c r="AC11" s="41">
        <v>10</v>
      </c>
      <c r="AD11" s="41" t="str">
        <f>IF((AC11&gt;=9.999),"2","0")</f>
        <v>2</v>
      </c>
      <c r="AE11" s="43">
        <v>10</v>
      </c>
      <c r="AF11" s="43" t="str">
        <f>IF((AE11&gt;=9.999),"2","0")</f>
        <v>2</v>
      </c>
      <c r="AG11" s="50">
        <f>((E11*15)+(Q11*8)+(W11*5)+(AC11*2))/30</f>
        <v>10.088333333333333</v>
      </c>
      <c r="AH11" s="26" t="str">
        <f>IF((AG11&gt;=9.999),"30",(F11+R11+X11+AD11))</f>
        <v>30</v>
      </c>
      <c r="AI11" s="18">
        <f>((AK11*3)+(AM11*3)+(AO11*3)+(AQ11*3)+(AS11*3))/15</f>
        <v>2.734</v>
      </c>
      <c r="AJ11" s="24">
        <f>IF((AI11&gt;=9.999),"15",(AL11+AN11+AP11+AR11+AT11))</f>
        <v>0</v>
      </c>
      <c r="AK11" s="25">
        <v>0</v>
      </c>
      <c r="AL11" s="25"/>
      <c r="AM11" s="25">
        <v>0</v>
      </c>
      <c r="AN11" s="25"/>
      <c r="AO11" s="25">
        <v>0</v>
      </c>
      <c r="AP11" s="25"/>
      <c r="AQ11" s="43">
        <v>13.67</v>
      </c>
      <c r="AR11" s="25"/>
      <c r="AS11" s="25">
        <v>0</v>
      </c>
      <c r="AT11" s="25"/>
      <c r="AU11" s="41">
        <f>((AW11*4)+(AY11*4))/8</f>
        <v>13.165</v>
      </c>
      <c r="AV11" s="42" t="str">
        <f>IF((AU11&gt;=9.999),"8",(AX11+AZ11))</f>
        <v>8</v>
      </c>
      <c r="AW11" s="43">
        <v>13.33</v>
      </c>
      <c r="AX11" s="43" t="str">
        <f>IF((AW11&gt;=9.999),"4","0")</f>
        <v>4</v>
      </c>
      <c r="AY11" s="43">
        <v>13</v>
      </c>
      <c r="AZ11" s="25"/>
      <c r="BA11" s="18">
        <f>((BC11*3)+(BE11*2))/5</f>
        <v>4.268</v>
      </c>
      <c r="BB11" s="24">
        <f>IF((BA11&gt;=9.999),"5",(BD11+BF11))</f>
        <v>0</v>
      </c>
      <c r="BC11" s="25">
        <v>0</v>
      </c>
      <c r="BD11" s="25"/>
      <c r="BE11" s="43">
        <v>10.67</v>
      </c>
      <c r="BF11" s="25"/>
      <c r="BG11" s="41">
        <v>10.5</v>
      </c>
      <c r="BH11" s="41" t="str">
        <f>IF((BG11&gt;=9.999),"2","0")</f>
        <v>2</v>
      </c>
      <c r="BI11" s="43">
        <v>10.5</v>
      </c>
      <c r="BJ11" s="25"/>
      <c r="BK11" s="20">
        <f>((AI11*15)+(AU11*8)+(BA11*5)+(BG11*2))/30</f>
        <v>6.289</v>
      </c>
      <c r="BL11" s="26">
        <f>IF((BK11&gt;=9.999),"30",(AJ11+AV11+BB11+BH11))</f>
        <v>10</v>
      </c>
      <c r="BM11" s="27">
        <f>((E11*15)+(Q11*8)+(W11*5)+(AC11*2)+(AI11*15)+(AU11*8)+(BA11*5)+(BG11*2))/60</f>
        <v>8.188666666666666</v>
      </c>
      <c r="BN11" s="28">
        <f>IF((BM11&gt;=9.999),"60",(F11+R11+X11+AD11+AJ11+AV11+BB11+BH11))</f>
        <v>28</v>
      </c>
      <c r="BO11" s="29" t="s">
        <v>130</v>
      </c>
      <c r="BP11" t="s">
        <v>129</v>
      </c>
    </row>
  </sheetData>
  <sheetProtection/>
  <mergeCells count="2">
    <mergeCell ref="A8:D8"/>
    <mergeCell ref="A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3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2.8515625" style="0" customWidth="1"/>
    <col min="3" max="3" width="12.421875" style="0" customWidth="1"/>
    <col min="5" max="5" width="4.00390625" style="0" bestFit="1" customWidth="1"/>
    <col min="6" max="6" width="8.421875" style="0" hidden="1" customWidth="1"/>
    <col min="7" max="7" width="4.8515625" style="0" bestFit="1" customWidth="1"/>
    <col min="8" max="8" width="8.421875" style="0" hidden="1" customWidth="1"/>
    <col min="9" max="9" width="4.00390625" style="0" bestFit="1" customWidth="1"/>
    <col min="10" max="10" width="8.421875" style="0" hidden="1" customWidth="1"/>
    <col min="11" max="11" width="4.8515625" style="0" bestFit="1" customWidth="1"/>
    <col min="12" max="12" width="8.421875" style="0" hidden="1" customWidth="1"/>
    <col min="13" max="13" width="4.8515625" style="0" bestFit="1" customWidth="1"/>
    <col min="14" max="14" width="8.421875" style="0" hidden="1" customWidth="1"/>
    <col min="15" max="15" width="4.00390625" style="0" bestFit="1" customWidth="1"/>
    <col min="16" max="16" width="8.421875" style="0" hidden="1" customWidth="1"/>
    <col min="17" max="17" width="4.8515625" style="0" bestFit="1" customWidth="1"/>
    <col min="18" max="18" width="1.8515625" style="0" hidden="1" customWidth="1"/>
    <col min="19" max="19" width="4.8515625" style="0" bestFit="1" customWidth="1"/>
    <col min="20" max="20" width="8.421875" style="0" hidden="1" customWidth="1"/>
    <col min="21" max="21" width="4.8515625" style="0" bestFit="1" customWidth="1"/>
    <col min="22" max="22" width="8.421875" style="0" hidden="1" customWidth="1"/>
    <col min="23" max="23" width="4.8515625" style="0" bestFit="1" customWidth="1"/>
    <col min="24" max="24" width="8.421875" style="0" hidden="1" customWidth="1"/>
    <col min="25" max="25" width="4.8515625" style="0" bestFit="1" customWidth="1"/>
    <col min="26" max="26" width="8.421875" style="0" hidden="1" customWidth="1"/>
    <col min="27" max="27" width="4.8515625" style="0" bestFit="1" customWidth="1"/>
    <col min="28" max="28" width="8.421875" style="0" hidden="1" customWidth="1"/>
    <col min="29" max="29" width="4.8515625" style="0" bestFit="1" customWidth="1"/>
    <col min="30" max="30" width="8.421875" style="0" hidden="1" customWidth="1"/>
    <col min="31" max="31" width="5.00390625" style="0" customWidth="1"/>
    <col min="32" max="32" width="8.421875" style="0" hidden="1" customWidth="1"/>
    <col min="33" max="33" width="4.8515625" style="52" bestFit="1" customWidth="1"/>
    <col min="34" max="35" width="4.00390625" style="0" bestFit="1" customWidth="1"/>
    <col min="36" max="36" width="8.421875" style="0" hidden="1" customWidth="1"/>
    <col min="37" max="37" width="5.8515625" style="0" customWidth="1"/>
    <col min="38" max="38" width="8.421875" style="0" hidden="1" customWidth="1"/>
    <col min="39" max="39" width="4.8515625" style="0" bestFit="1" customWidth="1"/>
    <col min="40" max="40" width="8.421875" style="0" hidden="1" customWidth="1"/>
    <col min="41" max="41" width="4.8515625" style="0" bestFit="1" customWidth="1"/>
    <col min="42" max="42" width="8.421875" style="0" hidden="1" customWidth="1"/>
    <col min="43" max="43" width="4.8515625" style="0" bestFit="1" customWidth="1"/>
    <col min="44" max="44" width="8.421875" style="0" hidden="1" customWidth="1"/>
    <col min="45" max="45" width="4.00390625" style="0" bestFit="1" customWidth="1"/>
    <col min="46" max="46" width="8.421875" style="0" hidden="1" customWidth="1"/>
    <col min="47" max="47" width="4.8515625" style="0" bestFit="1" customWidth="1"/>
    <col min="48" max="48" width="8.421875" style="0" hidden="1" customWidth="1"/>
    <col min="49" max="49" width="4.8515625" style="0" bestFit="1" customWidth="1"/>
    <col min="50" max="50" width="8.421875" style="0" hidden="1" customWidth="1"/>
    <col min="51" max="51" width="4.8515625" style="0" bestFit="1" customWidth="1"/>
    <col min="52" max="52" width="8.421875" style="0" hidden="1" customWidth="1"/>
    <col min="53" max="53" width="4.8515625" style="0" bestFit="1" customWidth="1"/>
    <col min="54" max="54" width="8.421875" style="0" hidden="1" customWidth="1"/>
    <col min="55" max="55" width="5.28125" style="0" customWidth="1"/>
    <col min="56" max="56" width="8.421875" style="0" hidden="1" customWidth="1"/>
    <col min="57" max="57" width="4.8515625" style="0" bestFit="1" customWidth="1"/>
    <col min="58" max="58" width="8.421875" style="0" hidden="1" customWidth="1"/>
    <col min="59" max="59" width="4.8515625" style="0" bestFit="1" customWidth="1"/>
    <col min="60" max="60" width="8.421875" style="0" hidden="1" customWidth="1"/>
    <col min="61" max="61" width="4.8515625" style="0" bestFit="1" customWidth="1"/>
    <col min="62" max="62" width="8.421875" style="0" hidden="1" customWidth="1"/>
    <col min="63" max="63" width="4.8515625" style="0" bestFit="1" customWidth="1"/>
    <col min="64" max="66" width="4.00390625" style="0" bestFit="1" customWidth="1"/>
    <col min="67" max="67" width="8.7109375" style="0" bestFit="1" customWidth="1"/>
  </cols>
  <sheetData>
    <row r="1" spans="1:67" s="3" customFormat="1" ht="12.75">
      <c r="A1" t="s">
        <v>106</v>
      </c>
      <c r="B1"/>
      <c r="C1"/>
      <c r="D1"/>
      <c r="E1" s="79"/>
      <c r="F1"/>
      <c r="G1"/>
      <c r="H1"/>
      <c r="I1"/>
      <c r="J1"/>
      <c r="K1"/>
      <c r="L1"/>
      <c r="M1"/>
      <c r="N1"/>
      <c r="O1"/>
      <c r="P1"/>
      <c r="Q1" s="7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79"/>
      <c r="AH1" s="79"/>
      <c r="AI1" s="79"/>
      <c r="AJ1"/>
      <c r="AK1"/>
      <c r="AL1"/>
      <c r="AM1"/>
      <c r="AN1"/>
      <c r="AO1"/>
      <c r="AP1"/>
      <c r="AQ1"/>
      <c r="AR1"/>
      <c r="AS1"/>
      <c r="AT1"/>
      <c r="AU1" s="79"/>
      <c r="AV1"/>
      <c r="AW1"/>
      <c r="AX1"/>
      <c r="AY1"/>
      <c r="AZ1"/>
      <c r="BA1" s="79"/>
      <c r="BB1"/>
      <c r="BC1"/>
      <c r="BD1"/>
      <c r="BE1"/>
      <c r="BF1"/>
      <c r="BG1"/>
      <c r="BH1"/>
      <c r="BI1"/>
      <c r="BJ1"/>
      <c r="BK1" s="79"/>
      <c r="BO1" s="8"/>
    </row>
    <row r="2" spans="1:67" s="3" customFormat="1" ht="20.25">
      <c r="A2" s="80" t="s">
        <v>106</v>
      </c>
      <c r="B2" s="80"/>
      <c r="C2" s="80"/>
      <c r="D2" s="81"/>
      <c r="E2" s="80"/>
      <c r="F2" s="80"/>
      <c r="G2" s="80"/>
      <c r="H2" s="4"/>
      <c r="I2" s="4"/>
      <c r="J2" s="4"/>
      <c r="K2" s="4"/>
      <c r="L2" s="4"/>
      <c r="M2" s="6"/>
      <c r="N2" s="6"/>
      <c r="O2" s="4"/>
      <c r="P2" s="4"/>
      <c r="Q2" s="4"/>
      <c r="R2" s="4"/>
      <c r="S2" s="6"/>
      <c r="T2" s="6"/>
      <c r="U2" s="4"/>
      <c r="V2" s="4"/>
      <c r="W2" s="4"/>
      <c r="X2" s="4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J2" s="6"/>
      <c r="AK2" s="6"/>
      <c r="AL2" s="4"/>
      <c r="AM2" s="4"/>
      <c r="AN2" s="6"/>
      <c r="AO2" s="6"/>
      <c r="AP2" s="7"/>
      <c r="AQ2" s="7"/>
      <c r="AR2" s="7"/>
      <c r="AS2" s="7"/>
      <c r="AT2" s="7"/>
      <c r="AU2" s="7"/>
      <c r="AV2" s="7"/>
      <c r="AW2" s="82" t="s">
        <v>120</v>
      </c>
      <c r="AX2" s="82"/>
      <c r="AY2" s="83"/>
      <c r="AZ2" s="83"/>
      <c r="BA2" s="31"/>
      <c r="BB2" s="31"/>
      <c r="BC2" s="82"/>
      <c r="BD2" s="82"/>
      <c r="BE2" s="82"/>
      <c r="BF2" s="9"/>
      <c r="BG2" s="6"/>
      <c r="BL2" s="9"/>
      <c r="BM2" s="6"/>
      <c r="BN2" s="6"/>
      <c r="BO2" s="10"/>
    </row>
    <row r="3" spans="1:67" s="3" customFormat="1" ht="20.25">
      <c r="A3" s="80" t="s">
        <v>107</v>
      </c>
      <c r="B3" s="80"/>
      <c r="C3" s="80"/>
      <c r="D3" s="81"/>
      <c r="E3" s="80"/>
      <c r="F3" s="80"/>
      <c r="G3" s="80"/>
      <c r="H3" s="4"/>
      <c r="I3" s="4"/>
      <c r="J3" s="4"/>
      <c r="K3" s="4"/>
      <c r="L3" s="4"/>
      <c r="M3" s="6"/>
      <c r="N3" s="6"/>
      <c r="O3" s="7"/>
      <c r="P3" s="7"/>
      <c r="AL3" s="4"/>
      <c r="AM3" s="4"/>
      <c r="AN3" s="6"/>
      <c r="AO3" s="6"/>
      <c r="AP3" s="7"/>
      <c r="AQ3" s="7"/>
      <c r="AR3" s="7"/>
      <c r="AS3" s="7"/>
      <c r="AT3" s="7"/>
      <c r="AU3" s="7"/>
      <c r="AV3" s="7"/>
      <c r="AW3" s="84"/>
      <c r="AX3" s="84"/>
      <c r="AY3" s="84"/>
      <c r="AZ3" s="84"/>
      <c r="BA3" s="84"/>
      <c r="BB3" s="84"/>
      <c r="BC3" s="84"/>
      <c r="BD3" s="84"/>
      <c r="BE3" s="84"/>
      <c r="BH3" s="31"/>
      <c r="BI3" s="31"/>
      <c r="BJ3" s="82"/>
      <c r="BK3" s="82"/>
      <c r="BO3" s="8"/>
    </row>
    <row r="4" spans="1:67" s="3" customFormat="1" ht="20.25">
      <c r="A4" s="80" t="s">
        <v>121</v>
      </c>
      <c r="B4" s="80"/>
      <c r="C4" s="80"/>
      <c r="D4" s="81"/>
      <c r="E4" s="80"/>
      <c r="F4" s="80"/>
      <c r="G4" s="80"/>
      <c r="H4" s="4"/>
      <c r="I4" s="4"/>
      <c r="J4" s="4"/>
      <c r="K4" s="4"/>
      <c r="L4" s="4"/>
      <c r="M4" s="6"/>
      <c r="N4" s="6"/>
      <c r="O4" s="4"/>
      <c r="P4" s="4"/>
      <c r="Q4" s="4"/>
      <c r="R4" s="4"/>
      <c r="S4" s="6"/>
      <c r="T4" s="6"/>
      <c r="U4" s="4"/>
      <c r="V4" s="4"/>
      <c r="W4" s="4"/>
      <c r="X4" s="4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6"/>
      <c r="AK4" s="6"/>
      <c r="AL4" s="4"/>
      <c r="AM4" s="4"/>
      <c r="AN4" s="6"/>
      <c r="AO4" s="6"/>
      <c r="AP4" s="7"/>
      <c r="AQ4" s="7"/>
      <c r="AR4" s="7"/>
      <c r="AS4" s="7"/>
      <c r="AT4" s="7"/>
      <c r="AU4" s="7"/>
      <c r="AV4" s="7"/>
      <c r="AW4" s="84"/>
      <c r="AX4" s="84"/>
      <c r="AY4" s="84"/>
      <c r="AZ4" s="84"/>
      <c r="BA4" s="85" t="s">
        <v>132</v>
      </c>
      <c r="BB4" s="85"/>
      <c r="BC4" s="84"/>
      <c r="BD4" s="84"/>
      <c r="BE4" s="84"/>
      <c r="BH4" s="84"/>
      <c r="BI4" s="84"/>
      <c r="BJ4" s="84"/>
      <c r="BK4" s="84"/>
      <c r="BO4" s="8"/>
    </row>
    <row r="5" spans="1:67" s="3" customFormat="1" ht="23.25">
      <c r="A5" s="4"/>
      <c r="B5" s="5"/>
      <c r="C5" s="4"/>
      <c r="D5" s="6"/>
      <c r="E5" s="4"/>
      <c r="F5" s="4"/>
      <c r="G5" s="7"/>
      <c r="H5" s="7"/>
      <c r="I5" s="7"/>
      <c r="J5" s="7"/>
      <c r="K5" s="4"/>
      <c r="L5" s="4"/>
      <c r="M5" s="6"/>
      <c r="N5" s="6"/>
      <c r="O5" s="4"/>
      <c r="P5" s="4"/>
      <c r="Q5" s="4"/>
      <c r="R5" s="4"/>
      <c r="S5" s="6"/>
      <c r="T5" s="6"/>
      <c r="U5" s="4"/>
      <c r="V5" s="4"/>
      <c r="W5" s="4"/>
      <c r="X5" s="4"/>
      <c r="Y5" s="86"/>
      <c r="Z5" s="86"/>
      <c r="AA5" s="86"/>
      <c r="AB5" s="86"/>
      <c r="AC5" s="86"/>
      <c r="AD5" s="86"/>
      <c r="AE5" s="87" t="s">
        <v>126</v>
      </c>
      <c r="AF5" s="87"/>
      <c r="AG5" s="86"/>
      <c r="AH5" s="86"/>
      <c r="AI5" s="86"/>
      <c r="AJ5" s="88"/>
      <c r="AK5" s="88"/>
      <c r="AL5" s="7"/>
      <c r="AM5" s="7"/>
      <c r="AP5" s="89"/>
      <c r="AQ5" s="89"/>
      <c r="AR5" s="7"/>
      <c r="AS5" s="7"/>
      <c r="AT5" s="7"/>
      <c r="AU5" s="7"/>
      <c r="AV5" s="7"/>
      <c r="AW5" s="7"/>
      <c r="AX5" s="7"/>
      <c r="AY5" s="7"/>
      <c r="BB5" s="3" t="s">
        <v>108</v>
      </c>
      <c r="BD5" s="84"/>
      <c r="BE5" s="84"/>
      <c r="BF5" s="84"/>
      <c r="BG5" s="84"/>
      <c r="BH5" s="85" t="s">
        <v>122</v>
      </c>
      <c r="BI5" s="85"/>
      <c r="BJ5" s="84"/>
      <c r="BK5" s="84"/>
      <c r="BO5" s="8"/>
    </row>
    <row r="6" spans="1:67" s="3" customFormat="1" ht="23.25">
      <c r="A6" s="4"/>
      <c r="B6" s="5"/>
      <c r="C6" s="4"/>
      <c r="D6" s="11"/>
      <c r="E6" s="7"/>
      <c r="F6" s="7"/>
      <c r="G6" s="12"/>
      <c r="H6" s="12"/>
      <c r="I6" s="7"/>
      <c r="J6" s="7"/>
      <c r="K6" s="4"/>
      <c r="L6" s="4"/>
      <c r="M6" s="6"/>
      <c r="N6" s="6"/>
      <c r="O6" s="4"/>
      <c r="P6" s="4"/>
      <c r="Q6" s="4"/>
      <c r="R6" s="4"/>
      <c r="S6" s="6"/>
      <c r="T6" s="6"/>
      <c r="U6" s="4"/>
      <c r="V6" s="4"/>
      <c r="W6" s="4"/>
      <c r="X6" s="4"/>
      <c r="Y6" s="30" t="s">
        <v>123</v>
      </c>
      <c r="Z6" s="86"/>
      <c r="AA6" s="86"/>
      <c r="AB6" s="86"/>
      <c r="AC6" s="86"/>
      <c r="AD6" s="86"/>
      <c r="AE6" s="88"/>
      <c r="AF6" s="88"/>
      <c r="AG6" s="86"/>
      <c r="AH6" s="86"/>
      <c r="AI6" s="86"/>
      <c r="AJ6" s="90"/>
      <c r="AK6" s="66" t="s">
        <v>127</v>
      </c>
      <c r="AR6" s="7"/>
      <c r="AS6" s="7"/>
      <c r="AT6" s="7"/>
      <c r="AU6" s="7"/>
      <c r="AV6" s="7"/>
      <c r="AW6" s="7"/>
      <c r="AX6" s="7"/>
      <c r="AY6" s="7"/>
      <c r="BB6" s="3" t="s">
        <v>109</v>
      </c>
      <c r="BO6" s="8"/>
    </row>
    <row r="7" spans="1:67" s="3" customFormat="1" ht="18">
      <c r="A7" s="91" t="s">
        <v>110</v>
      </c>
      <c r="B7" s="5"/>
      <c r="C7" s="4"/>
      <c r="D7" s="6"/>
      <c r="E7" s="4"/>
      <c r="F7" s="4"/>
      <c r="G7" s="4"/>
      <c r="H7" s="4"/>
      <c r="I7" s="4"/>
      <c r="J7" s="4"/>
      <c r="K7" s="4"/>
      <c r="L7" s="4"/>
      <c r="M7" s="6"/>
      <c r="N7" s="6"/>
      <c r="O7" s="4"/>
      <c r="P7" s="4"/>
      <c r="Q7" s="4"/>
      <c r="R7" s="4"/>
      <c r="S7" s="6"/>
      <c r="T7" s="6"/>
      <c r="U7" s="4"/>
      <c r="V7" s="4"/>
      <c r="W7" s="4"/>
      <c r="X7" s="4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6"/>
      <c r="AK7" s="6"/>
      <c r="AL7" s="4"/>
      <c r="AM7" s="4"/>
      <c r="AN7" s="6"/>
      <c r="AO7" s="6"/>
      <c r="AP7" s="7"/>
      <c r="AQ7" s="7"/>
      <c r="AR7" s="7"/>
      <c r="AS7" s="7"/>
      <c r="AT7" s="7"/>
      <c r="AU7" s="7"/>
      <c r="AV7" s="7"/>
      <c r="AW7" s="7"/>
      <c r="AX7" s="7"/>
      <c r="AY7" s="7"/>
      <c r="BO7" s="8"/>
    </row>
    <row r="8" spans="1:67" ht="12.75">
      <c r="A8" s="204" t="s">
        <v>111</v>
      </c>
      <c r="B8" s="205"/>
      <c r="C8" s="205"/>
      <c r="D8" s="205"/>
      <c r="E8" s="13">
        <v>15</v>
      </c>
      <c r="F8" s="13"/>
      <c r="G8" s="14">
        <v>3</v>
      </c>
      <c r="H8" s="14"/>
      <c r="I8" s="14">
        <v>3</v>
      </c>
      <c r="J8" s="14"/>
      <c r="K8" s="14">
        <v>3</v>
      </c>
      <c r="L8" s="14"/>
      <c r="M8" s="14">
        <v>3</v>
      </c>
      <c r="N8" s="14"/>
      <c r="O8" s="14">
        <v>3</v>
      </c>
      <c r="P8" s="14"/>
      <c r="Q8" s="13">
        <v>8</v>
      </c>
      <c r="R8" s="13"/>
      <c r="S8" s="15">
        <v>4</v>
      </c>
      <c r="T8" s="15"/>
      <c r="U8" s="15">
        <v>4</v>
      </c>
      <c r="V8" s="15"/>
      <c r="W8" s="16">
        <v>5</v>
      </c>
      <c r="X8" s="16"/>
      <c r="Y8" s="14">
        <v>3</v>
      </c>
      <c r="Z8" s="14"/>
      <c r="AA8" s="14">
        <v>2</v>
      </c>
      <c r="AB8" s="14"/>
      <c r="AC8" s="13">
        <v>2</v>
      </c>
      <c r="AD8" s="13"/>
      <c r="AE8" s="14">
        <v>2</v>
      </c>
      <c r="AF8" s="17"/>
      <c r="AG8" s="48"/>
      <c r="AH8" s="17"/>
      <c r="AI8" s="13">
        <v>15</v>
      </c>
      <c r="AJ8" s="13"/>
      <c r="AK8" s="14">
        <v>3</v>
      </c>
      <c r="AL8" s="14"/>
      <c r="AM8" s="14">
        <v>3</v>
      </c>
      <c r="AN8" s="14"/>
      <c r="AO8" s="14">
        <v>3</v>
      </c>
      <c r="AP8" s="14"/>
      <c r="AQ8" s="14">
        <v>3</v>
      </c>
      <c r="AR8" s="14"/>
      <c r="AS8" s="14">
        <v>3</v>
      </c>
      <c r="AT8" s="14"/>
      <c r="AU8" s="13">
        <v>8</v>
      </c>
      <c r="AV8" s="13"/>
      <c r="AW8" s="15">
        <v>4</v>
      </c>
      <c r="AX8" s="15"/>
      <c r="AY8" s="15">
        <v>4</v>
      </c>
      <c r="AZ8" s="15"/>
      <c r="BA8" s="16">
        <v>5</v>
      </c>
      <c r="BB8" s="16"/>
      <c r="BC8" s="14">
        <v>3</v>
      </c>
      <c r="BD8" s="14"/>
      <c r="BE8" s="14">
        <v>2</v>
      </c>
      <c r="BF8" s="14"/>
      <c r="BG8" s="13">
        <v>2</v>
      </c>
      <c r="BH8" s="13"/>
      <c r="BI8" s="14">
        <v>2</v>
      </c>
      <c r="BJ8" s="17"/>
      <c r="BK8" s="17"/>
      <c r="BL8" s="17"/>
      <c r="BM8" s="1"/>
      <c r="BN8" s="1"/>
      <c r="BO8" s="1"/>
    </row>
    <row r="9" spans="1:67" ht="12.75">
      <c r="A9" s="206" t="s">
        <v>112</v>
      </c>
      <c r="B9" s="207"/>
      <c r="C9" s="207"/>
      <c r="D9" s="207"/>
      <c r="E9" s="32">
        <v>15</v>
      </c>
      <c r="F9" s="32"/>
      <c r="G9" s="33">
        <v>3</v>
      </c>
      <c r="H9" s="33"/>
      <c r="I9" s="33">
        <v>3</v>
      </c>
      <c r="J9" s="33"/>
      <c r="K9" s="33">
        <v>3</v>
      </c>
      <c r="L9" s="33"/>
      <c r="M9" s="33">
        <v>3</v>
      </c>
      <c r="N9" s="33"/>
      <c r="O9" s="33">
        <v>3</v>
      </c>
      <c r="P9" s="33"/>
      <c r="Q9" s="32">
        <v>8</v>
      </c>
      <c r="R9" s="32"/>
      <c r="S9" s="34">
        <v>4</v>
      </c>
      <c r="T9" s="34"/>
      <c r="U9" s="34">
        <v>4</v>
      </c>
      <c r="V9" s="34"/>
      <c r="W9" s="35">
        <v>5</v>
      </c>
      <c r="X9" s="35"/>
      <c r="Y9" s="33">
        <v>3</v>
      </c>
      <c r="Z9" s="33"/>
      <c r="AA9" s="33">
        <v>2</v>
      </c>
      <c r="AB9" s="33"/>
      <c r="AC9" s="32">
        <v>2</v>
      </c>
      <c r="AD9" s="32"/>
      <c r="AE9" s="33">
        <v>2</v>
      </c>
      <c r="AF9" s="17"/>
      <c r="AG9" s="48"/>
      <c r="AH9" s="17"/>
      <c r="AI9" s="32">
        <v>15</v>
      </c>
      <c r="AJ9" s="32"/>
      <c r="AK9" s="33">
        <v>3</v>
      </c>
      <c r="AL9" s="33"/>
      <c r="AM9" s="33">
        <v>3</v>
      </c>
      <c r="AN9" s="33"/>
      <c r="AO9" s="33">
        <v>3</v>
      </c>
      <c r="AP9" s="33"/>
      <c r="AQ9" s="33">
        <v>3</v>
      </c>
      <c r="AR9" s="33"/>
      <c r="AS9" s="33">
        <v>3</v>
      </c>
      <c r="AT9" s="33"/>
      <c r="AU9" s="32">
        <v>8</v>
      </c>
      <c r="AV9" s="32"/>
      <c r="AW9" s="34">
        <v>4</v>
      </c>
      <c r="AX9" s="34"/>
      <c r="AY9" s="34">
        <v>4</v>
      </c>
      <c r="AZ9" s="34"/>
      <c r="BA9" s="35">
        <v>5</v>
      </c>
      <c r="BB9" s="35"/>
      <c r="BC9" s="33">
        <v>3</v>
      </c>
      <c r="BD9" s="33"/>
      <c r="BE9" s="33">
        <v>2</v>
      </c>
      <c r="BF9" s="33"/>
      <c r="BG9" s="32">
        <v>2</v>
      </c>
      <c r="BH9" s="32"/>
      <c r="BI9" s="33">
        <v>2</v>
      </c>
      <c r="BJ9" s="17"/>
      <c r="BK9" s="17"/>
      <c r="BL9" s="17"/>
      <c r="BM9" s="1"/>
      <c r="BN9" s="1"/>
      <c r="BO9" s="1"/>
    </row>
    <row r="10" spans="1:67" s="2" customFormat="1" ht="72">
      <c r="A10" s="36" t="s">
        <v>105</v>
      </c>
      <c r="B10" s="36" t="s">
        <v>0</v>
      </c>
      <c r="C10" s="36" t="s">
        <v>1</v>
      </c>
      <c r="D10" s="36" t="s">
        <v>2</v>
      </c>
      <c r="E10" s="37" t="s">
        <v>3</v>
      </c>
      <c r="F10" s="37"/>
      <c r="G10" s="36" t="s">
        <v>4</v>
      </c>
      <c r="H10" s="36"/>
      <c r="I10" s="36" t="s">
        <v>5</v>
      </c>
      <c r="J10" s="36"/>
      <c r="K10" s="36" t="s">
        <v>6</v>
      </c>
      <c r="L10" s="36"/>
      <c r="M10" s="36" t="s">
        <v>7</v>
      </c>
      <c r="N10" s="36"/>
      <c r="O10" s="36" t="s">
        <v>8</v>
      </c>
      <c r="P10" s="36"/>
      <c r="Q10" s="37" t="s">
        <v>9</v>
      </c>
      <c r="R10" s="37"/>
      <c r="S10" s="36" t="s">
        <v>10</v>
      </c>
      <c r="T10" s="36"/>
      <c r="U10" s="36" t="s">
        <v>11</v>
      </c>
      <c r="V10" s="36"/>
      <c r="W10" s="37" t="s">
        <v>12</v>
      </c>
      <c r="X10" s="36"/>
      <c r="Y10" s="36" t="s">
        <v>13</v>
      </c>
      <c r="Z10" s="36"/>
      <c r="AA10" s="36" t="s">
        <v>14</v>
      </c>
      <c r="AB10" s="36"/>
      <c r="AC10" s="37" t="s">
        <v>15</v>
      </c>
      <c r="AD10" s="36"/>
      <c r="AE10" s="36" t="s">
        <v>16</v>
      </c>
      <c r="AF10" s="36"/>
      <c r="AG10" s="49" t="s">
        <v>113</v>
      </c>
      <c r="AH10" s="19" t="s">
        <v>114</v>
      </c>
      <c r="AI10" s="37" t="s">
        <v>17</v>
      </c>
      <c r="AJ10" s="36"/>
      <c r="AK10" s="36" t="s">
        <v>18</v>
      </c>
      <c r="AL10" s="36"/>
      <c r="AM10" s="36" t="s">
        <v>19</v>
      </c>
      <c r="AN10" s="36"/>
      <c r="AO10" s="36" t="s">
        <v>20</v>
      </c>
      <c r="AP10" s="36"/>
      <c r="AQ10" s="36" t="s">
        <v>21</v>
      </c>
      <c r="AR10" s="36"/>
      <c r="AS10" s="36" t="s">
        <v>22</v>
      </c>
      <c r="AT10" s="36"/>
      <c r="AU10" s="37" t="s">
        <v>23</v>
      </c>
      <c r="AV10" s="36"/>
      <c r="AW10" s="36" t="s">
        <v>24</v>
      </c>
      <c r="AX10" s="36"/>
      <c r="AY10" s="36" t="s">
        <v>25</v>
      </c>
      <c r="AZ10" s="36"/>
      <c r="BA10" s="37" t="s">
        <v>26</v>
      </c>
      <c r="BB10" s="36"/>
      <c r="BC10" s="36" t="s">
        <v>27</v>
      </c>
      <c r="BD10" s="36"/>
      <c r="BE10" s="36" t="s">
        <v>28</v>
      </c>
      <c r="BF10" s="36"/>
      <c r="BG10" s="37" t="s">
        <v>29</v>
      </c>
      <c r="BH10" s="36"/>
      <c r="BI10" s="36" t="s">
        <v>30</v>
      </c>
      <c r="BJ10" s="38"/>
      <c r="BK10" s="21" t="s">
        <v>115</v>
      </c>
      <c r="BL10" s="21" t="s">
        <v>116</v>
      </c>
      <c r="BM10" s="22" t="s">
        <v>117</v>
      </c>
      <c r="BN10" s="22" t="s">
        <v>118</v>
      </c>
      <c r="BO10" s="23" t="s">
        <v>119</v>
      </c>
    </row>
    <row r="11" spans="1:67" s="40" customFormat="1" ht="36" customHeight="1">
      <c r="A11" s="29">
        <v>1</v>
      </c>
      <c r="B11" s="39" t="s">
        <v>96</v>
      </c>
      <c r="C11" s="39" t="s">
        <v>97</v>
      </c>
      <c r="D11" s="39" t="s">
        <v>98</v>
      </c>
      <c r="E11" s="18">
        <f>((G11*3)+(I11*3)+(K11*3)+(M11*3)+(O11*3))/15</f>
        <v>0</v>
      </c>
      <c r="F11" s="24">
        <f>IF((E11&gt;=9.999),"15",(H11+J11+L11+N11+P11))</f>
        <v>0</v>
      </c>
      <c r="G11" s="25">
        <v>0</v>
      </c>
      <c r="H11" s="25"/>
      <c r="I11" s="25">
        <v>0</v>
      </c>
      <c r="J11" s="25"/>
      <c r="K11" s="25">
        <v>0</v>
      </c>
      <c r="L11" s="25"/>
      <c r="M11" s="25">
        <v>0</v>
      </c>
      <c r="N11" s="25"/>
      <c r="O11" s="25">
        <v>0</v>
      </c>
      <c r="P11" s="25"/>
      <c r="Q11" s="41">
        <f>((S11*4)+(U11*4))/8</f>
        <v>11.165</v>
      </c>
      <c r="R11" s="42" t="str">
        <f>IF((Q11&gt;=9.999),"8",(T11+V11))</f>
        <v>8</v>
      </c>
      <c r="S11" s="43">
        <v>13.83</v>
      </c>
      <c r="T11" s="43" t="str">
        <f>IF((S11&gt;=9.999),"4","0")</f>
        <v>4</v>
      </c>
      <c r="U11" s="43">
        <v>8.5</v>
      </c>
      <c r="V11" s="25"/>
      <c r="W11" s="41">
        <f>((Y11*3)+(AA11*2))/5</f>
        <v>11.132</v>
      </c>
      <c r="X11" s="42" t="str">
        <f>IF((W11&gt;=9.999),"5",(Z11+AB11))</f>
        <v>5</v>
      </c>
      <c r="Y11" s="43">
        <v>11</v>
      </c>
      <c r="Z11" s="43" t="str">
        <f>IF((Y11&gt;=9.999),"3","0")</f>
        <v>3</v>
      </c>
      <c r="AA11" s="43">
        <v>11.33</v>
      </c>
      <c r="AB11" s="25"/>
      <c r="AC11" s="18">
        <v>0</v>
      </c>
      <c r="AD11" s="18" t="str">
        <f>IF((AC11&gt;=9.999),"2","0")</f>
        <v>0</v>
      </c>
      <c r="AE11" s="25">
        <v>0</v>
      </c>
      <c r="AF11" s="25"/>
      <c r="AG11" s="51">
        <f>((E11*15)+(Q11*8)+(W11*5)+(AC11*2))/30</f>
        <v>4.832666666666666</v>
      </c>
      <c r="AH11" s="26">
        <f>IF((AG11&gt;=9.999),"30",(F11+R11+X11+AD11))</f>
        <v>13</v>
      </c>
      <c r="AI11" s="41">
        <f>((AK11*3)+(AM11*3)+(AO11*3)+(AQ11*3)+(AS11*3))/15</f>
        <v>9.832</v>
      </c>
      <c r="AJ11" s="42">
        <f>IF((AI11&gt;=9.999),"15",(AL11+AN11+AP11+AR11+AT11))</f>
        <v>6</v>
      </c>
      <c r="AK11" s="43">
        <v>9</v>
      </c>
      <c r="AL11" s="43" t="str">
        <f>IF((AK11&gt;=9.999),"3","0")</f>
        <v>0</v>
      </c>
      <c r="AM11" s="43">
        <v>10.5</v>
      </c>
      <c r="AN11" s="43" t="str">
        <f>IF((AM11&gt;=9.999),"3","0")</f>
        <v>3</v>
      </c>
      <c r="AO11" s="43">
        <v>9.33</v>
      </c>
      <c r="AP11" s="43" t="str">
        <f>IF((AO11&gt;=9.999),"3","0")</f>
        <v>0</v>
      </c>
      <c r="AQ11" s="43">
        <v>12.33</v>
      </c>
      <c r="AR11" s="43" t="str">
        <f>IF((AQ11&gt;=9.999),"3","0")</f>
        <v>3</v>
      </c>
      <c r="AS11" s="43">
        <v>8</v>
      </c>
      <c r="AT11" s="43" t="str">
        <f>IF((AS11&gt;=9.999),"3","0")</f>
        <v>0</v>
      </c>
      <c r="AU11" s="41">
        <f>((AW11*4)+(AY11*4))/8</f>
        <v>9.96</v>
      </c>
      <c r="AV11" s="42">
        <f>IF((AU11&gt;=9.999),"8",(AX11+AZ11))</f>
        <v>4</v>
      </c>
      <c r="AW11" s="43">
        <v>10.17</v>
      </c>
      <c r="AX11" s="43" t="str">
        <f>IF((AW11&gt;=9.999),"4","0")</f>
        <v>4</v>
      </c>
      <c r="AY11" s="43">
        <v>9.75</v>
      </c>
      <c r="AZ11" s="43" t="str">
        <f>IF((AY11&gt;=9.999),"4","0")</f>
        <v>0</v>
      </c>
      <c r="BA11" s="41">
        <f>((BC11*3)+(BE11*2))/5</f>
        <v>10.532</v>
      </c>
      <c r="BB11" s="42" t="str">
        <f>IF((BA11&gt;=9.999),"5",(BD11+BF11))</f>
        <v>5</v>
      </c>
      <c r="BC11" s="43">
        <v>12</v>
      </c>
      <c r="BD11" s="43" t="str">
        <f>IF((BC11&gt;=9.999),"3","0")</f>
        <v>3</v>
      </c>
      <c r="BE11" s="43">
        <v>8.33</v>
      </c>
      <c r="BF11" s="43" t="str">
        <f>IF((BE11&gt;=9.999),"2","0")</f>
        <v>0</v>
      </c>
      <c r="BG11" s="41">
        <v>11</v>
      </c>
      <c r="BH11" s="41" t="str">
        <f>IF((BG11&gt;=9.999),"2","0")</f>
        <v>2</v>
      </c>
      <c r="BI11" s="43">
        <v>11</v>
      </c>
      <c r="BJ11" s="43" t="str">
        <f>IF((BI11&gt;=9.999),"2","0")</f>
        <v>2</v>
      </c>
      <c r="BK11" s="44">
        <f>((AI11*15)+(AU11*8)+(BA11*5)+(BG11*2))/30</f>
        <v>10.060666666666668</v>
      </c>
      <c r="BL11" s="45" t="str">
        <f>IF((BK11&gt;=9.999),"30",(AJ11+AV11+BB11+BH11))</f>
        <v>30</v>
      </c>
      <c r="BM11" s="46">
        <f>((E11*15)+(Q11*8)+(W11*5)+(AC11*2)+(AI11*15)+(AU11*8)+(BA11*5)+(BG11*2))/60</f>
        <v>7.446666666666668</v>
      </c>
      <c r="BN11" s="47">
        <f>IF((BM11&gt;=9.999),"60",(F11+R11+X11+AD11+AJ11+AV11+BB11+BH11))</f>
        <v>30</v>
      </c>
      <c r="BO11" s="29" t="str">
        <f>IF((BM11&gt;=9.999),"Admis","Ajourné")</f>
        <v>Ajourné</v>
      </c>
    </row>
    <row r="12" spans="1:67" s="40" customFormat="1" ht="36" customHeight="1">
      <c r="A12" s="29">
        <v>2</v>
      </c>
      <c r="B12" s="39" t="s">
        <v>99</v>
      </c>
      <c r="C12" s="39" t="s">
        <v>100</v>
      </c>
      <c r="D12" s="39" t="s">
        <v>101</v>
      </c>
      <c r="E12" s="18">
        <f>((G12*3)+(I12*3)+(K12*3)+(M12*3)+(O12*3))/15</f>
        <v>2.034</v>
      </c>
      <c r="F12" s="24">
        <f>IF((E12&gt;=9.999),"15",(H12+J12+L12+N12+P12))</f>
        <v>0</v>
      </c>
      <c r="G12" s="25">
        <v>0</v>
      </c>
      <c r="H12" s="25"/>
      <c r="I12" s="25">
        <v>0</v>
      </c>
      <c r="J12" s="25"/>
      <c r="K12" s="25">
        <v>0</v>
      </c>
      <c r="L12" s="25"/>
      <c r="M12" s="43">
        <v>10.17</v>
      </c>
      <c r="N12" s="25"/>
      <c r="O12" s="25">
        <v>0</v>
      </c>
      <c r="P12" s="25"/>
      <c r="Q12" s="41">
        <f>((S12*4)+(U12*4))/8</f>
        <v>10.25</v>
      </c>
      <c r="R12" s="42" t="str">
        <f>IF((Q12&gt;=9.999),"8",(T12+V12))</f>
        <v>8</v>
      </c>
      <c r="S12" s="43">
        <v>8.5</v>
      </c>
      <c r="T12" s="43" t="str">
        <f>IF((S12&gt;=9.999),"4","0")</f>
        <v>0</v>
      </c>
      <c r="U12" s="43">
        <v>12</v>
      </c>
      <c r="V12" s="25"/>
      <c r="W12" s="41">
        <f>((Y12*3)+(AA12*2))/5</f>
        <v>11.3</v>
      </c>
      <c r="X12" s="42" t="str">
        <f>IF((W12&gt;=9.999),"5",(Z12+AB12))</f>
        <v>5</v>
      </c>
      <c r="Y12" s="43">
        <v>11.5</v>
      </c>
      <c r="Z12" s="43" t="str">
        <f>IF((Y12&gt;=9.999),"3","0")</f>
        <v>3</v>
      </c>
      <c r="AA12" s="43">
        <v>11</v>
      </c>
      <c r="AB12" s="25"/>
      <c r="AC12" s="18">
        <v>0</v>
      </c>
      <c r="AD12" s="18" t="str">
        <f>IF((AC12&gt;=9.999),"2","0")</f>
        <v>0</v>
      </c>
      <c r="AE12" s="25">
        <v>0</v>
      </c>
      <c r="AF12" s="25"/>
      <c r="AG12" s="51">
        <f>((E12*15)+(Q12*8)+(W12*5)+(AC12*2))/30</f>
        <v>5.633666666666667</v>
      </c>
      <c r="AH12" s="26">
        <f>IF((AG12&gt;=9.999),"30",(F12+R12+X12+AD12))</f>
        <v>13</v>
      </c>
      <c r="AI12" s="41">
        <f>((AK12*3)+(AM12*3)+(AO12*3)+(AQ12*3)+(AS12*3))/15</f>
        <v>8.7</v>
      </c>
      <c r="AJ12" s="42">
        <f>IF((AI12&gt;=9.999),"15",(AL12+AN12+AP12+AR12+AT12))</f>
        <v>3</v>
      </c>
      <c r="AK12" s="43">
        <v>8.83</v>
      </c>
      <c r="AL12" s="43" t="str">
        <f>IF((AK12&gt;=9.999),"3","0")</f>
        <v>0</v>
      </c>
      <c r="AM12" s="43">
        <v>2.33</v>
      </c>
      <c r="AN12" s="43" t="str">
        <f>IF((AM12&gt;=9.999),"3","0")</f>
        <v>0</v>
      </c>
      <c r="AO12" s="43">
        <v>8.67</v>
      </c>
      <c r="AP12" s="43" t="str">
        <f>IF((AO12&gt;=9.999),"3","0")</f>
        <v>0</v>
      </c>
      <c r="AQ12" s="43">
        <v>15</v>
      </c>
      <c r="AR12" s="43" t="str">
        <f>IF((AQ12&gt;=9.999),"3","0")</f>
        <v>3</v>
      </c>
      <c r="AS12" s="43">
        <v>8.67</v>
      </c>
      <c r="AT12" s="43" t="str">
        <f>IF((AS12&gt;=9.999),"3","0")</f>
        <v>0</v>
      </c>
      <c r="AU12" s="41">
        <f>((AW12*4)+(AY12*4))/8</f>
        <v>12.915</v>
      </c>
      <c r="AV12" s="42" t="str">
        <f>IF((AU12&gt;=9.999),"8",(AX12+AZ12))</f>
        <v>8</v>
      </c>
      <c r="AW12" s="43">
        <v>14.58</v>
      </c>
      <c r="AX12" s="43" t="str">
        <f>IF((AW12&gt;=9.999),"4","0")</f>
        <v>4</v>
      </c>
      <c r="AY12" s="43">
        <v>11.25</v>
      </c>
      <c r="AZ12" s="43" t="str">
        <f>IF((AY12&gt;=9.999),"4","0")</f>
        <v>4</v>
      </c>
      <c r="BA12" s="41">
        <f>((BC12*3)+(BE12*2))/5</f>
        <v>12.468</v>
      </c>
      <c r="BB12" s="42" t="str">
        <f>IF((BA12&gt;=9.999),"5",(BD12+BF12))</f>
        <v>5</v>
      </c>
      <c r="BC12" s="43">
        <v>15</v>
      </c>
      <c r="BD12" s="43" t="str">
        <f>IF((BC12&gt;=9.999),"3","0")</f>
        <v>3</v>
      </c>
      <c r="BE12" s="43">
        <v>8.67</v>
      </c>
      <c r="BF12" s="43" t="str">
        <f>IF((BE12&gt;=9.999),"2","0")</f>
        <v>0</v>
      </c>
      <c r="BG12" s="41">
        <v>8</v>
      </c>
      <c r="BH12" s="41" t="str">
        <f>IF((BG12&gt;=9.999),"2","0")</f>
        <v>0</v>
      </c>
      <c r="BI12" s="43">
        <v>8</v>
      </c>
      <c r="BJ12" s="43" t="str">
        <f>IF((BI12&gt;=9.999),"2","0")</f>
        <v>0</v>
      </c>
      <c r="BK12" s="44">
        <f>((AI12*15)+(AU12*8)+(BA12*5)+(BG12*2))/30</f>
        <v>10.405333333333333</v>
      </c>
      <c r="BL12" s="45" t="str">
        <f>IF((BK12&gt;=9.999),"30",(AJ12+AV12+BB12+BH12))</f>
        <v>30</v>
      </c>
      <c r="BM12" s="46">
        <f>((E12*15)+(Q12*8)+(W12*5)+(AC12*2)+(AI12*15)+(AU12*8)+(BA12*5)+(BG12*2))/60</f>
        <v>8.019499999999999</v>
      </c>
      <c r="BN12" s="47">
        <f>IF((BM12&gt;=9.999),"60",(F12+R12+X12+AD12+AJ12+AV12+BB12+BH12))</f>
        <v>29</v>
      </c>
      <c r="BO12" s="29" t="str">
        <f>IF((BM12&gt;=9.999),"Admis","Ajourné")</f>
        <v>Ajourné</v>
      </c>
    </row>
    <row r="13" spans="1:67" s="40" customFormat="1" ht="36" customHeight="1">
      <c r="A13" s="29">
        <v>3</v>
      </c>
      <c r="B13" s="39" t="s">
        <v>102</v>
      </c>
      <c r="C13" s="39" t="s">
        <v>103</v>
      </c>
      <c r="D13" s="39" t="s">
        <v>104</v>
      </c>
      <c r="E13" s="18">
        <f>((G13*3)+(I13*3)+(K13*3)+(M13*3)+(O13*3))/15</f>
        <v>2.266</v>
      </c>
      <c r="F13" s="24">
        <f>IF((E13&gt;=9.999),"15",(H13+J13+L13+N13+P13))</f>
        <v>0</v>
      </c>
      <c r="G13" s="25">
        <v>0</v>
      </c>
      <c r="H13" s="25"/>
      <c r="I13" s="25">
        <v>0</v>
      </c>
      <c r="J13" s="25"/>
      <c r="K13" s="25">
        <v>0</v>
      </c>
      <c r="L13" s="25"/>
      <c r="M13" s="43">
        <v>11.33</v>
      </c>
      <c r="N13" s="25"/>
      <c r="O13" s="25">
        <v>0</v>
      </c>
      <c r="P13" s="25"/>
      <c r="Q13" s="41">
        <f>((S13*4)+(U13*4))/8</f>
        <v>11.5</v>
      </c>
      <c r="R13" s="42" t="str">
        <f>IF((Q13&gt;=9.999),"8",(T13+V13))</f>
        <v>8</v>
      </c>
      <c r="S13" s="43">
        <v>10.5</v>
      </c>
      <c r="T13" s="43" t="str">
        <f>IF((S13&gt;=9.999),"4","0")</f>
        <v>4</v>
      </c>
      <c r="U13" s="43">
        <v>12.5</v>
      </c>
      <c r="V13" s="25"/>
      <c r="W13" s="18">
        <f>((Y13*3)+(AA13*2))/5</f>
        <v>4.4</v>
      </c>
      <c r="X13" s="24">
        <f>IF((W13&gt;=9.999),"5",(Z13+AB13))</f>
        <v>0</v>
      </c>
      <c r="Y13" s="25">
        <v>0</v>
      </c>
      <c r="Z13" s="25"/>
      <c r="AA13" s="43">
        <v>11</v>
      </c>
      <c r="AB13" s="25"/>
      <c r="AC13" s="18">
        <v>0</v>
      </c>
      <c r="AD13" s="18" t="str">
        <f>IF((AC13&gt;=9.999),"2","0")</f>
        <v>0</v>
      </c>
      <c r="AE13" s="25">
        <v>0</v>
      </c>
      <c r="AF13" s="25"/>
      <c r="AG13" s="51">
        <f>((E13*15)+(Q13*8)+(W13*5)+(AC13*2))/30</f>
        <v>4.933000000000001</v>
      </c>
      <c r="AH13" s="26">
        <f>IF((AG13&gt;=9.999),"30",(F13+R13+X13+AD13))</f>
        <v>8</v>
      </c>
      <c r="AI13" s="18">
        <f>((AK13*3)+(AM13*3)+(AO13*3)+(AQ13*3)+(AS13*3))/15</f>
        <v>6.732000000000001</v>
      </c>
      <c r="AJ13" s="24">
        <f>IF((AI13&gt;=9.999),"15",(AL13+AN13+AP13+AR13+AT13))</f>
        <v>0</v>
      </c>
      <c r="AK13" s="43">
        <v>11</v>
      </c>
      <c r="AL13" s="25"/>
      <c r="AM13" s="43">
        <v>11.33</v>
      </c>
      <c r="AN13" s="25"/>
      <c r="AO13" s="25">
        <v>0</v>
      </c>
      <c r="AP13" s="25"/>
      <c r="AQ13" s="43">
        <v>11.33</v>
      </c>
      <c r="AR13" s="25"/>
      <c r="AS13" s="25">
        <v>0</v>
      </c>
      <c r="AT13" s="25"/>
      <c r="AU13" s="18">
        <f>((AW13*4)+(AY13*4))/8</f>
        <v>6</v>
      </c>
      <c r="AV13" s="24">
        <f>IF((AU13&gt;=9.999),"8",(AX13+AZ13))</f>
        <v>0</v>
      </c>
      <c r="AW13" s="25">
        <v>0</v>
      </c>
      <c r="AX13" s="25"/>
      <c r="AY13" s="43">
        <v>12</v>
      </c>
      <c r="AZ13" s="25"/>
      <c r="BA13" s="41">
        <f>((BC13*3)+(BE13*2))/5</f>
        <v>11.8</v>
      </c>
      <c r="BB13" s="42" t="str">
        <f>IF((BA13&gt;=9.999),"5",(BD13+BF13))</f>
        <v>5</v>
      </c>
      <c r="BC13" s="43">
        <v>11</v>
      </c>
      <c r="BD13" s="43" t="str">
        <f>IF((BC13&gt;=9.999),"3","0")</f>
        <v>3</v>
      </c>
      <c r="BE13" s="43">
        <v>13</v>
      </c>
      <c r="BF13" s="25"/>
      <c r="BG13" s="41">
        <v>13</v>
      </c>
      <c r="BH13" s="41" t="str">
        <f>IF((BG13&gt;=9.999),"2","0")</f>
        <v>2</v>
      </c>
      <c r="BI13" s="43">
        <v>13</v>
      </c>
      <c r="BJ13" s="25"/>
      <c r="BK13" s="20">
        <f>((AI13*15)+(AU13*8)+(BA13*5)+(BG13*2))/30</f>
        <v>7.799333333333334</v>
      </c>
      <c r="BL13" s="26">
        <f>IF((BK13&gt;=9.999),"30",(AJ13+AV13+BB13+BH13))</f>
        <v>7</v>
      </c>
      <c r="BM13" s="27">
        <f>((E13*15)+(Q13*8)+(W13*5)+(AC13*2)+(AI13*15)+(AU13*8)+(BA13*5)+(BG13*2))/60</f>
        <v>6.366166666666667</v>
      </c>
      <c r="BN13" s="28">
        <f>IF((BM13&gt;=9.999),"60",(F13+R13+X13+AD13+AJ13+AV13+BB13+BH13))</f>
        <v>15</v>
      </c>
      <c r="BO13" s="29" t="str">
        <f>IF((BM13&gt;=9.999),"Admis","Ajourné")</f>
        <v>Ajourné</v>
      </c>
    </row>
  </sheetData>
  <sheetProtection/>
  <mergeCells count="2">
    <mergeCell ref="A8:D8"/>
    <mergeCell ref="A9:D9"/>
  </mergeCells>
  <printOptions/>
  <pageMargins left="0.03937007874015748" right="0.03937007874015748" top="0.03937007874015748" bottom="0.03937007874015748" header="0.5118110236220472" footer="0.5118110236220472"/>
  <pageSetup horizontalDpi="600" verticalDpi="600" orientation="landscape" paperSize="8" r:id="rId1"/>
  <headerFooter alignWithMargins="0"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78"/>
  <sheetViews>
    <sheetView tabSelected="1" zoomScalePageLayoutView="0" workbookViewId="0" topLeftCell="A67">
      <selection activeCell="A76" sqref="A76:BO76"/>
    </sheetView>
  </sheetViews>
  <sheetFormatPr defaultColWidth="11.421875" defaultRowHeight="12.75"/>
  <cols>
    <col min="1" max="1" width="2.421875" style="164" customWidth="1"/>
    <col min="2" max="2" width="11.7109375" style="164" customWidth="1"/>
    <col min="3" max="3" width="9.8515625" style="164" customWidth="1"/>
    <col min="4" max="4" width="10.8515625" style="164" customWidth="1"/>
    <col min="5" max="5" width="4.28125" style="164" bestFit="1" customWidth="1"/>
    <col min="6" max="6" width="2.421875" style="164" hidden="1" customWidth="1"/>
    <col min="7" max="7" width="5.28125" style="164" bestFit="1" customWidth="1"/>
    <col min="8" max="8" width="1.8515625" style="164" hidden="1" customWidth="1"/>
    <col min="9" max="9" width="4.8515625" style="164" bestFit="1" customWidth="1"/>
    <col min="10" max="10" width="9.7109375" style="164" hidden="1" customWidth="1"/>
    <col min="11" max="11" width="5.28125" style="164" bestFit="1" customWidth="1"/>
    <col min="12" max="12" width="9.7109375" style="164" hidden="1" customWidth="1"/>
    <col min="13" max="13" width="5.28125" style="164" bestFit="1" customWidth="1"/>
    <col min="14" max="14" width="1.8515625" style="164" hidden="1" customWidth="1"/>
    <col min="15" max="15" width="5.28125" style="164" bestFit="1" customWidth="1"/>
    <col min="16" max="16" width="0.13671875" style="164" customWidth="1"/>
    <col min="17" max="17" width="4.8515625" style="164" bestFit="1" customWidth="1"/>
    <col min="18" max="18" width="9.7109375" style="164" hidden="1" customWidth="1"/>
    <col min="19" max="19" width="5.28125" style="164" bestFit="1" customWidth="1"/>
    <col min="20" max="20" width="9.7109375" style="164" hidden="1" customWidth="1"/>
    <col min="21" max="21" width="5.140625" style="164" customWidth="1"/>
    <col min="22" max="22" width="1.8515625" style="164" hidden="1" customWidth="1"/>
    <col min="23" max="23" width="5.421875" style="164" customWidth="1"/>
    <col min="24" max="24" width="9.7109375" style="164" hidden="1" customWidth="1"/>
    <col min="25" max="25" width="4.8515625" style="164" bestFit="1" customWidth="1"/>
    <col min="26" max="26" width="0.13671875" style="164" customWidth="1"/>
    <col min="27" max="27" width="5.57421875" style="164" customWidth="1"/>
    <col min="28" max="28" width="9.7109375" style="164" hidden="1" customWidth="1"/>
    <col min="29" max="29" width="4.8515625" style="164" bestFit="1" customWidth="1"/>
    <col min="30" max="30" width="9.7109375" style="164" hidden="1" customWidth="1"/>
    <col min="31" max="31" width="5.00390625" style="164" customWidth="1"/>
    <col min="32" max="32" width="9.7109375" style="164" hidden="1" customWidth="1"/>
    <col min="33" max="33" width="4.28125" style="164" bestFit="1" customWidth="1"/>
    <col min="34" max="34" width="3.8515625" style="164" bestFit="1" customWidth="1"/>
    <col min="35" max="35" width="4.28125" style="164" bestFit="1" customWidth="1"/>
    <col min="36" max="36" width="9.7109375" style="164" hidden="1" customWidth="1"/>
    <col min="37" max="37" width="4.8515625" style="164" bestFit="1" customWidth="1"/>
    <col min="38" max="38" width="9.7109375" style="164" hidden="1" customWidth="1"/>
    <col min="39" max="39" width="5.28125" style="164" bestFit="1" customWidth="1"/>
    <col min="40" max="40" width="9.7109375" style="164" hidden="1" customWidth="1"/>
    <col min="41" max="41" width="5.28125" style="164" bestFit="1" customWidth="1"/>
    <col min="42" max="42" width="9.7109375" style="164" hidden="1" customWidth="1"/>
    <col min="43" max="43" width="5.28125" style="164" bestFit="1" customWidth="1"/>
    <col min="44" max="44" width="9.7109375" style="164" hidden="1" customWidth="1"/>
    <col min="45" max="45" width="5.28125" style="164" bestFit="1" customWidth="1"/>
    <col min="46" max="46" width="9.7109375" style="164" hidden="1" customWidth="1"/>
    <col min="47" max="47" width="4.8515625" style="164" bestFit="1" customWidth="1"/>
    <col min="48" max="48" width="9.7109375" style="164" hidden="1" customWidth="1"/>
    <col min="49" max="49" width="4.57421875" style="164" customWidth="1"/>
    <col min="50" max="50" width="9.7109375" style="164" hidden="1" customWidth="1"/>
    <col min="51" max="51" width="5.28125" style="164" bestFit="1" customWidth="1"/>
    <col min="52" max="52" width="9.7109375" style="164" hidden="1" customWidth="1"/>
    <col min="53" max="53" width="4.7109375" style="164" customWidth="1"/>
    <col min="54" max="54" width="9.7109375" style="164" hidden="1" customWidth="1"/>
    <col min="55" max="55" width="4.8515625" style="164" bestFit="1" customWidth="1"/>
    <col min="56" max="56" width="9.7109375" style="164" hidden="1" customWidth="1"/>
    <col min="57" max="57" width="5.28125" style="164" bestFit="1" customWidth="1"/>
    <col min="58" max="58" width="9.7109375" style="164" hidden="1" customWidth="1"/>
    <col min="59" max="59" width="4.8515625" style="164" bestFit="1" customWidth="1"/>
    <col min="60" max="60" width="9.7109375" style="164" hidden="1" customWidth="1"/>
    <col min="61" max="61" width="4.8515625" style="164" bestFit="1" customWidth="1"/>
    <col min="62" max="62" width="9.7109375" style="164" hidden="1" customWidth="1"/>
    <col min="63" max="63" width="4.28125" style="164" bestFit="1" customWidth="1"/>
    <col min="64" max="64" width="3.28125" style="164" bestFit="1" customWidth="1"/>
    <col min="65" max="65" width="4.28125" style="164" bestFit="1" customWidth="1"/>
    <col min="66" max="66" width="3.28125" style="164" bestFit="1" customWidth="1"/>
    <col min="67" max="67" width="5.00390625" style="164" customWidth="1"/>
    <col min="68" max="16384" width="11.421875" style="164" customWidth="1"/>
  </cols>
  <sheetData>
    <row r="1" spans="1:67" s="151" customFormat="1" ht="12.75">
      <c r="A1" s="147" t="s">
        <v>106</v>
      </c>
      <c r="B1" s="147"/>
      <c r="C1" s="147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8"/>
      <c r="AH1" s="148"/>
      <c r="AI1" s="148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8"/>
      <c r="AV1" s="147"/>
      <c r="AW1" s="147"/>
      <c r="AX1" s="147"/>
      <c r="AY1" s="147"/>
      <c r="AZ1" s="147"/>
      <c r="BA1" s="148"/>
      <c r="BB1" s="147"/>
      <c r="BC1" s="147"/>
      <c r="BD1" s="147"/>
      <c r="BE1" s="147"/>
      <c r="BF1" s="147"/>
      <c r="BG1" s="147"/>
      <c r="BH1" s="147"/>
      <c r="BI1" s="147"/>
      <c r="BJ1" s="147"/>
      <c r="BK1" s="148"/>
      <c r="BL1" s="149"/>
      <c r="BM1" s="149"/>
      <c r="BN1" s="149"/>
      <c r="BO1" s="150"/>
    </row>
    <row r="2" spans="1:67" s="151" customFormat="1" ht="12.75">
      <c r="A2" s="113" t="s">
        <v>106</v>
      </c>
      <c r="B2" s="113"/>
      <c r="C2" s="113"/>
      <c r="D2" s="152"/>
      <c r="E2" s="113"/>
      <c r="F2" s="113"/>
      <c r="G2" s="113"/>
      <c r="H2" s="113"/>
      <c r="I2" s="113"/>
      <c r="J2" s="113"/>
      <c r="K2" s="113"/>
      <c r="L2" s="113"/>
      <c r="M2" s="152"/>
      <c r="N2" s="152"/>
      <c r="O2" s="113"/>
      <c r="P2" s="113"/>
      <c r="Q2" s="113"/>
      <c r="R2" s="113"/>
      <c r="S2" s="152"/>
      <c r="T2" s="152"/>
      <c r="U2" s="113"/>
      <c r="V2" s="113"/>
      <c r="W2" s="113"/>
      <c r="X2" s="113"/>
      <c r="Y2" s="113"/>
      <c r="Z2" s="113"/>
      <c r="AA2" s="153" t="s">
        <v>128</v>
      </c>
      <c r="AB2" s="153"/>
      <c r="AC2" s="113"/>
      <c r="AD2" s="113"/>
      <c r="AE2" s="113"/>
      <c r="AF2" s="152"/>
      <c r="AG2" s="152"/>
      <c r="AH2" s="113"/>
      <c r="AI2" s="113"/>
      <c r="AJ2" s="149"/>
      <c r="AK2" s="149"/>
      <c r="AL2" s="113"/>
      <c r="AM2" s="113"/>
      <c r="AN2" s="152"/>
      <c r="AO2" s="152"/>
      <c r="AP2" s="113"/>
      <c r="AQ2" s="113"/>
      <c r="AR2" s="113"/>
      <c r="AS2" s="113"/>
      <c r="AT2" s="113"/>
      <c r="AU2" s="113"/>
      <c r="AV2" s="113"/>
      <c r="AW2" s="154" t="s">
        <v>274</v>
      </c>
      <c r="AX2" s="154"/>
      <c r="AY2" s="152"/>
      <c r="AZ2" s="152"/>
      <c r="BA2" s="113"/>
      <c r="BB2" s="113"/>
      <c r="BC2" s="154"/>
      <c r="BD2" s="154"/>
      <c r="BE2" s="154"/>
      <c r="BF2" s="154"/>
      <c r="BG2" s="152"/>
      <c r="BH2" s="149"/>
      <c r="BI2" s="149"/>
      <c r="BJ2" s="149"/>
      <c r="BK2" s="149"/>
      <c r="BL2" s="154"/>
      <c r="BM2" s="152"/>
      <c r="BN2" s="152"/>
      <c r="BO2" s="155"/>
    </row>
    <row r="3" spans="1:67" s="151" customFormat="1" ht="12.75">
      <c r="A3" s="113" t="s">
        <v>107</v>
      </c>
      <c r="B3" s="113"/>
      <c r="C3" s="113"/>
      <c r="D3" s="152"/>
      <c r="E3" s="113"/>
      <c r="F3" s="113"/>
      <c r="G3" s="113"/>
      <c r="H3" s="113"/>
      <c r="I3" s="113"/>
      <c r="J3" s="113"/>
      <c r="K3" s="113"/>
      <c r="L3" s="113"/>
      <c r="M3" s="152"/>
      <c r="N3" s="152"/>
      <c r="O3" s="113"/>
      <c r="P3" s="113"/>
      <c r="Q3" s="149"/>
      <c r="R3" s="149"/>
      <c r="S3" s="149"/>
      <c r="T3" s="149"/>
      <c r="U3" s="154" t="s">
        <v>276</v>
      </c>
      <c r="V3" s="113"/>
      <c r="W3" s="113"/>
      <c r="X3" s="113"/>
      <c r="Y3" s="113"/>
      <c r="Z3" s="113"/>
      <c r="AA3" s="152"/>
      <c r="AB3" s="152"/>
      <c r="AC3" s="113"/>
      <c r="AD3" s="113"/>
      <c r="AE3" s="156"/>
      <c r="AF3" s="149"/>
      <c r="AG3" s="149"/>
      <c r="AH3" s="149"/>
      <c r="AI3" s="149"/>
      <c r="AJ3" s="149"/>
      <c r="AK3" s="149"/>
      <c r="AL3" s="113"/>
      <c r="AM3" s="113"/>
      <c r="AN3" s="152"/>
      <c r="AO3" s="152"/>
      <c r="AP3" s="113"/>
      <c r="AQ3" s="113"/>
      <c r="AR3" s="113"/>
      <c r="AS3" s="113"/>
      <c r="AT3" s="113"/>
      <c r="AU3" s="113"/>
      <c r="AV3" s="113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13"/>
      <c r="BI3" s="113"/>
      <c r="BJ3" s="154"/>
      <c r="BK3" s="154"/>
      <c r="BL3" s="149"/>
      <c r="BM3" s="149"/>
      <c r="BN3" s="149"/>
      <c r="BO3" s="150"/>
    </row>
    <row r="4" spans="1:67" s="151" customFormat="1" ht="12.75">
      <c r="A4" s="113" t="s">
        <v>279</v>
      </c>
      <c r="B4" s="113"/>
      <c r="C4" s="113"/>
      <c r="D4" s="152"/>
      <c r="E4" s="113"/>
      <c r="F4" s="113"/>
      <c r="G4" s="113"/>
      <c r="H4" s="113"/>
      <c r="I4" s="113"/>
      <c r="J4" s="113"/>
      <c r="K4" s="113"/>
      <c r="L4" s="113"/>
      <c r="M4" s="152"/>
      <c r="N4" s="152"/>
      <c r="O4" s="113"/>
      <c r="P4" s="113"/>
      <c r="Q4" s="113"/>
      <c r="R4" s="113"/>
      <c r="S4" s="152"/>
      <c r="T4" s="152"/>
      <c r="U4" s="113"/>
      <c r="V4" s="113"/>
      <c r="W4" s="113"/>
      <c r="X4" s="113"/>
      <c r="Y4" s="152"/>
      <c r="Z4" s="152"/>
      <c r="AA4" s="113"/>
      <c r="AB4" s="113"/>
      <c r="AC4" s="113"/>
      <c r="AD4" s="113"/>
      <c r="AE4" s="154" t="s">
        <v>277</v>
      </c>
      <c r="AF4" s="154"/>
      <c r="AG4" s="154"/>
      <c r="AH4" s="154"/>
      <c r="AI4" s="154"/>
      <c r="AJ4" s="152"/>
      <c r="AK4" s="152"/>
      <c r="AL4" s="113"/>
      <c r="AM4" s="113"/>
      <c r="AN4" s="152"/>
      <c r="AO4" s="152"/>
      <c r="AP4" s="113"/>
      <c r="AQ4" s="113"/>
      <c r="AR4" s="113"/>
      <c r="AS4" s="113"/>
      <c r="AT4" s="113"/>
      <c r="AU4" s="113"/>
      <c r="AV4" s="113"/>
      <c r="AW4" s="149"/>
      <c r="AX4" s="149"/>
      <c r="AY4" s="149"/>
      <c r="AZ4" s="149"/>
      <c r="BA4" s="156" t="s">
        <v>278</v>
      </c>
      <c r="BB4" s="156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50"/>
    </row>
    <row r="5" spans="1:67" s="151" customFormat="1" ht="12.75">
      <c r="A5" s="113"/>
      <c r="B5" s="113"/>
      <c r="C5" s="113"/>
      <c r="D5" s="152"/>
      <c r="E5" s="113"/>
      <c r="F5" s="113"/>
      <c r="G5" s="113"/>
      <c r="H5" s="113"/>
      <c r="I5" s="113"/>
      <c r="J5" s="113"/>
      <c r="K5" s="113"/>
      <c r="L5" s="113"/>
      <c r="M5" s="152"/>
      <c r="N5" s="152"/>
      <c r="O5" s="113"/>
      <c r="P5" s="113"/>
      <c r="Q5" s="113"/>
      <c r="R5" s="113"/>
      <c r="S5" s="152"/>
      <c r="T5" s="15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53"/>
      <c r="AF5" s="153"/>
      <c r="AG5" s="113"/>
      <c r="AH5" s="113"/>
      <c r="AI5" s="113"/>
      <c r="AJ5" s="152"/>
      <c r="AK5" s="152"/>
      <c r="AL5" s="113"/>
      <c r="AM5" s="113"/>
      <c r="AN5" s="149"/>
      <c r="AO5" s="149"/>
      <c r="AP5" s="156"/>
      <c r="AQ5" s="156"/>
      <c r="AR5" s="113"/>
      <c r="AS5" s="113"/>
      <c r="AT5" s="113"/>
      <c r="AU5" s="113"/>
      <c r="AV5" s="113"/>
      <c r="AW5" s="113"/>
      <c r="AX5" s="113"/>
      <c r="AY5" s="113"/>
      <c r="AZ5" s="149"/>
      <c r="BA5" s="149"/>
      <c r="BB5" s="149" t="s">
        <v>108</v>
      </c>
      <c r="BC5" s="149"/>
      <c r="BD5" s="149"/>
      <c r="BE5" s="149"/>
      <c r="BF5" s="149"/>
      <c r="BG5" s="149"/>
      <c r="BH5" s="156" t="s">
        <v>122</v>
      </c>
      <c r="BI5" s="156"/>
      <c r="BJ5" s="149"/>
      <c r="BK5" s="149"/>
      <c r="BL5" s="149"/>
      <c r="BM5" s="149"/>
      <c r="BN5" s="149"/>
      <c r="BO5" s="150"/>
    </row>
    <row r="6" spans="1:67" s="151" customFormat="1" ht="12.75">
      <c r="A6" s="113"/>
      <c r="B6" s="113"/>
      <c r="C6" s="113"/>
      <c r="D6" s="152"/>
      <c r="E6" s="113"/>
      <c r="F6" s="113"/>
      <c r="G6" s="113"/>
      <c r="H6" s="113"/>
      <c r="I6" s="113"/>
      <c r="J6" s="113"/>
      <c r="K6" s="113"/>
      <c r="L6" s="113"/>
      <c r="M6" s="152"/>
      <c r="N6" s="152"/>
      <c r="O6" s="113"/>
      <c r="P6" s="113"/>
      <c r="Q6" s="113"/>
      <c r="R6" s="113"/>
      <c r="S6" s="152"/>
      <c r="T6" s="152"/>
      <c r="U6" s="113"/>
      <c r="V6" s="113"/>
      <c r="W6" s="113"/>
      <c r="X6" s="113"/>
      <c r="Y6" s="154"/>
      <c r="Z6" s="113"/>
      <c r="AA6" s="113"/>
      <c r="AB6" s="113"/>
      <c r="AC6" s="113"/>
      <c r="AD6" s="113"/>
      <c r="AE6" s="152"/>
      <c r="AF6" s="152"/>
      <c r="AG6" s="113"/>
      <c r="AH6" s="113"/>
      <c r="AI6" s="156"/>
      <c r="AJ6" s="149"/>
      <c r="AK6" s="149"/>
      <c r="AL6" s="149"/>
      <c r="AM6" s="149"/>
      <c r="AN6" s="149"/>
      <c r="AO6" s="149"/>
      <c r="AP6" s="149"/>
      <c r="AQ6" s="149"/>
      <c r="AR6" s="113"/>
      <c r="AS6" s="113"/>
      <c r="AT6" s="113"/>
      <c r="AU6" s="113"/>
      <c r="AV6" s="113"/>
      <c r="AW6" s="113"/>
      <c r="AX6" s="113"/>
      <c r="AY6" s="113"/>
      <c r="AZ6" s="149"/>
      <c r="BA6" s="149"/>
      <c r="BB6" s="149" t="s">
        <v>109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50"/>
    </row>
    <row r="7" spans="1:67" s="151" customFormat="1" ht="12.75">
      <c r="A7" s="154" t="s">
        <v>110</v>
      </c>
      <c r="B7" s="113"/>
      <c r="C7" s="113"/>
      <c r="D7" s="152"/>
      <c r="E7" s="113"/>
      <c r="F7" s="113"/>
      <c r="G7" s="113"/>
      <c r="H7" s="113"/>
      <c r="I7" s="113"/>
      <c r="J7" s="113"/>
      <c r="K7" s="113"/>
      <c r="L7" s="113"/>
      <c r="M7" s="152"/>
      <c r="N7" s="152"/>
      <c r="O7" s="113"/>
      <c r="P7" s="113"/>
      <c r="Q7" s="113"/>
      <c r="R7" s="113"/>
      <c r="S7" s="152"/>
      <c r="T7" s="152"/>
      <c r="U7" s="113"/>
      <c r="V7" s="113"/>
      <c r="W7" s="113"/>
      <c r="X7" s="113"/>
      <c r="Y7" s="152"/>
      <c r="Z7" s="152"/>
      <c r="AA7" s="113"/>
      <c r="AB7" s="113"/>
      <c r="AC7" s="113"/>
      <c r="AD7" s="113"/>
      <c r="AE7" s="113"/>
      <c r="AF7" s="113"/>
      <c r="AG7" s="113"/>
      <c r="AH7" s="113"/>
      <c r="AI7" s="113"/>
      <c r="AJ7" s="152"/>
      <c r="AK7" s="152"/>
      <c r="AL7" s="113"/>
      <c r="AM7" s="113"/>
      <c r="AN7" s="152"/>
      <c r="AO7" s="152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50"/>
    </row>
    <row r="8" spans="1:67" ht="12.75">
      <c r="A8" s="157" t="s">
        <v>111</v>
      </c>
      <c r="B8" s="158"/>
      <c r="C8" s="158"/>
      <c r="D8" s="158"/>
      <c r="E8" s="159">
        <v>15</v>
      </c>
      <c r="F8" s="159"/>
      <c r="G8" s="160">
        <v>3</v>
      </c>
      <c r="H8" s="160"/>
      <c r="I8" s="160">
        <v>3</v>
      </c>
      <c r="J8" s="160"/>
      <c r="K8" s="160">
        <v>3</v>
      </c>
      <c r="L8" s="160"/>
      <c r="M8" s="160">
        <v>3</v>
      </c>
      <c r="N8" s="160"/>
      <c r="O8" s="160">
        <v>3</v>
      </c>
      <c r="P8" s="160"/>
      <c r="Q8" s="159">
        <v>8</v>
      </c>
      <c r="R8" s="159"/>
      <c r="S8" s="161">
        <v>4</v>
      </c>
      <c r="T8" s="161"/>
      <c r="U8" s="161">
        <v>4</v>
      </c>
      <c r="V8" s="161"/>
      <c r="W8" s="162">
        <v>5</v>
      </c>
      <c r="X8" s="162"/>
      <c r="Y8" s="160">
        <v>3</v>
      </c>
      <c r="Z8" s="160"/>
      <c r="AA8" s="160">
        <v>2</v>
      </c>
      <c r="AB8" s="160"/>
      <c r="AC8" s="159">
        <v>2</v>
      </c>
      <c r="AD8" s="159"/>
      <c r="AE8" s="160">
        <v>2</v>
      </c>
      <c r="AF8" s="163"/>
      <c r="AG8" s="163"/>
      <c r="AH8" s="163"/>
      <c r="AI8" s="159">
        <v>15</v>
      </c>
      <c r="AJ8" s="159"/>
      <c r="AK8" s="160">
        <v>3</v>
      </c>
      <c r="AL8" s="160"/>
      <c r="AM8" s="160">
        <v>3</v>
      </c>
      <c r="AN8" s="160"/>
      <c r="AO8" s="160">
        <v>3</v>
      </c>
      <c r="AP8" s="160"/>
      <c r="AQ8" s="160">
        <v>3</v>
      </c>
      <c r="AR8" s="160"/>
      <c r="AS8" s="160">
        <v>3</v>
      </c>
      <c r="AT8" s="160"/>
      <c r="AU8" s="159">
        <v>8</v>
      </c>
      <c r="AV8" s="159"/>
      <c r="AW8" s="161">
        <v>4</v>
      </c>
      <c r="AX8" s="161"/>
      <c r="AY8" s="161">
        <v>4</v>
      </c>
      <c r="AZ8" s="161"/>
      <c r="BA8" s="162">
        <v>5</v>
      </c>
      <c r="BB8" s="162"/>
      <c r="BC8" s="160">
        <v>3</v>
      </c>
      <c r="BD8" s="160"/>
      <c r="BE8" s="160">
        <v>2</v>
      </c>
      <c r="BF8" s="160"/>
      <c r="BG8" s="159">
        <v>2</v>
      </c>
      <c r="BH8" s="159"/>
      <c r="BI8" s="160">
        <v>2</v>
      </c>
      <c r="BJ8" s="163"/>
      <c r="BK8" s="163"/>
      <c r="BL8" s="163"/>
      <c r="BM8" s="147"/>
      <c r="BN8" s="147"/>
      <c r="BO8" s="147"/>
    </row>
    <row r="9" spans="1:67" ht="12.75">
      <c r="A9" s="165" t="s">
        <v>112</v>
      </c>
      <c r="B9" s="166"/>
      <c r="C9" s="166"/>
      <c r="D9" s="166"/>
      <c r="E9" s="167">
        <v>15</v>
      </c>
      <c r="F9" s="167"/>
      <c r="G9" s="168">
        <v>3</v>
      </c>
      <c r="H9" s="168"/>
      <c r="I9" s="168">
        <v>3</v>
      </c>
      <c r="J9" s="168"/>
      <c r="K9" s="168">
        <v>3</v>
      </c>
      <c r="L9" s="168"/>
      <c r="M9" s="168">
        <v>3</v>
      </c>
      <c r="N9" s="168"/>
      <c r="O9" s="168">
        <v>3</v>
      </c>
      <c r="P9" s="168"/>
      <c r="Q9" s="167">
        <v>8</v>
      </c>
      <c r="R9" s="167"/>
      <c r="S9" s="169">
        <v>4</v>
      </c>
      <c r="T9" s="169"/>
      <c r="U9" s="169">
        <v>4</v>
      </c>
      <c r="V9" s="169"/>
      <c r="W9" s="170">
        <v>5</v>
      </c>
      <c r="X9" s="170"/>
      <c r="Y9" s="168">
        <v>3</v>
      </c>
      <c r="Z9" s="168"/>
      <c r="AA9" s="168">
        <v>2</v>
      </c>
      <c r="AB9" s="168"/>
      <c r="AC9" s="167">
        <v>2</v>
      </c>
      <c r="AD9" s="167"/>
      <c r="AE9" s="168">
        <v>2</v>
      </c>
      <c r="AF9" s="163"/>
      <c r="AG9" s="163"/>
      <c r="AH9" s="163"/>
      <c r="AI9" s="167">
        <v>15</v>
      </c>
      <c r="AJ9" s="167"/>
      <c r="AK9" s="168">
        <v>3</v>
      </c>
      <c r="AL9" s="168"/>
      <c r="AM9" s="168">
        <v>3</v>
      </c>
      <c r="AN9" s="168"/>
      <c r="AO9" s="168">
        <v>3</v>
      </c>
      <c r="AP9" s="168"/>
      <c r="AQ9" s="168">
        <v>3</v>
      </c>
      <c r="AR9" s="168"/>
      <c r="AS9" s="168">
        <v>3</v>
      </c>
      <c r="AT9" s="168"/>
      <c r="AU9" s="167">
        <v>8</v>
      </c>
      <c r="AV9" s="167"/>
      <c r="AW9" s="169">
        <v>4</v>
      </c>
      <c r="AX9" s="169"/>
      <c r="AY9" s="169">
        <v>4</v>
      </c>
      <c r="AZ9" s="169"/>
      <c r="BA9" s="170">
        <v>5</v>
      </c>
      <c r="BB9" s="170"/>
      <c r="BC9" s="168">
        <v>3</v>
      </c>
      <c r="BD9" s="168"/>
      <c r="BE9" s="168">
        <v>2</v>
      </c>
      <c r="BF9" s="168"/>
      <c r="BG9" s="167">
        <v>2</v>
      </c>
      <c r="BH9" s="167"/>
      <c r="BI9" s="168">
        <v>2</v>
      </c>
      <c r="BJ9" s="163"/>
      <c r="BK9" s="163"/>
      <c r="BL9" s="163"/>
      <c r="BM9" s="147"/>
      <c r="BN9" s="147"/>
      <c r="BO9" s="147"/>
    </row>
    <row r="10" spans="1:67" s="177" customFormat="1" ht="59.25">
      <c r="A10" s="171" t="s">
        <v>105</v>
      </c>
      <c r="B10" s="171" t="s">
        <v>0</v>
      </c>
      <c r="C10" s="171" t="s">
        <v>1</v>
      </c>
      <c r="D10" s="171" t="s">
        <v>2</v>
      </c>
      <c r="E10" s="172" t="s">
        <v>3</v>
      </c>
      <c r="F10" s="172"/>
      <c r="G10" s="171" t="s">
        <v>4</v>
      </c>
      <c r="H10" s="171"/>
      <c r="I10" s="171" t="s">
        <v>5</v>
      </c>
      <c r="J10" s="171"/>
      <c r="K10" s="171" t="s">
        <v>6</v>
      </c>
      <c r="L10" s="171"/>
      <c r="M10" s="171" t="s">
        <v>7</v>
      </c>
      <c r="N10" s="171"/>
      <c r="O10" s="171" t="s">
        <v>8</v>
      </c>
      <c r="P10" s="171"/>
      <c r="Q10" s="172" t="s">
        <v>9</v>
      </c>
      <c r="R10" s="172"/>
      <c r="S10" s="171" t="s">
        <v>10</v>
      </c>
      <c r="T10" s="171"/>
      <c r="U10" s="171" t="s">
        <v>11</v>
      </c>
      <c r="V10" s="171"/>
      <c r="W10" s="172" t="s">
        <v>12</v>
      </c>
      <c r="X10" s="171"/>
      <c r="Y10" s="171" t="s">
        <v>13</v>
      </c>
      <c r="Z10" s="171"/>
      <c r="AA10" s="171" t="s">
        <v>14</v>
      </c>
      <c r="AB10" s="171"/>
      <c r="AC10" s="172" t="s">
        <v>15</v>
      </c>
      <c r="AD10" s="171"/>
      <c r="AE10" s="171" t="s">
        <v>16</v>
      </c>
      <c r="AF10" s="171"/>
      <c r="AG10" s="173" t="s">
        <v>113</v>
      </c>
      <c r="AH10" s="173" t="s">
        <v>114</v>
      </c>
      <c r="AI10" s="172" t="s">
        <v>17</v>
      </c>
      <c r="AJ10" s="171"/>
      <c r="AK10" s="171" t="s">
        <v>18</v>
      </c>
      <c r="AL10" s="171"/>
      <c r="AM10" s="171" t="s">
        <v>19</v>
      </c>
      <c r="AN10" s="171"/>
      <c r="AO10" s="171" t="s">
        <v>20</v>
      </c>
      <c r="AP10" s="171"/>
      <c r="AQ10" s="171" t="s">
        <v>21</v>
      </c>
      <c r="AR10" s="171"/>
      <c r="AS10" s="171" t="s">
        <v>22</v>
      </c>
      <c r="AT10" s="171"/>
      <c r="AU10" s="172" t="s">
        <v>23</v>
      </c>
      <c r="AV10" s="171"/>
      <c r="AW10" s="171" t="s">
        <v>24</v>
      </c>
      <c r="AX10" s="171"/>
      <c r="AY10" s="171" t="s">
        <v>25</v>
      </c>
      <c r="AZ10" s="171"/>
      <c r="BA10" s="172" t="s">
        <v>26</v>
      </c>
      <c r="BB10" s="171"/>
      <c r="BC10" s="171" t="s">
        <v>27</v>
      </c>
      <c r="BD10" s="171"/>
      <c r="BE10" s="171" t="s">
        <v>28</v>
      </c>
      <c r="BF10" s="171"/>
      <c r="BG10" s="172" t="s">
        <v>29</v>
      </c>
      <c r="BH10" s="171"/>
      <c r="BI10" s="171" t="s">
        <v>30</v>
      </c>
      <c r="BJ10" s="174"/>
      <c r="BK10" s="175" t="s">
        <v>115</v>
      </c>
      <c r="BL10" s="175" t="s">
        <v>116</v>
      </c>
      <c r="BM10" s="176" t="s">
        <v>117</v>
      </c>
      <c r="BN10" s="176" t="s">
        <v>118</v>
      </c>
      <c r="BO10" s="171" t="s">
        <v>119</v>
      </c>
    </row>
    <row r="11" spans="1:67" ht="21" customHeight="1">
      <c r="A11" s="160">
        <v>1</v>
      </c>
      <c r="B11" s="160" t="s">
        <v>266</v>
      </c>
      <c r="C11" s="160" t="s">
        <v>267</v>
      </c>
      <c r="D11" s="160" t="s">
        <v>268</v>
      </c>
      <c r="E11" s="212">
        <f>((G11*3)+(I11*3)+(K11*3)+(M11*3)+(O11*3))/15</f>
        <v>8.998000000000001</v>
      </c>
      <c r="F11" s="179">
        <f>IF((E11&gt;=9.999),"15",(H11+J11+L11+N11+P11))</f>
        <v>3</v>
      </c>
      <c r="G11" s="213">
        <v>7.67</v>
      </c>
      <c r="H11" s="214" t="str">
        <f>IF((G11&gt;=9.999),"3","0")</f>
        <v>0</v>
      </c>
      <c r="I11" s="213">
        <v>11.33</v>
      </c>
      <c r="J11" s="214" t="str">
        <f>IF((I11&gt;=9.999),"3","0")</f>
        <v>3</v>
      </c>
      <c r="K11" s="213">
        <v>9.33</v>
      </c>
      <c r="L11" s="214" t="str">
        <f>IF((K11&gt;=9.999),"3","0")</f>
        <v>0</v>
      </c>
      <c r="M11" s="213">
        <v>7.33</v>
      </c>
      <c r="N11" s="214" t="str">
        <f>IF((M11&gt;=9.999),"3","0")</f>
        <v>0</v>
      </c>
      <c r="O11" s="213">
        <v>9.33</v>
      </c>
      <c r="P11" s="214" t="str">
        <f>IF((O11&gt;=9.999),"3","0")</f>
        <v>0</v>
      </c>
      <c r="Q11" s="215">
        <f>((S11*4)+(U11*4))/8</f>
        <v>10.25</v>
      </c>
      <c r="R11" s="216" t="str">
        <f>IF((Q11&gt;=9.999),"8",(T11+V11))</f>
        <v>8</v>
      </c>
      <c r="S11" s="213">
        <v>10.25</v>
      </c>
      <c r="T11" s="214" t="str">
        <f>IF((S11&gt;=9.999),"4","0")</f>
        <v>4</v>
      </c>
      <c r="U11" s="213">
        <v>10.25</v>
      </c>
      <c r="V11" s="214" t="str">
        <f>IF((U11&gt;=9.999),"4","0")</f>
        <v>4</v>
      </c>
      <c r="W11" s="215">
        <f>((Y11*3)+(AA11*2))/5</f>
        <v>12.931999999999999</v>
      </c>
      <c r="X11" s="216" t="str">
        <f>IF((W11&gt;=9.999),"5",(Z11+AB11))</f>
        <v>5</v>
      </c>
      <c r="Y11" s="213">
        <v>14</v>
      </c>
      <c r="Z11" s="214" t="str">
        <f>IF((Y11&gt;=9.999),"3","0")</f>
        <v>3</v>
      </c>
      <c r="AA11" s="213">
        <v>11.33</v>
      </c>
      <c r="AB11" s="214" t="str">
        <f>IF((AA11&gt;=9.999),"2","0")</f>
        <v>2</v>
      </c>
      <c r="AC11" s="215">
        <v>10</v>
      </c>
      <c r="AD11" s="212" t="str">
        <f>IF((AC11&gt;=9.999),"2","0")</f>
        <v>2</v>
      </c>
      <c r="AE11" s="213">
        <v>10</v>
      </c>
      <c r="AF11" s="214" t="str">
        <f>IF((AE11&gt;=9.999),"2","0")</f>
        <v>2</v>
      </c>
      <c r="AG11" s="217">
        <f>((E11*15)+(Q11*8)+(W11*5)+(AC11*2))/30</f>
        <v>10.054333333333334</v>
      </c>
      <c r="AH11" s="218" t="str">
        <f>IF((AG11&gt;=9.999),"30",(F11+R11+X11+AD11))</f>
        <v>30</v>
      </c>
      <c r="AI11" s="219">
        <f>((AK11*3)+(AM11*3)+(AO11*3)+(AQ11*3)+(AS11*3))/15</f>
        <v>7.1339999999999995</v>
      </c>
      <c r="AJ11" s="220">
        <f>IF((AI11&gt;=9.999),"15",(AL11+AN11+AP11+AR11+AT11))</f>
        <v>9</v>
      </c>
      <c r="AK11" s="221">
        <v>0</v>
      </c>
      <c r="AL11" s="222" t="str">
        <f>IF((AK11&gt;=9.999),"3","0")</f>
        <v>0</v>
      </c>
      <c r="AM11" s="221">
        <v>4</v>
      </c>
      <c r="AN11" s="222" t="str">
        <f>IF((AM11&gt;=9.999),"3","0")</f>
        <v>0</v>
      </c>
      <c r="AO11" s="221">
        <v>10.67</v>
      </c>
      <c r="AP11" s="222" t="str">
        <f>IF((AO11&gt;=9.999),"3","0")</f>
        <v>3</v>
      </c>
      <c r="AQ11" s="221">
        <v>11</v>
      </c>
      <c r="AR11" s="222" t="str">
        <f>IF((AQ11&gt;=9.999),"3","0")</f>
        <v>3</v>
      </c>
      <c r="AS11" s="221">
        <v>10</v>
      </c>
      <c r="AT11" s="222" t="str">
        <f>IF((AS11&gt;=9.999),"3","0")</f>
        <v>3</v>
      </c>
      <c r="AU11" s="223">
        <f>((AW11*4)+(AY11*4))/8</f>
        <v>11.5</v>
      </c>
      <c r="AV11" s="220" t="str">
        <f>IF((AU11&gt;=9.999),"8",(AX11+AZ11))</f>
        <v>8</v>
      </c>
      <c r="AW11" s="221">
        <v>12</v>
      </c>
      <c r="AX11" s="222" t="str">
        <f>IF((AW11&gt;=9.999),"4","0")</f>
        <v>4</v>
      </c>
      <c r="AY11" s="221">
        <v>11</v>
      </c>
      <c r="AZ11" s="222" t="str">
        <f>IF((AY11&gt;=9.999),"4","0")</f>
        <v>4</v>
      </c>
      <c r="BA11" s="223">
        <f>((BC11*3)+(BE11*2))/5</f>
        <v>11.931999999999999</v>
      </c>
      <c r="BB11" s="220" t="str">
        <f>IF((BA11&gt;=9.999),"5",(BD11+BF11))</f>
        <v>5</v>
      </c>
      <c r="BC11" s="221">
        <v>13</v>
      </c>
      <c r="BD11" s="222" t="str">
        <f>IF((BC11&gt;=9.999),"3","0")</f>
        <v>3</v>
      </c>
      <c r="BE11" s="221">
        <v>10.33</v>
      </c>
      <c r="BF11" s="222" t="str">
        <f>IF((BE11&gt;=9.999),"2","0")</f>
        <v>2</v>
      </c>
      <c r="BG11" s="223">
        <v>12</v>
      </c>
      <c r="BH11" s="219" t="str">
        <f>IF((BG11&gt;=9.999),"2","0")</f>
        <v>2</v>
      </c>
      <c r="BI11" s="221">
        <v>12</v>
      </c>
      <c r="BJ11" s="222" t="str">
        <f>IF((BI11&gt;=9.999),"2","0")</f>
        <v>2</v>
      </c>
      <c r="BK11" s="224">
        <f>((AI11*15)+(AU11*8)+(BA11*5)+(BG11*2))/30</f>
        <v>9.422333333333333</v>
      </c>
      <c r="BL11" s="225">
        <f>IF((BK11&gt;=9.999),"30",(AJ11+AV11+BB11+BH11))</f>
        <v>24</v>
      </c>
      <c r="BM11" s="226">
        <f>((E11*15)+(Q11*8)+(W11*5)+(AC11*2)+(AI11*15)+(AU11*8)+(BA11*5)+(BG11*2))/60</f>
        <v>9.738333333333333</v>
      </c>
      <c r="BN11" s="227">
        <f>IF((BM11&gt;=9.999),"60",(AH11+BL11))</f>
        <v>54</v>
      </c>
      <c r="BO11" s="194" t="str">
        <f aca="true" t="shared" si="0" ref="BO11:BO61">IF((BM11&gt;=9.999),"Admis","Ajourné")</f>
        <v>Ajourné</v>
      </c>
    </row>
    <row r="12" spans="1:67" ht="21" customHeight="1">
      <c r="A12" s="195">
        <v>2</v>
      </c>
      <c r="B12" s="195" t="s">
        <v>31</v>
      </c>
      <c r="C12" s="195" t="s">
        <v>32</v>
      </c>
      <c r="D12" s="195" t="s">
        <v>33</v>
      </c>
      <c r="E12" s="178">
        <f aca="true" t="shared" si="1" ref="E12:E76">((G12*3)+(I12*3)+(K12*3)+(M12*3)+(O12*3))/15</f>
        <v>8.133999999999999</v>
      </c>
      <c r="F12" s="179">
        <f aca="true" t="shared" si="2" ref="F12:F76">IF((E12&gt;=9.999),"15",(H12+J12+L12+N12+P12))</f>
        <v>3</v>
      </c>
      <c r="G12" s="214">
        <v>12.17</v>
      </c>
      <c r="H12" s="214" t="str">
        <f aca="true" t="shared" si="3" ref="H12:H76">IF((G12&gt;=9.999),"3","0")</f>
        <v>3</v>
      </c>
      <c r="I12" s="214">
        <v>7.67</v>
      </c>
      <c r="J12" s="214" t="str">
        <f aca="true" t="shared" si="4" ref="J12:J76">IF((I12&gt;=9.999),"3","0")</f>
        <v>0</v>
      </c>
      <c r="K12" s="214">
        <v>5.33</v>
      </c>
      <c r="L12" s="214" t="str">
        <f aca="true" t="shared" si="5" ref="L12:L56">IF((K12&gt;=9.999),"3","0")</f>
        <v>0</v>
      </c>
      <c r="M12" s="214">
        <v>8.17</v>
      </c>
      <c r="N12" s="214" t="str">
        <f aca="true" t="shared" si="6" ref="N12:N56">IF((M12&gt;=9.999),"3","0")</f>
        <v>0</v>
      </c>
      <c r="O12" s="214">
        <v>7.33</v>
      </c>
      <c r="P12" s="214" t="str">
        <f aca="true" t="shared" si="7" ref="P12:P76">IF((O12&gt;=9.999),"3","0")</f>
        <v>0</v>
      </c>
      <c r="Q12" s="212">
        <f aca="true" t="shared" si="8" ref="Q12:Q76">((S12*4)+(U12*4))/8</f>
        <v>12.5</v>
      </c>
      <c r="R12" s="216" t="str">
        <f aca="true" t="shared" si="9" ref="R12:R76">IF((Q12&gt;=9.999),"8",(T12+V12))</f>
        <v>8</v>
      </c>
      <c r="S12" s="214">
        <v>11</v>
      </c>
      <c r="T12" s="214" t="str">
        <f aca="true" t="shared" si="10" ref="T12:T76">IF((S12&gt;=9.999),"4","0")</f>
        <v>4</v>
      </c>
      <c r="U12" s="214">
        <v>14</v>
      </c>
      <c r="V12" s="214" t="str">
        <f aca="true" t="shared" si="11" ref="V12:V56">IF((U12&gt;=9.999),"4","0")</f>
        <v>4</v>
      </c>
      <c r="W12" s="212">
        <f aca="true" t="shared" si="12" ref="W12:W76">((Y12*3)+(AA12*2))/5</f>
        <v>11.4</v>
      </c>
      <c r="X12" s="216" t="str">
        <f aca="true" t="shared" si="13" ref="X12:X76">IF((W12&gt;=9.999),"5",(Z12+AB12))</f>
        <v>5</v>
      </c>
      <c r="Y12" s="214">
        <v>13</v>
      </c>
      <c r="Z12" s="214" t="str">
        <f aca="true" t="shared" si="14" ref="Z12:Z76">IF((Y12&gt;=9.999),"3","0")</f>
        <v>3</v>
      </c>
      <c r="AA12" s="214">
        <v>9</v>
      </c>
      <c r="AB12" s="214" t="str">
        <f aca="true" t="shared" si="15" ref="AB12:AB56">IF((AA12&gt;=9.999),"2","0")</f>
        <v>0</v>
      </c>
      <c r="AC12" s="212">
        <v>12</v>
      </c>
      <c r="AD12" s="212" t="str">
        <f aca="true" t="shared" si="16" ref="AD12:AD76">IF((AC12&gt;=9.999),"2","0")</f>
        <v>2</v>
      </c>
      <c r="AE12" s="214">
        <v>12</v>
      </c>
      <c r="AF12" s="214" t="str">
        <f aca="true" t="shared" si="17" ref="AF12:AF57">IF((AE12&gt;=9.999),"2","0")</f>
        <v>2</v>
      </c>
      <c r="AG12" s="217">
        <f aca="true" t="shared" si="18" ref="AG12:AG76">((E12*15)+(Q12*8)+(W12*5)+(AC12*2))/30</f>
        <v>10.100333333333333</v>
      </c>
      <c r="AH12" s="218" t="str">
        <f aca="true" t="shared" si="19" ref="AH12:AH76">IF((AG12&gt;=9.999),"30",(F12+R12+X12+AD12))</f>
        <v>30</v>
      </c>
      <c r="AI12" s="219">
        <f aca="true" t="shared" si="20" ref="AI12:AI76">((AK12*3)+(AM12*3)+(AO12*3)+(AQ12*3)+(AS12*3))/15</f>
        <v>2.7</v>
      </c>
      <c r="AJ12" s="220">
        <f aca="true" t="shared" si="21" ref="AJ12:AJ76">IF((AI12&gt;=9.999),"15",(AL12+AN12+AP12+AR12+AT12))</f>
        <v>0</v>
      </c>
      <c r="AK12" s="222">
        <v>1</v>
      </c>
      <c r="AL12" s="222"/>
      <c r="AM12" s="222">
        <v>0</v>
      </c>
      <c r="AN12" s="222"/>
      <c r="AO12" s="222">
        <v>10</v>
      </c>
      <c r="AP12" s="222"/>
      <c r="AQ12" s="222">
        <v>2.5</v>
      </c>
      <c r="AR12" s="222"/>
      <c r="AS12" s="222">
        <v>0</v>
      </c>
      <c r="AT12" s="222"/>
      <c r="AU12" s="219">
        <f aca="true" t="shared" si="22" ref="AU12:AU76">((AW12*4)+(AY12*4))/8</f>
        <v>11.125</v>
      </c>
      <c r="AV12" s="220" t="str">
        <f aca="true" t="shared" si="23" ref="AV12:AV76">IF((AU12&gt;=9.999),"8",(AX12+AZ12))</f>
        <v>8</v>
      </c>
      <c r="AW12" s="222">
        <v>11.75</v>
      </c>
      <c r="AX12" s="222" t="str">
        <f>IF((AW12&gt;=9.999),"4","0")</f>
        <v>4</v>
      </c>
      <c r="AY12" s="222">
        <v>10.5</v>
      </c>
      <c r="AZ12" s="222"/>
      <c r="BA12" s="219">
        <f aca="true" t="shared" si="24" ref="BA12:BA76">((BC12*3)+(BE12*2))/5</f>
        <v>11.6</v>
      </c>
      <c r="BB12" s="220" t="str">
        <f aca="true" t="shared" si="25" ref="BB12:BB76">IF((BA12&gt;=9.999),"5",(BD12+BF12))</f>
        <v>5</v>
      </c>
      <c r="BC12" s="222">
        <v>12</v>
      </c>
      <c r="BD12" s="222" t="str">
        <f aca="true" t="shared" si="26" ref="BD12:BD46">IF((BC12&gt;=9.999),"3","0")</f>
        <v>3</v>
      </c>
      <c r="BE12" s="222">
        <v>11</v>
      </c>
      <c r="BF12" s="222"/>
      <c r="BG12" s="219">
        <v>14</v>
      </c>
      <c r="BH12" s="219" t="str">
        <f aca="true" t="shared" si="27" ref="BH12:BH76">IF((BG12&gt;=9.999),"2","0")</f>
        <v>2</v>
      </c>
      <c r="BI12" s="222">
        <v>14</v>
      </c>
      <c r="BJ12" s="222"/>
      <c r="BK12" s="224">
        <f aca="true" t="shared" si="28" ref="BK12:BK76">((AI12*15)+(AU12*8)+(BA12*5)+(BG12*2))/30</f>
        <v>7.183333333333334</v>
      </c>
      <c r="BL12" s="225">
        <f aca="true" t="shared" si="29" ref="BL12:BL76">IF((BK12&gt;=9.999),"30",(AJ12+AV12+BB12+BH12))</f>
        <v>15</v>
      </c>
      <c r="BM12" s="226">
        <f aca="true" t="shared" si="30" ref="BM12:BM76">((E12*15)+(Q12*8)+(W12*5)+(AC12*2)+(AI12*15)+(AU12*8)+(BA12*5)+(BG12*2))/60</f>
        <v>8.641833333333333</v>
      </c>
      <c r="BN12" s="227">
        <f aca="true" t="shared" si="31" ref="BN12:BN75">IF((BM12&gt;=9.999),"60",(F12+R12+X12+AD12+AJ12+AV12+BB12+BH12))</f>
        <v>33</v>
      </c>
      <c r="BO12" s="194" t="str">
        <f t="shared" si="0"/>
        <v>Ajourné</v>
      </c>
    </row>
    <row r="13" spans="1:67" ht="21" customHeight="1">
      <c r="A13" s="196">
        <v>20</v>
      </c>
      <c r="B13" s="196" t="s">
        <v>271</v>
      </c>
      <c r="C13" s="196" t="s">
        <v>272</v>
      </c>
      <c r="D13" s="196" t="s">
        <v>171</v>
      </c>
      <c r="E13" s="178">
        <f t="shared" si="1"/>
        <v>8.532</v>
      </c>
      <c r="F13" s="179">
        <f t="shared" si="2"/>
        <v>3</v>
      </c>
      <c r="G13" s="213">
        <v>9.33</v>
      </c>
      <c r="H13" s="214" t="str">
        <f t="shared" si="3"/>
        <v>0</v>
      </c>
      <c r="I13" s="213">
        <v>9</v>
      </c>
      <c r="J13" s="214" t="str">
        <f t="shared" si="4"/>
        <v>0</v>
      </c>
      <c r="K13" s="213">
        <v>7.33</v>
      </c>
      <c r="L13" s="214" t="str">
        <f t="shared" si="5"/>
        <v>0</v>
      </c>
      <c r="M13" s="213">
        <v>5</v>
      </c>
      <c r="N13" s="214" t="str">
        <f t="shared" si="6"/>
        <v>0</v>
      </c>
      <c r="O13" s="213">
        <v>12</v>
      </c>
      <c r="P13" s="214" t="str">
        <f t="shared" si="7"/>
        <v>3</v>
      </c>
      <c r="Q13" s="215">
        <f t="shared" si="8"/>
        <v>11.875</v>
      </c>
      <c r="R13" s="216" t="str">
        <f t="shared" si="9"/>
        <v>8</v>
      </c>
      <c r="S13" s="213">
        <v>12.5</v>
      </c>
      <c r="T13" s="214" t="str">
        <f t="shared" si="10"/>
        <v>4</v>
      </c>
      <c r="U13" s="213">
        <v>11.25</v>
      </c>
      <c r="V13" s="214" t="str">
        <f t="shared" si="11"/>
        <v>4</v>
      </c>
      <c r="W13" s="215">
        <f t="shared" si="12"/>
        <v>12.132</v>
      </c>
      <c r="X13" s="216" t="str">
        <f t="shared" si="13"/>
        <v>5</v>
      </c>
      <c r="Y13" s="213">
        <v>15</v>
      </c>
      <c r="Z13" s="214" t="str">
        <f t="shared" si="14"/>
        <v>3</v>
      </c>
      <c r="AA13" s="213">
        <v>7.83</v>
      </c>
      <c r="AB13" s="214" t="str">
        <f t="shared" si="15"/>
        <v>0</v>
      </c>
      <c r="AC13" s="215">
        <v>15.5</v>
      </c>
      <c r="AD13" s="212" t="str">
        <f t="shared" si="16"/>
        <v>2</v>
      </c>
      <c r="AE13" s="213">
        <v>15.5</v>
      </c>
      <c r="AF13" s="214" t="str">
        <f t="shared" si="17"/>
        <v>2</v>
      </c>
      <c r="AG13" s="217">
        <f t="shared" si="18"/>
        <v>10.488</v>
      </c>
      <c r="AH13" s="218" t="str">
        <f t="shared" si="19"/>
        <v>30</v>
      </c>
      <c r="AI13" s="219">
        <f t="shared" si="20"/>
        <v>1.4</v>
      </c>
      <c r="AJ13" s="220">
        <f t="shared" si="21"/>
        <v>0</v>
      </c>
      <c r="AK13" s="221">
        <v>0</v>
      </c>
      <c r="AL13" s="222" t="str">
        <f>IF((AK13&gt;=9.999),"3","0")</f>
        <v>0</v>
      </c>
      <c r="AM13" s="221">
        <v>7</v>
      </c>
      <c r="AN13" s="222" t="str">
        <f>IF((AM13&gt;=9.999),"3","0")</f>
        <v>0</v>
      </c>
      <c r="AO13" s="221">
        <v>0</v>
      </c>
      <c r="AP13" s="222" t="str">
        <f>IF((AO13&gt;=9.999),"3","0")</f>
        <v>0</v>
      </c>
      <c r="AQ13" s="221">
        <v>0</v>
      </c>
      <c r="AR13" s="222" t="str">
        <f>IF((AQ13&gt;=9.999),"3","0")</f>
        <v>0</v>
      </c>
      <c r="AS13" s="221">
        <v>0</v>
      </c>
      <c r="AT13" s="222" t="str">
        <f>IF((AS13&gt;=9.999),"3","0")</f>
        <v>0</v>
      </c>
      <c r="AU13" s="223">
        <f t="shared" si="22"/>
        <v>12.75</v>
      </c>
      <c r="AV13" s="220" t="str">
        <f t="shared" si="23"/>
        <v>8</v>
      </c>
      <c r="AW13" s="221">
        <v>13.5</v>
      </c>
      <c r="AX13" s="222" t="str">
        <f>IF((AW13&gt;=9.999),"4","0")</f>
        <v>4</v>
      </c>
      <c r="AY13" s="221">
        <v>12</v>
      </c>
      <c r="AZ13" s="222" t="str">
        <f>IF((AY13&gt;=9.999),"4","0")</f>
        <v>4</v>
      </c>
      <c r="BA13" s="223">
        <f t="shared" si="24"/>
        <v>10.331999999999999</v>
      </c>
      <c r="BB13" s="220" t="str">
        <f t="shared" si="25"/>
        <v>5</v>
      </c>
      <c r="BC13" s="221">
        <v>11</v>
      </c>
      <c r="BD13" s="222" t="str">
        <f t="shared" si="26"/>
        <v>3</v>
      </c>
      <c r="BE13" s="221">
        <v>9.33</v>
      </c>
      <c r="BF13" s="222" t="str">
        <f>IF((BE13&gt;=9.999),"2","0")</f>
        <v>0</v>
      </c>
      <c r="BG13" s="223">
        <v>9.75</v>
      </c>
      <c r="BH13" s="219" t="str">
        <f t="shared" si="27"/>
        <v>0</v>
      </c>
      <c r="BI13" s="221">
        <v>0</v>
      </c>
      <c r="BJ13" s="222" t="str">
        <f>IF((BI13&gt;=9.999),"2","0")</f>
        <v>0</v>
      </c>
      <c r="BK13" s="224">
        <f t="shared" si="28"/>
        <v>6.4719999999999995</v>
      </c>
      <c r="BL13" s="225">
        <f t="shared" si="29"/>
        <v>13</v>
      </c>
      <c r="BM13" s="226">
        <f t="shared" si="30"/>
        <v>8.479999999999999</v>
      </c>
      <c r="BN13" s="227">
        <f>IF((BM13&gt;=9.999),"60",(AH13+BL13))</f>
        <v>43</v>
      </c>
      <c r="BO13" s="194" t="str">
        <f t="shared" si="0"/>
        <v>Ajourné</v>
      </c>
    </row>
    <row r="14" spans="1:67" ht="21" customHeight="1">
      <c r="A14" s="195">
        <v>3</v>
      </c>
      <c r="B14" s="195" t="s">
        <v>34</v>
      </c>
      <c r="C14" s="195" t="s">
        <v>35</v>
      </c>
      <c r="D14" s="195" t="s">
        <v>36</v>
      </c>
      <c r="E14" s="178">
        <f t="shared" si="1"/>
        <v>11.066</v>
      </c>
      <c r="F14" s="179" t="str">
        <f t="shared" si="2"/>
        <v>15</v>
      </c>
      <c r="G14" s="214">
        <v>17</v>
      </c>
      <c r="H14" s="214" t="str">
        <f t="shared" si="3"/>
        <v>3</v>
      </c>
      <c r="I14" s="214">
        <v>10</v>
      </c>
      <c r="J14" s="214" t="str">
        <f t="shared" si="4"/>
        <v>3</v>
      </c>
      <c r="K14" s="214">
        <v>11.83</v>
      </c>
      <c r="L14" s="214" t="str">
        <f t="shared" si="5"/>
        <v>3</v>
      </c>
      <c r="M14" s="214">
        <v>10.5</v>
      </c>
      <c r="N14" s="214" t="str">
        <f t="shared" si="6"/>
        <v>3</v>
      </c>
      <c r="O14" s="214">
        <v>6</v>
      </c>
      <c r="P14" s="214" t="str">
        <f t="shared" si="7"/>
        <v>0</v>
      </c>
      <c r="Q14" s="212">
        <f t="shared" si="8"/>
        <v>11.085</v>
      </c>
      <c r="R14" s="216" t="str">
        <f t="shared" si="9"/>
        <v>8</v>
      </c>
      <c r="S14" s="214">
        <v>10.67</v>
      </c>
      <c r="T14" s="214" t="str">
        <f t="shared" si="10"/>
        <v>4</v>
      </c>
      <c r="U14" s="214">
        <v>11.5</v>
      </c>
      <c r="V14" s="214" t="str">
        <f t="shared" si="11"/>
        <v>4</v>
      </c>
      <c r="W14" s="212">
        <f t="shared" si="12"/>
        <v>8.8</v>
      </c>
      <c r="X14" s="216">
        <f t="shared" si="13"/>
        <v>3</v>
      </c>
      <c r="Y14" s="214">
        <v>11</v>
      </c>
      <c r="Z14" s="214" t="str">
        <f t="shared" si="14"/>
        <v>3</v>
      </c>
      <c r="AA14" s="214">
        <v>5.5</v>
      </c>
      <c r="AB14" s="214" t="str">
        <f t="shared" si="15"/>
        <v>0</v>
      </c>
      <c r="AC14" s="212">
        <v>12</v>
      </c>
      <c r="AD14" s="212" t="str">
        <f t="shared" si="16"/>
        <v>2</v>
      </c>
      <c r="AE14" s="214">
        <v>10</v>
      </c>
      <c r="AF14" s="214" t="str">
        <f t="shared" si="17"/>
        <v>2</v>
      </c>
      <c r="AG14" s="217">
        <f t="shared" si="18"/>
        <v>10.755666666666666</v>
      </c>
      <c r="AH14" s="218" t="str">
        <f t="shared" si="19"/>
        <v>30</v>
      </c>
      <c r="AI14" s="219">
        <f t="shared" si="20"/>
        <v>6.7</v>
      </c>
      <c r="AJ14" s="220">
        <f t="shared" si="21"/>
        <v>0</v>
      </c>
      <c r="AK14" s="222">
        <v>2.5</v>
      </c>
      <c r="AL14" s="222"/>
      <c r="AM14" s="222">
        <v>0</v>
      </c>
      <c r="AN14" s="222"/>
      <c r="AO14" s="222">
        <v>10</v>
      </c>
      <c r="AP14" s="222"/>
      <c r="AQ14" s="222">
        <v>10.33</v>
      </c>
      <c r="AR14" s="222"/>
      <c r="AS14" s="222">
        <v>10.67</v>
      </c>
      <c r="AT14" s="222"/>
      <c r="AU14" s="219">
        <f t="shared" si="22"/>
        <v>10.5</v>
      </c>
      <c r="AV14" s="220" t="str">
        <f t="shared" si="23"/>
        <v>8</v>
      </c>
      <c r="AW14" s="222">
        <v>10</v>
      </c>
      <c r="AX14" s="222"/>
      <c r="AY14" s="222">
        <v>11</v>
      </c>
      <c r="AZ14" s="222"/>
      <c r="BA14" s="219">
        <f t="shared" si="24"/>
        <v>10.831999999999999</v>
      </c>
      <c r="BB14" s="220" t="str">
        <f t="shared" si="25"/>
        <v>5</v>
      </c>
      <c r="BC14" s="222">
        <v>10.5</v>
      </c>
      <c r="BD14" s="222" t="str">
        <f t="shared" si="26"/>
        <v>3</v>
      </c>
      <c r="BE14" s="222">
        <v>11.33</v>
      </c>
      <c r="BF14" s="222"/>
      <c r="BG14" s="219">
        <v>14</v>
      </c>
      <c r="BH14" s="219" t="str">
        <f t="shared" si="27"/>
        <v>2</v>
      </c>
      <c r="BI14" s="222">
        <v>11</v>
      </c>
      <c r="BJ14" s="222"/>
      <c r="BK14" s="224">
        <f t="shared" si="28"/>
        <v>8.888666666666666</v>
      </c>
      <c r="BL14" s="225">
        <f t="shared" si="29"/>
        <v>15</v>
      </c>
      <c r="BM14" s="226">
        <f t="shared" si="30"/>
        <v>9.822166666666668</v>
      </c>
      <c r="BN14" s="227">
        <f t="shared" si="31"/>
        <v>43</v>
      </c>
      <c r="BO14" s="194" t="str">
        <f t="shared" si="0"/>
        <v>Ajourné</v>
      </c>
    </row>
    <row r="15" spans="1:67" ht="21" customHeight="1">
      <c r="A15" s="195">
        <v>4</v>
      </c>
      <c r="B15" s="195" t="s">
        <v>37</v>
      </c>
      <c r="C15" s="195" t="s">
        <v>38</v>
      </c>
      <c r="D15" s="195" t="s">
        <v>39</v>
      </c>
      <c r="E15" s="178">
        <f t="shared" si="1"/>
        <v>8.368</v>
      </c>
      <c r="F15" s="179">
        <f t="shared" si="2"/>
        <v>6</v>
      </c>
      <c r="G15" s="214">
        <v>8.17</v>
      </c>
      <c r="H15" s="214" t="str">
        <f t="shared" si="3"/>
        <v>0</v>
      </c>
      <c r="I15" s="214">
        <v>5.5</v>
      </c>
      <c r="J15" s="214" t="str">
        <f t="shared" si="4"/>
        <v>0</v>
      </c>
      <c r="K15" s="214">
        <v>3.67</v>
      </c>
      <c r="L15" s="214" t="str">
        <f t="shared" si="5"/>
        <v>0</v>
      </c>
      <c r="M15" s="214">
        <v>13</v>
      </c>
      <c r="N15" s="214" t="str">
        <f t="shared" si="6"/>
        <v>3</v>
      </c>
      <c r="O15" s="214">
        <v>11.5</v>
      </c>
      <c r="P15" s="214" t="str">
        <f t="shared" si="7"/>
        <v>3</v>
      </c>
      <c r="Q15" s="212">
        <f t="shared" si="8"/>
        <v>12.165</v>
      </c>
      <c r="R15" s="216" t="str">
        <f t="shared" si="9"/>
        <v>8</v>
      </c>
      <c r="S15" s="214">
        <v>11.33</v>
      </c>
      <c r="T15" s="214" t="str">
        <f t="shared" si="10"/>
        <v>4</v>
      </c>
      <c r="U15" s="214">
        <v>13</v>
      </c>
      <c r="V15" s="214" t="str">
        <f t="shared" si="11"/>
        <v>4</v>
      </c>
      <c r="W15" s="212">
        <f t="shared" si="12"/>
        <v>12.068000000000001</v>
      </c>
      <c r="X15" s="216" t="str">
        <f t="shared" si="13"/>
        <v>5</v>
      </c>
      <c r="Y15" s="214">
        <v>13</v>
      </c>
      <c r="Z15" s="214" t="str">
        <f t="shared" si="14"/>
        <v>3</v>
      </c>
      <c r="AA15" s="214">
        <v>10.67</v>
      </c>
      <c r="AB15" s="214" t="str">
        <f t="shared" si="15"/>
        <v>2</v>
      </c>
      <c r="AC15" s="212">
        <v>12</v>
      </c>
      <c r="AD15" s="212" t="str">
        <f t="shared" si="16"/>
        <v>2</v>
      </c>
      <c r="AE15" s="214">
        <v>10</v>
      </c>
      <c r="AF15" s="214" t="str">
        <f t="shared" si="17"/>
        <v>2</v>
      </c>
      <c r="AG15" s="217">
        <f t="shared" si="18"/>
        <v>10.239333333333333</v>
      </c>
      <c r="AH15" s="218" t="str">
        <f t="shared" si="19"/>
        <v>30</v>
      </c>
      <c r="AI15" s="219">
        <f t="shared" si="20"/>
        <v>0</v>
      </c>
      <c r="AJ15" s="220">
        <f t="shared" si="21"/>
        <v>0</v>
      </c>
      <c r="AK15" s="222">
        <v>0</v>
      </c>
      <c r="AL15" s="222"/>
      <c r="AM15" s="222">
        <v>0</v>
      </c>
      <c r="AN15" s="222"/>
      <c r="AO15" s="222">
        <v>0</v>
      </c>
      <c r="AP15" s="222"/>
      <c r="AQ15" s="222">
        <v>0</v>
      </c>
      <c r="AR15" s="222"/>
      <c r="AS15" s="222">
        <v>0</v>
      </c>
      <c r="AT15" s="222"/>
      <c r="AU15" s="219">
        <f t="shared" si="22"/>
        <v>12.25</v>
      </c>
      <c r="AV15" s="220" t="str">
        <f t="shared" si="23"/>
        <v>8</v>
      </c>
      <c r="AW15" s="222">
        <v>14</v>
      </c>
      <c r="AX15" s="222"/>
      <c r="AY15" s="222">
        <v>10.5</v>
      </c>
      <c r="AZ15" s="222"/>
      <c r="BA15" s="219">
        <f t="shared" si="24"/>
        <v>11.368</v>
      </c>
      <c r="BB15" s="220" t="str">
        <f t="shared" si="25"/>
        <v>5</v>
      </c>
      <c r="BC15" s="222">
        <v>10.5</v>
      </c>
      <c r="BD15" s="222" t="str">
        <f t="shared" si="26"/>
        <v>3</v>
      </c>
      <c r="BE15" s="222">
        <v>12.67</v>
      </c>
      <c r="BF15" s="222"/>
      <c r="BG15" s="219">
        <v>14</v>
      </c>
      <c r="BH15" s="219" t="str">
        <f t="shared" si="27"/>
        <v>2</v>
      </c>
      <c r="BI15" s="222">
        <v>0</v>
      </c>
      <c r="BJ15" s="222"/>
      <c r="BK15" s="224">
        <f t="shared" si="28"/>
        <v>6.094666666666667</v>
      </c>
      <c r="BL15" s="225">
        <f t="shared" si="29"/>
        <v>15</v>
      </c>
      <c r="BM15" s="226">
        <f t="shared" si="30"/>
        <v>8.167</v>
      </c>
      <c r="BN15" s="227">
        <f t="shared" si="31"/>
        <v>36</v>
      </c>
      <c r="BO15" s="194" t="str">
        <f t="shared" si="0"/>
        <v>Ajourné</v>
      </c>
    </row>
    <row r="16" spans="1:67" ht="21" customHeight="1">
      <c r="A16" s="194">
        <v>5</v>
      </c>
      <c r="B16" s="160" t="s">
        <v>133</v>
      </c>
      <c r="C16" s="160" t="s">
        <v>134</v>
      </c>
      <c r="D16" s="160" t="s">
        <v>135</v>
      </c>
      <c r="E16" s="185">
        <f t="shared" si="1"/>
        <v>4.234</v>
      </c>
      <c r="F16" s="186">
        <f t="shared" si="2"/>
        <v>6</v>
      </c>
      <c r="G16" s="221">
        <v>0</v>
      </c>
      <c r="H16" s="222" t="str">
        <f t="shared" si="3"/>
        <v>0</v>
      </c>
      <c r="I16" s="221">
        <v>0</v>
      </c>
      <c r="J16" s="222" t="str">
        <f t="shared" si="4"/>
        <v>0</v>
      </c>
      <c r="K16" s="221">
        <v>10.17</v>
      </c>
      <c r="L16" s="222" t="str">
        <f t="shared" si="5"/>
        <v>3</v>
      </c>
      <c r="M16" s="221">
        <v>0</v>
      </c>
      <c r="N16" s="222" t="str">
        <f t="shared" si="6"/>
        <v>0</v>
      </c>
      <c r="O16" s="221">
        <v>11</v>
      </c>
      <c r="P16" s="222" t="str">
        <f t="shared" si="7"/>
        <v>3</v>
      </c>
      <c r="Q16" s="219">
        <f t="shared" si="8"/>
        <v>11.5</v>
      </c>
      <c r="R16" s="220" t="str">
        <f t="shared" si="9"/>
        <v>8</v>
      </c>
      <c r="S16" s="221">
        <v>12</v>
      </c>
      <c r="T16" s="222" t="str">
        <f t="shared" si="10"/>
        <v>4</v>
      </c>
      <c r="U16" s="221">
        <v>11</v>
      </c>
      <c r="V16" s="222" t="str">
        <f t="shared" si="11"/>
        <v>4</v>
      </c>
      <c r="W16" s="219">
        <f t="shared" si="12"/>
        <v>10.132</v>
      </c>
      <c r="X16" s="220" t="str">
        <f t="shared" si="13"/>
        <v>5</v>
      </c>
      <c r="Y16" s="221">
        <v>12</v>
      </c>
      <c r="Z16" s="222" t="str">
        <f t="shared" si="14"/>
        <v>3</v>
      </c>
      <c r="AA16" s="221">
        <v>7.33</v>
      </c>
      <c r="AB16" s="222" t="str">
        <f t="shared" si="15"/>
        <v>0</v>
      </c>
      <c r="AC16" s="219">
        <v>12</v>
      </c>
      <c r="AD16" s="219" t="str">
        <f t="shared" si="16"/>
        <v>2</v>
      </c>
      <c r="AE16" s="221">
        <v>12</v>
      </c>
      <c r="AF16" s="222" t="str">
        <f t="shared" si="17"/>
        <v>2</v>
      </c>
      <c r="AG16" s="224">
        <f t="shared" si="18"/>
        <v>7.672333333333333</v>
      </c>
      <c r="AH16" s="225">
        <f t="shared" si="19"/>
        <v>21</v>
      </c>
      <c r="AI16" s="219">
        <f t="shared" si="20"/>
        <v>4.066</v>
      </c>
      <c r="AJ16" s="220">
        <f t="shared" si="21"/>
        <v>3</v>
      </c>
      <c r="AK16" s="221">
        <v>1</v>
      </c>
      <c r="AL16" s="222" t="str">
        <f>IF((AK16&gt;=9.999),"3","0")</f>
        <v>0</v>
      </c>
      <c r="AM16" s="221">
        <v>10.33</v>
      </c>
      <c r="AN16" s="222" t="str">
        <f>IF((AM16&gt;=9.999),"3","0")</f>
        <v>3</v>
      </c>
      <c r="AO16" s="221">
        <v>6</v>
      </c>
      <c r="AP16" s="222" t="str">
        <f>IF((AO16&gt;=9.999),"3","0")</f>
        <v>0</v>
      </c>
      <c r="AQ16" s="221">
        <v>3</v>
      </c>
      <c r="AR16" s="222" t="str">
        <f>IF((AQ16&gt;=9.999),"3","0")</f>
        <v>0</v>
      </c>
      <c r="AS16" s="221">
        <v>0</v>
      </c>
      <c r="AT16" s="222" t="str">
        <f>IF((AS16&gt;=9.999),"3","0")</f>
        <v>0</v>
      </c>
      <c r="AU16" s="219">
        <f t="shared" si="22"/>
        <v>11.625</v>
      </c>
      <c r="AV16" s="220" t="str">
        <f t="shared" si="23"/>
        <v>8</v>
      </c>
      <c r="AW16" s="221">
        <v>10.25</v>
      </c>
      <c r="AX16" s="222" t="str">
        <f aca="true" t="shared" si="32" ref="AX16:AX24">IF((AW16&gt;=9.999),"4","0")</f>
        <v>4</v>
      </c>
      <c r="AY16" s="221">
        <v>13</v>
      </c>
      <c r="AZ16" s="222" t="str">
        <f>IF((AY16&gt;=9.999),"4","0")</f>
        <v>4</v>
      </c>
      <c r="BA16" s="219">
        <f t="shared" si="24"/>
        <v>10.931999999999999</v>
      </c>
      <c r="BB16" s="220" t="str">
        <f t="shared" si="25"/>
        <v>5</v>
      </c>
      <c r="BC16" s="221">
        <v>12</v>
      </c>
      <c r="BD16" s="222" t="str">
        <f t="shared" si="26"/>
        <v>3</v>
      </c>
      <c r="BE16" s="221">
        <v>9.33</v>
      </c>
      <c r="BF16" s="222" t="str">
        <f>IF((BE16&gt;=9.999),"2","0")</f>
        <v>0</v>
      </c>
      <c r="BG16" s="219">
        <v>14</v>
      </c>
      <c r="BH16" s="219" t="str">
        <f t="shared" si="27"/>
        <v>2</v>
      </c>
      <c r="BI16" s="221">
        <v>10</v>
      </c>
      <c r="BJ16" s="222" t="str">
        <f>IF((BI16&gt;=9.999),"2","0")</f>
        <v>2</v>
      </c>
      <c r="BK16" s="224">
        <f t="shared" si="28"/>
        <v>7.888333333333334</v>
      </c>
      <c r="BL16" s="225">
        <f t="shared" si="29"/>
        <v>18</v>
      </c>
      <c r="BM16" s="226">
        <f t="shared" si="30"/>
        <v>7.780333333333332</v>
      </c>
      <c r="BN16" s="227">
        <f t="shared" si="31"/>
        <v>39</v>
      </c>
      <c r="BO16" s="194" t="str">
        <f t="shared" si="0"/>
        <v>Ajourné</v>
      </c>
    </row>
    <row r="17" spans="1:67" ht="21" customHeight="1">
      <c r="A17" s="194">
        <v>6</v>
      </c>
      <c r="B17" s="160" t="s">
        <v>215</v>
      </c>
      <c r="C17" s="160" t="s">
        <v>216</v>
      </c>
      <c r="D17" s="160" t="s">
        <v>217</v>
      </c>
      <c r="E17" s="185">
        <f t="shared" si="1"/>
        <v>8.166</v>
      </c>
      <c r="F17" s="160">
        <f t="shared" si="2"/>
        <v>3</v>
      </c>
      <c r="G17" s="228">
        <v>7.17</v>
      </c>
      <c r="H17" s="228" t="str">
        <f t="shared" si="3"/>
        <v>0</v>
      </c>
      <c r="I17" s="228">
        <v>6.33</v>
      </c>
      <c r="J17" s="228" t="str">
        <f t="shared" si="4"/>
        <v>0</v>
      </c>
      <c r="K17" s="228">
        <v>8.33</v>
      </c>
      <c r="L17" s="228" t="str">
        <f t="shared" si="5"/>
        <v>0</v>
      </c>
      <c r="M17" s="228">
        <v>10.67</v>
      </c>
      <c r="N17" s="228" t="str">
        <f t="shared" si="6"/>
        <v>3</v>
      </c>
      <c r="O17" s="228">
        <v>8.33</v>
      </c>
      <c r="P17" s="228" t="str">
        <f t="shared" si="7"/>
        <v>0</v>
      </c>
      <c r="Q17" s="219">
        <f t="shared" si="8"/>
        <v>11</v>
      </c>
      <c r="R17" s="228" t="str">
        <f t="shared" si="9"/>
        <v>8</v>
      </c>
      <c r="S17" s="228">
        <v>12</v>
      </c>
      <c r="T17" s="228" t="str">
        <f t="shared" si="10"/>
        <v>4</v>
      </c>
      <c r="U17" s="228">
        <v>10</v>
      </c>
      <c r="V17" s="228" t="str">
        <f t="shared" si="11"/>
        <v>4</v>
      </c>
      <c r="W17" s="219">
        <f t="shared" si="12"/>
        <v>12.6</v>
      </c>
      <c r="X17" s="228" t="str">
        <f t="shared" si="13"/>
        <v>5</v>
      </c>
      <c r="Y17" s="228">
        <v>13</v>
      </c>
      <c r="Z17" s="228" t="str">
        <f t="shared" si="14"/>
        <v>3</v>
      </c>
      <c r="AA17" s="228">
        <v>12</v>
      </c>
      <c r="AB17" s="228" t="str">
        <f t="shared" si="15"/>
        <v>2</v>
      </c>
      <c r="AC17" s="219">
        <v>12</v>
      </c>
      <c r="AD17" s="228" t="str">
        <f t="shared" si="16"/>
        <v>2</v>
      </c>
      <c r="AE17" s="228">
        <v>14</v>
      </c>
      <c r="AF17" s="228" t="str">
        <f t="shared" si="17"/>
        <v>2</v>
      </c>
      <c r="AG17" s="224">
        <f t="shared" si="18"/>
        <v>9.916333333333334</v>
      </c>
      <c r="AH17" s="225">
        <f t="shared" si="19"/>
        <v>18</v>
      </c>
      <c r="AI17" s="219">
        <f t="shared" si="20"/>
        <v>2.032</v>
      </c>
      <c r="AJ17" s="228">
        <f t="shared" si="21"/>
        <v>0</v>
      </c>
      <c r="AK17" s="228">
        <v>0</v>
      </c>
      <c r="AL17" s="228"/>
      <c r="AM17" s="228">
        <v>0</v>
      </c>
      <c r="AN17" s="228"/>
      <c r="AO17" s="228">
        <v>10.16</v>
      </c>
      <c r="AP17" s="228"/>
      <c r="AQ17" s="228">
        <v>0</v>
      </c>
      <c r="AR17" s="228"/>
      <c r="AS17" s="228">
        <v>0</v>
      </c>
      <c r="AT17" s="228"/>
      <c r="AU17" s="219">
        <f t="shared" si="22"/>
        <v>11</v>
      </c>
      <c r="AV17" s="228" t="str">
        <f t="shared" si="23"/>
        <v>8</v>
      </c>
      <c r="AW17" s="228">
        <v>12</v>
      </c>
      <c r="AX17" s="228" t="str">
        <f t="shared" si="32"/>
        <v>4</v>
      </c>
      <c r="AY17" s="228">
        <v>10</v>
      </c>
      <c r="AZ17" s="228"/>
      <c r="BA17" s="219">
        <f t="shared" si="24"/>
        <v>12.6</v>
      </c>
      <c r="BB17" s="228" t="str">
        <f t="shared" si="25"/>
        <v>5</v>
      </c>
      <c r="BC17" s="228">
        <v>13</v>
      </c>
      <c r="BD17" s="228" t="str">
        <f t="shared" si="26"/>
        <v>3</v>
      </c>
      <c r="BE17" s="228">
        <v>12</v>
      </c>
      <c r="BF17" s="228"/>
      <c r="BG17" s="219">
        <v>14</v>
      </c>
      <c r="BH17" s="228" t="str">
        <f t="shared" si="27"/>
        <v>2</v>
      </c>
      <c r="BI17" s="228">
        <v>11</v>
      </c>
      <c r="BJ17" s="228"/>
      <c r="BK17" s="224">
        <f t="shared" si="28"/>
        <v>6.982666666666668</v>
      </c>
      <c r="BL17" s="225">
        <f t="shared" si="29"/>
        <v>15</v>
      </c>
      <c r="BM17" s="226">
        <f t="shared" si="30"/>
        <v>8.4495</v>
      </c>
      <c r="BN17" s="227">
        <f t="shared" si="31"/>
        <v>33</v>
      </c>
      <c r="BO17" s="194" t="str">
        <f t="shared" si="0"/>
        <v>Ajourné</v>
      </c>
    </row>
    <row r="18" spans="1:67" ht="21" customHeight="1">
      <c r="A18" s="195">
        <v>7</v>
      </c>
      <c r="B18" s="196" t="s">
        <v>136</v>
      </c>
      <c r="C18" s="196" t="s">
        <v>137</v>
      </c>
      <c r="D18" s="196" t="s">
        <v>138</v>
      </c>
      <c r="E18" s="178">
        <f t="shared" si="1"/>
        <v>8.133999999999999</v>
      </c>
      <c r="F18" s="179">
        <f t="shared" si="2"/>
        <v>6</v>
      </c>
      <c r="G18" s="213">
        <v>10</v>
      </c>
      <c r="H18" s="214" t="str">
        <f t="shared" si="3"/>
        <v>3</v>
      </c>
      <c r="I18" s="213">
        <v>7.67</v>
      </c>
      <c r="J18" s="214" t="str">
        <f t="shared" si="4"/>
        <v>0</v>
      </c>
      <c r="K18" s="213">
        <v>7.67</v>
      </c>
      <c r="L18" s="214" t="str">
        <f t="shared" si="5"/>
        <v>0</v>
      </c>
      <c r="M18" s="213">
        <v>5</v>
      </c>
      <c r="N18" s="214" t="str">
        <f t="shared" si="6"/>
        <v>0</v>
      </c>
      <c r="O18" s="213">
        <v>10.33</v>
      </c>
      <c r="P18" s="214" t="str">
        <f t="shared" si="7"/>
        <v>3</v>
      </c>
      <c r="Q18" s="212">
        <f t="shared" si="8"/>
        <v>13.375</v>
      </c>
      <c r="R18" s="216" t="str">
        <f t="shared" si="9"/>
        <v>8</v>
      </c>
      <c r="S18" s="213">
        <v>15.25</v>
      </c>
      <c r="T18" s="214" t="str">
        <f t="shared" si="10"/>
        <v>4</v>
      </c>
      <c r="U18" s="213">
        <v>11.5</v>
      </c>
      <c r="V18" s="214" t="str">
        <f t="shared" si="11"/>
        <v>4</v>
      </c>
      <c r="W18" s="212">
        <f t="shared" si="12"/>
        <v>11.331999999999999</v>
      </c>
      <c r="X18" s="216" t="str">
        <f t="shared" si="13"/>
        <v>5</v>
      </c>
      <c r="Y18" s="213">
        <v>12</v>
      </c>
      <c r="Z18" s="214" t="str">
        <f t="shared" si="14"/>
        <v>3</v>
      </c>
      <c r="AA18" s="213">
        <v>10.33</v>
      </c>
      <c r="AB18" s="214" t="str">
        <f t="shared" si="15"/>
        <v>2</v>
      </c>
      <c r="AC18" s="212">
        <v>12</v>
      </c>
      <c r="AD18" s="212" t="str">
        <f t="shared" si="16"/>
        <v>2</v>
      </c>
      <c r="AE18" s="213">
        <v>11</v>
      </c>
      <c r="AF18" s="214" t="str">
        <f t="shared" si="17"/>
        <v>2</v>
      </c>
      <c r="AG18" s="217">
        <f t="shared" si="18"/>
        <v>10.322333333333331</v>
      </c>
      <c r="AH18" s="218" t="str">
        <f t="shared" si="19"/>
        <v>30</v>
      </c>
      <c r="AI18" s="219">
        <f t="shared" si="20"/>
        <v>2.334</v>
      </c>
      <c r="AJ18" s="220">
        <f t="shared" si="21"/>
        <v>3</v>
      </c>
      <c r="AK18" s="221">
        <v>0</v>
      </c>
      <c r="AL18" s="222" t="str">
        <f>IF((AK18&gt;=9.999),"3","0")</f>
        <v>0</v>
      </c>
      <c r="AM18" s="221">
        <v>11.67</v>
      </c>
      <c r="AN18" s="222" t="str">
        <f aca="true" t="shared" si="33" ref="AN18:AN24">IF((AM18&gt;=9.999),"3","0")</f>
        <v>3</v>
      </c>
      <c r="AO18" s="221">
        <v>0</v>
      </c>
      <c r="AP18" s="222" t="str">
        <f aca="true" t="shared" si="34" ref="AP18:AP24">IF((AO18&gt;=9.999),"3","0")</f>
        <v>0</v>
      </c>
      <c r="AQ18" s="221">
        <v>0</v>
      </c>
      <c r="AR18" s="222" t="str">
        <f>IF((AQ18&gt;=9.999),"3","0")</f>
        <v>0</v>
      </c>
      <c r="AS18" s="221">
        <v>0</v>
      </c>
      <c r="AT18" s="222" t="str">
        <f>IF((AS18&gt;=9.999),"3","0")</f>
        <v>0</v>
      </c>
      <c r="AU18" s="219">
        <f t="shared" si="22"/>
        <v>10.625</v>
      </c>
      <c r="AV18" s="220" t="str">
        <f t="shared" si="23"/>
        <v>8</v>
      </c>
      <c r="AW18" s="221">
        <v>9.25</v>
      </c>
      <c r="AX18" s="222" t="str">
        <f t="shared" si="32"/>
        <v>0</v>
      </c>
      <c r="AY18" s="221">
        <v>12</v>
      </c>
      <c r="AZ18" s="222" t="str">
        <f>IF((AY18&gt;=9.999),"4","0")</f>
        <v>4</v>
      </c>
      <c r="BA18" s="219">
        <f t="shared" si="24"/>
        <v>13.032</v>
      </c>
      <c r="BB18" s="220" t="str">
        <f t="shared" si="25"/>
        <v>5</v>
      </c>
      <c r="BC18" s="221">
        <v>13.5</v>
      </c>
      <c r="BD18" s="222" t="str">
        <f t="shared" si="26"/>
        <v>3</v>
      </c>
      <c r="BE18" s="221">
        <v>12.33</v>
      </c>
      <c r="BF18" s="222" t="str">
        <f>IF((BE18&gt;=9.999),"2","0")</f>
        <v>2</v>
      </c>
      <c r="BG18" s="219">
        <v>14</v>
      </c>
      <c r="BH18" s="219" t="str">
        <f t="shared" si="27"/>
        <v>2</v>
      </c>
      <c r="BI18" s="221">
        <v>12</v>
      </c>
      <c r="BJ18" s="222" t="str">
        <f aca="true" t="shared" si="35" ref="BJ18:BJ24">IF((BI18&gt;=9.999),"2","0")</f>
        <v>2</v>
      </c>
      <c r="BK18" s="224">
        <f t="shared" si="28"/>
        <v>7.105666666666666</v>
      </c>
      <c r="BL18" s="225">
        <f t="shared" si="29"/>
        <v>18</v>
      </c>
      <c r="BM18" s="226">
        <f t="shared" si="30"/>
        <v>8.713999999999999</v>
      </c>
      <c r="BN18" s="227">
        <f t="shared" si="31"/>
        <v>39</v>
      </c>
      <c r="BO18" s="194" t="str">
        <f t="shared" si="0"/>
        <v>Ajourné</v>
      </c>
    </row>
    <row r="19" spans="1:67" ht="21" customHeight="1">
      <c r="A19" s="194">
        <v>8</v>
      </c>
      <c r="B19" s="160" t="s">
        <v>139</v>
      </c>
      <c r="C19" s="160" t="s">
        <v>140</v>
      </c>
      <c r="D19" s="160" t="s">
        <v>141</v>
      </c>
      <c r="E19" s="185">
        <f t="shared" si="1"/>
        <v>7.732000000000001</v>
      </c>
      <c r="F19" s="186">
        <f t="shared" si="2"/>
        <v>3</v>
      </c>
      <c r="G19" s="221">
        <v>4</v>
      </c>
      <c r="H19" s="222" t="str">
        <f t="shared" si="3"/>
        <v>0</v>
      </c>
      <c r="I19" s="221">
        <v>11</v>
      </c>
      <c r="J19" s="222" t="str">
        <f t="shared" si="4"/>
        <v>3</v>
      </c>
      <c r="K19" s="221">
        <v>8</v>
      </c>
      <c r="L19" s="222" t="str">
        <f t="shared" si="5"/>
        <v>0</v>
      </c>
      <c r="M19" s="221">
        <v>6.33</v>
      </c>
      <c r="N19" s="222" t="str">
        <f t="shared" si="6"/>
        <v>0</v>
      </c>
      <c r="O19" s="221">
        <v>9.33</v>
      </c>
      <c r="P19" s="222" t="str">
        <f t="shared" si="7"/>
        <v>0</v>
      </c>
      <c r="Q19" s="219">
        <f t="shared" si="8"/>
        <v>11.5</v>
      </c>
      <c r="R19" s="220" t="str">
        <f t="shared" si="9"/>
        <v>8</v>
      </c>
      <c r="S19" s="221">
        <v>14.5</v>
      </c>
      <c r="T19" s="222" t="str">
        <f t="shared" si="10"/>
        <v>4</v>
      </c>
      <c r="U19" s="221">
        <v>8.5</v>
      </c>
      <c r="V19" s="222" t="str">
        <f t="shared" si="11"/>
        <v>0</v>
      </c>
      <c r="W19" s="219">
        <f t="shared" si="12"/>
        <v>12.831999999999999</v>
      </c>
      <c r="X19" s="220" t="str">
        <f t="shared" si="13"/>
        <v>5</v>
      </c>
      <c r="Y19" s="221">
        <v>14.5</v>
      </c>
      <c r="Z19" s="222" t="str">
        <f t="shared" si="14"/>
        <v>3</v>
      </c>
      <c r="AA19" s="221">
        <v>10.33</v>
      </c>
      <c r="AB19" s="222" t="str">
        <f t="shared" si="15"/>
        <v>2</v>
      </c>
      <c r="AC19" s="219">
        <v>12</v>
      </c>
      <c r="AD19" s="219" t="str">
        <f t="shared" si="16"/>
        <v>2</v>
      </c>
      <c r="AE19" s="221">
        <v>18</v>
      </c>
      <c r="AF19" s="222" t="str">
        <f t="shared" si="17"/>
        <v>2</v>
      </c>
      <c r="AG19" s="224">
        <f t="shared" si="18"/>
        <v>9.871333333333332</v>
      </c>
      <c r="AH19" s="225">
        <f t="shared" si="19"/>
        <v>18</v>
      </c>
      <c r="AI19" s="219">
        <f t="shared" si="20"/>
        <v>1.3</v>
      </c>
      <c r="AJ19" s="220">
        <f t="shared" si="21"/>
        <v>0</v>
      </c>
      <c r="AK19" s="221">
        <v>0</v>
      </c>
      <c r="AL19" s="222" t="str">
        <f>IF((AK19&gt;=9.999),"3","0")</f>
        <v>0</v>
      </c>
      <c r="AM19" s="221">
        <v>2</v>
      </c>
      <c r="AN19" s="222" t="str">
        <f t="shared" si="33"/>
        <v>0</v>
      </c>
      <c r="AO19" s="221">
        <v>0.5</v>
      </c>
      <c r="AP19" s="222" t="str">
        <f t="shared" si="34"/>
        <v>0</v>
      </c>
      <c r="AQ19" s="221">
        <v>4</v>
      </c>
      <c r="AR19" s="222" t="str">
        <f>IF((AQ19&gt;=9.999),"3","0")</f>
        <v>0</v>
      </c>
      <c r="AS19" s="221">
        <v>0</v>
      </c>
      <c r="AT19" s="222" t="str">
        <f>IF((AS19&gt;=9.999),"3","0")</f>
        <v>0</v>
      </c>
      <c r="AU19" s="219">
        <f t="shared" si="22"/>
        <v>11.684999999999999</v>
      </c>
      <c r="AV19" s="220" t="str">
        <f t="shared" si="23"/>
        <v>8</v>
      </c>
      <c r="AW19" s="221">
        <v>9.12</v>
      </c>
      <c r="AX19" s="222" t="str">
        <f t="shared" si="32"/>
        <v>0</v>
      </c>
      <c r="AY19" s="221">
        <v>14.25</v>
      </c>
      <c r="AZ19" s="222" t="str">
        <f>IF((AY19&gt;=9.999),"4","0")</f>
        <v>4</v>
      </c>
      <c r="BA19" s="219">
        <f t="shared" si="24"/>
        <v>12.831999999999999</v>
      </c>
      <c r="BB19" s="220" t="str">
        <f t="shared" si="25"/>
        <v>5</v>
      </c>
      <c r="BC19" s="221">
        <v>12.5</v>
      </c>
      <c r="BD19" s="222" t="str">
        <f t="shared" si="26"/>
        <v>3</v>
      </c>
      <c r="BE19" s="221">
        <v>13.33</v>
      </c>
      <c r="BF19" s="222" t="str">
        <f>IF((BE19&gt;=9.999),"2","0")</f>
        <v>2</v>
      </c>
      <c r="BG19" s="219">
        <v>14</v>
      </c>
      <c r="BH19" s="219" t="str">
        <f t="shared" si="27"/>
        <v>2</v>
      </c>
      <c r="BI19" s="221">
        <v>14</v>
      </c>
      <c r="BJ19" s="222" t="str">
        <f t="shared" si="35"/>
        <v>2</v>
      </c>
      <c r="BK19" s="224">
        <f t="shared" si="28"/>
        <v>6.837999999999999</v>
      </c>
      <c r="BL19" s="225">
        <f t="shared" si="29"/>
        <v>15</v>
      </c>
      <c r="BM19" s="226">
        <f t="shared" si="30"/>
        <v>8.354666666666667</v>
      </c>
      <c r="BN19" s="227">
        <f t="shared" si="31"/>
        <v>33</v>
      </c>
      <c r="BO19" s="194" t="str">
        <f t="shared" si="0"/>
        <v>Ajourné</v>
      </c>
    </row>
    <row r="20" spans="1:67" ht="21" customHeight="1">
      <c r="A20" s="194">
        <v>9</v>
      </c>
      <c r="B20" s="160" t="s">
        <v>142</v>
      </c>
      <c r="C20" s="160" t="s">
        <v>143</v>
      </c>
      <c r="D20" s="160" t="s">
        <v>144</v>
      </c>
      <c r="E20" s="185">
        <f t="shared" si="1"/>
        <v>6.4</v>
      </c>
      <c r="F20" s="186">
        <f t="shared" si="2"/>
        <v>9</v>
      </c>
      <c r="G20" s="221">
        <v>0</v>
      </c>
      <c r="H20" s="222" t="str">
        <f t="shared" si="3"/>
        <v>0</v>
      </c>
      <c r="I20" s="221">
        <v>0</v>
      </c>
      <c r="J20" s="222" t="str">
        <f t="shared" si="4"/>
        <v>0</v>
      </c>
      <c r="K20" s="221">
        <v>11.33</v>
      </c>
      <c r="L20" s="222" t="str">
        <f t="shared" si="5"/>
        <v>3</v>
      </c>
      <c r="M20" s="221">
        <v>10.67</v>
      </c>
      <c r="N20" s="222" t="str">
        <f t="shared" si="6"/>
        <v>3</v>
      </c>
      <c r="O20" s="221">
        <v>10</v>
      </c>
      <c r="P20" s="222" t="str">
        <f t="shared" si="7"/>
        <v>3</v>
      </c>
      <c r="Q20" s="219">
        <f t="shared" si="8"/>
        <v>10.5</v>
      </c>
      <c r="R20" s="220" t="str">
        <f t="shared" si="9"/>
        <v>8</v>
      </c>
      <c r="S20" s="221">
        <v>11</v>
      </c>
      <c r="T20" s="222" t="str">
        <f t="shared" si="10"/>
        <v>4</v>
      </c>
      <c r="U20" s="221">
        <v>10</v>
      </c>
      <c r="V20" s="222" t="str">
        <f t="shared" si="11"/>
        <v>4</v>
      </c>
      <c r="W20" s="219">
        <f t="shared" si="12"/>
        <v>10.132</v>
      </c>
      <c r="X20" s="220" t="str">
        <f t="shared" si="13"/>
        <v>5</v>
      </c>
      <c r="Y20" s="221">
        <v>10</v>
      </c>
      <c r="Z20" s="222" t="str">
        <f t="shared" si="14"/>
        <v>3</v>
      </c>
      <c r="AA20" s="221">
        <v>10.33</v>
      </c>
      <c r="AB20" s="222" t="str">
        <f t="shared" si="15"/>
        <v>2</v>
      </c>
      <c r="AC20" s="219">
        <v>12</v>
      </c>
      <c r="AD20" s="219" t="str">
        <f t="shared" si="16"/>
        <v>2</v>
      </c>
      <c r="AE20" s="221">
        <v>12</v>
      </c>
      <c r="AF20" s="222" t="str">
        <f t="shared" si="17"/>
        <v>2</v>
      </c>
      <c r="AG20" s="224">
        <f t="shared" si="18"/>
        <v>8.488666666666667</v>
      </c>
      <c r="AH20" s="225">
        <f t="shared" si="19"/>
        <v>24</v>
      </c>
      <c r="AI20" s="219">
        <f t="shared" si="20"/>
        <v>4.8</v>
      </c>
      <c r="AJ20" s="220">
        <f t="shared" si="21"/>
        <v>6</v>
      </c>
      <c r="AK20" s="221">
        <v>0</v>
      </c>
      <c r="AL20" s="222" t="str">
        <f>IF((AK20&gt;=9.999),"3","0")</f>
        <v>0</v>
      </c>
      <c r="AM20" s="221">
        <v>1</v>
      </c>
      <c r="AN20" s="222" t="str">
        <f t="shared" si="33"/>
        <v>0</v>
      </c>
      <c r="AO20" s="221">
        <v>12.33</v>
      </c>
      <c r="AP20" s="222" t="str">
        <f t="shared" si="34"/>
        <v>3</v>
      </c>
      <c r="AQ20" s="221">
        <v>0</v>
      </c>
      <c r="AR20" s="222" t="str">
        <f>IF((AQ20&gt;=9.999),"3","0")</f>
        <v>0</v>
      </c>
      <c r="AS20" s="221">
        <v>10.67</v>
      </c>
      <c r="AT20" s="222" t="str">
        <f>IF((AS20&gt;=9.999),"3","0")</f>
        <v>3</v>
      </c>
      <c r="AU20" s="219">
        <f t="shared" si="22"/>
        <v>10.5</v>
      </c>
      <c r="AV20" s="220" t="str">
        <f t="shared" si="23"/>
        <v>8</v>
      </c>
      <c r="AW20" s="221">
        <v>11</v>
      </c>
      <c r="AX20" s="222" t="str">
        <f t="shared" si="32"/>
        <v>4</v>
      </c>
      <c r="AY20" s="221">
        <v>10</v>
      </c>
      <c r="AZ20" s="222" t="str">
        <f>IF((AY20&gt;=9.999),"4","0")</f>
        <v>4</v>
      </c>
      <c r="BA20" s="219">
        <f t="shared" si="24"/>
        <v>11.368</v>
      </c>
      <c r="BB20" s="220" t="str">
        <f t="shared" si="25"/>
        <v>5</v>
      </c>
      <c r="BC20" s="221">
        <v>12.5</v>
      </c>
      <c r="BD20" s="222" t="str">
        <f t="shared" si="26"/>
        <v>3</v>
      </c>
      <c r="BE20" s="221">
        <v>9.67</v>
      </c>
      <c r="BF20" s="222" t="str">
        <f>IF((BE20&gt;=9.999),"2","0")</f>
        <v>0</v>
      </c>
      <c r="BG20" s="219">
        <v>14</v>
      </c>
      <c r="BH20" s="219" t="str">
        <f t="shared" si="27"/>
        <v>2</v>
      </c>
      <c r="BI20" s="221">
        <v>10.5</v>
      </c>
      <c r="BJ20" s="222" t="str">
        <f t="shared" si="35"/>
        <v>2</v>
      </c>
      <c r="BK20" s="224">
        <f t="shared" si="28"/>
        <v>8.028</v>
      </c>
      <c r="BL20" s="225">
        <f t="shared" si="29"/>
        <v>21</v>
      </c>
      <c r="BM20" s="226">
        <f t="shared" si="30"/>
        <v>8.258333333333333</v>
      </c>
      <c r="BN20" s="227">
        <f t="shared" si="31"/>
        <v>45</v>
      </c>
      <c r="BO20" s="194" t="str">
        <f t="shared" si="0"/>
        <v>Ajourné</v>
      </c>
    </row>
    <row r="21" spans="1:67" ht="21" customHeight="1">
      <c r="A21" s="194">
        <v>10</v>
      </c>
      <c r="B21" s="160" t="s">
        <v>145</v>
      </c>
      <c r="C21" s="160" t="s">
        <v>146</v>
      </c>
      <c r="D21" s="160" t="s">
        <v>147</v>
      </c>
      <c r="E21" s="185">
        <f t="shared" si="1"/>
        <v>4.066</v>
      </c>
      <c r="F21" s="186">
        <f t="shared" si="2"/>
        <v>6</v>
      </c>
      <c r="G21" s="221">
        <v>0</v>
      </c>
      <c r="H21" s="222" t="str">
        <f t="shared" si="3"/>
        <v>0</v>
      </c>
      <c r="I21" s="221">
        <v>0</v>
      </c>
      <c r="J21" s="222" t="str">
        <f t="shared" si="4"/>
        <v>0</v>
      </c>
      <c r="K21" s="221">
        <v>10</v>
      </c>
      <c r="L21" s="222" t="str">
        <f t="shared" si="5"/>
        <v>3</v>
      </c>
      <c r="M21" s="221">
        <v>0</v>
      </c>
      <c r="N21" s="222" t="str">
        <f t="shared" si="6"/>
        <v>0</v>
      </c>
      <c r="O21" s="221">
        <v>10.33</v>
      </c>
      <c r="P21" s="222" t="str">
        <f t="shared" si="7"/>
        <v>3</v>
      </c>
      <c r="Q21" s="219">
        <f t="shared" si="8"/>
        <v>11</v>
      </c>
      <c r="R21" s="220" t="str">
        <f t="shared" si="9"/>
        <v>8</v>
      </c>
      <c r="S21" s="221">
        <v>12</v>
      </c>
      <c r="T21" s="222" t="str">
        <f t="shared" si="10"/>
        <v>4</v>
      </c>
      <c r="U21" s="221">
        <v>10</v>
      </c>
      <c r="V21" s="222" t="str">
        <f t="shared" si="11"/>
        <v>4</v>
      </c>
      <c r="W21" s="219">
        <f t="shared" si="12"/>
        <v>12.4</v>
      </c>
      <c r="X21" s="220" t="str">
        <f t="shared" si="13"/>
        <v>5</v>
      </c>
      <c r="Y21" s="221">
        <v>14</v>
      </c>
      <c r="Z21" s="222" t="str">
        <f t="shared" si="14"/>
        <v>3</v>
      </c>
      <c r="AA21" s="221">
        <v>10</v>
      </c>
      <c r="AB21" s="222" t="str">
        <f t="shared" si="15"/>
        <v>2</v>
      </c>
      <c r="AC21" s="219">
        <v>12</v>
      </c>
      <c r="AD21" s="219" t="str">
        <f t="shared" si="16"/>
        <v>2</v>
      </c>
      <c r="AE21" s="221">
        <v>15</v>
      </c>
      <c r="AF21" s="222" t="str">
        <f t="shared" si="17"/>
        <v>2</v>
      </c>
      <c r="AG21" s="224">
        <f t="shared" si="18"/>
        <v>7.833</v>
      </c>
      <c r="AH21" s="225">
        <f t="shared" si="19"/>
        <v>21</v>
      </c>
      <c r="AI21" s="219">
        <f t="shared" si="20"/>
        <v>6.334</v>
      </c>
      <c r="AJ21" s="220">
        <f t="shared" si="21"/>
        <v>9</v>
      </c>
      <c r="AK21" s="221">
        <v>0</v>
      </c>
      <c r="AL21" s="222" t="str">
        <f>IF((AK21&gt;=9.999),"3","0")</f>
        <v>0</v>
      </c>
      <c r="AM21" s="221">
        <v>10.67</v>
      </c>
      <c r="AN21" s="222" t="str">
        <f t="shared" si="33"/>
        <v>3</v>
      </c>
      <c r="AO21" s="221">
        <v>11</v>
      </c>
      <c r="AP21" s="222" t="str">
        <f t="shared" si="34"/>
        <v>3</v>
      </c>
      <c r="AQ21" s="221">
        <v>0</v>
      </c>
      <c r="AR21" s="222" t="str">
        <f>IF((AQ21&gt;=9.999),"3","0")</f>
        <v>0</v>
      </c>
      <c r="AS21" s="221">
        <v>10</v>
      </c>
      <c r="AT21" s="222" t="str">
        <f>IF((AS21&gt;=9.999),"3","0")</f>
        <v>3</v>
      </c>
      <c r="AU21" s="219">
        <f t="shared" si="22"/>
        <v>11</v>
      </c>
      <c r="AV21" s="220" t="str">
        <f t="shared" si="23"/>
        <v>8</v>
      </c>
      <c r="AW21" s="221">
        <v>12</v>
      </c>
      <c r="AX21" s="222" t="str">
        <f t="shared" si="32"/>
        <v>4</v>
      </c>
      <c r="AY21" s="221">
        <v>10</v>
      </c>
      <c r="AZ21" s="222" t="str">
        <f>IF((AY21&gt;=9.999),"4","0")</f>
        <v>4</v>
      </c>
      <c r="BA21" s="219">
        <f t="shared" si="24"/>
        <v>10.3</v>
      </c>
      <c r="BB21" s="220" t="str">
        <f t="shared" si="25"/>
        <v>5</v>
      </c>
      <c r="BC21" s="221">
        <v>10.5</v>
      </c>
      <c r="BD21" s="222" t="str">
        <f t="shared" si="26"/>
        <v>3</v>
      </c>
      <c r="BE21" s="221">
        <v>10</v>
      </c>
      <c r="BF21" s="222" t="str">
        <f>IF((BE21&gt;=9.999),"2","0")</f>
        <v>2</v>
      </c>
      <c r="BG21" s="219">
        <v>14</v>
      </c>
      <c r="BH21" s="219" t="str">
        <f t="shared" si="27"/>
        <v>2</v>
      </c>
      <c r="BI21" s="221">
        <v>12</v>
      </c>
      <c r="BJ21" s="222" t="str">
        <f t="shared" si="35"/>
        <v>2</v>
      </c>
      <c r="BK21" s="224">
        <f t="shared" si="28"/>
        <v>8.750333333333334</v>
      </c>
      <c r="BL21" s="225">
        <f t="shared" si="29"/>
        <v>24</v>
      </c>
      <c r="BM21" s="226">
        <f t="shared" si="30"/>
        <v>8.291666666666666</v>
      </c>
      <c r="BN21" s="227">
        <f t="shared" si="31"/>
        <v>45</v>
      </c>
      <c r="BO21" s="194" t="str">
        <f t="shared" si="0"/>
        <v>Ajourné</v>
      </c>
    </row>
    <row r="22" spans="1:67" ht="21" customHeight="1">
      <c r="A22" s="194">
        <v>11</v>
      </c>
      <c r="B22" s="194" t="s">
        <v>46</v>
      </c>
      <c r="C22" s="194" t="s">
        <v>47</v>
      </c>
      <c r="D22" s="194" t="s">
        <v>48</v>
      </c>
      <c r="E22" s="185">
        <f t="shared" si="1"/>
        <v>8.934</v>
      </c>
      <c r="F22" s="186">
        <f t="shared" si="2"/>
        <v>9</v>
      </c>
      <c r="G22" s="222">
        <v>11.17</v>
      </c>
      <c r="H22" s="222" t="str">
        <f t="shared" si="3"/>
        <v>3</v>
      </c>
      <c r="I22" s="222">
        <v>4</v>
      </c>
      <c r="J22" s="222" t="str">
        <f t="shared" si="4"/>
        <v>0</v>
      </c>
      <c r="K22" s="222">
        <v>10.83</v>
      </c>
      <c r="L22" s="222" t="str">
        <f t="shared" si="5"/>
        <v>3</v>
      </c>
      <c r="M22" s="222">
        <v>10.67</v>
      </c>
      <c r="N22" s="222" t="str">
        <f t="shared" si="6"/>
        <v>3</v>
      </c>
      <c r="O22" s="222">
        <v>8</v>
      </c>
      <c r="P22" s="222" t="str">
        <f t="shared" si="7"/>
        <v>0</v>
      </c>
      <c r="Q22" s="219">
        <f t="shared" si="8"/>
        <v>12</v>
      </c>
      <c r="R22" s="220" t="str">
        <f t="shared" si="9"/>
        <v>8</v>
      </c>
      <c r="S22" s="222">
        <v>12.5</v>
      </c>
      <c r="T22" s="222" t="str">
        <f t="shared" si="10"/>
        <v>4</v>
      </c>
      <c r="U22" s="222">
        <v>11.5</v>
      </c>
      <c r="V22" s="222" t="str">
        <f t="shared" si="11"/>
        <v>4</v>
      </c>
      <c r="W22" s="219">
        <f t="shared" si="12"/>
        <v>10.931999999999999</v>
      </c>
      <c r="X22" s="220" t="str">
        <f t="shared" si="13"/>
        <v>5</v>
      </c>
      <c r="Y22" s="222">
        <v>13</v>
      </c>
      <c r="Z22" s="222" t="str">
        <f t="shared" si="14"/>
        <v>3</v>
      </c>
      <c r="AA22" s="222">
        <v>7.83</v>
      </c>
      <c r="AB22" s="222" t="str">
        <f t="shared" si="15"/>
        <v>0</v>
      </c>
      <c r="AC22" s="219">
        <v>12</v>
      </c>
      <c r="AD22" s="219" t="str">
        <f t="shared" si="16"/>
        <v>2</v>
      </c>
      <c r="AE22" s="222">
        <v>10</v>
      </c>
      <c r="AF22" s="222" t="str">
        <f t="shared" si="17"/>
        <v>2</v>
      </c>
      <c r="AG22" s="224">
        <f t="shared" si="18"/>
        <v>10.288999999999998</v>
      </c>
      <c r="AH22" s="225" t="str">
        <f t="shared" si="19"/>
        <v>30</v>
      </c>
      <c r="AI22" s="219">
        <f t="shared" si="20"/>
        <v>5.534</v>
      </c>
      <c r="AJ22" s="220">
        <f t="shared" si="21"/>
        <v>0</v>
      </c>
      <c r="AK22" s="222">
        <v>4</v>
      </c>
      <c r="AL22" s="222"/>
      <c r="AM22" s="222">
        <v>2</v>
      </c>
      <c r="AN22" s="222" t="str">
        <f t="shared" si="33"/>
        <v>0</v>
      </c>
      <c r="AO22" s="222">
        <v>1</v>
      </c>
      <c r="AP22" s="222" t="str">
        <f t="shared" si="34"/>
        <v>0</v>
      </c>
      <c r="AQ22" s="222">
        <v>10.5</v>
      </c>
      <c r="AR22" s="222"/>
      <c r="AS22" s="222">
        <v>10.17</v>
      </c>
      <c r="AT22" s="222"/>
      <c r="AU22" s="219">
        <f t="shared" si="22"/>
        <v>10.625</v>
      </c>
      <c r="AV22" s="220" t="str">
        <f t="shared" si="23"/>
        <v>8</v>
      </c>
      <c r="AW22" s="222">
        <v>7.75</v>
      </c>
      <c r="AX22" s="222" t="str">
        <f t="shared" si="32"/>
        <v>0</v>
      </c>
      <c r="AY22" s="222">
        <v>13.5</v>
      </c>
      <c r="AZ22" s="222"/>
      <c r="BA22" s="219">
        <f t="shared" si="24"/>
        <v>10.431999999999999</v>
      </c>
      <c r="BB22" s="220" t="str">
        <f t="shared" si="25"/>
        <v>5</v>
      </c>
      <c r="BC22" s="222">
        <v>10.5</v>
      </c>
      <c r="BD22" s="222" t="str">
        <f t="shared" si="26"/>
        <v>3</v>
      </c>
      <c r="BE22" s="222">
        <v>10.33</v>
      </c>
      <c r="BF22" s="222"/>
      <c r="BG22" s="219">
        <v>14</v>
      </c>
      <c r="BH22" s="219" t="str">
        <f t="shared" si="27"/>
        <v>2</v>
      </c>
      <c r="BI22" s="222">
        <v>5.5</v>
      </c>
      <c r="BJ22" s="222" t="str">
        <f t="shared" si="35"/>
        <v>0</v>
      </c>
      <c r="BK22" s="224">
        <f t="shared" si="28"/>
        <v>8.272333333333332</v>
      </c>
      <c r="BL22" s="225">
        <f t="shared" si="29"/>
        <v>15</v>
      </c>
      <c r="BM22" s="226">
        <f t="shared" si="30"/>
        <v>9.280666666666665</v>
      </c>
      <c r="BN22" s="227">
        <f t="shared" si="31"/>
        <v>39</v>
      </c>
      <c r="BO22" s="194" t="str">
        <f t="shared" si="0"/>
        <v>Ajourné</v>
      </c>
    </row>
    <row r="23" spans="1:67" ht="21" customHeight="1">
      <c r="A23" s="194">
        <v>12</v>
      </c>
      <c r="B23" s="160" t="s">
        <v>148</v>
      </c>
      <c r="C23" s="160" t="s">
        <v>149</v>
      </c>
      <c r="D23" s="160" t="s">
        <v>150</v>
      </c>
      <c r="E23" s="185">
        <f t="shared" si="1"/>
        <v>0</v>
      </c>
      <c r="F23" s="186">
        <f t="shared" si="2"/>
        <v>0</v>
      </c>
      <c r="G23" s="221">
        <v>0</v>
      </c>
      <c r="H23" s="222" t="str">
        <f t="shared" si="3"/>
        <v>0</v>
      </c>
      <c r="I23" s="221">
        <v>0</v>
      </c>
      <c r="J23" s="222" t="str">
        <f t="shared" si="4"/>
        <v>0</v>
      </c>
      <c r="K23" s="221">
        <v>0</v>
      </c>
      <c r="L23" s="222" t="str">
        <f t="shared" si="5"/>
        <v>0</v>
      </c>
      <c r="M23" s="221">
        <v>0</v>
      </c>
      <c r="N23" s="222" t="str">
        <f t="shared" si="6"/>
        <v>0</v>
      </c>
      <c r="O23" s="221">
        <v>0</v>
      </c>
      <c r="P23" s="222" t="str">
        <f t="shared" si="7"/>
        <v>0</v>
      </c>
      <c r="Q23" s="219">
        <f t="shared" si="8"/>
        <v>11.684999999999999</v>
      </c>
      <c r="R23" s="220" t="str">
        <f t="shared" si="9"/>
        <v>8</v>
      </c>
      <c r="S23" s="221">
        <v>12.87</v>
      </c>
      <c r="T23" s="222" t="str">
        <f t="shared" si="10"/>
        <v>4</v>
      </c>
      <c r="U23" s="221">
        <v>10.5</v>
      </c>
      <c r="V23" s="222" t="str">
        <f t="shared" si="11"/>
        <v>4</v>
      </c>
      <c r="W23" s="219">
        <f t="shared" si="12"/>
        <v>11.132</v>
      </c>
      <c r="X23" s="220" t="str">
        <f t="shared" si="13"/>
        <v>5</v>
      </c>
      <c r="Y23" s="221">
        <v>13</v>
      </c>
      <c r="Z23" s="222" t="str">
        <f t="shared" si="14"/>
        <v>3</v>
      </c>
      <c r="AA23" s="221">
        <v>8.33</v>
      </c>
      <c r="AB23" s="222" t="str">
        <f t="shared" si="15"/>
        <v>0</v>
      </c>
      <c r="AC23" s="219">
        <v>12</v>
      </c>
      <c r="AD23" s="219" t="str">
        <f t="shared" si="16"/>
        <v>2</v>
      </c>
      <c r="AE23" s="221">
        <v>16</v>
      </c>
      <c r="AF23" s="222" t="str">
        <f t="shared" si="17"/>
        <v>2</v>
      </c>
      <c r="AG23" s="224">
        <f t="shared" si="18"/>
        <v>5.771333333333333</v>
      </c>
      <c r="AH23" s="225">
        <f t="shared" si="19"/>
        <v>15</v>
      </c>
      <c r="AI23" s="219">
        <f t="shared" si="20"/>
        <v>2.134</v>
      </c>
      <c r="AJ23" s="220">
        <f t="shared" si="21"/>
        <v>3</v>
      </c>
      <c r="AK23" s="221">
        <v>0</v>
      </c>
      <c r="AL23" s="222" t="str">
        <f aca="true" t="shared" si="36" ref="AL23:AL29">IF((AK23&gt;=9.999),"3","0")</f>
        <v>0</v>
      </c>
      <c r="AM23" s="221">
        <v>10.67</v>
      </c>
      <c r="AN23" s="222" t="str">
        <f t="shared" si="33"/>
        <v>3</v>
      </c>
      <c r="AO23" s="221">
        <v>0</v>
      </c>
      <c r="AP23" s="222" t="str">
        <f t="shared" si="34"/>
        <v>0</v>
      </c>
      <c r="AQ23" s="221">
        <v>0</v>
      </c>
      <c r="AR23" s="222" t="str">
        <f>IF((AQ23&gt;=9.999),"3","0")</f>
        <v>0</v>
      </c>
      <c r="AS23" s="221">
        <v>0</v>
      </c>
      <c r="AT23" s="222" t="str">
        <f>IF((AS23&gt;=9.999),"3","0")</f>
        <v>0</v>
      </c>
      <c r="AU23" s="219">
        <f t="shared" si="22"/>
        <v>12.684999999999999</v>
      </c>
      <c r="AV23" s="220" t="str">
        <f t="shared" si="23"/>
        <v>8</v>
      </c>
      <c r="AW23" s="221">
        <v>13.87</v>
      </c>
      <c r="AX23" s="222" t="str">
        <f t="shared" si="32"/>
        <v>4</v>
      </c>
      <c r="AY23" s="221">
        <v>11.5</v>
      </c>
      <c r="AZ23" s="222" t="str">
        <f>IF((AY23&gt;=9.999),"4","0")</f>
        <v>4</v>
      </c>
      <c r="BA23" s="219">
        <f t="shared" si="24"/>
        <v>12.4</v>
      </c>
      <c r="BB23" s="220" t="str">
        <f t="shared" si="25"/>
        <v>5</v>
      </c>
      <c r="BC23" s="221">
        <v>16</v>
      </c>
      <c r="BD23" s="222" t="str">
        <f t="shared" si="26"/>
        <v>3</v>
      </c>
      <c r="BE23" s="221">
        <v>7</v>
      </c>
      <c r="BF23" s="222" t="str">
        <f>IF((BE23&gt;=9.999),"2","0")</f>
        <v>0</v>
      </c>
      <c r="BG23" s="219">
        <v>14</v>
      </c>
      <c r="BH23" s="219" t="str">
        <f t="shared" si="27"/>
        <v>2</v>
      </c>
      <c r="BI23" s="221">
        <v>14</v>
      </c>
      <c r="BJ23" s="222" t="str">
        <f t="shared" si="35"/>
        <v>2</v>
      </c>
      <c r="BK23" s="224">
        <f t="shared" si="28"/>
        <v>7.449666666666666</v>
      </c>
      <c r="BL23" s="225">
        <f t="shared" si="29"/>
        <v>18</v>
      </c>
      <c r="BM23" s="226">
        <f t="shared" si="30"/>
        <v>6.6105</v>
      </c>
      <c r="BN23" s="227">
        <f t="shared" si="31"/>
        <v>33</v>
      </c>
      <c r="BO23" s="194" t="str">
        <f t="shared" si="0"/>
        <v>Ajourné</v>
      </c>
    </row>
    <row r="24" spans="1:67" ht="21" customHeight="1">
      <c r="A24" s="195">
        <v>13</v>
      </c>
      <c r="B24" s="196" t="s">
        <v>151</v>
      </c>
      <c r="C24" s="196" t="s">
        <v>152</v>
      </c>
      <c r="D24" s="196" t="s">
        <v>153</v>
      </c>
      <c r="E24" s="178">
        <f t="shared" si="1"/>
        <v>8.266</v>
      </c>
      <c r="F24" s="179">
        <f t="shared" si="2"/>
        <v>3</v>
      </c>
      <c r="G24" s="213">
        <v>9.33</v>
      </c>
      <c r="H24" s="214" t="str">
        <f t="shared" si="3"/>
        <v>0</v>
      </c>
      <c r="I24" s="213">
        <v>6.67</v>
      </c>
      <c r="J24" s="214" t="str">
        <f t="shared" si="4"/>
        <v>0</v>
      </c>
      <c r="K24" s="213">
        <v>6.67</v>
      </c>
      <c r="L24" s="214" t="str">
        <f t="shared" si="5"/>
        <v>0</v>
      </c>
      <c r="M24" s="213">
        <v>8.33</v>
      </c>
      <c r="N24" s="214" t="str">
        <f t="shared" si="6"/>
        <v>0</v>
      </c>
      <c r="O24" s="213">
        <v>10.33</v>
      </c>
      <c r="P24" s="214" t="str">
        <f t="shared" si="7"/>
        <v>3</v>
      </c>
      <c r="Q24" s="212">
        <f t="shared" si="8"/>
        <v>12.75</v>
      </c>
      <c r="R24" s="216" t="str">
        <f t="shared" si="9"/>
        <v>8</v>
      </c>
      <c r="S24" s="213">
        <v>13.5</v>
      </c>
      <c r="T24" s="214" t="str">
        <f t="shared" si="10"/>
        <v>4</v>
      </c>
      <c r="U24" s="213">
        <v>12</v>
      </c>
      <c r="V24" s="214" t="str">
        <f t="shared" si="11"/>
        <v>4</v>
      </c>
      <c r="W24" s="212">
        <f t="shared" si="12"/>
        <v>11.2</v>
      </c>
      <c r="X24" s="216" t="str">
        <f t="shared" si="13"/>
        <v>5</v>
      </c>
      <c r="Y24" s="213">
        <v>12</v>
      </c>
      <c r="Z24" s="214" t="str">
        <f t="shared" si="14"/>
        <v>3</v>
      </c>
      <c r="AA24" s="213">
        <v>10</v>
      </c>
      <c r="AB24" s="214" t="str">
        <f t="shared" si="15"/>
        <v>2</v>
      </c>
      <c r="AC24" s="212">
        <v>12</v>
      </c>
      <c r="AD24" s="212" t="str">
        <f t="shared" si="16"/>
        <v>2</v>
      </c>
      <c r="AE24" s="213">
        <v>12.5</v>
      </c>
      <c r="AF24" s="214" t="str">
        <f t="shared" si="17"/>
        <v>2</v>
      </c>
      <c r="AG24" s="217">
        <f t="shared" si="18"/>
        <v>10.199666666666667</v>
      </c>
      <c r="AH24" s="218" t="str">
        <f t="shared" si="19"/>
        <v>30</v>
      </c>
      <c r="AI24" s="219">
        <f t="shared" si="20"/>
        <v>2.0660000000000003</v>
      </c>
      <c r="AJ24" s="220">
        <f t="shared" si="21"/>
        <v>3</v>
      </c>
      <c r="AK24" s="221">
        <v>10.33</v>
      </c>
      <c r="AL24" s="222" t="str">
        <f t="shared" si="36"/>
        <v>3</v>
      </c>
      <c r="AM24" s="221">
        <v>0</v>
      </c>
      <c r="AN24" s="222" t="str">
        <f t="shared" si="33"/>
        <v>0</v>
      </c>
      <c r="AO24" s="221">
        <v>0</v>
      </c>
      <c r="AP24" s="222" t="str">
        <f t="shared" si="34"/>
        <v>0</v>
      </c>
      <c r="AQ24" s="221">
        <v>0</v>
      </c>
      <c r="AR24" s="222" t="str">
        <f>IF((AQ24&gt;=9.999),"3","0")</f>
        <v>0</v>
      </c>
      <c r="AS24" s="221">
        <v>0</v>
      </c>
      <c r="AT24" s="222" t="str">
        <f>IF((AS24&gt;=9.999),"3","0")</f>
        <v>0</v>
      </c>
      <c r="AU24" s="219">
        <f t="shared" si="22"/>
        <v>12.75</v>
      </c>
      <c r="AV24" s="220" t="str">
        <f t="shared" si="23"/>
        <v>8</v>
      </c>
      <c r="AW24" s="221">
        <v>13.5</v>
      </c>
      <c r="AX24" s="222" t="str">
        <f t="shared" si="32"/>
        <v>4</v>
      </c>
      <c r="AY24" s="221">
        <v>12</v>
      </c>
      <c r="AZ24" s="222" t="str">
        <f>IF((AY24&gt;=9.999),"4","0")</f>
        <v>4</v>
      </c>
      <c r="BA24" s="219">
        <f t="shared" si="24"/>
        <v>10</v>
      </c>
      <c r="BB24" s="220" t="str">
        <f t="shared" si="25"/>
        <v>5</v>
      </c>
      <c r="BC24" s="221">
        <v>10</v>
      </c>
      <c r="BD24" s="222" t="str">
        <f t="shared" si="26"/>
        <v>3</v>
      </c>
      <c r="BE24" s="221">
        <v>10</v>
      </c>
      <c r="BF24" s="222" t="str">
        <f>IF((BE24&gt;=9.999),"2","0")</f>
        <v>2</v>
      </c>
      <c r="BG24" s="219">
        <v>14</v>
      </c>
      <c r="BH24" s="219" t="str">
        <f t="shared" si="27"/>
        <v>2</v>
      </c>
      <c r="BI24" s="221">
        <v>10.5</v>
      </c>
      <c r="BJ24" s="222" t="str">
        <f t="shared" si="35"/>
        <v>2</v>
      </c>
      <c r="BK24" s="224">
        <f t="shared" si="28"/>
        <v>7.033</v>
      </c>
      <c r="BL24" s="225">
        <f t="shared" si="29"/>
        <v>18</v>
      </c>
      <c r="BM24" s="226">
        <f t="shared" si="30"/>
        <v>8.616333333333333</v>
      </c>
      <c r="BN24" s="227">
        <f t="shared" si="31"/>
        <v>36</v>
      </c>
      <c r="BO24" s="194" t="str">
        <f t="shared" si="0"/>
        <v>Ajourné</v>
      </c>
    </row>
    <row r="25" spans="1:67" ht="21" customHeight="1">
      <c r="A25" s="195">
        <v>14</v>
      </c>
      <c r="B25" s="195" t="s">
        <v>49</v>
      </c>
      <c r="C25" s="195" t="s">
        <v>50</v>
      </c>
      <c r="D25" s="195" t="s">
        <v>48</v>
      </c>
      <c r="E25" s="178">
        <f t="shared" si="1"/>
        <v>8.934</v>
      </c>
      <c r="F25" s="179">
        <f t="shared" si="2"/>
        <v>6</v>
      </c>
      <c r="G25" s="214">
        <v>8.67</v>
      </c>
      <c r="H25" s="214" t="str">
        <f t="shared" si="3"/>
        <v>0</v>
      </c>
      <c r="I25" s="214">
        <v>6.67</v>
      </c>
      <c r="J25" s="214" t="str">
        <f t="shared" si="4"/>
        <v>0</v>
      </c>
      <c r="K25" s="214">
        <v>10</v>
      </c>
      <c r="L25" s="214" t="str">
        <f t="shared" si="5"/>
        <v>3</v>
      </c>
      <c r="M25" s="214">
        <v>10.33</v>
      </c>
      <c r="N25" s="214" t="str">
        <f t="shared" si="6"/>
        <v>3</v>
      </c>
      <c r="O25" s="214">
        <v>9</v>
      </c>
      <c r="P25" s="214" t="str">
        <f t="shared" si="7"/>
        <v>0</v>
      </c>
      <c r="Q25" s="212">
        <f t="shared" si="8"/>
        <v>10.375</v>
      </c>
      <c r="R25" s="216" t="str">
        <f t="shared" si="9"/>
        <v>8</v>
      </c>
      <c r="S25" s="214">
        <v>13</v>
      </c>
      <c r="T25" s="214" t="str">
        <f t="shared" si="10"/>
        <v>4</v>
      </c>
      <c r="U25" s="214">
        <v>7.75</v>
      </c>
      <c r="V25" s="214" t="str">
        <f t="shared" si="11"/>
        <v>0</v>
      </c>
      <c r="W25" s="212">
        <f t="shared" si="12"/>
        <v>12.1</v>
      </c>
      <c r="X25" s="216" t="str">
        <f t="shared" si="13"/>
        <v>5</v>
      </c>
      <c r="Y25" s="214">
        <v>12.5</v>
      </c>
      <c r="Z25" s="214" t="str">
        <f t="shared" si="14"/>
        <v>3</v>
      </c>
      <c r="AA25" s="214">
        <v>11.5</v>
      </c>
      <c r="AB25" s="214" t="str">
        <f t="shared" si="15"/>
        <v>2</v>
      </c>
      <c r="AC25" s="212">
        <v>12</v>
      </c>
      <c r="AD25" s="212" t="str">
        <f t="shared" si="16"/>
        <v>2</v>
      </c>
      <c r="AE25" s="214">
        <v>12.5</v>
      </c>
      <c r="AF25" s="214" t="str">
        <f t="shared" si="17"/>
        <v>2</v>
      </c>
      <c r="AG25" s="217">
        <f t="shared" si="18"/>
        <v>10.050333333333333</v>
      </c>
      <c r="AH25" s="218" t="str">
        <f t="shared" si="19"/>
        <v>30</v>
      </c>
      <c r="AI25" s="219">
        <f t="shared" si="20"/>
        <v>6.233999999999999</v>
      </c>
      <c r="AJ25" s="220">
        <f t="shared" si="21"/>
        <v>0</v>
      </c>
      <c r="AK25" s="222">
        <v>6</v>
      </c>
      <c r="AL25" s="222" t="str">
        <f t="shared" si="36"/>
        <v>0</v>
      </c>
      <c r="AM25" s="222">
        <v>2</v>
      </c>
      <c r="AN25" s="222"/>
      <c r="AO25" s="222">
        <v>10</v>
      </c>
      <c r="AP25" s="222"/>
      <c r="AQ25" s="222">
        <v>10.17</v>
      </c>
      <c r="AR25" s="222"/>
      <c r="AS25" s="222">
        <v>3</v>
      </c>
      <c r="AT25" s="222"/>
      <c r="AU25" s="219">
        <f t="shared" si="22"/>
        <v>11.5</v>
      </c>
      <c r="AV25" s="220" t="str">
        <f t="shared" si="23"/>
        <v>8</v>
      </c>
      <c r="AW25" s="222">
        <v>10</v>
      </c>
      <c r="AX25" s="222"/>
      <c r="AY25" s="222">
        <v>13</v>
      </c>
      <c r="AZ25" s="222"/>
      <c r="BA25" s="219">
        <f t="shared" si="24"/>
        <v>11.868</v>
      </c>
      <c r="BB25" s="220" t="str">
        <f t="shared" si="25"/>
        <v>5</v>
      </c>
      <c r="BC25" s="222">
        <v>11</v>
      </c>
      <c r="BD25" s="222" t="str">
        <f t="shared" si="26"/>
        <v>3</v>
      </c>
      <c r="BE25" s="222">
        <v>13.17</v>
      </c>
      <c r="BF25" s="222"/>
      <c r="BG25" s="219">
        <v>14</v>
      </c>
      <c r="BH25" s="219" t="str">
        <f t="shared" si="27"/>
        <v>2</v>
      </c>
      <c r="BI25" s="222">
        <v>10.5</v>
      </c>
      <c r="BJ25" s="222"/>
      <c r="BK25" s="224">
        <f t="shared" si="28"/>
        <v>9.095</v>
      </c>
      <c r="BL25" s="225">
        <f t="shared" si="29"/>
        <v>15</v>
      </c>
      <c r="BM25" s="226">
        <f t="shared" si="30"/>
        <v>9.572666666666667</v>
      </c>
      <c r="BN25" s="227">
        <f t="shared" si="31"/>
        <v>36</v>
      </c>
      <c r="BO25" s="194" t="str">
        <f t="shared" si="0"/>
        <v>Ajourné</v>
      </c>
    </row>
    <row r="26" spans="1:67" ht="21" customHeight="1">
      <c r="A26" s="196">
        <v>80</v>
      </c>
      <c r="B26" s="196" t="s">
        <v>269</v>
      </c>
      <c r="C26" s="196" t="s">
        <v>270</v>
      </c>
      <c r="D26" s="196" t="s">
        <v>203</v>
      </c>
      <c r="E26" s="178">
        <f t="shared" si="1"/>
        <v>8.332</v>
      </c>
      <c r="F26" s="179">
        <f t="shared" si="2"/>
        <v>6</v>
      </c>
      <c r="G26" s="213">
        <v>7</v>
      </c>
      <c r="H26" s="214" t="str">
        <f t="shared" si="3"/>
        <v>0</v>
      </c>
      <c r="I26" s="213">
        <v>8</v>
      </c>
      <c r="J26" s="214" t="str">
        <f t="shared" si="4"/>
        <v>0</v>
      </c>
      <c r="K26" s="213">
        <v>10.33</v>
      </c>
      <c r="L26" s="214" t="str">
        <f t="shared" si="5"/>
        <v>3</v>
      </c>
      <c r="M26" s="213">
        <v>10</v>
      </c>
      <c r="N26" s="214" t="str">
        <f t="shared" si="6"/>
        <v>3</v>
      </c>
      <c r="O26" s="213">
        <v>6.33</v>
      </c>
      <c r="P26" s="214" t="str">
        <f t="shared" si="7"/>
        <v>0</v>
      </c>
      <c r="Q26" s="215">
        <f t="shared" si="8"/>
        <v>12.875</v>
      </c>
      <c r="R26" s="216" t="str">
        <f t="shared" si="9"/>
        <v>8</v>
      </c>
      <c r="S26" s="213">
        <v>14.25</v>
      </c>
      <c r="T26" s="214" t="str">
        <f t="shared" si="10"/>
        <v>4</v>
      </c>
      <c r="U26" s="213">
        <v>11.5</v>
      </c>
      <c r="V26" s="214" t="str">
        <f t="shared" si="11"/>
        <v>4</v>
      </c>
      <c r="W26" s="215">
        <f t="shared" si="12"/>
        <v>13.632</v>
      </c>
      <c r="X26" s="216" t="str">
        <f t="shared" si="13"/>
        <v>5</v>
      </c>
      <c r="Y26" s="213">
        <v>14.5</v>
      </c>
      <c r="Z26" s="214" t="str">
        <f t="shared" si="14"/>
        <v>3</v>
      </c>
      <c r="AA26" s="213">
        <v>12.33</v>
      </c>
      <c r="AB26" s="214" t="str">
        <f t="shared" si="15"/>
        <v>2</v>
      </c>
      <c r="AC26" s="215">
        <v>7</v>
      </c>
      <c r="AD26" s="212" t="str">
        <f t="shared" si="16"/>
        <v>0</v>
      </c>
      <c r="AE26" s="213">
        <v>7</v>
      </c>
      <c r="AF26" s="214" t="str">
        <f t="shared" si="17"/>
        <v>0</v>
      </c>
      <c r="AG26" s="217">
        <f t="shared" si="18"/>
        <v>10.338</v>
      </c>
      <c r="AH26" s="218" t="str">
        <f t="shared" si="19"/>
        <v>30</v>
      </c>
      <c r="AI26" s="219">
        <f t="shared" si="20"/>
        <v>7.1339999999999995</v>
      </c>
      <c r="AJ26" s="220">
        <f t="shared" si="21"/>
        <v>6</v>
      </c>
      <c r="AK26" s="221">
        <v>0</v>
      </c>
      <c r="AL26" s="222" t="str">
        <f t="shared" si="36"/>
        <v>0</v>
      </c>
      <c r="AM26" s="221">
        <v>6</v>
      </c>
      <c r="AN26" s="222" t="str">
        <f>IF((AM26&gt;=9.999),"3","0")</f>
        <v>0</v>
      </c>
      <c r="AO26" s="221">
        <v>10.67</v>
      </c>
      <c r="AP26" s="222" t="str">
        <f>IF((AO26&gt;=9.999),"3","0")</f>
        <v>3</v>
      </c>
      <c r="AQ26" s="221">
        <v>7</v>
      </c>
      <c r="AR26" s="222" t="str">
        <f>IF((AQ26&gt;=9.999),"3","0")</f>
        <v>0</v>
      </c>
      <c r="AS26" s="221">
        <v>12</v>
      </c>
      <c r="AT26" s="222" t="str">
        <f>IF((AS26&gt;=9.999),"3","0")</f>
        <v>3</v>
      </c>
      <c r="AU26" s="223">
        <f t="shared" si="22"/>
        <v>11.375</v>
      </c>
      <c r="AV26" s="220" t="str">
        <f t="shared" si="23"/>
        <v>8</v>
      </c>
      <c r="AW26" s="221">
        <v>8.75</v>
      </c>
      <c r="AX26" s="222" t="str">
        <f>IF((AW26&gt;=9.999),"4","0")</f>
        <v>0</v>
      </c>
      <c r="AY26" s="221">
        <v>14</v>
      </c>
      <c r="AZ26" s="222" t="str">
        <f>IF((AY26&gt;=9.999),"4","0")</f>
        <v>4</v>
      </c>
      <c r="BA26" s="223">
        <f t="shared" si="24"/>
        <v>11.868</v>
      </c>
      <c r="BB26" s="220" t="str">
        <f t="shared" si="25"/>
        <v>5</v>
      </c>
      <c r="BC26" s="221">
        <v>12</v>
      </c>
      <c r="BD26" s="222" t="str">
        <f t="shared" si="26"/>
        <v>3</v>
      </c>
      <c r="BE26" s="221">
        <v>11.67</v>
      </c>
      <c r="BF26" s="222" t="str">
        <f>IF((BE26&gt;=9.999),"2","0")</f>
        <v>2</v>
      </c>
      <c r="BG26" s="223">
        <v>6</v>
      </c>
      <c r="BH26" s="219" t="str">
        <f t="shared" si="27"/>
        <v>0</v>
      </c>
      <c r="BI26" s="221">
        <v>6</v>
      </c>
      <c r="BJ26" s="222" t="str">
        <f>IF((BI26&gt;=9.999),"2","0")</f>
        <v>0</v>
      </c>
      <c r="BK26" s="224">
        <f t="shared" si="28"/>
        <v>8.978333333333333</v>
      </c>
      <c r="BL26" s="225">
        <f t="shared" si="29"/>
        <v>19</v>
      </c>
      <c r="BM26" s="226">
        <f t="shared" si="30"/>
        <v>9.658166666666666</v>
      </c>
      <c r="BN26" s="227">
        <f>IF((BM26&gt;=9.999),"60",(AH26+BL26))</f>
        <v>49</v>
      </c>
      <c r="BO26" s="194" t="str">
        <f t="shared" si="0"/>
        <v>Ajourné</v>
      </c>
    </row>
    <row r="27" spans="1:67" ht="21" customHeight="1">
      <c r="A27" s="194">
        <v>15</v>
      </c>
      <c r="B27" s="160" t="s">
        <v>154</v>
      </c>
      <c r="C27" s="160" t="s">
        <v>155</v>
      </c>
      <c r="D27" s="160" t="s">
        <v>156</v>
      </c>
      <c r="E27" s="185">
        <f t="shared" si="1"/>
        <v>4.334</v>
      </c>
      <c r="F27" s="186">
        <f t="shared" si="2"/>
        <v>6</v>
      </c>
      <c r="G27" s="221">
        <v>0</v>
      </c>
      <c r="H27" s="222" t="str">
        <f t="shared" si="3"/>
        <v>0</v>
      </c>
      <c r="I27" s="221">
        <v>10</v>
      </c>
      <c r="J27" s="222" t="str">
        <f t="shared" si="4"/>
        <v>3</v>
      </c>
      <c r="K27" s="221">
        <v>0</v>
      </c>
      <c r="L27" s="222" t="str">
        <f t="shared" si="5"/>
        <v>0</v>
      </c>
      <c r="M27" s="221">
        <v>0</v>
      </c>
      <c r="N27" s="222" t="str">
        <f t="shared" si="6"/>
        <v>0</v>
      </c>
      <c r="O27" s="221">
        <v>11.67</v>
      </c>
      <c r="P27" s="222" t="str">
        <f t="shared" si="7"/>
        <v>3</v>
      </c>
      <c r="Q27" s="219">
        <f t="shared" si="8"/>
        <v>11.5</v>
      </c>
      <c r="R27" s="220" t="str">
        <f t="shared" si="9"/>
        <v>8</v>
      </c>
      <c r="S27" s="221">
        <v>12</v>
      </c>
      <c r="T27" s="222" t="str">
        <f t="shared" si="10"/>
        <v>4</v>
      </c>
      <c r="U27" s="221">
        <v>11</v>
      </c>
      <c r="V27" s="222" t="str">
        <f t="shared" si="11"/>
        <v>4</v>
      </c>
      <c r="W27" s="219">
        <f t="shared" si="12"/>
        <v>10.4</v>
      </c>
      <c r="X27" s="220" t="str">
        <f t="shared" si="13"/>
        <v>5</v>
      </c>
      <c r="Y27" s="221">
        <v>14</v>
      </c>
      <c r="Z27" s="222" t="str">
        <f t="shared" si="14"/>
        <v>3</v>
      </c>
      <c r="AA27" s="221">
        <v>5</v>
      </c>
      <c r="AB27" s="222" t="str">
        <f t="shared" si="15"/>
        <v>0</v>
      </c>
      <c r="AC27" s="219">
        <v>12</v>
      </c>
      <c r="AD27" s="219" t="str">
        <f t="shared" si="16"/>
        <v>2</v>
      </c>
      <c r="AE27" s="221">
        <v>12</v>
      </c>
      <c r="AF27" s="222" t="str">
        <f t="shared" si="17"/>
        <v>2</v>
      </c>
      <c r="AG27" s="224">
        <f t="shared" si="18"/>
        <v>7.7669999999999995</v>
      </c>
      <c r="AH27" s="225">
        <f t="shared" si="19"/>
        <v>21</v>
      </c>
      <c r="AI27" s="219">
        <f t="shared" si="20"/>
        <v>0</v>
      </c>
      <c r="AJ27" s="220">
        <f t="shared" si="21"/>
        <v>0</v>
      </c>
      <c r="AK27" s="221">
        <v>0</v>
      </c>
      <c r="AL27" s="222" t="str">
        <f t="shared" si="36"/>
        <v>0</v>
      </c>
      <c r="AM27" s="221">
        <v>0</v>
      </c>
      <c r="AN27" s="222" t="str">
        <f>IF((AM27&gt;=9.999),"3","0")</f>
        <v>0</v>
      </c>
      <c r="AO27" s="221">
        <v>0</v>
      </c>
      <c r="AP27" s="222" t="str">
        <f>IF((AO27&gt;=9.999),"3","0")</f>
        <v>0</v>
      </c>
      <c r="AQ27" s="221">
        <v>0</v>
      </c>
      <c r="AR27" s="222" t="str">
        <f>IF((AQ27&gt;=9.999),"3","0")</f>
        <v>0</v>
      </c>
      <c r="AS27" s="221">
        <v>0</v>
      </c>
      <c r="AT27" s="222" t="str">
        <f>IF((AS27&gt;=9.999),"3","0")</f>
        <v>0</v>
      </c>
      <c r="AU27" s="219">
        <f t="shared" si="22"/>
        <v>12</v>
      </c>
      <c r="AV27" s="220" t="str">
        <f t="shared" si="23"/>
        <v>8</v>
      </c>
      <c r="AW27" s="221">
        <v>12</v>
      </c>
      <c r="AX27" s="222" t="str">
        <f>IF((AW27&gt;=9.999),"4","0")</f>
        <v>4</v>
      </c>
      <c r="AY27" s="221">
        <v>12</v>
      </c>
      <c r="AZ27" s="222" t="str">
        <f>IF((AY27&gt;=9.999),"4","0")</f>
        <v>4</v>
      </c>
      <c r="BA27" s="219">
        <f t="shared" si="24"/>
        <v>10.4</v>
      </c>
      <c r="BB27" s="220" t="str">
        <f t="shared" si="25"/>
        <v>5</v>
      </c>
      <c r="BC27" s="221">
        <v>14</v>
      </c>
      <c r="BD27" s="222" t="str">
        <f t="shared" si="26"/>
        <v>3</v>
      </c>
      <c r="BE27" s="221">
        <v>5</v>
      </c>
      <c r="BF27" s="222" t="str">
        <f>IF((BE27&gt;=9.999),"2","0")</f>
        <v>0</v>
      </c>
      <c r="BG27" s="219">
        <v>14</v>
      </c>
      <c r="BH27" s="219" t="str">
        <f t="shared" si="27"/>
        <v>2</v>
      </c>
      <c r="BI27" s="221">
        <v>10</v>
      </c>
      <c r="BJ27" s="222" t="str">
        <f>IF((BI27&gt;=9.999),"2","0")</f>
        <v>2</v>
      </c>
      <c r="BK27" s="224">
        <f t="shared" si="28"/>
        <v>5.866666666666666</v>
      </c>
      <c r="BL27" s="225">
        <f t="shared" si="29"/>
        <v>15</v>
      </c>
      <c r="BM27" s="226">
        <f t="shared" si="30"/>
        <v>6.816833333333333</v>
      </c>
      <c r="BN27" s="227">
        <f t="shared" si="31"/>
        <v>36</v>
      </c>
      <c r="BO27" s="194" t="str">
        <f t="shared" si="0"/>
        <v>Ajourné</v>
      </c>
    </row>
    <row r="28" spans="1:67" ht="21" customHeight="1">
      <c r="A28" s="195">
        <v>16</v>
      </c>
      <c r="B28" s="195" t="s">
        <v>51</v>
      </c>
      <c r="C28" s="195" t="s">
        <v>52</v>
      </c>
      <c r="D28" s="195" t="s">
        <v>53</v>
      </c>
      <c r="E28" s="178">
        <f t="shared" si="1"/>
        <v>11.467999999999998</v>
      </c>
      <c r="F28" s="179" t="str">
        <f t="shared" si="2"/>
        <v>15</v>
      </c>
      <c r="G28" s="214">
        <v>12.17</v>
      </c>
      <c r="H28" s="214" t="str">
        <f t="shared" si="3"/>
        <v>3</v>
      </c>
      <c r="I28" s="214">
        <v>9</v>
      </c>
      <c r="J28" s="214" t="str">
        <f t="shared" si="4"/>
        <v>0</v>
      </c>
      <c r="K28" s="214">
        <v>11</v>
      </c>
      <c r="L28" s="214" t="str">
        <f t="shared" si="5"/>
        <v>3</v>
      </c>
      <c r="M28" s="214">
        <v>11.5</v>
      </c>
      <c r="N28" s="214" t="str">
        <f t="shared" si="6"/>
        <v>3</v>
      </c>
      <c r="O28" s="214">
        <v>13.67</v>
      </c>
      <c r="P28" s="214" t="str">
        <f t="shared" si="7"/>
        <v>3</v>
      </c>
      <c r="Q28" s="212">
        <f t="shared" si="8"/>
        <v>7.46</v>
      </c>
      <c r="R28" s="216">
        <f t="shared" si="9"/>
        <v>4</v>
      </c>
      <c r="S28" s="214">
        <v>10.17</v>
      </c>
      <c r="T28" s="214" t="str">
        <f t="shared" si="10"/>
        <v>4</v>
      </c>
      <c r="U28" s="214">
        <v>4.75</v>
      </c>
      <c r="V28" s="214" t="str">
        <f t="shared" si="11"/>
        <v>0</v>
      </c>
      <c r="W28" s="212">
        <f t="shared" si="12"/>
        <v>11.1</v>
      </c>
      <c r="X28" s="216" t="str">
        <f t="shared" si="13"/>
        <v>5</v>
      </c>
      <c r="Y28" s="214">
        <v>10.5</v>
      </c>
      <c r="Z28" s="214" t="str">
        <f t="shared" si="14"/>
        <v>3</v>
      </c>
      <c r="AA28" s="214">
        <v>12</v>
      </c>
      <c r="AB28" s="214" t="str">
        <f t="shared" si="15"/>
        <v>2</v>
      </c>
      <c r="AC28" s="212">
        <v>12</v>
      </c>
      <c r="AD28" s="212" t="str">
        <f t="shared" si="16"/>
        <v>2</v>
      </c>
      <c r="AE28" s="214">
        <v>11.5</v>
      </c>
      <c r="AF28" s="214" t="str">
        <f t="shared" si="17"/>
        <v>2</v>
      </c>
      <c r="AG28" s="217">
        <f t="shared" si="18"/>
        <v>10.373333333333333</v>
      </c>
      <c r="AH28" s="218" t="str">
        <f t="shared" si="19"/>
        <v>30</v>
      </c>
      <c r="AI28" s="219">
        <f t="shared" si="20"/>
        <v>5.834</v>
      </c>
      <c r="AJ28" s="220">
        <f t="shared" si="21"/>
        <v>0</v>
      </c>
      <c r="AK28" s="222">
        <v>0</v>
      </c>
      <c r="AL28" s="222" t="str">
        <f t="shared" si="36"/>
        <v>0</v>
      </c>
      <c r="AM28" s="222">
        <v>3</v>
      </c>
      <c r="AN28" s="222"/>
      <c r="AO28" s="222">
        <v>4.5</v>
      </c>
      <c r="AP28" s="222"/>
      <c r="AQ28" s="222">
        <v>9</v>
      </c>
      <c r="AR28" s="222"/>
      <c r="AS28" s="222">
        <v>12.67</v>
      </c>
      <c r="AT28" s="222"/>
      <c r="AU28" s="219">
        <f t="shared" si="22"/>
        <v>11</v>
      </c>
      <c r="AV28" s="220" t="str">
        <f t="shared" si="23"/>
        <v>8</v>
      </c>
      <c r="AW28" s="222">
        <v>10</v>
      </c>
      <c r="AX28" s="222"/>
      <c r="AY28" s="222">
        <v>12</v>
      </c>
      <c r="AZ28" s="222"/>
      <c r="BA28" s="219">
        <f t="shared" si="24"/>
        <v>13.268</v>
      </c>
      <c r="BB28" s="220" t="str">
        <f t="shared" si="25"/>
        <v>5</v>
      </c>
      <c r="BC28" s="222">
        <v>13</v>
      </c>
      <c r="BD28" s="222" t="str">
        <f t="shared" si="26"/>
        <v>3</v>
      </c>
      <c r="BE28" s="222">
        <v>13.67</v>
      </c>
      <c r="BF28" s="222"/>
      <c r="BG28" s="219">
        <v>14</v>
      </c>
      <c r="BH28" s="219" t="str">
        <f t="shared" si="27"/>
        <v>2</v>
      </c>
      <c r="BI28" s="222">
        <v>12.5</v>
      </c>
      <c r="BJ28" s="222"/>
      <c r="BK28" s="224">
        <f t="shared" si="28"/>
        <v>8.995000000000001</v>
      </c>
      <c r="BL28" s="225">
        <f t="shared" si="29"/>
        <v>15</v>
      </c>
      <c r="BM28" s="226">
        <f t="shared" si="30"/>
        <v>9.684166666666666</v>
      </c>
      <c r="BN28" s="227">
        <f t="shared" si="31"/>
        <v>41</v>
      </c>
      <c r="BO28" s="194" t="str">
        <f t="shared" si="0"/>
        <v>Ajourné</v>
      </c>
    </row>
    <row r="29" spans="1:67" ht="21" customHeight="1">
      <c r="A29" s="194">
        <v>17</v>
      </c>
      <c r="B29" s="160" t="s">
        <v>157</v>
      </c>
      <c r="C29" s="160" t="s">
        <v>158</v>
      </c>
      <c r="D29" s="160" t="s">
        <v>159</v>
      </c>
      <c r="E29" s="185">
        <f t="shared" si="1"/>
        <v>9.668000000000001</v>
      </c>
      <c r="F29" s="186">
        <f t="shared" si="2"/>
        <v>6</v>
      </c>
      <c r="G29" s="221">
        <v>15.67</v>
      </c>
      <c r="H29" s="222" t="str">
        <f t="shared" si="3"/>
        <v>3</v>
      </c>
      <c r="I29" s="221">
        <v>7.67</v>
      </c>
      <c r="J29" s="222" t="str">
        <f t="shared" si="4"/>
        <v>0</v>
      </c>
      <c r="K29" s="221">
        <v>4.67</v>
      </c>
      <c r="L29" s="222" t="str">
        <f t="shared" si="5"/>
        <v>0</v>
      </c>
      <c r="M29" s="221">
        <v>8</v>
      </c>
      <c r="N29" s="222" t="str">
        <f t="shared" si="6"/>
        <v>0</v>
      </c>
      <c r="O29" s="221">
        <v>12.33</v>
      </c>
      <c r="P29" s="222" t="str">
        <f t="shared" si="7"/>
        <v>3</v>
      </c>
      <c r="Q29" s="219">
        <f t="shared" si="8"/>
        <v>10.5</v>
      </c>
      <c r="R29" s="220" t="str">
        <f t="shared" si="9"/>
        <v>8</v>
      </c>
      <c r="S29" s="221">
        <v>10</v>
      </c>
      <c r="T29" s="222" t="str">
        <f t="shared" si="10"/>
        <v>4</v>
      </c>
      <c r="U29" s="221">
        <v>11</v>
      </c>
      <c r="V29" s="222" t="str">
        <f t="shared" si="11"/>
        <v>4</v>
      </c>
      <c r="W29" s="219">
        <f t="shared" si="12"/>
        <v>8.532</v>
      </c>
      <c r="X29" s="220">
        <f t="shared" si="13"/>
        <v>3</v>
      </c>
      <c r="Y29" s="221">
        <v>10</v>
      </c>
      <c r="Z29" s="222" t="str">
        <f t="shared" si="14"/>
        <v>3</v>
      </c>
      <c r="AA29" s="221">
        <v>6.33</v>
      </c>
      <c r="AB29" s="222" t="str">
        <f t="shared" si="15"/>
        <v>0</v>
      </c>
      <c r="AC29" s="219">
        <v>12</v>
      </c>
      <c r="AD29" s="219" t="str">
        <f t="shared" si="16"/>
        <v>2</v>
      </c>
      <c r="AE29" s="221">
        <v>16</v>
      </c>
      <c r="AF29" s="222" t="str">
        <f t="shared" si="17"/>
        <v>2</v>
      </c>
      <c r="AG29" s="224">
        <f t="shared" si="18"/>
        <v>9.856</v>
      </c>
      <c r="AH29" s="225">
        <f t="shared" si="19"/>
        <v>19</v>
      </c>
      <c r="AI29" s="219">
        <f t="shared" si="20"/>
        <v>0</v>
      </c>
      <c r="AJ29" s="220">
        <f t="shared" si="21"/>
        <v>0</v>
      </c>
      <c r="AK29" s="221">
        <v>0</v>
      </c>
      <c r="AL29" s="222" t="str">
        <f t="shared" si="36"/>
        <v>0</v>
      </c>
      <c r="AM29" s="221">
        <v>0</v>
      </c>
      <c r="AN29" s="222" t="str">
        <f>IF((AM29&gt;=9.999),"3","0")</f>
        <v>0</v>
      </c>
      <c r="AO29" s="221">
        <v>0</v>
      </c>
      <c r="AP29" s="222" t="str">
        <f>IF((AO29&gt;=9.999),"3","0")</f>
        <v>0</v>
      </c>
      <c r="AQ29" s="221">
        <v>0</v>
      </c>
      <c r="AR29" s="222" t="str">
        <f>IF((AQ29&gt;=9.999),"3","0")</f>
        <v>0</v>
      </c>
      <c r="AS29" s="221">
        <v>0</v>
      </c>
      <c r="AT29" s="222" t="str">
        <f>IF((AS29&gt;=9.999),"3","0")</f>
        <v>0</v>
      </c>
      <c r="AU29" s="219">
        <f t="shared" si="22"/>
        <v>10</v>
      </c>
      <c r="AV29" s="220" t="str">
        <f t="shared" si="23"/>
        <v>8</v>
      </c>
      <c r="AW29" s="221">
        <v>8</v>
      </c>
      <c r="AX29" s="222" t="str">
        <f>IF((AW29&gt;=9.999),"4","0")</f>
        <v>0</v>
      </c>
      <c r="AY29" s="221">
        <v>12</v>
      </c>
      <c r="AZ29" s="222" t="str">
        <f>IF((AY29&gt;=9.999),"4","0")</f>
        <v>4</v>
      </c>
      <c r="BA29" s="219">
        <f t="shared" si="24"/>
        <v>6</v>
      </c>
      <c r="BB29" s="220">
        <f t="shared" si="25"/>
        <v>3</v>
      </c>
      <c r="BC29" s="221">
        <v>10</v>
      </c>
      <c r="BD29" s="222" t="str">
        <f t="shared" si="26"/>
        <v>3</v>
      </c>
      <c r="BE29" s="221">
        <v>0</v>
      </c>
      <c r="BF29" s="222" t="str">
        <f>IF((BE29&gt;=9.999),"2","0")</f>
        <v>0</v>
      </c>
      <c r="BG29" s="219">
        <v>14</v>
      </c>
      <c r="BH29" s="219" t="str">
        <f t="shared" si="27"/>
        <v>2</v>
      </c>
      <c r="BI29" s="221">
        <v>10</v>
      </c>
      <c r="BJ29" s="222" t="str">
        <f>IF((BI29&gt;=9.999),"2","0")</f>
        <v>2</v>
      </c>
      <c r="BK29" s="224">
        <f t="shared" si="28"/>
        <v>4.6</v>
      </c>
      <c r="BL29" s="225">
        <f t="shared" si="29"/>
        <v>13</v>
      </c>
      <c r="BM29" s="226">
        <f t="shared" si="30"/>
        <v>7.228</v>
      </c>
      <c r="BN29" s="227">
        <f t="shared" si="31"/>
        <v>32</v>
      </c>
      <c r="BO29" s="194" t="str">
        <f t="shared" si="0"/>
        <v>Ajourné</v>
      </c>
    </row>
    <row r="30" spans="1:67" ht="21" customHeight="1">
      <c r="A30" s="194">
        <v>18</v>
      </c>
      <c r="B30" s="194" t="s">
        <v>54</v>
      </c>
      <c r="C30" s="194" t="s">
        <v>55</v>
      </c>
      <c r="D30" s="194" t="s">
        <v>56</v>
      </c>
      <c r="E30" s="185">
        <f t="shared" si="1"/>
        <v>8.8</v>
      </c>
      <c r="F30" s="186">
        <f t="shared" si="2"/>
        <v>6</v>
      </c>
      <c r="G30" s="222">
        <v>10.5</v>
      </c>
      <c r="H30" s="222" t="str">
        <f t="shared" si="3"/>
        <v>3</v>
      </c>
      <c r="I30" s="222">
        <v>6</v>
      </c>
      <c r="J30" s="222" t="str">
        <f t="shared" si="4"/>
        <v>0</v>
      </c>
      <c r="K30" s="222">
        <v>11</v>
      </c>
      <c r="L30" s="222" t="str">
        <f t="shared" si="5"/>
        <v>3</v>
      </c>
      <c r="M30" s="222">
        <v>9.83</v>
      </c>
      <c r="N30" s="222" t="str">
        <f t="shared" si="6"/>
        <v>0</v>
      </c>
      <c r="O30" s="222">
        <v>6.67</v>
      </c>
      <c r="P30" s="222" t="str">
        <f t="shared" si="7"/>
        <v>0</v>
      </c>
      <c r="Q30" s="219">
        <f t="shared" si="8"/>
        <v>11.75</v>
      </c>
      <c r="R30" s="220" t="str">
        <f t="shared" si="9"/>
        <v>8</v>
      </c>
      <c r="S30" s="222">
        <v>10</v>
      </c>
      <c r="T30" s="222" t="str">
        <f t="shared" si="10"/>
        <v>4</v>
      </c>
      <c r="U30" s="222">
        <v>13.5</v>
      </c>
      <c r="V30" s="222" t="str">
        <f t="shared" si="11"/>
        <v>4</v>
      </c>
      <c r="W30" s="219">
        <f t="shared" si="12"/>
        <v>13.968</v>
      </c>
      <c r="X30" s="220" t="str">
        <f t="shared" si="13"/>
        <v>5</v>
      </c>
      <c r="Y30" s="222">
        <v>15.5</v>
      </c>
      <c r="Z30" s="222" t="str">
        <f t="shared" si="14"/>
        <v>3</v>
      </c>
      <c r="AA30" s="222">
        <v>11.67</v>
      </c>
      <c r="AB30" s="222" t="str">
        <f t="shared" si="15"/>
        <v>2</v>
      </c>
      <c r="AC30" s="219">
        <v>12</v>
      </c>
      <c r="AD30" s="219" t="str">
        <f t="shared" si="16"/>
        <v>2</v>
      </c>
      <c r="AE30" s="222">
        <v>8</v>
      </c>
      <c r="AF30" s="222" t="str">
        <f t="shared" si="17"/>
        <v>0</v>
      </c>
      <c r="AG30" s="224">
        <f t="shared" si="18"/>
        <v>10.661333333333335</v>
      </c>
      <c r="AH30" s="225" t="str">
        <f t="shared" si="19"/>
        <v>30</v>
      </c>
      <c r="AI30" s="219">
        <f t="shared" si="20"/>
        <v>0</v>
      </c>
      <c r="AJ30" s="220">
        <f t="shared" si="21"/>
        <v>0</v>
      </c>
      <c r="AK30" s="222">
        <v>0</v>
      </c>
      <c r="AL30" s="222"/>
      <c r="AM30" s="222">
        <v>0</v>
      </c>
      <c r="AN30" s="222"/>
      <c r="AO30" s="222">
        <v>0</v>
      </c>
      <c r="AP30" s="222"/>
      <c r="AQ30" s="222">
        <v>0</v>
      </c>
      <c r="AR30" s="222"/>
      <c r="AS30" s="222">
        <v>0</v>
      </c>
      <c r="AT30" s="222"/>
      <c r="AU30" s="219">
        <f t="shared" si="22"/>
        <v>5</v>
      </c>
      <c r="AV30" s="220">
        <f t="shared" si="23"/>
        <v>0</v>
      </c>
      <c r="AW30" s="222">
        <v>0</v>
      </c>
      <c r="AX30" s="222"/>
      <c r="AY30" s="222">
        <v>10</v>
      </c>
      <c r="AZ30" s="222"/>
      <c r="BA30" s="219">
        <f t="shared" si="24"/>
        <v>13.068000000000001</v>
      </c>
      <c r="BB30" s="220" t="str">
        <f t="shared" si="25"/>
        <v>5</v>
      </c>
      <c r="BC30" s="222">
        <v>12</v>
      </c>
      <c r="BD30" s="222" t="str">
        <f t="shared" si="26"/>
        <v>3</v>
      </c>
      <c r="BE30" s="222">
        <v>14.67</v>
      </c>
      <c r="BF30" s="222"/>
      <c r="BG30" s="219">
        <v>14</v>
      </c>
      <c r="BH30" s="219" t="str">
        <f t="shared" si="27"/>
        <v>2</v>
      </c>
      <c r="BI30" s="222">
        <v>10.5</v>
      </c>
      <c r="BJ30" s="222"/>
      <c r="BK30" s="224">
        <f t="shared" si="28"/>
        <v>4.4446666666666665</v>
      </c>
      <c r="BL30" s="225">
        <f t="shared" si="29"/>
        <v>7</v>
      </c>
      <c r="BM30" s="226">
        <f t="shared" si="30"/>
        <v>7.553000000000001</v>
      </c>
      <c r="BN30" s="227">
        <f t="shared" si="31"/>
        <v>28</v>
      </c>
      <c r="BO30" s="194" t="str">
        <f t="shared" si="0"/>
        <v>Ajourné</v>
      </c>
    </row>
    <row r="31" spans="1:67" ht="21" customHeight="1">
      <c r="A31" s="196">
        <v>19</v>
      </c>
      <c r="B31" s="196" t="s">
        <v>253</v>
      </c>
      <c r="C31" s="196" t="s">
        <v>254</v>
      </c>
      <c r="D31" s="196" t="s">
        <v>255</v>
      </c>
      <c r="E31" s="178">
        <f t="shared" si="1"/>
        <v>8.232000000000001</v>
      </c>
      <c r="F31" s="179">
        <f t="shared" si="2"/>
        <v>6</v>
      </c>
      <c r="G31" s="213">
        <v>10.33</v>
      </c>
      <c r="H31" s="214" t="str">
        <f t="shared" si="3"/>
        <v>3</v>
      </c>
      <c r="I31" s="213">
        <v>4.83</v>
      </c>
      <c r="J31" s="214" t="str">
        <f t="shared" si="4"/>
        <v>0</v>
      </c>
      <c r="K31" s="213">
        <v>16</v>
      </c>
      <c r="L31" s="214" t="str">
        <f t="shared" si="5"/>
        <v>3</v>
      </c>
      <c r="M31" s="213">
        <v>4.67</v>
      </c>
      <c r="N31" s="214" t="str">
        <f t="shared" si="6"/>
        <v>0</v>
      </c>
      <c r="O31" s="213">
        <v>5.33</v>
      </c>
      <c r="P31" s="214" t="str">
        <f t="shared" si="7"/>
        <v>0</v>
      </c>
      <c r="Q31" s="215">
        <f t="shared" si="8"/>
        <v>13.5</v>
      </c>
      <c r="R31" s="216" t="str">
        <f t="shared" si="9"/>
        <v>8</v>
      </c>
      <c r="S31" s="213">
        <v>14.5</v>
      </c>
      <c r="T31" s="214" t="str">
        <f t="shared" si="10"/>
        <v>4</v>
      </c>
      <c r="U31" s="213">
        <v>12.5</v>
      </c>
      <c r="V31" s="214" t="str">
        <f t="shared" si="11"/>
        <v>4</v>
      </c>
      <c r="W31" s="215">
        <f t="shared" si="12"/>
        <v>10.132</v>
      </c>
      <c r="X31" s="216" t="str">
        <f t="shared" si="13"/>
        <v>5</v>
      </c>
      <c r="Y31" s="213">
        <v>12</v>
      </c>
      <c r="Z31" s="214" t="str">
        <f t="shared" si="14"/>
        <v>3</v>
      </c>
      <c r="AA31" s="213">
        <v>7.33</v>
      </c>
      <c r="AB31" s="214" t="str">
        <f t="shared" si="15"/>
        <v>0</v>
      </c>
      <c r="AC31" s="215">
        <v>14</v>
      </c>
      <c r="AD31" s="212" t="str">
        <f t="shared" si="16"/>
        <v>2</v>
      </c>
      <c r="AE31" s="213">
        <v>14</v>
      </c>
      <c r="AF31" s="214" t="str">
        <f t="shared" si="17"/>
        <v>2</v>
      </c>
      <c r="AG31" s="217">
        <f t="shared" si="18"/>
        <v>10.338</v>
      </c>
      <c r="AH31" s="218" t="str">
        <f t="shared" si="19"/>
        <v>30</v>
      </c>
      <c r="AI31" s="219">
        <f t="shared" si="20"/>
        <v>8.334</v>
      </c>
      <c r="AJ31" s="220">
        <f t="shared" si="21"/>
        <v>6</v>
      </c>
      <c r="AK31" s="221">
        <v>11.67</v>
      </c>
      <c r="AL31" s="222" t="str">
        <f aca="true" t="shared" si="37" ref="AL31:AL36">IF((AK31&gt;=9.999),"3","0")</f>
        <v>3</v>
      </c>
      <c r="AM31" s="221">
        <v>7</v>
      </c>
      <c r="AN31" s="222" t="str">
        <f aca="true" t="shared" si="38" ref="AN31:AN36">IF((AM31&gt;=9.999),"3","0")</f>
        <v>0</v>
      </c>
      <c r="AO31" s="221">
        <v>3</v>
      </c>
      <c r="AP31" s="222" t="str">
        <f aca="true" t="shared" si="39" ref="AP31:AP36">IF((AO31&gt;=9.999),"3","0")</f>
        <v>0</v>
      </c>
      <c r="AQ31" s="221">
        <v>15</v>
      </c>
      <c r="AR31" s="222" t="str">
        <f aca="true" t="shared" si="40" ref="AR31:AR36">IF((AQ31&gt;=9.999),"3","0")</f>
        <v>3</v>
      </c>
      <c r="AS31" s="221">
        <v>5</v>
      </c>
      <c r="AT31" s="222" t="str">
        <f aca="true" t="shared" si="41" ref="AT31:AT39">IF((AS31&gt;=9.999),"3","0")</f>
        <v>0</v>
      </c>
      <c r="AU31" s="223">
        <f t="shared" si="22"/>
        <v>10.75</v>
      </c>
      <c r="AV31" s="220" t="str">
        <f t="shared" si="23"/>
        <v>8</v>
      </c>
      <c r="AW31" s="221">
        <v>11.5</v>
      </c>
      <c r="AX31" s="222" t="str">
        <f aca="true" t="shared" si="42" ref="AX31:AX38">IF((AW31&gt;=9.999),"4","0")</f>
        <v>4</v>
      </c>
      <c r="AY31" s="221">
        <v>10</v>
      </c>
      <c r="AZ31" s="222" t="str">
        <f aca="true" t="shared" si="43" ref="AZ31:AZ36">IF((AY31&gt;=9.999),"4","0")</f>
        <v>4</v>
      </c>
      <c r="BA31" s="223">
        <f t="shared" si="24"/>
        <v>10.568000000000001</v>
      </c>
      <c r="BB31" s="220" t="str">
        <f t="shared" si="25"/>
        <v>5</v>
      </c>
      <c r="BC31" s="221">
        <v>10.5</v>
      </c>
      <c r="BD31" s="222" t="str">
        <f t="shared" si="26"/>
        <v>3</v>
      </c>
      <c r="BE31" s="221">
        <v>10.67</v>
      </c>
      <c r="BF31" s="222" t="str">
        <f aca="true" t="shared" si="44" ref="BF31:BF36">IF((BE31&gt;=9.999),"2","0")</f>
        <v>2</v>
      </c>
      <c r="BG31" s="223">
        <v>11</v>
      </c>
      <c r="BH31" s="219" t="str">
        <f t="shared" si="27"/>
        <v>2</v>
      </c>
      <c r="BI31" s="221">
        <v>11</v>
      </c>
      <c r="BJ31" s="222" t="str">
        <f aca="true" t="shared" si="45" ref="BJ31:BJ37">IF((BI31&gt;=9.999),"2","0")</f>
        <v>2</v>
      </c>
      <c r="BK31" s="224">
        <f t="shared" si="28"/>
        <v>9.528333333333334</v>
      </c>
      <c r="BL31" s="225">
        <f t="shared" si="29"/>
        <v>21</v>
      </c>
      <c r="BM31" s="226">
        <f t="shared" si="30"/>
        <v>9.933166666666667</v>
      </c>
      <c r="BN31" s="227">
        <f>IF((BM31&gt;=9.999),"60",(AH31+BL31))</f>
        <v>51</v>
      </c>
      <c r="BO31" s="194" t="str">
        <f t="shared" si="0"/>
        <v>Ajourné</v>
      </c>
    </row>
    <row r="32" spans="1:67" ht="21" customHeight="1">
      <c r="A32" s="194">
        <v>20</v>
      </c>
      <c r="B32" s="160" t="s">
        <v>244</v>
      </c>
      <c r="C32" s="160" t="s">
        <v>245</v>
      </c>
      <c r="D32" s="160" t="s">
        <v>246</v>
      </c>
      <c r="E32" s="185">
        <f t="shared" si="1"/>
        <v>2.8</v>
      </c>
      <c r="F32" s="186">
        <f t="shared" si="2"/>
        <v>0</v>
      </c>
      <c r="G32" s="221">
        <v>0</v>
      </c>
      <c r="H32" s="222" t="str">
        <f t="shared" si="3"/>
        <v>0</v>
      </c>
      <c r="I32" s="221">
        <v>1</v>
      </c>
      <c r="J32" s="222" t="str">
        <f t="shared" si="4"/>
        <v>0</v>
      </c>
      <c r="K32" s="221">
        <v>2</v>
      </c>
      <c r="L32" s="222" t="str">
        <f t="shared" si="5"/>
        <v>0</v>
      </c>
      <c r="M32" s="221">
        <v>3</v>
      </c>
      <c r="N32" s="222" t="str">
        <f t="shared" si="6"/>
        <v>0</v>
      </c>
      <c r="O32" s="221">
        <v>8</v>
      </c>
      <c r="P32" s="222" t="str">
        <f t="shared" si="7"/>
        <v>0</v>
      </c>
      <c r="Q32" s="219">
        <f t="shared" si="8"/>
        <v>10.75</v>
      </c>
      <c r="R32" s="220" t="str">
        <f t="shared" si="9"/>
        <v>8</v>
      </c>
      <c r="S32" s="221">
        <v>11.5</v>
      </c>
      <c r="T32" s="222" t="str">
        <f t="shared" si="10"/>
        <v>4</v>
      </c>
      <c r="U32" s="221">
        <v>10</v>
      </c>
      <c r="V32" s="222" t="str">
        <f t="shared" si="11"/>
        <v>4</v>
      </c>
      <c r="W32" s="219">
        <f t="shared" si="12"/>
        <v>13.368</v>
      </c>
      <c r="X32" s="220" t="str">
        <f t="shared" si="13"/>
        <v>5</v>
      </c>
      <c r="Y32" s="221">
        <v>14.5</v>
      </c>
      <c r="Z32" s="222" t="str">
        <f t="shared" si="14"/>
        <v>3</v>
      </c>
      <c r="AA32" s="221">
        <v>11.67</v>
      </c>
      <c r="AB32" s="222" t="str">
        <f t="shared" si="15"/>
        <v>2</v>
      </c>
      <c r="AC32" s="219">
        <v>12</v>
      </c>
      <c r="AD32" s="219" t="str">
        <f t="shared" si="16"/>
        <v>2</v>
      </c>
      <c r="AE32" s="221">
        <v>5.5</v>
      </c>
      <c r="AF32" s="222" t="str">
        <f t="shared" si="17"/>
        <v>0</v>
      </c>
      <c r="AG32" s="224">
        <f t="shared" si="18"/>
        <v>7.294666666666667</v>
      </c>
      <c r="AH32" s="225">
        <f t="shared" si="19"/>
        <v>15</v>
      </c>
      <c r="AI32" s="219">
        <f t="shared" si="20"/>
        <v>5.1339999999999995</v>
      </c>
      <c r="AJ32" s="220">
        <f t="shared" si="21"/>
        <v>6</v>
      </c>
      <c r="AK32" s="221">
        <v>0</v>
      </c>
      <c r="AL32" s="222" t="str">
        <f t="shared" si="37"/>
        <v>0</v>
      </c>
      <c r="AM32" s="221">
        <v>2</v>
      </c>
      <c r="AN32" s="222" t="str">
        <f t="shared" si="38"/>
        <v>0</v>
      </c>
      <c r="AO32" s="221">
        <v>11</v>
      </c>
      <c r="AP32" s="222" t="str">
        <f t="shared" si="39"/>
        <v>3</v>
      </c>
      <c r="AQ32" s="221">
        <v>2</v>
      </c>
      <c r="AR32" s="222" t="str">
        <f t="shared" si="40"/>
        <v>0</v>
      </c>
      <c r="AS32" s="221">
        <v>10.67</v>
      </c>
      <c r="AT32" s="222" t="str">
        <f t="shared" si="41"/>
        <v>3</v>
      </c>
      <c r="AU32" s="219">
        <f t="shared" si="22"/>
        <v>10.75</v>
      </c>
      <c r="AV32" s="220" t="str">
        <f t="shared" si="23"/>
        <v>8</v>
      </c>
      <c r="AW32" s="221">
        <v>10.5</v>
      </c>
      <c r="AX32" s="222" t="str">
        <f t="shared" si="42"/>
        <v>4</v>
      </c>
      <c r="AY32" s="221">
        <v>11</v>
      </c>
      <c r="AZ32" s="222" t="str">
        <f t="shared" si="43"/>
        <v>4</v>
      </c>
      <c r="BA32" s="219">
        <f t="shared" si="24"/>
        <v>11.032</v>
      </c>
      <c r="BB32" s="220" t="str">
        <f t="shared" si="25"/>
        <v>5</v>
      </c>
      <c r="BC32" s="221">
        <v>11.5</v>
      </c>
      <c r="BD32" s="222" t="str">
        <f t="shared" si="26"/>
        <v>3</v>
      </c>
      <c r="BE32" s="221">
        <v>10.33</v>
      </c>
      <c r="BF32" s="222" t="str">
        <f t="shared" si="44"/>
        <v>2</v>
      </c>
      <c r="BG32" s="219">
        <v>14</v>
      </c>
      <c r="BH32" s="219" t="str">
        <f t="shared" si="27"/>
        <v>2</v>
      </c>
      <c r="BI32" s="221">
        <v>12</v>
      </c>
      <c r="BJ32" s="222" t="str">
        <f t="shared" si="45"/>
        <v>2</v>
      </c>
      <c r="BK32" s="224">
        <f t="shared" si="28"/>
        <v>8.205666666666666</v>
      </c>
      <c r="BL32" s="225">
        <f t="shared" si="29"/>
        <v>21</v>
      </c>
      <c r="BM32" s="226">
        <f t="shared" si="30"/>
        <v>7.750166666666667</v>
      </c>
      <c r="BN32" s="227">
        <f t="shared" si="31"/>
        <v>36</v>
      </c>
      <c r="BO32" s="194" t="str">
        <f t="shared" si="0"/>
        <v>Ajourné</v>
      </c>
    </row>
    <row r="33" spans="1:67" ht="21" customHeight="1">
      <c r="A33" s="196">
        <v>21</v>
      </c>
      <c r="B33" s="196" t="s">
        <v>256</v>
      </c>
      <c r="C33" s="196" t="s">
        <v>257</v>
      </c>
      <c r="D33" s="196" t="s">
        <v>258</v>
      </c>
      <c r="E33" s="178">
        <f t="shared" si="1"/>
        <v>7.334</v>
      </c>
      <c r="F33" s="179">
        <f t="shared" si="2"/>
        <v>6</v>
      </c>
      <c r="G33" s="213">
        <v>6.67</v>
      </c>
      <c r="H33" s="214" t="str">
        <f t="shared" si="3"/>
        <v>0</v>
      </c>
      <c r="I33" s="213">
        <v>11.33</v>
      </c>
      <c r="J33" s="214" t="str">
        <f t="shared" si="4"/>
        <v>3</v>
      </c>
      <c r="K33" s="213">
        <v>10.67</v>
      </c>
      <c r="L33" s="214" t="str">
        <f t="shared" si="5"/>
        <v>3</v>
      </c>
      <c r="M33" s="213">
        <v>5</v>
      </c>
      <c r="N33" s="214" t="str">
        <f t="shared" si="6"/>
        <v>0</v>
      </c>
      <c r="O33" s="213">
        <v>3</v>
      </c>
      <c r="P33" s="214" t="str">
        <f t="shared" si="7"/>
        <v>0</v>
      </c>
      <c r="Q33" s="215">
        <f t="shared" si="8"/>
        <v>15</v>
      </c>
      <c r="R33" s="216" t="str">
        <f t="shared" si="9"/>
        <v>8</v>
      </c>
      <c r="S33" s="213">
        <v>14</v>
      </c>
      <c r="T33" s="214" t="str">
        <f t="shared" si="10"/>
        <v>4</v>
      </c>
      <c r="U33" s="213">
        <v>16</v>
      </c>
      <c r="V33" s="214" t="str">
        <f t="shared" si="11"/>
        <v>4</v>
      </c>
      <c r="W33" s="215">
        <f t="shared" si="12"/>
        <v>10.331999999999999</v>
      </c>
      <c r="X33" s="216" t="str">
        <f t="shared" si="13"/>
        <v>5</v>
      </c>
      <c r="Y33" s="213">
        <v>10</v>
      </c>
      <c r="Z33" s="214" t="str">
        <f t="shared" si="14"/>
        <v>3</v>
      </c>
      <c r="AA33" s="213">
        <v>10.83</v>
      </c>
      <c r="AB33" s="214" t="str">
        <f t="shared" si="15"/>
        <v>2</v>
      </c>
      <c r="AC33" s="215">
        <v>10</v>
      </c>
      <c r="AD33" s="212" t="str">
        <f t="shared" si="16"/>
        <v>2</v>
      </c>
      <c r="AE33" s="213">
        <v>10</v>
      </c>
      <c r="AF33" s="214" t="str">
        <f t="shared" si="17"/>
        <v>2</v>
      </c>
      <c r="AG33" s="217">
        <f t="shared" si="18"/>
        <v>10.055666666666665</v>
      </c>
      <c r="AH33" s="218" t="str">
        <f t="shared" si="19"/>
        <v>30</v>
      </c>
      <c r="AI33" s="219">
        <f t="shared" si="20"/>
        <v>5.334</v>
      </c>
      <c r="AJ33" s="220">
        <f t="shared" si="21"/>
        <v>3</v>
      </c>
      <c r="AK33" s="221">
        <v>4</v>
      </c>
      <c r="AL33" s="222" t="str">
        <f t="shared" si="37"/>
        <v>0</v>
      </c>
      <c r="AM33" s="221">
        <v>2</v>
      </c>
      <c r="AN33" s="222" t="str">
        <f t="shared" si="38"/>
        <v>0</v>
      </c>
      <c r="AO33" s="221">
        <v>11.67</v>
      </c>
      <c r="AP33" s="222" t="str">
        <f t="shared" si="39"/>
        <v>3</v>
      </c>
      <c r="AQ33" s="221">
        <v>7</v>
      </c>
      <c r="AR33" s="222" t="str">
        <f t="shared" si="40"/>
        <v>0</v>
      </c>
      <c r="AS33" s="221">
        <v>2</v>
      </c>
      <c r="AT33" s="222" t="str">
        <f t="shared" si="41"/>
        <v>0</v>
      </c>
      <c r="AU33" s="223">
        <f t="shared" si="22"/>
        <v>10.5</v>
      </c>
      <c r="AV33" s="220" t="str">
        <f t="shared" si="23"/>
        <v>8</v>
      </c>
      <c r="AW33" s="221">
        <v>10</v>
      </c>
      <c r="AX33" s="222" t="str">
        <f t="shared" si="42"/>
        <v>4</v>
      </c>
      <c r="AY33" s="221">
        <v>11</v>
      </c>
      <c r="AZ33" s="222" t="str">
        <f t="shared" si="43"/>
        <v>4</v>
      </c>
      <c r="BA33" s="223">
        <f t="shared" si="24"/>
        <v>12.268</v>
      </c>
      <c r="BB33" s="220" t="str">
        <f t="shared" si="25"/>
        <v>5</v>
      </c>
      <c r="BC33" s="221">
        <v>12</v>
      </c>
      <c r="BD33" s="222" t="str">
        <f t="shared" si="26"/>
        <v>3</v>
      </c>
      <c r="BE33" s="221">
        <v>12.67</v>
      </c>
      <c r="BF33" s="222" t="str">
        <f t="shared" si="44"/>
        <v>2</v>
      </c>
      <c r="BG33" s="223">
        <v>15</v>
      </c>
      <c r="BH33" s="219" t="str">
        <f t="shared" si="27"/>
        <v>2</v>
      </c>
      <c r="BI33" s="221">
        <v>15</v>
      </c>
      <c r="BJ33" s="222" t="str">
        <f t="shared" si="45"/>
        <v>2</v>
      </c>
      <c r="BK33" s="224">
        <f t="shared" si="28"/>
        <v>8.511666666666667</v>
      </c>
      <c r="BL33" s="225">
        <f t="shared" si="29"/>
        <v>18</v>
      </c>
      <c r="BM33" s="226">
        <f t="shared" si="30"/>
        <v>9.283666666666667</v>
      </c>
      <c r="BN33" s="227">
        <f>IF((BM33&gt;=9.999),"60",(AH33+BL33))</f>
        <v>48</v>
      </c>
      <c r="BO33" s="194" t="str">
        <f t="shared" si="0"/>
        <v>Ajourné</v>
      </c>
    </row>
    <row r="34" spans="1:67" ht="21" customHeight="1">
      <c r="A34" s="194">
        <v>22</v>
      </c>
      <c r="B34" s="160" t="s">
        <v>160</v>
      </c>
      <c r="C34" s="160" t="s">
        <v>161</v>
      </c>
      <c r="D34" s="160" t="s">
        <v>162</v>
      </c>
      <c r="E34" s="185">
        <f t="shared" si="1"/>
        <v>4.266</v>
      </c>
      <c r="F34" s="186">
        <f t="shared" si="2"/>
        <v>6</v>
      </c>
      <c r="G34" s="221">
        <v>0</v>
      </c>
      <c r="H34" s="222" t="str">
        <f t="shared" si="3"/>
        <v>0</v>
      </c>
      <c r="I34" s="221">
        <v>10</v>
      </c>
      <c r="J34" s="222" t="str">
        <f t="shared" si="4"/>
        <v>3</v>
      </c>
      <c r="K34" s="221">
        <v>0</v>
      </c>
      <c r="L34" s="222" t="str">
        <f t="shared" si="5"/>
        <v>0</v>
      </c>
      <c r="M34" s="221">
        <v>0</v>
      </c>
      <c r="N34" s="222" t="str">
        <f t="shared" si="6"/>
        <v>0</v>
      </c>
      <c r="O34" s="221">
        <v>11.33</v>
      </c>
      <c r="P34" s="222" t="str">
        <f t="shared" si="7"/>
        <v>3</v>
      </c>
      <c r="Q34" s="219">
        <f t="shared" si="8"/>
        <v>10.25</v>
      </c>
      <c r="R34" s="220" t="str">
        <f t="shared" si="9"/>
        <v>8</v>
      </c>
      <c r="S34" s="221">
        <v>13</v>
      </c>
      <c r="T34" s="222" t="str">
        <f t="shared" si="10"/>
        <v>4</v>
      </c>
      <c r="U34" s="221">
        <v>7.5</v>
      </c>
      <c r="V34" s="222" t="str">
        <f t="shared" si="11"/>
        <v>0</v>
      </c>
      <c r="W34" s="219">
        <f t="shared" si="12"/>
        <v>11.732</v>
      </c>
      <c r="X34" s="220" t="str">
        <f t="shared" si="13"/>
        <v>5</v>
      </c>
      <c r="Y34" s="221">
        <v>12</v>
      </c>
      <c r="Z34" s="222" t="str">
        <f t="shared" si="14"/>
        <v>3</v>
      </c>
      <c r="AA34" s="221">
        <v>11.33</v>
      </c>
      <c r="AB34" s="222" t="str">
        <f t="shared" si="15"/>
        <v>2</v>
      </c>
      <c r="AC34" s="219">
        <v>12</v>
      </c>
      <c r="AD34" s="219" t="str">
        <f t="shared" si="16"/>
        <v>2</v>
      </c>
      <c r="AE34" s="221">
        <v>16</v>
      </c>
      <c r="AF34" s="222" t="str">
        <f t="shared" si="17"/>
        <v>2</v>
      </c>
      <c r="AG34" s="224">
        <f t="shared" si="18"/>
        <v>7.621666666666667</v>
      </c>
      <c r="AH34" s="225">
        <f t="shared" si="19"/>
        <v>21</v>
      </c>
      <c r="AI34" s="219">
        <f t="shared" si="20"/>
        <v>2.4</v>
      </c>
      <c r="AJ34" s="220">
        <f t="shared" si="21"/>
        <v>3</v>
      </c>
      <c r="AK34" s="221">
        <v>0</v>
      </c>
      <c r="AL34" s="222" t="str">
        <f t="shared" si="37"/>
        <v>0</v>
      </c>
      <c r="AM34" s="221">
        <v>0</v>
      </c>
      <c r="AN34" s="222" t="str">
        <f t="shared" si="38"/>
        <v>0</v>
      </c>
      <c r="AO34" s="221">
        <v>0</v>
      </c>
      <c r="AP34" s="222" t="str">
        <f t="shared" si="39"/>
        <v>0</v>
      </c>
      <c r="AQ34" s="221">
        <v>0</v>
      </c>
      <c r="AR34" s="222" t="str">
        <f t="shared" si="40"/>
        <v>0</v>
      </c>
      <c r="AS34" s="221">
        <v>12</v>
      </c>
      <c r="AT34" s="222" t="str">
        <f t="shared" si="41"/>
        <v>3</v>
      </c>
      <c r="AU34" s="219">
        <f t="shared" si="22"/>
        <v>12.625</v>
      </c>
      <c r="AV34" s="220" t="str">
        <f t="shared" si="23"/>
        <v>8</v>
      </c>
      <c r="AW34" s="221">
        <v>15.25</v>
      </c>
      <c r="AX34" s="222" t="str">
        <f t="shared" si="42"/>
        <v>4</v>
      </c>
      <c r="AY34" s="221">
        <v>10</v>
      </c>
      <c r="AZ34" s="222" t="str">
        <f t="shared" si="43"/>
        <v>4</v>
      </c>
      <c r="BA34" s="219">
        <f t="shared" si="24"/>
        <v>11.232</v>
      </c>
      <c r="BB34" s="220" t="str">
        <f t="shared" si="25"/>
        <v>5</v>
      </c>
      <c r="BC34" s="221">
        <v>14.5</v>
      </c>
      <c r="BD34" s="222" t="str">
        <f t="shared" si="26"/>
        <v>3</v>
      </c>
      <c r="BE34" s="221">
        <v>6.33</v>
      </c>
      <c r="BF34" s="222" t="str">
        <f t="shared" si="44"/>
        <v>0</v>
      </c>
      <c r="BG34" s="219">
        <v>14</v>
      </c>
      <c r="BH34" s="219" t="str">
        <f t="shared" si="27"/>
        <v>2</v>
      </c>
      <c r="BI34" s="221">
        <v>11</v>
      </c>
      <c r="BJ34" s="222" t="str">
        <f t="shared" si="45"/>
        <v>2</v>
      </c>
      <c r="BK34" s="224">
        <f t="shared" si="28"/>
        <v>7.372</v>
      </c>
      <c r="BL34" s="225">
        <f t="shared" si="29"/>
        <v>18</v>
      </c>
      <c r="BM34" s="226">
        <f t="shared" si="30"/>
        <v>7.496833333333332</v>
      </c>
      <c r="BN34" s="227">
        <f t="shared" si="31"/>
        <v>39</v>
      </c>
      <c r="BO34" s="194" t="str">
        <f t="shared" si="0"/>
        <v>Ajourné</v>
      </c>
    </row>
    <row r="35" spans="1:67" ht="21" customHeight="1">
      <c r="A35" s="198">
        <v>23</v>
      </c>
      <c r="B35" s="168" t="s">
        <v>163</v>
      </c>
      <c r="C35" s="168" t="s">
        <v>164</v>
      </c>
      <c r="D35" s="168" t="s">
        <v>165</v>
      </c>
      <c r="E35" s="199">
        <f t="shared" si="1"/>
        <v>4.1339999999999995</v>
      </c>
      <c r="F35" s="200">
        <f t="shared" si="2"/>
        <v>6</v>
      </c>
      <c r="G35" s="232">
        <v>0</v>
      </c>
      <c r="H35" s="233" t="str">
        <f t="shared" si="3"/>
        <v>0</v>
      </c>
      <c r="I35" s="232">
        <v>0</v>
      </c>
      <c r="J35" s="233" t="str">
        <f t="shared" si="4"/>
        <v>0</v>
      </c>
      <c r="K35" s="232">
        <v>10.67</v>
      </c>
      <c r="L35" s="233" t="str">
        <f t="shared" si="5"/>
        <v>3</v>
      </c>
      <c r="M35" s="232">
        <v>0</v>
      </c>
      <c r="N35" s="233" t="str">
        <f t="shared" si="6"/>
        <v>0</v>
      </c>
      <c r="O35" s="232">
        <v>10</v>
      </c>
      <c r="P35" s="233" t="str">
        <f t="shared" si="7"/>
        <v>3</v>
      </c>
      <c r="Q35" s="234">
        <f t="shared" si="8"/>
        <v>11.125</v>
      </c>
      <c r="R35" s="235" t="str">
        <f t="shared" si="9"/>
        <v>8</v>
      </c>
      <c r="S35" s="232">
        <v>11.25</v>
      </c>
      <c r="T35" s="233" t="str">
        <f t="shared" si="10"/>
        <v>4</v>
      </c>
      <c r="U35" s="232">
        <v>11</v>
      </c>
      <c r="V35" s="233" t="str">
        <f t="shared" si="11"/>
        <v>4</v>
      </c>
      <c r="W35" s="234">
        <f t="shared" si="12"/>
        <v>10.968</v>
      </c>
      <c r="X35" s="235" t="str">
        <f t="shared" si="13"/>
        <v>5</v>
      </c>
      <c r="Y35" s="232">
        <v>11.5</v>
      </c>
      <c r="Z35" s="233" t="str">
        <f t="shared" si="14"/>
        <v>3</v>
      </c>
      <c r="AA35" s="232">
        <v>10.17</v>
      </c>
      <c r="AB35" s="233" t="str">
        <f t="shared" si="15"/>
        <v>2</v>
      </c>
      <c r="AC35" s="234">
        <v>12</v>
      </c>
      <c r="AD35" s="234" t="str">
        <f t="shared" si="16"/>
        <v>2</v>
      </c>
      <c r="AE35" s="232">
        <v>12.5</v>
      </c>
      <c r="AF35" s="233" t="str">
        <f t="shared" si="17"/>
        <v>2</v>
      </c>
      <c r="AG35" s="236">
        <f t="shared" si="18"/>
        <v>7.661666666666666</v>
      </c>
      <c r="AH35" s="237">
        <f t="shared" si="19"/>
        <v>21</v>
      </c>
      <c r="AI35" s="234">
        <f t="shared" si="20"/>
        <v>4.2</v>
      </c>
      <c r="AJ35" s="235">
        <f t="shared" si="21"/>
        <v>6</v>
      </c>
      <c r="AK35" s="232">
        <v>0</v>
      </c>
      <c r="AL35" s="233" t="str">
        <f t="shared" si="37"/>
        <v>0</v>
      </c>
      <c r="AM35" s="232">
        <v>11</v>
      </c>
      <c r="AN35" s="233" t="str">
        <f t="shared" si="38"/>
        <v>3</v>
      </c>
      <c r="AO35" s="232">
        <v>0</v>
      </c>
      <c r="AP35" s="233" t="str">
        <f t="shared" si="39"/>
        <v>0</v>
      </c>
      <c r="AQ35" s="232">
        <v>0</v>
      </c>
      <c r="AR35" s="233" t="str">
        <f t="shared" si="40"/>
        <v>0</v>
      </c>
      <c r="AS35" s="232">
        <v>10</v>
      </c>
      <c r="AT35" s="233" t="str">
        <f t="shared" si="41"/>
        <v>3</v>
      </c>
      <c r="AU35" s="234">
        <f t="shared" si="22"/>
        <v>10</v>
      </c>
      <c r="AV35" s="235" t="str">
        <f t="shared" si="23"/>
        <v>8</v>
      </c>
      <c r="AW35" s="232">
        <v>9</v>
      </c>
      <c r="AX35" s="233" t="str">
        <f t="shared" si="42"/>
        <v>0</v>
      </c>
      <c r="AY35" s="232">
        <v>11</v>
      </c>
      <c r="AZ35" s="233" t="str">
        <f t="shared" si="43"/>
        <v>4</v>
      </c>
      <c r="BA35" s="234">
        <f t="shared" si="24"/>
        <v>11.568000000000001</v>
      </c>
      <c r="BB35" s="235" t="str">
        <f t="shared" si="25"/>
        <v>5</v>
      </c>
      <c r="BC35" s="232">
        <v>12.5</v>
      </c>
      <c r="BD35" s="233" t="str">
        <f t="shared" si="26"/>
        <v>3</v>
      </c>
      <c r="BE35" s="232">
        <v>10.17</v>
      </c>
      <c r="BF35" s="233" t="str">
        <f t="shared" si="44"/>
        <v>2</v>
      </c>
      <c r="BG35" s="234">
        <v>14</v>
      </c>
      <c r="BH35" s="234" t="str">
        <f t="shared" si="27"/>
        <v>2</v>
      </c>
      <c r="BI35" s="232">
        <v>10</v>
      </c>
      <c r="BJ35" s="233" t="str">
        <f t="shared" si="45"/>
        <v>2</v>
      </c>
      <c r="BK35" s="236">
        <f t="shared" si="28"/>
        <v>7.628</v>
      </c>
      <c r="BL35" s="237">
        <f t="shared" si="29"/>
        <v>21</v>
      </c>
      <c r="BM35" s="238">
        <f t="shared" si="30"/>
        <v>7.6448333333333345</v>
      </c>
      <c r="BN35" s="239">
        <f t="shared" si="31"/>
        <v>42</v>
      </c>
      <c r="BO35" s="198" t="str">
        <f t="shared" si="0"/>
        <v>Ajourné</v>
      </c>
    </row>
    <row r="36" spans="1:67" ht="21" customHeight="1">
      <c r="A36" s="195">
        <v>24</v>
      </c>
      <c r="B36" s="196" t="s">
        <v>166</v>
      </c>
      <c r="C36" s="196" t="s">
        <v>167</v>
      </c>
      <c r="D36" s="196" t="s">
        <v>168</v>
      </c>
      <c r="E36" s="178">
        <f t="shared" si="1"/>
        <v>9.033999999999999</v>
      </c>
      <c r="F36" s="179">
        <f t="shared" si="2"/>
        <v>6</v>
      </c>
      <c r="G36" s="213">
        <v>12.5</v>
      </c>
      <c r="H36" s="214" t="str">
        <f t="shared" si="3"/>
        <v>3</v>
      </c>
      <c r="I36" s="213">
        <v>5</v>
      </c>
      <c r="J36" s="214" t="str">
        <f t="shared" si="4"/>
        <v>0</v>
      </c>
      <c r="K36" s="213">
        <v>8.17</v>
      </c>
      <c r="L36" s="214" t="str">
        <f t="shared" si="5"/>
        <v>0</v>
      </c>
      <c r="M36" s="213">
        <v>11.17</v>
      </c>
      <c r="N36" s="214" t="str">
        <f t="shared" si="6"/>
        <v>3</v>
      </c>
      <c r="O36" s="213">
        <v>8.33</v>
      </c>
      <c r="P36" s="214" t="str">
        <f t="shared" si="7"/>
        <v>0</v>
      </c>
      <c r="Q36" s="212">
        <f t="shared" si="8"/>
        <v>12.5</v>
      </c>
      <c r="R36" s="216" t="str">
        <f t="shared" si="9"/>
        <v>8</v>
      </c>
      <c r="S36" s="213">
        <v>13.5</v>
      </c>
      <c r="T36" s="214" t="str">
        <f t="shared" si="10"/>
        <v>4</v>
      </c>
      <c r="U36" s="213">
        <v>11.5</v>
      </c>
      <c r="V36" s="214" t="str">
        <f t="shared" si="11"/>
        <v>4</v>
      </c>
      <c r="W36" s="212">
        <f t="shared" si="12"/>
        <v>8.931999999999999</v>
      </c>
      <c r="X36" s="216">
        <f t="shared" si="13"/>
        <v>3</v>
      </c>
      <c r="Y36" s="213">
        <v>12</v>
      </c>
      <c r="Z36" s="214" t="str">
        <f t="shared" si="14"/>
        <v>3</v>
      </c>
      <c r="AA36" s="213">
        <v>4.33</v>
      </c>
      <c r="AB36" s="214" t="str">
        <f t="shared" si="15"/>
        <v>0</v>
      </c>
      <c r="AC36" s="212">
        <v>12</v>
      </c>
      <c r="AD36" s="212" t="str">
        <f t="shared" si="16"/>
        <v>2</v>
      </c>
      <c r="AE36" s="213">
        <v>14</v>
      </c>
      <c r="AF36" s="214" t="str">
        <f t="shared" si="17"/>
        <v>2</v>
      </c>
      <c r="AG36" s="217">
        <f t="shared" si="18"/>
        <v>10.139</v>
      </c>
      <c r="AH36" s="218" t="str">
        <f t="shared" si="19"/>
        <v>30</v>
      </c>
      <c r="AI36" s="219">
        <f t="shared" si="20"/>
        <v>4.4</v>
      </c>
      <c r="AJ36" s="220">
        <f t="shared" si="21"/>
        <v>6</v>
      </c>
      <c r="AK36" s="221">
        <v>12</v>
      </c>
      <c r="AL36" s="222" t="str">
        <f t="shared" si="37"/>
        <v>3</v>
      </c>
      <c r="AM36" s="221">
        <v>0</v>
      </c>
      <c r="AN36" s="222" t="str">
        <f t="shared" si="38"/>
        <v>0</v>
      </c>
      <c r="AO36" s="221">
        <v>0</v>
      </c>
      <c r="AP36" s="222" t="str">
        <f t="shared" si="39"/>
        <v>0</v>
      </c>
      <c r="AQ36" s="221">
        <v>0</v>
      </c>
      <c r="AR36" s="222" t="str">
        <f t="shared" si="40"/>
        <v>0</v>
      </c>
      <c r="AS36" s="221">
        <v>10</v>
      </c>
      <c r="AT36" s="222" t="str">
        <f t="shared" si="41"/>
        <v>3</v>
      </c>
      <c r="AU36" s="219">
        <f t="shared" si="22"/>
        <v>5.25</v>
      </c>
      <c r="AV36" s="220">
        <f t="shared" si="23"/>
        <v>4</v>
      </c>
      <c r="AW36" s="221">
        <v>0</v>
      </c>
      <c r="AX36" s="222" t="str">
        <f t="shared" si="42"/>
        <v>0</v>
      </c>
      <c r="AY36" s="221">
        <v>10.5</v>
      </c>
      <c r="AZ36" s="222" t="str">
        <f t="shared" si="43"/>
        <v>4</v>
      </c>
      <c r="BA36" s="219">
        <f t="shared" si="24"/>
        <v>7.2</v>
      </c>
      <c r="BB36" s="220">
        <f t="shared" si="25"/>
        <v>3</v>
      </c>
      <c r="BC36" s="221">
        <v>12</v>
      </c>
      <c r="BD36" s="222" t="str">
        <f t="shared" si="26"/>
        <v>3</v>
      </c>
      <c r="BE36" s="221">
        <v>0</v>
      </c>
      <c r="BF36" s="222" t="str">
        <f t="shared" si="44"/>
        <v>0</v>
      </c>
      <c r="BG36" s="219">
        <v>14</v>
      </c>
      <c r="BH36" s="219" t="str">
        <f t="shared" si="27"/>
        <v>2</v>
      </c>
      <c r="BI36" s="221">
        <v>15</v>
      </c>
      <c r="BJ36" s="222" t="str">
        <f t="shared" si="45"/>
        <v>2</v>
      </c>
      <c r="BK36" s="224">
        <f t="shared" si="28"/>
        <v>5.733333333333333</v>
      </c>
      <c r="BL36" s="225">
        <f t="shared" si="29"/>
        <v>15</v>
      </c>
      <c r="BM36" s="226">
        <f t="shared" si="30"/>
        <v>7.936166666666666</v>
      </c>
      <c r="BN36" s="227">
        <f t="shared" si="31"/>
        <v>34</v>
      </c>
      <c r="BO36" s="194" t="str">
        <f t="shared" si="0"/>
        <v>Ajourné</v>
      </c>
    </row>
    <row r="37" spans="1:67" ht="21" customHeight="1">
      <c r="A37" s="195">
        <v>25</v>
      </c>
      <c r="B37" s="195" t="s">
        <v>59</v>
      </c>
      <c r="C37" s="195" t="s">
        <v>60</v>
      </c>
      <c r="D37" s="195" t="s">
        <v>61</v>
      </c>
      <c r="E37" s="178">
        <f t="shared" si="1"/>
        <v>8.033999999999999</v>
      </c>
      <c r="F37" s="179">
        <f t="shared" si="2"/>
        <v>6</v>
      </c>
      <c r="G37" s="214">
        <v>10.33</v>
      </c>
      <c r="H37" s="214" t="str">
        <f t="shared" si="3"/>
        <v>3</v>
      </c>
      <c r="I37" s="214">
        <v>4.67</v>
      </c>
      <c r="J37" s="214" t="str">
        <f t="shared" si="4"/>
        <v>0</v>
      </c>
      <c r="K37" s="214">
        <v>10.17</v>
      </c>
      <c r="L37" s="214" t="str">
        <f t="shared" si="5"/>
        <v>3</v>
      </c>
      <c r="M37" s="214">
        <v>7.33</v>
      </c>
      <c r="N37" s="214" t="str">
        <f t="shared" si="6"/>
        <v>0</v>
      </c>
      <c r="O37" s="214">
        <v>7.67</v>
      </c>
      <c r="P37" s="214" t="str">
        <f t="shared" si="7"/>
        <v>0</v>
      </c>
      <c r="Q37" s="212">
        <f t="shared" si="8"/>
        <v>13.25</v>
      </c>
      <c r="R37" s="216" t="str">
        <f t="shared" si="9"/>
        <v>8</v>
      </c>
      <c r="S37" s="214">
        <v>15</v>
      </c>
      <c r="T37" s="214" t="str">
        <f t="shared" si="10"/>
        <v>4</v>
      </c>
      <c r="U37" s="214">
        <v>11.5</v>
      </c>
      <c r="V37" s="214" t="str">
        <f t="shared" si="11"/>
        <v>4</v>
      </c>
      <c r="W37" s="212">
        <f t="shared" si="12"/>
        <v>10.8</v>
      </c>
      <c r="X37" s="216" t="str">
        <f t="shared" si="13"/>
        <v>5</v>
      </c>
      <c r="Y37" s="214">
        <v>14</v>
      </c>
      <c r="Z37" s="214" t="str">
        <f t="shared" si="14"/>
        <v>3</v>
      </c>
      <c r="AA37" s="214">
        <v>6</v>
      </c>
      <c r="AB37" s="214" t="str">
        <f t="shared" si="15"/>
        <v>0</v>
      </c>
      <c r="AC37" s="212">
        <v>12</v>
      </c>
      <c r="AD37" s="212" t="str">
        <f t="shared" si="16"/>
        <v>2</v>
      </c>
      <c r="AE37" s="214">
        <v>10.5</v>
      </c>
      <c r="AF37" s="214" t="str">
        <f t="shared" si="17"/>
        <v>2</v>
      </c>
      <c r="AG37" s="217">
        <f t="shared" si="18"/>
        <v>10.150333333333332</v>
      </c>
      <c r="AH37" s="218" t="str">
        <f t="shared" si="19"/>
        <v>30</v>
      </c>
      <c r="AI37" s="219">
        <f t="shared" si="20"/>
        <v>6.6339999999999995</v>
      </c>
      <c r="AJ37" s="220">
        <f t="shared" si="21"/>
        <v>0</v>
      </c>
      <c r="AK37" s="222">
        <v>11.17</v>
      </c>
      <c r="AL37" s="222"/>
      <c r="AM37" s="222">
        <v>3</v>
      </c>
      <c r="AN37" s="222"/>
      <c r="AO37" s="222">
        <v>4</v>
      </c>
      <c r="AP37" s="222"/>
      <c r="AQ37" s="222">
        <v>12</v>
      </c>
      <c r="AR37" s="222"/>
      <c r="AS37" s="222">
        <v>3</v>
      </c>
      <c r="AT37" s="222" t="str">
        <f t="shared" si="41"/>
        <v>0</v>
      </c>
      <c r="AU37" s="219">
        <f t="shared" si="22"/>
        <v>12.165</v>
      </c>
      <c r="AV37" s="220" t="str">
        <f t="shared" si="23"/>
        <v>8</v>
      </c>
      <c r="AW37" s="222">
        <v>12</v>
      </c>
      <c r="AX37" s="222" t="str">
        <f t="shared" si="42"/>
        <v>4</v>
      </c>
      <c r="AY37" s="222">
        <v>12.33</v>
      </c>
      <c r="AZ37" s="222"/>
      <c r="BA37" s="219">
        <f t="shared" si="24"/>
        <v>10.85</v>
      </c>
      <c r="BB37" s="220" t="str">
        <f t="shared" si="25"/>
        <v>5</v>
      </c>
      <c r="BC37" s="222">
        <v>12.75</v>
      </c>
      <c r="BD37" s="222" t="str">
        <f t="shared" si="26"/>
        <v>3</v>
      </c>
      <c r="BE37" s="222">
        <v>8</v>
      </c>
      <c r="BF37" s="222"/>
      <c r="BG37" s="219">
        <v>14</v>
      </c>
      <c r="BH37" s="219" t="str">
        <f t="shared" si="27"/>
        <v>2</v>
      </c>
      <c r="BI37" s="222">
        <v>3</v>
      </c>
      <c r="BJ37" s="222" t="str">
        <f t="shared" si="45"/>
        <v>0</v>
      </c>
      <c r="BK37" s="224">
        <f t="shared" si="28"/>
        <v>9.302666666666665</v>
      </c>
      <c r="BL37" s="225">
        <f t="shared" si="29"/>
        <v>15</v>
      </c>
      <c r="BM37" s="226">
        <f t="shared" si="30"/>
        <v>9.726499999999998</v>
      </c>
      <c r="BN37" s="227">
        <f t="shared" si="31"/>
        <v>36</v>
      </c>
      <c r="BO37" s="194" t="str">
        <f t="shared" si="0"/>
        <v>Ajourné</v>
      </c>
    </row>
    <row r="38" spans="1:67" ht="21" customHeight="1">
      <c r="A38" s="195">
        <v>26</v>
      </c>
      <c r="B38" s="196" t="s">
        <v>218</v>
      </c>
      <c r="C38" s="196" t="s">
        <v>219</v>
      </c>
      <c r="D38" s="196" t="s">
        <v>220</v>
      </c>
      <c r="E38" s="178">
        <f t="shared" si="1"/>
        <v>8.633999999999999</v>
      </c>
      <c r="F38" s="196">
        <f t="shared" si="2"/>
        <v>6</v>
      </c>
      <c r="G38" s="229">
        <v>6.67</v>
      </c>
      <c r="H38" s="229" t="str">
        <f t="shared" si="3"/>
        <v>0</v>
      </c>
      <c r="I38" s="229">
        <v>6</v>
      </c>
      <c r="J38" s="229" t="str">
        <f t="shared" si="4"/>
        <v>0</v>
      </c>
      <c r="K38" s="229">
        <v>12.83</v>
      </c>
      <c r="L38" s="229" t="str">
        <f t="shared" si="5"/>
        <v>3</v>
      </c>
      <c r="M38" s="229">
        <v>5.67</v>
      </c>
      <c r="N38" s="229" t="str">
        <f t="shared" si="6"/>
        <v>0</v>
      </c>
      <c r="O38" s="229">
        <v>12</v>
      </c>
      <c r="P38" s="229" t="str">
        <f t="shared" si="7"/>
        <v>3</v>
      </c>
      <c r="Q38" s="212">
        <f t="shared" si="8"/>
        <v>11.375</v>
      </c>
      <c r="R38" s="229" t="str">
        <f t="shared" si="9"/>
        <v>8</v>
      </c>
      <c r="S38" s="229">
        <v>12.75</v>
      </c>
      <c r="T38" s="229" t="str">
        <f t="shared" si="10"/>
        <v>4</v>
      </c>
      <c r="U38" s="229">
        <v>10</v>
      </c>
      <c r="V38" s="229" t="str">
        <f t="shared" si="11"/>
        <v>4</v>
      </c>
      <c r="W38" s="212">
        <f t="shared" si="12"/>
        <v>11.9</v>
      </c>
      <c r="X38" s="229" t="str">
        <f t="shared" si="13"/>
        <v>5</v>
      </c>
      <c r="Y38" s="229">
        <v>11.5</v>
      </c>
      <c r="Z38" s="229" t="str">
        <f t="shared" si="14"/>
        <v>3</v>
      </c>
      <c r="AA38" s="229">
        <v>12.5</v>
      </c>
      <c r="AB38" s="229" t="str">
        <f t="shared" si="15"/>
        <v>2</v>
      </c>
      <c r="AC38" s="212">
        <v>12</v>
      </c>
      <c r="AD38" s="229" t="str">
        <f t="shared" si="16"/>
        <v>2</v>
      </c>
      <c r="AE38" s="229">
        <v>12</v>
      </c>
      <c r="AF38" s="229" t="str">
        <f t="shared" si="17"/>
        <v>2</v>
      </c>
      <c r="AG38" s="217">
        <f t="shared" si="18"/>
        <v>10.133666666666667</v>
      </c>
      <c r="AH38" s="218" t="str">
        <f t="shared" si="19"/>
        <v>30</v>
      </c>
      <c r="AI38" s="219">
        <f t="shared" si="20"/>
        <v>2.0660000000000003</v>
      </c>
      <c r="AJ38" s="228">
        <f t="shared" si="21"/>
        <v>0</v>
      </c>
      <c r="AK38" s="228">
        <v>0</v>
      </c>
      <c r="AL38" s="228"/>
      <c r="AM38" s="228">
        <v>10.33</v>
      </c>
      <c r="AN38" s="228"/>
      <c r="AO38" s="228">
        <v>0</v>
      </c>
      <c r="AP38" s="228"/>
      <c r="AQ38" s="228">
        <v>0</v>
      </c>
      <c r="AR38" s="228"/>
      <c r="AS38" s="228">
        <v>0</v>
      </c>
      <c r="AT38" s="228" t="str">
        <f t="shared" si="41"/>
        <v>0</v>
      </c>
      <c r="AU38" s="219">
        <f t="shared" si="22"/>
        <v>5</v>
      </c>
      <c r="AV38" s="228">
        <f t="shared" si="23"/>
        <v>0</v>
      </c>
      <c r="AW38" s="228">
        <v>0</v>
      </c>
      <c r="AX38" s="228" t="str">
        <f t="shared" si="42"/>
        <v>0</v>
      </c>
      <c r="AY38" s="228">
        <v>10</v>
      </c>
      <c r="AZ38" s="228"/>
      <c r="BA38" s="219">
        <f t="shared" si="24"/>
        <v>11.9</v>
      </c>
      <c r="BB38" s="228" t="str">
        <f t="shared" si="25"/>
        <v>5</v>
      </c>
      <c r="BC38" s="228">
        <v>11.5</v>
      </c>
      <c r="BD38" s="228" t="str">
        <f t="shared" si="26"/>
        <v>3</v>
      </c>
      <c r="BE38" s="228">
        <v>12.5</v>
      </c>
      <c r="BF38" s="228"/>
      <c r="BG38" s="219">
        <v>14</v>
      </c>
      <c r="BH38" s="228" t="str">
        <f t="shared" si="27"/>
        <v>2</v>
      </c>
      <c r="BI38" s="228">
        <v>10</v>
      </c>
      <c r="BJ38" s="228"/>
      <c r="BK38" s="224">
        <f t="shared" si="28"/>
        <v>5.283</v>
      </c>
      <c r="BL38" s="225">
        <f t="shared" si="29"/>
        <v>7</v>
      </c>
      <c r="BM38" s="226">
        <f t="shared" si="30"/>
        <v>7.708333333333333</v>
      </c>
      <c r="BN38" s="227">
        <f t="shared" si="31"/>
        <v>28</v>
      </c>
      <c r="BO38" s="194" t="str">
        <f t="shared" si="0"/>
        <v>Ajourné</v>
      </c>
    </row>
    <row r="39" spans="1:67" ht="21" customHeight="1">
      <c r="A39" s="195">
        <v>27</v>
      </c>
      <c r="B39" s="196" t="s">
        <v>221</v>
      </c>
      <c r="C39" s="196" t="s">
        <v>222</v>
      </c>
      <c r="D39" s="196" t="s">
        <v>223</v>
      </c>
      <c r="E39" s="178">
        <f t="shared" si="1"/>
        <v>8.902</v>
      </c>
      <c r="F39" s="196">
        <f t="shared" si="2"/>
        <v>6</v>
      </c>
      <c r="G39" s="229">
        <v>10.5</v>
      </c>
      <c r="H39" s="229" t="str">
        <f t="shared" si="3"/>
        <v>3</v>
      </c>
      <c r="I39" s="229">
        <v>8.67</v>
      </c>
      <c r="J39" s="229" t="str">
        <f t="shared" si="4"/>
        <v>0</v>
      </c>
      <c r="K39" s="229">
        <v>8.67</v>
      </c>
      <c r="L39" s="229" t="str">
        <f t="shared" si="5"/>
        <v>0</v>
      </c>
      <c r="M39" s="229">
        <v>10.67</v>
      </c>
      <c r="N39" s="229" t="str">
        <f t="shared" si="6"/>
        <v>3</v>
      </c>
      <c r="O39" s="229">
        <v>6</v>
      </c>
      <c r="P39" s="229" t="str">
        <f t="shared" si="7"/>
        <v>0</v>
      </c>
      <c r="Q39" s="212">
        <f t="shared" si="8"/>
        <v>12</v>
      </c>
      <c r="R39" s="229" t="str">
        <f t="shared" si="9"/>
        <v>8</v>
      </c>
      <c r="S39" s="229">
        <v>11.5</v>
      </c>
      <c r="T39" s="229" t="str">
        <f t="shared" si="10"/>
        <v>4</v>
      </c>
      <c r="U39" s="229">
        <v>12.5</v>
      </c>
      <c r="V39" s="229" t="str">
        <f t="shared" si="11"/>
        <v>4</v>
      </c>
      <c r="W39" s="212">
        <f t="shared" si="12"/>
        <v>10.668000000000001</v>
      </c>
      <c r="X39" s="229" t="str">
        <f t="shared" si="13"/>
        <v>5</v>
      </c>
      <c r="Y39" s="229">
        <v>10</v>
      </c>
      <c r="Z39" s="229" t="str">
        <f t="shared" si="14"/>
        <v>3</v>
      </c>
      <c r="AA39" s="229">
        <v>11.67</v>
      </c>
      <c r="AB39" s="229" t="str">
        <f t="shared" si="15"/>
        <v>2</v>
      </c>
      <c r="AC39" s="212">
        <v>12</v>
      </c>
      <c r="AD39" s="229" t="str">
        <f t="shared" si="16"/>
        <v>2</v>
      </c>
      <c r="AE39" s="229">
        <v>12.5</v>
      </c>
      <c r="AF39" s="229" t="str">
        <f t="shared" si="17"/>
        <v>2</v>
      </c>
      <c r="AG39" s="217">
        <f t="shared" si="18"/>
        <v>10.229000000000001</v>
      </c>
      <c r="AH39" s="218" t="str">
        <f t="shared" si="19"/>
        <v>30</v>
      </c>
      <c r="AI39" s="219">
        <f t="shared" si="20"/>
        <v>2.534</v>
      </c>
      <c r="AJ39" s="228">
        <f t="shared" si="21"/>
        <v>0</v>
      </c>
      <c r="AK39" s="228">
        <v>0</v>
      </c>
      <c r="AL39" s="228"/>
      <c r="AM39" s="228">
        <v>0</v>
      </c>
      <c r="AN39" s="228"/>
      <c r="AO39" s="228">
        <v>12.67</v>
      </c>
      <c r="AP39" s="228"/>
      <c r="AQ39" s="228">
        <v>0</v>
      </c>
      <c r="AR39" s="228"/>
      <c r="AS39" s="228">
        <v>0</v>
      </c>
      <c r="AT39" s="228" t="str">
        <f t="shared" si="41"/>
        <v>0</v>
      </c>
      <c r="AU39" s="219">
        <f t="shared" si="22"/>
        <v>11.25</v>
      </c>
      <c r="AV39" s="228" t="str">
        <f t="shared" si="23"/>
        <v>8</v>
      </c>
      <c r="AW39" s="228">
        <v>12.5</v>
      </c>
      <c r="AX39" s="228" t="str">
        <f>IF((AW39&gt;=9.999),"4","0")</f>
        <v>4</v>
      </c>
      <c r="AY39" s="228">
        <v>10</v>
      </c>
      <c r="AZ39" s="228"/>
      <c r="BA39" s="219">
        <f t="shared" si="24"/>
        <v>10.1</v>
      </c>
      <c r="BB39" s="228" t="str">
        <f t="shared" si="25"/>
        <v>5</v>
      </c>
      <c r="BC39" s="228">
        <v>8.5</v>
      </c>
      <c r="BD39" s="228" t="str">
        <f t="shared" si="26"/>
        <v>0</v>
      </c>
      <c r="BE39" s="228">
        <v>12.5</v>
      </c>
      <c r="BF39" s="228"/>
      <c r="BG39" s="219">
        <v>14</v>
      </c>
      <c r="BH39" s="228" t="str">
        <f t="shared" si="27"/>
        <v>2</v>
      </c>
      <c r="BI39" s="228">
        <v>11</v>
      </c>
      <c r="BJ39" s="228"/>
      <c r="BK39" s="224">
        <f t="shared" si="28"/>
        <v>6.883666666666667</v>
      </c>
      <c r="BL39" s="225">
        <f t="shared" si="29"/>
        <v>15</v>
      </c>
      <c r="BM39" s="226">
        <f t="shared" si="30"/>
        <v>8.556333333333333</v>
      </c>
      <c r="BN39" s="227">
        <f t="shared" si="31"/>
        <v>36</v>
      </c>
      <c r="BO39" s="194" t="str">
        <f t="shared" si="0"/>
        <v>Ajourné</v>
      </c>
    </row>
    <row r="40" spans="1:67" ht="21" customHeight="1">
      <c r="A40" s="240">
        <v>28</v>
      </c>
      <c r="B40" s="240" t="s">
        <v>62</v>
      </c>
      <c r="C40" s="240" t="s">
        <v>63</v>
      </c>
      <c r="D40" s="240" t="s">
        <v>64</v>
      </c>
      <c r="E40" s="241">
        <f t="shared" si="1"/>
        <v>9.066</v>
      </c>
      <c r="F40" s="245">
        <f t="shared" si="2"/>
        <v>6</v>
      </c>
      <c r="G40" s="246">
        <v>11.33</v>
      </c>
      <c r="H40" s="246" t="str">
        <f t="shared" si="3"/>
        <v>3</v>
      </c>
      <c r="I40" s="246">
        <v>7</v>
      </c>
      <c r="J40" s="246" t="str">
        <f t="shared" si="4"/>
        <v>0</v>
      </c>
      <c r="K40" s="246">
        <v>9</v>
      </c>
      <c r="L40" s="246" t="str">
        <f t="shared" si="5"/>
        <v>0</v>
      </c>
      <c r="M40" s="246">
        <v>10.67</v>
      </c>
      <c r="N40" s="246" t="str">
        <f t="shared" si="6"/>
        <v>3</v>
      </c>
      <c r="O40" s="246">
        <v>7.33</v>
      </c>
      <c r="P40" s="246" t="str">
        <f t="shared" si="7"/>
        <v>0</v>
      </c>
      <c r="Q40" s="212">
        <f t="shared" si="8"/>
        <v>14</v>
      </c>
      <c r="R40" s="216" t="str">
        <f t="shared" si="9"/>
        <v>8</v>
      </c>
      <c r="S40" s="214">
        <v>16</v>
      </c>
      <c r="T40" s="214" t="str">
        <f t="shared" si="10"/>
        <v>4</v>
      </c>
      <c r="U40" s="214">
        <v>12</v>
      </c>
      <c r="V40" s="214" t="str">
        <f t="shared" si="11"/>
        <v>4</v>
      </c>
      <c r="W40" s="212">
        <f t="shared" si="12"/>
        <v>10.6</v>
      </c>
      <c r="X40" s="216" t="str">
        <f t="shared" si="13"/>
        <v>5</v>
      </c>
      <c r="Y40" s="214">
        <v>12</v>
      </c>
      <c r="Z40" s="214" t="str">
        <f t="shared" si="14"/>
        <v>3</v>
      </c>
      <c r="AA40" s="214">
        <v>8.5</v>
      </c>
      <c r="AB40" s="214" t="str">
        <f t="shared" si="15"/>
        <v>0</v>
      </c>
      <c r="AC40" s="212">
        <v>12</v>
      </c>
      <c r="AD40" s="212" t="str">
        <f t="shared" si="16"/>
        <v>2</v>
      </c>
      <c r="AE40" s="214">
        <v>6.5</v>
      </c>
      <c r="AF40" s="214" t="str">
        <f t="shared" si="17"/>
        <v>0</v>
      </c>
      <c r="AG40" s="217">
        <f t="shared" si="18"/>
        <v>10.833</v>
      </c>
      <c r="AH40" s="218" t="str">
        <f t="shared" si="19"/>
        <v>30</v>
      </c>
      <c r="AI40" s="219">
        <f t="shared" si="20"/>
        <v>0</v>
      </c>
      <c r="AJ40" s="220">
        <f t="shared" si="21"/>
        <v>0</v>
      </c>
      <c r="AK40" s="222">
        <v>0</v>
      </c>
      <c r="AL40" s="222"/>
      <c r="AM40" s="222">
        <v>0</v>
      </c>
      <c r="AN40" s="222"/>
      <c r="AO40" s="222">
        <v>0</v>
      </c>
      <c r="AP40" s="222"/>
      <c r="AQ40" s="222">
        <v>0</v>
      </c>
      <c r="AR40" s="222"/>
      <c r="AS40" s="222">
        <v>0</v>
      </c>
      <c r="AT40" s="222"/>
      <c r="AU40" s="219">
        <f t="shared" si="22"/>
        <v>10</v>
      </c>
      <c r="AV40" s="220" t="str">
        <f t="shared" si="23"/>
        <v>8</v>
      </c>
      <c r="AW40" s="222">
        <v>10</v>
      </c>
      <c r="AX40" s="222" t="str">
        <f>IF((AW40&gt;=9.999),"4","0")</f>
        <v>4</v>
      </c>
      <c r="AY40" s="222">
        <v>10</v>
      </c>
      <c r="AZ40" s="222"/>
      <c r="BA40" s="219">
        <f t="shared" si="24"/>
        <v>10.7</v>
      </c>
      <c r="BB40" s="220" t="str">
        <f t="shared" si="25"/>
        <v>5</v>
      </c>
      <c r="BC40" s="222">
        <v>12.5</v>
      </c>
      <c r="BD40" s="222" t="str">
        <f t="shared" si="26"/>
        <v>3</v>
      </c>
      <c r="BE40" s="222">
        <v>8</v>
      </c>
      <c r="BF40" s="222"/>
      <c r="BG40" s="219">
        <v>14</v>
      </c>
      <c r="BH40" s="219" t="str">
        <f t="shared" si="27"/>
        <v>2</v>
      </c>
      <c r="BI40" s="222">
        <v>0</v>
      </c>
      <c r="BJ40" s="222"/>
      <c r="BK40" s="224">
        <f t="shared" si="28"/>
        <v>5.383333333333334</v>
      </c>
      <c r="BL40" s="225">
        <f t="shared" si="29"/>
        <v>15</v>
      </c>
      <c r="BM40" s="226">
        <f t="shared" si="30"/>
        <v>8.108166666666667</v>
      </c>
      <c r="BN40" s="227">
        <f t="shared" si="31"/>
        <v>36</v>
      </c>
      <c r="BO40" s="194" t="str">
        <f t="shared" si="0"/>
        <v>Ajourné</v>
      </c>
    </row>
    <row r="41" spans="1:67" s="203" customFormat="1" ht="21" customHeight="1">
      <c r="A41" s="242"/>
      <c r="B41" s="242"/>
      <c r="C41" s="242"/>
      <c r="D41" s="242"/>
      <c r="E41" s="243"/>
      <c r="F41" s="244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258"/>
      <c r="T41" s="258"/>
      <c r="U41" s="258"/>
      <c r="V41" s="258"/>
      <c r="W41" s="258"/>
      <c r="X41" s="259"/>
      <c r="Y41" s="258"/>
      <c r="Z41" s="258"/>
      <c r="AA41" s="258"/>
      <c r="AB41" s="258"/>
      <c r="AC41" s="258"/>
      <c r="AD41" s="258"/>
      <c r="AE41" s="258"/>
      <c r="AF41" s="258"/>
      <c r="AG41" s="258"/>
      <c r="AH41" s="259"/>
      <c r="AI41" s="230"/>
      <c r="AJ41" s="231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1"/>
      <c r="AW41" s="230"/>
      <c r="AX41" s="230"/>
      <c r="AY41" s="230"/>
      <c r="AZ41" s="230"/>
      <c r="BA41" s="230"/>
      <c r="BB41" s="231"/>
      <c r="BC41" s="230"/>
      <c r="BD41" s="230"/>
      <c r="BE41" s="230"/>
      <c r="BF41" s="230"/>
      <c r="BG41" s="230"/>
      <c r="BH41" s="230"/>
      <c r="BI41" s="230"/>
      <c r="BJ41" s="230"/>
      <c r="BK41" s="230"/>
      <c r="BL41" s="231"/>
      <c r="BM41" s="230"/>
      <c r="BN41" s="231"/>
      <c r="BO41" s="202"/>
    </row>
    <row r="42" spans="1:67" s="203" customFormat="1" ht="21" customHeight="1">
      <c r="A42" s="157" t="s">
        <v>111</v>
      </c>
      <c r="B42" s="158"/>
      <c r="C42" s="158"/>
      <c r="D42" s="158"/>
      <c r="E42" s="159">
        <v>15</v>
      </c>
      <c r="F42" s="159"/>
      <c r="G42" s="160">
        <v>3</v>
      </c>
      <c r="H42" s="160"/>
      <c r="I42" s="160">
        <v>3</v>
      </c>
      <c r="J42" s="160"/>
      <c r="K42" s="160">
        <v>3</v>
      </c>
      <c r="L42" s="160"/>
      <c r="M42" s="160">
        <v>3</v>
      </c>
      <c r="N42" s="160"/>
      <c r="O42" s="160">
        <v>3</v>
      </c>
      <c r="P42" s="160"/>
      <c r="Q42" s="159">
        <v>8</v>
      </c>
      <c r="R42" s="159"/>
      <c r="S42" s="161">
        <v>4</v>
      </c>
      <c r="T42" s="161"/>
      <c r="U42" s="161">
        <v>4</v>
      </c>
      <c r="V42" s="161"/>
      <c r="W42" s="162">
        <v>5</v>
      </c>
      <c r="X42" s="162"/>
      <c r="Y42" s="160">
        <v>3</v>
      </c>
      <c r="Z42" s="160"/>
      <c r="AA42" s="160">
        <v>2</v>
      </c>
      <c r="AB42" s="160"/>
      <c r="AC42" s="159">
        <v>2</v>
      </c>
      <c r="AD42" s="159"/>
      <c r="AE42" s="160">
        <v>2</v>
      </c>
      <c r="AF42" s="163"/>
      <c r="AG42" s="163"/>
      <c r="AH42" s="163"/>
      <c r="AI42" s="159">
        <v>15</v>
      </c>
      <c r="AJ42" s="159"/>
      <c r="AK42" s="160">
        <v>3</v>
      </c>
      <c r="AL42" s="160"/>
      <c r="AM42" s="160">
        <v>3</v>
      </c>
      <c r="AN42" s="160"/>
      <c r="AO42" s="160">
        <v>3</v>
      </c>
      <c r="AP42" s="160"/>
      <c r="AQ42" s="160">
        <v>3</v>
      </c>
      <c r="AR42" s="160"/>
      <c r="AS42" s="160">
        <v>3</v>
      </c>
      <c r="AT42" s="160"/>
      <c r="AU42" s="159">
        <v>8</v>
      </c>
      <c r="AV42" s="159"/>
      <c r="AW42" s="161">
        <v>4</v>
      </c>
      <c r="AX42" s="161"/>
      <c r="AY42" s="161">
        <v>4</v>
      </c>
      <c r="AZ42" s="161"/>
      <c r="BA42" s="162">
        <v>5</v>
      </c>
      <c r="BB42" s="162"/>
      <c r="BC42" s="160">
        <v>3</v>
      </c>
      <c r="BD42" s="160"/>
      <c r="BE42" s="160">
        <v>2</v>
      </c>
      <c r="BF42" s="160"/>
      <c r="BG42" s="159">
        <v>2</v>
      </c>
      <c r="BH42" s="159"/>
      <c r="BI42" s="160">
        <v>2</v>
      </c>
      <c r="BJ42" s="163"/>
      <c r="BK42" s="163"/>
      <c r="BL42" s="163"/>
      <c r="BM42" s="147"/>
      <c r="BN42" s="147"/>
      <c r="BO42" s="147"/>
    </row>
    <row r="43" spans="1:67" s="203" customFormat="1" ht="21" customHeight="1">
      <c r="A43" s="165" t="s">
        <v>112</v>
      </c>
      <c r="B43" s="166"/>
      <c r="C43" s="166"/>
      <c r="D43" s="166"/>
      <c r="E43" s="167">
        <v>15</v>
      </c>
      <c r="F43" s="167"/>
      <c r="G43" s="168">
        <v>3</v>
      </c>
      <c r="H43" s="168"/>
      <c r="I43" s="168">
        <v>3</v>
      </c>
      <c r="J43" s="168"/>
      <c r="K43" s="168">
        <v>3</v>
      </c>
      <c r="L43" s="168"/>
      <c r="M43" s="168">
        <v>3</v>
      </c>
      <c r="N43" s="168"/>
      <c r="O43" s="168">
        <v>3</v>
      </c>
      <c r="P43" s="168"/>
      <c r="Q43" s="167">
        <v>8</v>
      </c>
      <c r="R43" s="167"/>
      <c r="S43" s="169">
        <v>4</v>
      </c>
      <c r="T43" s="169"/>
      <c r="U43" s="169">
        <v>4</v>
      </c>
      <c r="V43" s="169"/>
      <c r="W43" s="170">
        <v>5</v>
      </c>
      <c r="X43" s="170"/>
      <c r="Y43" s="168">
        <v>3</v>
      </c>
      <c r="Z43" s="168"/>
      <c r="AA43" s="168">
        <v>2</v>
      </c>
      <c r="AB43" s="168"/>
      <c r="AC43" s="167">
        <v>2</v>
      </c>
      <c r="AD43" s="167"/>
      <c r="AE43" s="168">
        <v>2</v>
      </c>
      <c r="AF43" s="163"/>
      <c r="AG43" s="163"/>
      <c r="AH43" s="163"/>
      <c r="AI43" s="167">
        <v>15</v>
      </c>
      <c r="AJ43" s="167"/>
      <c r="AK43" s="168">
        <v>3</v>
      </c>
      <c r="AL43" s="168"/>
      <c r="AM43" s="168">
        <v>3</v>
      </c>
      <c r="AN43" s="168"/>
      <c r="AO43" s="168">
        <v>3</v>
      </c>
      <c r="AP43" s="168"/>
      <c r="AQ43" s="168">
        <v>3</v>
      </c>
      <c r="AR43" s="168"/>
      <c r="AS43" s="168">
        <v>3</v>
      </c>
      <c r="AT43" s="168"/>
      <c r="AU43" s="167">
        <v>8</v>
      </c>
      <c r="AV43" s="167"/>
      <c r="AW43" s="169">
        <v>4</v>
      </c>
      <c r="AX43" s="169"/>
      <c r="AY43" s="169">
        <v>4</v>
      </c>
      <c r="AZ43" s="169"/>
      <c r="BA43" s="170">
        <v>5</v>
      </c>
      <c r="BB43" s="170"/>
      <c r="BC43" s="168">
        <v>3</v>
      </c>
      <c r="BD43" s="168"/>
      <c r="BE43" s="168">
        <v>2</v>
      </c>
      <c r="BF43" s="168"/>
      <c r="BG43" s="167">
        <v>2</v>
      </c>
      <c r="BH43" s="167"/>
      <c r="BI43" s="168">
        <v>2</v>
      </c>
      <c r="BJ43" s="163"/>
      <c r="BK43" s="163"/>
      <c r="BL43" s="163"/>
      <c r="BM43" s="147"/>
      <c r="BN43" s="147"/>
      <c r="BO43" s="147"/>
    </row>
    <row r="44" spans="1:67" s="203" customFormat="1" ht="65.25" customHeight="1">
      <c r="A44" s="171" t="s">
        <v>105</v>
      </c>
      <c r="B44" s="171" t="s">
        <v>0</v>
      </c>
      <c r="C44" s="171" t="s">
        <v>1</v>
      </c>
      <c r="D44" s="171" t="s">
        <v>2</v>
      </c>
      <c r="E44" s="172" t="s">
        <v>3</v>
      </c>
      <c r="F44" s="172"/>
      <c r="G44" s="171" t="s">
        <v>4</v>
      </c>
      <c r="H44" s="171"/>
      <c r="I44" s="171" t="s">
        <v>5</v>
      </c>
      <c r="J44" s="171"/>
      <c r="K44" s="171" t="s">
        <v>6</v>
      </c>
      <c r="L44" s="171"/>
      <c r="M44" s="171" t="s">
        <v>7</v>
      </c>
      <c r="N44" s="171"/>
      <c r="O44" s="171" t="s">
        <v>8</v>
      </c>
      <c r="P44" s="171"/>
      <c r="Q44" s="172" t="s">
        <v>9</v>
      </c>
      <c r="R44" s="172"/>
      <c r="S44" s="171" t="s">
        <v>10</v>
      </c>
      <c r="T44" s="171"/>
      <c r="U44" s="171" t="s">
        <v>11</v>
      </c>
      <c r="V44" s="171"/>
      <c r="W44" s="172" t="s">
        <v>12</v>
      </c>
      <c r="X44" s="171"/>
      <c r="Y44" s="171" t="s">
        <v>13</v>
      </c>
      <c r="Z44" s="171"/>
      <c r="AA44" s="171" t="s">
        <v>14</v>
      </c>
      <c r="AB44" s="171"/>
      <c r="AC44" s="172" t="s">
        <v>15</v>
      </c>
      <c r="AD44" s="171"/>
      <c r="AE44" s="171" t="s">
        <v>16</v>
      </c>
      <c r="AF44" s="171"/>
      <c r="AG44" s="173" t="s">
        <v>113</v>
      </c>
      <c r="AH44" s="173" t="s">
        <v>114</v>
      </c>
      <c r="AI44" s="172" t="s">
        <v>17</v>
      </c>
      <c r="AJ44" s="171"/>
      <c r="AK44" s="171" t="s">
        <v>18</v>
      </c>
      <c r="AL44" s="171"/>
      <c r="AM44" s="171" t="s">
        <v>19</v>
      </c>
      <c r="AN44" s="171"/>
      <c r="AO44" s="171" t="s">
        <v>20</v>
      </c>
      <c r="AP44" s="171"/>
      <c r="AQ44" s="171" t="s">
        <v>21</v>
      </c>
      <c r="AR44" s="171"/>
      <c r="AS44" s="171" t="s">
        <v>22</v>
      </c>
      <c r="AT44" s="171"/>
      <c r="AU44" s="172" t="s">
        <v>23</v>
      </c>
      <c r="AV44" s="171"/>
      <c r="AW44" s="171" t="s">
        <v>24</v>
      </c>
      <c r="AX44" s="171"/>
      <c r="AY44" s="171" t="s">
        <v>25</v>
      </c>
      <c r="AZ44" s="171"/>
      <c r="BA44" s="172" t="s">
        <v>26</v>
      </c>
      <c r="BB44" s="171"/>
      <c r="BC44" s="171" t="s">
        <v>27</v>
      </c>
      <c r="BD44" s="171"/>
      <c r="BE44" s="171" t="s">
        <v>28</v>
      </c>
      <c r="BF44" s="171"/>
      <c r="BG44" s="172" t="s">
        <v>29</v>
      </c>
      <c r="BH44" s="171"/>
      <c r="BI44" s="171" t="s">
        <v>30</v>
      </c>
      <c r="BJ44" s="174"/>
      <c r="BK44" s="175" t="s">
        <v>115</v>
      </c>
      <c r="BL44" s="175" t="s">
        <v>116</v>
      </c>
      <c r="BM44" s="176" t="s">
        <v>117</v>
      </c>
      <c r="BN44" s="176" t="s">
        <v>118</v>
      </c>
      <c r="BO44" s="171" t="s">
        <v>119</v>
      </c>
    </row>
    <row r="45" spans="1:67" ht="21" customHeight="1">
      <c r="A45" s="247">
        <v>29</v>
      </c>
      <c r="B45" s="201" t="s">
        <v>169</v>
      </c>
      <c r="C45" s="201" t="s">
        <v>170</v>
      </c>
      <c r="D45" s="201" t="s">
        <v>171</v>
      </c>
      <c r="E45" s="248">
        <f t="shared" si="1"/>
        <v>2.734</v>
      </c>
      <c r="F45" s="249">
        <f t="shared" si="2"/>
        <v>3</v>
      </c>
      <c r="G45" s="250">
        <v>0</v>
      </c>
      <c r="H45" s="251" t="str">
        <f t="shared" si="3"/>
        <v>0</v>
      </c>
      <c r="I45" s="250">
        <v>0</v>
      </c>
      <c r="J45" s="251" t="str">
        <f t="shared" si="4"/>
        <v>0</v>
      </c>
      <c r="K45" s="250">
        <v>13.67</v>
      </c>
      <c r="L45" s="251" t="str">
        <f t="shared" si="5"/>
        <v>3</v>
      </c>
      <c r="M45" s="250">
        <v>0</v>
      </c>
      <c r="N45" s="251" t="str">
        <f t="shared" si="6"/>
        <v>0</v>
      </c>
      <c r="O45" s="250">
        <v>0</v>
      </c>
      <c r="P45" s="251" t="str">
        <f t="shared" si="7"/>
        <v>0</v>
      </c>
      <c r="Q45" s="252">
        <f t="shared" si="8"/>
        <v>10.165</v>
      </c>
      <c r="R45" s="253" t="str">
        <f t="shared" si="9"/>
        <v>8</v>
      </c>
      <c r="S45" s="250">
        <v>8</v>
      </c>
      <c r="T45" s="251" t="str">
        <f t="shared" si="10"/>
        <v>0</v>
      </c>
      <c r="U45" s="250">
        <v>12.33</v>
      </c>
      <c r="V45" s="251" t="str">
        <f t="shared" si="11"/>
        <v>4</v>
      </c>
      <c r="W45" s="252">
        <f t="shared" si="12"/>
        <v>11.798</v>
      </c>
      <c r="X45" s="253" t="str">
        <f t="shared" si="13"/>
        <v>5</v>
      </c>
      <c r="Y45" s="250">
        <v>11.33</v>
      </c>
      <c r="Z45" s="251" t="str">
        <f t="shared" si="14"/>
        <v>3</v>
      </c>
      <c r="AA45" s="250">
        <v>12.5</v>
      </c>
      <c r="AB45" s="251" t="str">
        <f t="shared" si="15"/>
        <v>2</v>
      </c>
      <c r="AC45" s="252">
        <v>12</v>
      </c>
      <c r="AD45" s="252" t="str">
        <f t="shared" si="16"/>
        <v>2</v>
      </c>
      <c r="AE45" s="250">
        <v>14</v>
      </c>
      <c r="AF45" s="251" t="str">
        <f t="shared" si="17"/>
        <v>2</v>
      </c>
      <c r="AG45" s="254">
        <f t="shared" si="18"/>
        <v>6.843999999999999</v>
      </c>
      <c r="AH45" s="255">
        <f t="shared" si="19"/>
        <v>18</v>
      </c>
      <c r="AI45" s="252">
        <f t="shared" si="20"/>
        <v>4.5</v>
      </c>
      <c r="AJ45" s="253">
        <f t="shared" si="21"/>
        <v>6</v>
      </c>
      <c r="AK45" s="250">
        <v>10</v>
      </c>
      <c r="AL45" s="251" t="str">
        <f>IF((AK45&gt;=9.999),"3","0")</f>
        <v>3</v>
      </c>
      <c r="AM45" s="250">
        <v>0</v>
      </c>
      <c r="AN45" s="251" t="str">
        <f>IF((AM45&gt;=9.999),"3","0")</f>
        <v>0</v>
      </c>
      <c r="AO45" s="250">
        <v>12.5</v>
      </c>
      <c r="AP45" s="251" t="str">
        <f>IF((AO45&gt;=9.999),"3","0")</f>
        <v>3</v>
      </c>
      <c r="AQ45" s="250">
        <v>0</v>
      </c>
      <c r="AR45" s="251" t="str">
        <f>IF((AQ45&gt;=9.999),"3","0")</f>
        <v>0</v>
      </c>
      <c r="AS45" s="250"/>
      <c r="AT45" s="251" t="str">
        <f>IF((AS45&gt;=9.999),"3","0")</f>
        <v>0</v>
      </c>
      <c r="AU45" s="252">
        <f t="shared" si="22"/>
        <v>10.455</v>
      </c>
      <c r="AV45" s="253" t="str">
        <f t="shared" si="23"/>
        <v>8</v>
      </c>
      <c r="AW45" s="250">
        <v>9.58</v>
      </c>
      <c r="AX45" s="251" t="str">
        <f>IF((AW45&gt;=9.999),"4","0")</f>
        <v>0</v>
      </c>
      <c r="AY45" s="250">
        <v>11.33</v>
      </c>
      <c r="AZ45" s="251" t="str">
        <f>IF((AY45&gt;=9.999),"4","0")</f>
        <v>4</v>
      </c>
      <c r="BA45" s="252">
        <f t="shared" si="24"/>
        <v>10.8</v>
      </c>
      <c r="BB45" s="253" t="str">
        <f t="shared" si="25"/>
        <v>5</v>
      </c>
      <c r="BC45" s="250">
        <v>11</v>
      </c>
      <c r="BD45" s="251" t="str">
        <f t="shared" si="26"/>
        <v>3</v>
      </c>
      <c r="BE45" s="250">
        <v>10.5</v>
      </c>
      <c r="BF45" s="251" t="str">
        <f>IF((BE45&gt;=9.999),"2","0")</f>
        <v>2</v>
      </c>
      <c r="BG45" s="252">
        <v>14</v>
      </c>
      <c r="BH45" s="252" t="str">
        <f t="shared" si="27"/>
        <v>2</v>
      </c>
      <c r="BI45" s="250">
        <v>16</v>
      </c>
      <c r="BJ45" s="251" t="str">
        <f>IF((BI45&gt;=9.999),"2","0")</f>
        <v>2</v>
      </c>
      <c r="BK45" s="254">
        <f t="shared" si="28"/>
        <v>7.771333333333333</v>
      </c>
      <c r="BL45" s="255">
        <f t="shared" si="29"/>
        <v>21</v>
      </c>
      <c r="BM45" s="256">
        <f t="shared" si="30"/>
        <v>7.307666666666666</v>
      </c>
      <c r="BN45" s="257">
        <f t="shared" si="31"/>
        <v>39</v>
      </c>
      <c r="BO45" s="247" t="str">
        <f t="shared" si="0"/>
        <v>Ajourné</v>
      </c>
    </row>
    <row r="46" spans="1:67" ht="21" customHeight="1">
      <c r="A46" s="195">
        <v>30</v>
      </c>
      <c r="B46" s="196" t="s">
        <v>224</v>
      </c>
      <c r="C46" s="196" t="s">
        <v>225</v>
      </c>
      <c r="D46" s="196" t="s">
        <v>226</v>
      </c>
      <c r="E46" s="178">
        <f t="shared" si="1"/>
        <v>8.267999999999999</v>
      </c>
      <c r="F46" s="196">
        <f t="shared" si="2"/>
        <v>3</v>
      </c>
      <c r="G46" s="229">
        <v>10</v>
      </c>
      <c r="H46" s="229" t="str">
        <f t="shared" si="3"/>
        <v>3</v>
      </c>
      <c r="I46" s="229">
        <v>6.33</v>
      </c>
      <c r="J46" s="229" t="str">
        <f t="shared" si="4"/>
        <v>0</v>
      </c>
      <c r="K46" s="229">
        <v>9.67</v>
      </c>
      <c r="L46" s="229" t="str">
        <f t="shared" si="5"/>
        <v>0</v>
      </c>
      <c r="M46" s="229">
        <v>5.67</v>
      </c>
      <c r="N46" s="229" t="str">
        <f t="shared" si="6"/>
        <v>0</v>
      </c>
      <c r="O46" s="229">
        <v>9.67</v>
      </c>
      <c r="P46" s="229" t="str">
        <f t="shared" si="7"/>
        <v>0</v>
      </c>
      <c r="Q46" s="212">
        <f t="shared" si="8"/>
        <v>12.125</v>
      </c>
      <c r="R46" s="229" t="str">
        <f t="shared" si="9"/>
        <v>8</v>
      </c>
      <c r="S46" s="229">
        <v>15.75</v>
      </c>
      <c r="T46" s="229" t="str">
        <f t="shared" si="10"/>
        <v>4</v>
      </c>
      <c r="U46" s="229">
        <v>8.5</v>
      </c>
      <c r="V46" s="229" t="str">
        <f t="shared" si="11"/>
        <v>0</v>
      </c>
      <c r="W46" s="212">
        <f t="shared" si="12"/>
        <v>12.6</v>
      </c>
      <c r="X46" s="229" t="str">
        <f t="shared" si="13"/>
        <v>5</v>
      </c>
      <c r="Y46" s="229">
        <v>14</v>
      </c>
      <c r="Z46" s="229" t="str">
        <f t="shared" si="14"/>
        <v>3</v>
      </c>
      <c r="AA46" s="229">
        <v>10.5</v>
      </c>
      <c r="AB46" s="229" t="str">
        <f t="shared" si="15"/>
        <v>2</v>
      </c>
      <c r="AC46" s="212">
        <v>12</v>
      </c>
      <c r="AD46" s="229" t="str">
        <f t="shared" si="16"/>
        <v>2</v>
      </c>
      <c r="AE46" s="229">
        <v>10</v>
      </c>
      <c r="AF46" s="229" t="str">
        <f t="shared" si="17"/>
        <v>2</v>
      </c>
      <c r="AG46" s="217">
        <f t="shared" si="18"/>
        <v>10.267333333333333</v>
      </c>
      <c r="AH46" s="218" t="str">
        <f t="shared" si="19"/>
        <v>30</v>
      </c>
      <c r="AI46" s="219">
        <f t="shared" si="20"/>
        <v>0</v>
      </c>
      <c r="AJ46" s="228">
        <f t="shared" si="21"/>
        <v>0</v>
      </c>
      <c r="AK46" s="228">
        <v>0</v>
      </c>
      <c r="AL46" s="228"/>
      <c r="AM46" s="228">
        <v>0</v>
      </c>
      <c r="AN46" s="228"/>
      <c r="AO46" s="228">
        <v>0</v>
      </c>
      <c r="AP46" s="228"/>
      <c r="AQ46" s="228">
        <v>0</v>
      </c>
      <c r="AR46" s="228"/>
      <c r="AS46" s="228">
        <v>0</v>
      </c>
      <c r="AT46" s="228"/>
      <c r="AU46" s="219">
        <f t="shared" si="22"/>
        <v>5.25</v>
      </c>
      <c r="AV46" s="228">
        <f t="shared" si="23"/>
        <v>0</v>
      </c>
      <c r="AW46" s="228">
        <v>0</v>
      </c>
      <c r="AX46" s="228"/>
      <c r="AY46" s="228">
        <v>10.5</v>
      </c>
      <c r="AZ46" s="228"/>
      <c r="BA46" s="219">
        <f t="shared" si="24"/>
        <v>12.8</v>
      </c>
      <c r="BB46" s="228" t="str">
        <f t="shared" si="25"/>
        <v>5</v>
      </c>
      <c r="BC46" s="228">
        <v>14</v>
      </c>
      <c r="BD46" s="228" t="str">
        <f t="shared" si="26"/>
        <v>3</v>
      </c>
      <c r="BE46" s="228">
        <v>11</v>
      </c>
      <c r="BF46" s="228"/>
      <c r="BG46" s="219">
        <v>14</v>
      </c>
      <c r="BH46" s="228" t="str">
        <f t="shared" si="27"/>
        <v>2</v>
      </c>
      <c r="BI46" s="228">
        <v>10</v>
      </c>
      <c r="BJ46" s="228"/>
      <c r="BK46" s="224">
        <f t="shared" si="28"/>
        <v>4.466666666666667</v>
      </c>
      <c r="BL46" s="225">
        <f t="shared" si="29"/>
        <v>7</v>
      </c>
      <c r="BM46" s="226">
        <f t="shared" si="30"/>
        <v>7.367</v>
      </c>
      <c r="BN46" s="227">
        <f t="shared" si="31"/>
        <v>25</v>
      </c>
      <c r="BO46" s="194" t="str">
        <f t="shared" si="0"/>
        <v>Ajourné</v>
      </c>
    </row>
    <row r="47" spans="1:67" ht="21" customHeight="1">
      <c r="A47" s="195">
        <v>31</v>
      </c>
      <c r="B47" s="195" t="s">
        <v>65</v>
      </c>
      <c r="C47" s="195" t="s">
        <v>66</v>
      </c>
      <c r="D47" s="195" t="s">
        <v>67</v>
      </c>
      <c r="E47" s="178">
        <f t="shared" si="1"/>
        <v>9.6</v>
      </c>
      <c r="F47" s="179">
        <f t="shared" si="2"/>
        <v>6</v>
      </c>
      <c r="G47" s="214">
        <v>9.17</v>
      </c>
      <c r="H47" s="214" t="str">
        <f t="shared" si="3"/>
        <v>0</v>
      </c>
      <c r="I47" s="214">
        <v>5.33</v>
      </c>
      <c r="J47" s="214" t="str">
        <f t="shared" si="4"/>
        <v>0</v>
      </c>
      <c r="K47" s="214">
        <v>12.83</v>
      </c>
      <c r="L47" s="214" t="str">
        <f t="shared" si="5"/>
        <v>3</v>
      </c>
      <c r="M47" s="214">
        <v>13</v>
      </c>
      <c r="N47" s="214" t="str">
        <f t="shared" si="6"/>
        <v>3</v>
      </c>
      <c r="O47" s="214">
        <v>7.67</v>
      </c>
      <c r="P47" s="214" t="str">
        <f t="shared" si="7"/>
        <v>0</v>
      </c>
      <c r="Q47" s="212">
        <f t="shared" si="8"/>
        <v>11.375</v>
      </c>
      <c r="R47" s="216" t="str">
        <f t="shared" si="9"/>
        <v>8</v>
      </c>
      <c r="S47" s="214">
        <v>10.5</v>
      </c>
      <c r="T47" s="214" t="str">
        <f t="shared" si="10"/>
        <v>4</v>
      </c>
      <c r="U47" s="214">
        <v>12.25</v>
      </c>
      <c r="V47" s="214" t="str">
        <f t="shared" si="11"/>
        <v>4</v>
      </c>
      <c r="W47" s="212">
        <f t="shared" si="12"/>
        <v>10.132</v>
      </c>
      <c r="X47" s="216" t="str">
        <f t="shared" si="13"/>
        <v>5</v>
      </c>
      <c r="Y47" s="214">
        <v>10</v>
      </c>
      <c r="Z47" s="214" t="str">
        <f t="shared" si="14"/>
        <v>3</v>
      </c>
      <c r="AA47" s="214">
        <v>10.33</v>
      </c>
      <c r="AB47" s="214" t="str">
        <f t="shared" si="15"/>
        <v>2</v>
      </c>
      <c r="AC47" s="212">
        <v>12</v>
      </c>
      <c r="AD47" s="212" t="str">
        <f t="shared" si="16"/>
        <v>2</v>
      </c>
      <c r="AE47" s="214">
        <v>14.5</v>
      </c>
      <c r="AF47" s="214" t="str">
        <f t="shared" si="17"/>
        <v>2</v>
      </c>
      <c r="AG47" s="217">
        <f t="shared" si="18"/>
        <v>10.322</v>
      </c>
      <c r="AH47" s="218" t="str">
        <f t="shared" si="19"/>
        <v>30</v>
      </c>
      <c r="AI47" s="219">
        <f t="shared" si="20"/>
        <v>2</v>
      </c>
      <c r="AJ47" s="220">
        <f t="shared" si="21"/>
        <v>0</v>
      </c>
      <c r="AK47" s="222">
        <v>0</v>
      </c>
      <c r="AL47" s="222"/>
      <c r="AM47" s="222">
        <v>0</v>
      </c>
      <c r="AN47" s="222"/>
      <c r="AO47" s="222">
        <v>0</v>
      </c>
      <c r="AP47" s="222"/>
      <c r="AQ47" s="222">
        <v>10</v>
      </c>
      <c r="AR47" s="222"/>
      <c r="AS47" s="222">
        <v>0</v>
      </c>
      <c r="AT47" s="222"/>
      <c r="AU47" s="219">
        <f t="shared" si="22"/>
        <v>5</v>
      </c>
      <c r="AV47" s="220">
        <f t="shared" si="23"/>
        <v>0</v>
      </c>
      <c r="AW47" s="222">
        <v>0</v>
      </c>
      <c r="AX47" s="222"/>
      <c r="AY47" s="222">
        <v>10</v>
      </c>
      <c r="AZ47" s="222"/>
      <c r="BA47" s="219">
        <f t="shared" si="24"/>
        <v>6</v>
      </c>
      <c r="BB47" s="220">
        <f t="shared" si="25"/>
        <v>0</v>
      </c>
      <c r="BC47" s="222">
        <v>10</v>
      </c>
      <c r="BD47" s="222"/>
      <c r="BE47" s="222">
        <v>0</v>
      </c>
      <c r="BF47" s="222"/>
      <c r="BG47" s="219">
        <v>14</v>
      </c>
      <c r="BH47" s="219" t="str">
        <f t="shared" si="27"/>
        <v>2</v>
      </c>
      <c r="BI47" s="222"/>
      <c r="BJ47" s="222"/>
      <c r="BK47" s="224">
        <f t="shared" si="28"/>
        <v>4.266666666666667</v>
      </c>
      <c r="BL47" s="225">
        <f t="shared" si="29"/>
        <v>2</v>
      </c>
      <c r="BM47" s="226">
        <f t="shared" si="30"/>
        <v>7.2943333333333324</v>
      </c>
      <c r="BN47" s="227">
        <f t="shared" si="31"/>
        <v>23</v>
      </c>
      <c r="BO47" s="194" t="str">
        <f t="shared" si="0"/>
        <v>Ajourné</v>
      </c>
    </row>
    <row r="48" spans="1:67" ht="21" customHeight="1">
      <c r="A48" s="195">
        <v>32</v>
      </c>
      <c r="B48" s="195" t="s">
        <v>68</v>
      </c>
      <c r="C48" s="195" t="s">
        <v>69</v>
      </c>
      <c r="D48" s="195" t="s">
        <v>70</v>
      </c>
      <c r="E48" s="178">
        <f t="shared" si="1"/>
        <v>9.033999999999999</v>
      </c>
      <c r="F48" s="179">
        <f t="shared" si="2"/>
        <v>3</v>
      </c>
      <c r="G48" s="214">
        <v>14.67</v>
      </c>
      <c r="H48" s="214" t="str">
        <f t="shared" si="3"/>
        <v>3</v>
      </c>
      <c r="I48" s="214">
        <v>7</v>
      </c>
      <c r="J48" s="214" t="str">
        <f t="shared" si="4"/>
        <v>0</v>
      </c>
      <c r="K48" s="214">
        <v>9.83</v>
      </c>
      <c r="L48" s="214" t="str">
        <f t="shared" si="5"/>
        <v>0</v>
      </c>
      <c r="M48" s="214">
        <v>8</v>
      </c>
      <c r="N48" s="214" t="str">
        <f t="shared" si="6"/>
        <v>0</v>
      </c>
      <c r="O48" s="214">
        <v>5.67</v>
      </c>
      <c r="P48" s="214" t="str">
        <f t="shared" si="7"/>
        <v>0</v>
      </c>
      <c r="Q48" s="212">
        <f t="shared" si="8"/>
        <v>10.835</v>
      </c>
      <c r="R48" s="216" t="str">
        <f t="shared" si="9"/>
        <v>8</v>
      </c>
      <c r="S48" s="214">
        <v>9.17</v>
      </c>
      <c r="T48" s="214" t="str">
        <f t="shared" si="10"/>
        <v>0</v>
      </c>
      <c r="U48" s="214">
        <v>12.5</v>
      </c>
      <c r="V48" s="214" t="str">
        <f t="shared" si="11"/>
        <v>4</v>
      </c>
      <c r="W48" s="212">
        <f t="shared" si="12"/>
        <v>11.732</v>
      </c>
      <c r="X48" s="216" t="str">
        <f t="shared" si="13"/>
        <v>5</v>
      </c>
      <c r="Y48" s="214">
        <v>10</v>
      </c>
      <c r="Z48" s="214" t="str">
        <f t="shared" si="14"/>
        <v>3</v>
      </c>
      <c r="AA48" s="214">
        <v>14.33</v>
      </c>
      <c r="AB48" s="214" t="str">
        <f t="shared" si="15"/>
        <v>2</v>
      </c>
      <c r="AC48" s="212">
        <v>12</v>
      </c>
      <c r="AD48" s="212" t="str">
        <f t="shared" si="16"/>
        <v>2</v>
      </c>
      <c r="AE48" s="214">
        <v>10</v>
      </c>
      <c r="AF48" s="214" t="str">
        <f t="shared" si="17"/>
        <v>2</v>
      </c>
      <c r="AG48" s="217">
        <f t="shared" si="18"/>
        <v>10.161666666666667</v>
      </c>
      <c r="AH48" s="218" t="str">
        <f t="shared" si="19"/>
        <v>30</v>
      </c>
      <c r="AI48" s="219">
        <f t="shared" si="20"/>
        <v>6.733999999999999</v>
      </c>
      <c r="AJ48" s="220">
        <f t="shared" si="21"/>
        <v>0</v>
      </c>
      <c r="AK48" s="222">
        <v>12</v>
      </c>
      <c r="AL48" s="222"/>
      <c r="AM48" s="222">
        <v>10.5</v>
      </c>
      <c r="AN48" s="222"/>
      <c r="AO48" s="222">
        <v>0</v>
      </c>
      <c r="AP48" s="222"/>
      <c r="AQ48" s="222">
        <v>0</v>
      </c>
      <c r="AR48" s="222"/>
      <c r="AS48" s="222">
        <v>11.17</v>
      </c>
      <c r="AT48" s="222"/>
      <c r="AU48" s="219">
        <f t="shared" si="22"/>
        <v>5.5</v>
      </c>
      <c r="AV48" s="220">
        <f t="shared" si="23"/>
        <v>0</v>
      </c>
      <c r="AW48" s="222">
        <v>0</v>
      </c>
      <c r="AX48" s="222"/>
      <c r="AY48" s="222">
        <v>11</v>
      </c>
      <c r="AZ48" s="222"/>
      <c r="BA48" s="219">
        <f t="shared" si="24"/>
        <v>13.568000000000001</v>
      </c>
      <c r="BB48" s="220" t="str">
        <f t="shared" si="25"/>
        <v>5</v>
      </c>
      <c r="BC48" s="222">
        <v>13.5</v>
      </c>
      <c r="BD48" s="222" t="str">
        <f>IF((BC48&gt;=9.999),"3","0")</f>
        <v>3</v>
      </c>
      <c r="BE48" s="222">
        <v>13.67</v>
      </c>
      <c r="BF48" s="222"/>
      <c r="BG48" s="219">
        <v>14</v>
      </c>
      <c r="BH48" s="219" t="str">
        <f t="shared" si="27"/>
        <v>2</v>
      </c>
      <c r="BI48" s="222">
        <v>10</v>
      </c>
      <c r="BJ48" s="222"/>
      <c r="BK48" s="224">
        <f t="shared" si="28"/>
        <v>8.028333333333332</v>
      </c>
      <c r="BL48" s="225">
        <f t="shared" si="29"/>
        <v>7</v>
      </c>
      <c r="BM48" s="226">
        <f t="shared" si="30"/>
        <v>9.095</v>
      </c>
      <c r="BN48" s="227">
        <f t="shared" si="31"/>
        <v>25</v>
      </c>
      <c r="BO48" s="194" t="str">
        <f t="shared" si="0"/>
        <v>Ajourné</v>
      </c>
    </row>
    <row r="49" spans="1:67" ht="21" customHeight="1">
      <c r="A49" s="194">
        <v>33</v>
      </c>
      <c r="B49" s="160" t="s">
        <v>172</v>
      </c>
      <c r="C49" s="160" t="s">
        <v>173</v>
      </c>
      <c r="D49" s="160" t="s">
        <v>174</v>
      </c>
      <c r="E49" s="185">
        <f t="shared" si="1"/>
        <v>4.8</v>
      </c>
      <c r="F49" s="186">
        <f t="shared" si="2"/>
        <v>6</v>
      </c>
      <c r="G49" s="221">
        <v>0</v>
      </c>
      <c r="H49" s="222" t="str">
        <f t="shared" si="3"/>
        <v>0</v>
      </c>
      <c r="I49" s="221">
        <v>0</v>
      </c>
      <c r="J49" s="222" t="str">
        <f t="shared" si="4"/>
        <v>0</v>
      </c>
      <c r="K49" s="221">
        <v>10.67</v>
      </c>
      <c r="L49" s="222" t="str">
        <f t="shared" si="5"/>
        <v>3</v>
      </c>
      <c r="M49" s="221">
        <v>0</v>
      </c>
      <c r="N49" s="222" t="str">
        <f t="shared" si="6"/>
        <v>0</v>
      </c>
      <c r="O49" s="221">
        <v>13.33</v>
      </c>
      <c r="P49" s="222" t="str">
        <f t="shared" si="7"/>
        <v>3</v>
      </c>
      <c r="Q49" s="219">
        <f t="shared" si="8"/>
        <v>11.625</v>
      </c>
      <c r="R49" s="220" t="str">
        <f t="shared" si="9"/>
        <v>8</v>
      </c>
      <c r="S49" s="221">
        <v>11.75</v>
      </c>
      <c r="T49" s="222" t="str">
        <f t="shared" si="10"/>
        <v>4</v>
      </c>
      <c r="U49" s="221">
        <v>11.5</v>
      </c>
      <c r="V49" s="222" t="str">
        <f t="shared" si="11"/>
        <v>4</v>
      </c>
      <c r="W49" s="219">
        <f t="shared" si="12"/>
        <v>11.3</v>
      </c>
      <c r="X49" s="220" t="str">
        <f t="shared" si="13"/>
        <v>5</v>
      </c>
      <c r="Y49" s="221">
        <v>11.5</v>
      </c>
      <c r="Z49" s="222" t="str">
        <f t="shared" si="14"/>
        <v>3</v>
      </c>
      <c r="AA49" s="221">
        <v>11</v>
      </c>
      <c r="AB49" s="222" t="str">
        <f t="shared" si="15"/>
        <v>2</v>
      </c>
      <c r="AC49" s="219">
        <v>12</v>
      </c>
      <c r="AD49" s="219" t="str">
        <f t="shared" si="16"/>
        <v>2</v>
      </c>
      <c r="AE49" s="221">
        <v>10</v>
      </c>
      <c r="AF49" s="222" t="str">
        <f t="shared" si="17"/>
        <v>2</v>
      </c>
      <c r="AG49" s="224">
        <f t="shared" si="18"/>
        <v>8.183333333333334</v>
      </c>
      <c r="AH49" s="225">
        <f t="shared" si="19"/>
        <v>21</v>
      </c>
      <c r="AI49" s="219">
        <f t="shared" si="20"/>
        <v>4.334</v>
      </c>
      <c r="AJ49" s="220">
        <f t="shared" si="21"/>
        <v>6</v>
      </c>
      <c r="AK49" s="221">
        <v>0</v>
      </c>
      <c r="AL49" s="222" t="str">
        <f>IF((AK49&gt;=9.999),"3","0")</f>
        <v>0</v>
      </c>
      <c r="AM49" s="221">
        <v>0</v>
      </c>
      <c r="AN49" s="222" t="str">
        <f>IF((AM49&gt;=9.999),"3","0")</f>
        <v>0</v>
      </c>
      <c r="AO49" s="221">
        <v>10</v>
      </c>
      <c r="AP49" s="222" t="str">
        <f>IF((AO49&gt;=9.999),"3","0")</f>
        <v>3</v>
      </c>
      <c r="AQ49" s="221">
        <v>0</v>
      </c>
      <c r="AR49" s="222" t="str">
        <f>IF((AQ49&gt;=9.999),"3","0")</f>
        <v>0</v>
      </c>
      <c r="AS49" s="221">
        <v>11.67</v>
      </c>
      <c r="AT49" s="222" t="str">
        <f>IF((AS49&gt;=9.999),"3","0")</f>
        <v>3</v>
      </c>
      <c r="AU49" s="219">
        <f t="shared" si="22"/>
        <v>12.434999999999999</v>
      </c>
      <c r="AV49" s="220" t="str">
        <f t="shared" si="23"/>
        <v>8</v>
      </c>
      <c r="AW49" s="221">
        <v>13.37</v>
      </c>
      <c r="AX49" s="222" t="str">
        <f>IF((AW49&gt;=9.999),"4","0")</f>
        <v>4</v>
      </c>
      <c r="AY49" s="221">
        <v>11.5</v>
      </c>
      <c r="AZ49" s="222" t="str">
        <f>IF((AY49&gt;=9.999),"4","0")</f>
        <v>4</v>
      </c>
      <c r="BA49" s="219">
        <f t="shared" si="24"/>
        <v>11.3</v>
      </c>
      <c r="BB49" s="220" t="str">
        <f t="shared" si="25"/>
        <v>5</v>
      </c>
      <c r="BC49" s="221">
        <v>11.5</v>
      </c>
      <c r="BD49" s="222" t="str">
        <f>IF((BC49&gt;=9.999),"3","0")</f>
        <v>3</v>
      </c>
      <c r="BE49" s="221">
        <v>11</v>
      </c>
      <c r="BF49" s="222" t="str">
        <f>IF((BE49&gt;=9.999),"2","0")</f>
        <v>2</v>
      </c>
      <c r="BG49" s="219">
        <v>14</v>
      </c>
      <c r="BH49" s="219" t="str">
        <f t="shared" si="27"/>
        <v>2</v>
      </c>
      <c r="BI49" s="221">
        <v>11</v>
      </c>
      <c r="BJ49" s="222" t="str">
        <f>IF((BI49&gt;=9.999),"2","0")</f>
        <v>2</v>
      </c>
      <c r="BK49" s="224">
        <f t="shared" si="28"/>
        <v>8.299666666666665</v>
      </c>
      <c r="BL49" s="225">
        <f t="shared" si="29"/>
        <v>21</v>
      </c>
      <c r="BM49" s="226">
        <f t="shared" si="30"/>
        <v>8.2415</v>
      </c>
      <c r="BN49" s="227">
        <f t="shared" si="31"/>
        <v>42</v>
      </c>
      <c r="BO49" s="194" t="str">
        <f t="shared" si="0"/>
        <v>Ajourné</v>
      </c>
    </row>
    <row r="50" spans="1:67" ht="21" customHeight="1">
      <c r="A50" s="194">
        <v>34</v>
      </c>
      <c r="B50" s="160" t="s">
        <v>175</v>
      </c>
      <c r="C50" s="160" t="s">
        <v>176</v>
      </c>
      <c r="D50" s="160" t="s">
        <v>177</v>
      </c>
      <c r="E50" s="185">
        <f t="shared" si="1"/>
        <v>7.799999999999999</v>
      </c>
      <c r="F50" s="186">
        <f t="shared" si="2"/>
        <v>6</v>
      </c>
      <c r="G50" s="221">
        <v>2.67</v>
      </c>
      <c r="H50" s="222" t="str">
        <f t="shared" si="3"/>
        <v>0</v>
      </c>
      <c r="I50" s="221">
        <v>9.67</v>
      </c>
      <c r="J50" s="222" t="str">
        <f t="shared" si="4"/>
        <v>0</v>
      </c>
      <c r="K50" s="221">
        <v>10.33</v>
      </c>
      <c r="L50" s="222" t="str">
        <f t="shared" si="5"/>
        <v>3</v>
      </c>
      <c r="M50" s="221">
        <v>5.33</v>
      </c>
      <c r="N50" s="222" t="str">
        <f t="shared" si="6"/>
        <v>0</v>
      </c>
      <c r="O50" s="221">
        <v>11</v>
      </c>
      <c r="P50" s="222" t="str">
        <f t="shared" si="7"/>
        <v>3</v>
      </c>
      <c r="Q50" s="219">
        <f t="shared" si="8"/>
        <v>12.559999999999999</v>
      </c>
      <c r="R50" s="220" t="str">
        <f t="shared" si="9"/>
        <v>8</v>
      </c>
      <c r="S50" s="221">
        <v>14.12</v>
      </c>
      <c r="T50" s="222" t="str">
        <f t="shared" si="10"/>
        <v>4</v>
      </c>
      <c r="U50" s="221">
        <v>11</v>
      </c>
      <c r="V50" s="222" t="str">
        <f t="shared" si="11"/>
        <v>4</v>
      </c>
      <c r="W50" s="219">
        <f t="shared" si="12"/>
        <v>11.6</v>
      </c>
      <c r="X50" s="220" t="str">
        <f t="shared" si="13"/>
        <v>5</v>
      </c>
      <c r="Y50" s="221">
        <v>12</v>
      </c>
      <c r="Z50" s="222" t="str">
        <f t="shared" si="14"/>
        <v>3</v>
      </c>
      <c r="AA50" s="221">
        <v>11</v>
      </c>
      <c r="AB50" s="222" t="str">
        <f t="shared" si="15"/>
        <v>2</v>
      </c>
      <c r="AC50" s="219">
        <v>12</v>
      </c>
      <c r="AD50" s="219" t="str">
        <f t="shared" si="16"/>
        <v>2</v>
      </c>
      <c r="AE50" s="221">
        <v>14</v>
      </c>
      <c r="AF50" s="222" t="str">
        <f t="shared" si="17"/>
        <v>2</v>
      </c>
      <c r="AG50" s="224">
        <f t="shared" si="18"/>
        <v>9.982666666666665</v>
      </c>
      <c r="AH50" s="225">
        <f t="shared" si="19"/>
        <v>21</v>
      </c>
      <c r="AI50" s="219">
        <f t="shared" si="20"/>
        <v>0</v>
      </c>
      <c r="AJ50" s="220">
        <f t="shared" si="21"/>
        <v>0</v>
      </c>
      <c r="AK50" s="221">
        <v>0</v>
      </c>
      <c r="AL50" s="222" t="str">
        <f>IF((AK50&gt;=9.999),"3","0")</f>
        <v>0</v>
      </c>
      <c r="AM50" s="221">
        <v>0</v>
      </c>
      <c r="AN50" s="222" t="str">
        <f>IF((AM50&gt;=9.999),"3","0")</f>
        <v>0</v>
      </c>
      <c r="AO50" s="221">
        <v>0</v>
      </c>
      <c r="AP50" s="222" t="str">
        <f>IF((AO50&gt;=9.999),"3","0")</f>
        <v>0</v>
      </c>
      <c r="AQ50" s="221">
        <v>0</v>
      </c>
      <c r="AR50" s="222" t="str">
        <f>IF((AQ50&gt;=9.999),"3","0")</f>
        <v>0</v>
      </c>
      <c r="AS50" s="221">
        <v>0</v>
      </c>
      <c r="AT50" s="222" t="str">
        <f>IF((AS50&gt;=9.999),"3","0")</f>
        <v>0</v>
      </c>
      <c r="AU50" s="219">
        <f t="shared" si="22"/>
        <v>11.125</v>
      </c>
      <c r="AV50" s="220" t="str">
        <f t="shared" si="23"/>
        <v>8</v>
      </c>
      <c r="AW50" s="221">
        <v>11.25</v>
      </c>
      <c r="AX50" s="222" t="str">
        <f>IF((AW50&gt;=9.999),"4","0")</f>
        <v>4</v>
      </c>
      <c r="AY50" s="221">
        <v>11</v>
      </c>
      <c r="AZ50" s="222" t="str">
        <f>IF((AY50&gt;=9.999),"4","0")</f>
        <v>4</v>
      </c>
      <c r="BA50" s="219">
        <f t="shared" si="24"/>
        <v>12.3</v>
      </c>
      <c r="BB50" s="220" t="str">
        <f t="shared" si="25"/>
        <v>5</v>
      </c>
      <c r="BC50" s="221">
        <v>12.5</v>
      </c>
      <c r="BD50" s="222" t="str">
        <f>IF((BC50&gt;=9.999),"3","0")</f>
        <v>3</v>
      </c>
      <c r="BE50" s="221">
        <v>12</v>
      </c>
      <c r="BF50" s="222" t="str">
        <f>IF((BE50&gt;=9.999),"2","0")</f>
        <v>2</v>
      </c>
      <c r="BG50" s="219">
        <v>14</v>
      </c>
      <c r="BH50" s="219" t="str">
        <f t="shared" si="27"/>
        <v>2</v>
      </c>
      <c r="BI50" s="221">
        <v>14</v>
      </c>
      <c r="BJ50" s="222" t="str">
        <f>IF((BI50&gt;=9.999),"2","0")</f>
        <v>2</v>
      </c>
      <c r="BK50" s="224">
        <f t="shared" si="28"/>
        <v>5.95</v>
      </c>
      <c r="BL50" s="225">
        <f t="shared" si="29"/>
        <v>15</v>
      </c>
      <c r="BM50" s="226">
        <f t="shared" si="30"/>
        <v>7.966333333333333</v>
      </c>
      <c r="BN50" s="227">
        <f t="shared" si="31"/>
        <v>36</v>
      </c>
      <c r="BO50" s="194" t="str">
        <f t="shared" si="0"/>
        <v>Ajourné</v>
      </c>
    </row>
    <row r="51" spans="1:67" ht="21" customHeight="1">
      <c r="A51" s="194">
        <v>35</v>
      </c>
      <c r="B51" s="195" t="s">
        <v>74</v>
      </c>
      <c r="C51" s="195" t="s">
        <v>75</v>
      </c>
      <c r="D51" s="195" t="s">
        <v>76</v>
      </c>
      <c r="E51" s="178">
        <f t="shared" si="1"/>
        <v>9.032000000000002</v>
      </c>
      <c r="F51" s="179">
        <f t="shared" si="2"/>
        <v>6</v>
      </c>
      <c r="G51" s="181">
        <v>15.5</v>
      </c>
      <c r="H51" s="181" t="str">
        <f t="shared" si="3"/>
        <v>3</v>
      </c>
      <c r="I51" s="181">
        <v>5.33</v>
      </c>
      <c r="J51" s="181" t="str">
        <f t="shared" si="4"/>
        <v>0</v>
      </c>
      <c r="K51" s="181">
        <v>12</v>
      </c>
      <c r="L51" s="181" t="str">
        <f t="shared" si="5"/>
        <v>3</v>
      </c>
      <c r="M51" s="181">
        <v>7</v>
      </c>
      <c r="N51" s="181" t="str">
        <f t="shared" si="6"/>
        <v>0</v>
      </c>
      <c r="O51" s="181">
        <v>5.33</v>
      </c>
      <c r="P51" s="181" t="str">
        <f t="shared" si="7"/>
        <v>0</v>
      </c>
      <c r="Q51" s="178">
        <f t="shared" si="8"/>
        <v>13</v>
      </c>
      <c r="R51" s="179" t="str">
        <f t="shared" si="9"/>
        <v>8</v>
      </c>
      <c r="S51" s="181">
        <v>15</v>
      </c>
      <c r="T51" s="181" t="str">
        <f t="shared" si="10"/>
        <v>4</v>
      </c>
      <c r="U51" s="181">
        <v>11</v>
      </c>
      <c r="V51" s="181" t="str">
        <f t="shared" si="11"/>
        <v>4</v>
      </c>
      <c r="W51" s="178">
        <f t="shared" si="12"/>
        <v>10.6</v>
      </c>
      <c r="X51" s="179" t="str">
        <f t="shared" si="13"/>
        <v>5</v>
      </c>
      <c r="Y51" s="181">
        <v>10</v>
      </c>
      <c r="Z51" s="181" t="str">
        <f t="shared" si="14"/>
        <v>3</v>
      </c>
      <c r="AA51" s="181">
        <v>11.5</v>
      </c>
      <c r="AB51" s="181" t="str">
        <f t="shared" si="15"/>
        <v>2</v>
      </c>
      <c r="AC51" s="178">
        <v>12</v>
      </c>
      <c r="AD51" s="178" t="str">
        <f t="shared" si="16"/>
        <v>2</v>
      </c>
      <c r="AE51" s="181">
        <v>12.75</v>
      </c>
      <c r="AF51" s="181" t="str">
        <f t="shared" si="17"/>
        <v>2</v>
      </c>
      <c r="AG51" s="183">
        <f t="shared" si="18"/>
        <v>10.549333333333333</v>
      </c>
      <c r="AH51" s="184" t="str">
        <f t="shared" si="19"/>
        <v>30</v>
      </c>
      <c r="AI51" s="185">
        <f t="shared" si="20"/>
        <v>4.3660000000000005</v>
      </c>
      <c r="AJ51" s="186">
        <f t="shared" si="21"/>
        <v>0</v>
      </c>
      <c r="AK51" s="188">
        <v>0</v>
      </c>
      <c r="AL51" s="188"/>
      <c r="AM51" s="188">
        <v>0</v>
      </c>
      <c r="AN51" s="188"/>
      <c r="AO51" s="188">
        <v>10</v>
      </c>
      <c r="AP51" s="188"/>
      <c r="AQ51" s="188">
        <v>11.83</v>
      </c>
      <c r="AR51" s="188"/>
      <c r="AS51" s="188">
        <v>0</v>
      </c>
      <c r="AT51" s="188"/>
      <c r="AU51" s="185">
        <f t="shared" si="22"/>
        <v>10.5</v>
      </c>
      <c r="AV51" s="186" t="str">
        <f t="shared" si="23"/>
        <v>8</v>
      </c>
      <c r="AW51" s="188">
        <v>14</v>
      </c>
      <c r="AX51" s="188" t="str">
        <f>IF((AW51&gt;=9.999),"4","0")</f>
        <v>4</v>
      </c>
      <c r="AY51" s="188">
        <v>7</v>
      </c>
      <c r="AZ51" s="188"/>
      <c r="BA51" s="185">
        <f t="shared" si="24"/>
        <v>10</v>
      </c>
      <c r="BB51" s="186" t="str">
        <f t="shared" si="25"/>
        <v>5</v>
      </c>
      <c r="BC51" s="188">
        <v>10</v>
      </c>
      <c r="BD51" s="188"/>
      <c r="BE51" s="188">
        <v>10</v>
      </c>
      <c r="BF51" s="188"/>
      <c r="BG51" s="185">
        <v>14</v>
      </c>
      <c r="BH51" s="185" t="str">
        <f t="shared" si="27"/>
        <v>2</v>
      </c>
      <c r="BI51" s="188">
        <v>10</v>
      </c>
      <c r="BJ51" s="188"/>
      <c r="BK51" s="190">
        <f t="shared" si="28"/>
        <v>7.583</v>
      </c>
      <c r="BL51" s="191">
        <f t="shared" si="29"/>
        <v>15</v>
      </c>
      <c r="BM51" s="192">
        <f t="shared" si="30"/>
        <v>9.066166666666668</v>
      </c>
      <c r="BN51" s="193">
        <f t="shared" si="31"/>
        <v>36</v>
      </c>
      <c r="BO51" s="194" t="str">
        <f t="shared" si="0"/>
        <v>Ajourné</v>
      </c>
    </row>
    <row r="52" spans="1:67" ht="21" customHeight="1">
      <c r="A52" s="194">
        <v>36</v>
      </c>
      <c r="B52" s="196" t="s">
        <v>227</v>
      </c>
      <c r="C52" s="196" t="s">
        <v>228</v>
      </c>
      <c r="D52" s="196" t="s">
        <v>229</v>
      </c>
      <c r="E52" s="178">
        <f t="shared" si="1"/>
        <v>7.465999999999999</v>
      </c>
      <c r="F52" s="196">
        <f t="shared" si="2"/>
        <v>6</v>
      </c>
      <c r="G52" s="196">
        <v>11.33</v>
      </c>
      <c r="H52" s="196" t="str">
        <f t="shared" si="3"/>
        <v>3</v>
      </c>
      <c r="I52" s="196">
        <v>7.67</v>
      </c>
      <c r="J52" s="196" t="str">
        <f t="shared" si="4"/>
        <v>0</v>
      </c>
      <c r="K52" s="196">
        <v>10</v>
      </c>
      <c r="L52" s="196" t="str">
        <f t="shared" si="5"/>
        <v>3</v>
      </c>
      <c r="M52" s="196">
        <v>5</v>
      </c>
      <c r="N52" s="196" t="str">
        <f t="shared" si="6"/>
        <v>0</v>
      </c>
      <c r="O52" s="196">
        <v>3.33</v>
      </c>
      <c r="P52" s="196" t="str">
        <f t="shared" si="7"/>
        <v>0</v>
      </c>
      <c r="Q52" s="178">
        <f t="shared" si="8"/>
        <v>12.75</v>
      </c>
      <c r="R52" s="196" t="str">
        <f t="shared" si="9"/>
        <v>8</v>
      </c>
      <c r="S52" s="196">
        <v>15.5</v>
      </c>
      <c r="T52" s="196" t="str">
        <f t="shared" si="10"/>
        <v>4</v>
      </c>
      <c r="U52" s="196">
        <v>10</v>
      </c>
      <c r="V52" s="196" t="str">
        <f t="shared" si="11"/>
        <v>4</v>
      </c>
      <c r="W52" s="178">
        <f t="shared" si="12"/>
        <v>13.1</v>
      </c>
      <c r="X52" s="196" t="str">
        <f t="shared" si="13"/>
        <v>5</v>
      </c>
      <c r="Y52" s="196">
        <v>13.5</v>
      </c>
      <c r="Z52" s="196" t="str">
        <f t="shared" si="14"/>
        <v>3</v>
      </c>
      <c r="AA52" s="196">
        <v>12.5</v>
      </c>
      <c r="AB52" s="196" t="str">
        <f t="shared" si="15"/>
        <v>2</v>
      </c>
      <c r="AC52" s="178">
        <v>12</v>
      </c>
      <c r="AD52" s="196" t="str">
        <f t="shared" si="16"/>
        <v>2</v>
      </c>
      <c r="AE52" s="196">
        <v>10.5</v>
      </c>
      <c r="AF52" s="196" t="str">
        <f t="shared" si="17"/>
        <v>2</v>
      </c>
      <c r="AG52" s="183">
        <f t="shared" si="18"/>
        <v>10.116333333333333</v>
      </c>
      <c r="AH52" s="184" t="str">
        <f t="shared" si="19"/>
        <v>30</v>
      </c>
      <c r="AI52" s="185">
        <f t="shared" si="20"/>
        <v>0</v>
      </c>
      <c r="AJ52" s="160">
        <f t="shared" si="21"/>
        <v>0</v>
      </c>
      <c r="AK52" s="160">
        <v>0</v>
      </c>
      <c r="AL52" s="160"/>
      <c r="AM52" s="160">
        <v>0</v>
      </c>
      <c r="AN52" s="160"/>
      <c r="AO52" s="160">
        <v>0</v>
      </c>
      <c r="AP52" s="160"/>
      <c r="AQ52" s="160">
        <v>0</v>
      </c>
      <c r="AR52" s="160"/>
      <c r="AS52" s="160">
        <v>0</v>
      </c>
      <c r="AT52" s="160"/>
      <c r="AU52" s="185">
        <f t="shared" si="22"/>
        <v>10.75</v>
      </c>
      <c r="AV52" s="160" t="str">
        <f t="shared" si="23"/>
        <v>8</v>
      </c>
      <c r="AW52" s="160">
        <v>10</v>
      </c>
      <c r="AX52" s="160"/>
      <c r="AY52" s="160">
        <v>11.5</v>
      </c>
      <c r="AZ52" s="160"/>
      <c r="BA52" s="185">
        <f t="shared" si="24"/>
        <v>14.132</v>
      </c>
      <c r="BB52" s="160" t="str">
        <f t="shared" si="25"/>
        <v>5</v>
      </c>
      <c r="BC52" s="160">
        <v>14</v>
      </c>
      <c r="BD52" s="160" t="str">
        <f aca="true" t="shared" si="46" ref="BD52:BD58">IF((BC52&gt;=9.999),"3","0")</f>
        <v>3</v>
      </c>
      <c r="BE52" s="160">
        <v>14.33</v>
      </c>
      <c r="BF52" s="160"/>
      <c r="BG52" s="185">
        <v>14</v>
      </c>
      <c r="BH52" s="160" t="str">
        <f t="shared" si="27"/>
        <v>2</v>
      </c>
      <c r="BI52" s="160">
        <v>10.5</v>
      </c>
      <c r="BJ52" s="160"/>
      <c r="BK52" s="190">
        <f t="shared" si="28"/>
        <v>6.155333333333333</v>
      </c>
      <c r="BL52" s="191">
        <f t="shared" si="29"/>
        <v>15</v>
      </c>
      <c r="BM52" s="192">
        <f t="shared" si="30"/>
        <v>8.135833333333332</v>
      </c>
      <c r="BN52" s="193">
        <f t="shared" si="31"/>
        <v>36</v>
      </c>
      <c r="BO52" s="194" t="str">
        <f t="shared" si="0"/>
        <v>Ajourné</v>
      </c>
    </row>
    <row r="53" spans="1:67" ht="21" customHeight="1">
      <c r="A53" s="195">
        <v>37</v>
      </c>
      <c r="B53" s="196" t="s">
        <v>178</v>
      </c>
      <c r="C53" s="196" t="s">
        <v>179</v>
      </c>
      <c r="D53" s="196" t="s">
        <v>180</v>
      </c>
      <c r="E53" s="178">
        <f t="shared" si="1"/>
        <v>10.266</v>
      </c>
      <c r="F53" s="179" t="str">
        <f t="shared" si="2"/>
        <v>15</v>
      </c>
      <c r="G53" s="180">
        <v>13.83</v>
      </c>
      <c r="H53" s="181" t="str">
        <f t="shared" si="3"/>
        <v>3</v>
      </c>
      <c r="I53" s="180">
        <v>10.17</v>
      </c>
      <c r="J53" s="181" t="str">
        <f t="shared" si="4"/>
        <v>3</v>
      </c>
      <c r="K53" s="180">
        <v>10</v>
      </c>
      <c r="L53" s="181" t="str">
        <f t="shared" si="5"/>
        <v>3</v>
      </c>
      <c r="M53" s="180">
        <v>4</v>
      </c>
      <c r="N53" s="181" t="str">
        <f t="shared" si="6"/>
        <v>0</v>
      </c>
      <c r="O53" s="180">
        <v>13.33</v>
      </c>
      <c r="P53" s="181" t="str">
        <f t="shared" si="7"/>
        <v>3</v>
      </c>
      <c r="Q53" s="178">
        <f t="shared" si="8"/>
        <v>8.434999999999999</v>
      </c>
      <c r="R53" s="179">
        <f t="shared" si="9"/>
        <v>4</v>
      </c>
      <c r="S53" s="180">
        <v>10.87</v>
      </c>
      <c r="T53" s="181" t="str">
        <f t="shared" si="10"/>
        <v>4</v>
      </c>
      <c r="U53" s="180">
        <v>6</v>
      </c>
      <c r="V53" s="181" t="str">
        <f t="shared" si="11"/>
        <v>0</v>
      </c>
      <c r="W53" s="178">
        <f t="shared" si="12"/>
        <v>12.132</v>
      </c>
      <c r="X53" s="179" t="str">
        <f t="shared" si="13"/>
        <v>5</v>
      </c>
      <c r="Y53" s="180">
        <v>12</v>
      </c>
      <c r="Z53" s="181" t="str">
        <f t="shared" si="14"/>
        <v>3</v>
      </c>
      <c r="AA53" s="180">
        <v>12.33</v>
      </c>
      <c r="AB53" s="181" t="str">
        <f t="shared" si="15"/>
        <v>2</v>
      </c>
      <c r="AC53" s="178">
        <v>12</v>
      </c>
      <c r="AD53" s="178" t="str">
        <f t="shared" si="16"/>
        <v>2</v>
      </c>
      <c r="AE53" s="180">
        <v>14</v>
      </c>
      <c r="AF53" s="181" t="str">
        <f t="shared" si="17"/>
        <v>2</v>
      </c>
      <c r="AG53" s="183">
        <f t="shared" si="18"/>
        <v>10.204333333333333</v>
      </c>
      <c r="AH53" s="184" t="str">
        <f t="shared" si="19"/>
        <v>30</v>
      </c>
      <c r="AI53" s="185">
        <f t="shared" si="20"/>
        <v>2.266</v>
      </c>
      <c r="AJ53" s="186">
        <f t="shared" si="21"/>
        <v>3</v>
      </c>
      <c r="AK53" s="187">
        <v>0</v>
      </c>
      <c r="AL53" s="188" t="str">
        <f aca="true" t="shared" si="47" ref="AL53:AL58">IF((AK53&gt;=9.999),"3","0")</f>
        <v>0</v>
      </c>
      <c r="AM53" s="187">
        <v>0</v>
      </c>
      <c r="AN53" s="188" t="str">
        <f aca="true" t="shared" si="48" ref="AN53:AN59">IF((AM53&gt;=9.999),"3","0")</f>
        <v>0</v>
      </c>
      <c r="AO53" s="187">
        <v>0</v>
      </c>
      <c r="AP53" s="188" t="str">
        <f aca="true" t="shared" si="49" ref="AP53:AP59">IF((AO53&gt;=9.999),"3","0")</f>
        <v>0</v>
      </c>
      <c r="AQ53" s="187">
        <v>0</v>
      </c>
      <c r="AR53" s="188" t="str">
        <f aca="true" t="shared" si="50" ref="AR53:AR58">IF((AQ53&gt;=9.999),"3","0")</f>
        <v>0</v>
      </c>
      <c r="AS53" s="187">
        <v>11.33</v>
      </c>
      <c r="AT53" s="188" t="str">
        <f aca="true" t="shared" si="51" ref="AT53:AT59">IF((AS53&gt;=9.999),"3","0")</f>
        <v>3</v>
      </c>
      <c r="AU53" s="185">
        <f t="shared" si="22"/>
        <v>5.5</v>
      </c>
      <c r="AV53" s="186">
        <f t="shared" si="23"/>
        <v>4</v>
      </c>
      <c r="AW53" s="187">
        <v>0</v>
      </c>
      <c r="AX53" s="188" t="str">
        <f aca="true" t="shared" si="52" ref="AX53:AX76">IF((AW53&gt;=9.999),"4","0")</f>
        <v>0</v>
      </c>
      <c r="AY53" s="187">
        <v>11</v>
      </c>
      <c r="AZ53" s="188" t="str">
        <f aca="true" t="shared" si="53" ref="AZ53:AZ58">IF((AY53&gt;=9.999),"4","0")</f>
        <v>4</v>
      </c>
      <c r="BA53" s="185">
        <f t="shared" si="24"/>
        <v>10.8</v>
      </c>
      <c r="BB53" s="186" t="str">
        <f t="shared" si="25"/>
        <v>5</v>
      </c>
      <c r="BC53" s="187">
        <v>10</v>
      </c>
      <c r="BD53" s="188" t="str">
        <f t="shared" si="46"/>
        <v>3</v>
      </c>
      <c r="BE53" s="187">
        <v>12</v>
      </c>
      <c r="BF53" s="188" t="str">
        <f aca="true" t="shared" si="54" ref="BF53:BF59">IF((BE53&gt;=9.999),"2","0")</f>
        <v>2</v>
      </c>
      <c r="BG53" s="185">
        <v>14</v>
      </c>
      <c r="BH53" s="185" t="str">
        <f t="shared" si="27"/>
        <v>2</v>
      </c>
      <c r="BI53" s="187">
        <v>11</v>
      </c>
      <c r="BJ53" s="188" t="str">
        <f aca="true" t="shared" si="55" ref="BJ53:BJ58">IF((BI53&gt;=9.999),"2","0")</f>
        <v>2</v>
      </c>
      <c r="BK53" s="190">
        <f t="shared" si="28"/>
        <v>5.333</v>
      </c>
      <c r="BL53" s="191">
        <f t="shared" si="29"/>
        <v>14</v>
      </c>
      <c r="BM53" s="192">
        <f t="shared" si="30"/>
        <v>7.768666666666666</v>
      </c>
      <c r="BN53" s="193">
        <f t="shared" si="31"/>
        <v>40</v>
      </c>
      <c r="BO53" s="194" t="str">
        <f t="shared" si="0"/>
        <v>Ajourné</v>
      </c>
    </row>
    <row r="54" spans="1:67" ht="21" customHeight="1">
      <c r="A54" s="194">
        <v>38</v>
      </c>
      <c r="B54" s="160" t="s">
        <v>181</v>
      </c>
      <c r="C54" s="160" t="s">
        <v>182</v>
      </c>
      <c r="D54" s="160" t="s">
        <v>183</v>
      </c>
      <c r="E54" s="185">
        <f t="shared" si="1"/>
        <v>4.466</v>
      </c>
      <c r="F54" s="186">
        <f t="shared" si="2"/>
        <v>6</v>
      </c>
      <c r="G54" s="187">
        <v>0</v>
      </c>
      <c r="H54" s="188" t="str">
        <f t="shared" si="3"/>
        <v>0</v>
      </c>
      <c r="I54" s="187">
        <v>0</v>
      </c>
      <c r="J54" s="188" t="str">
        <f t="shared" si="4"/>
        <v>0</v>
      </c>
      <c r="K54" s="187">
        <v>12</v>
      </c>
      <c r="L54" s="188" t="str">
        <f t="shared" si="5"/>
        <v>3</v>
      </c>
      <c r="M54" s="187">
        <v>0</v>
      </c>
      <c r="N54" s="188" t="str">
        <f t="shared" si="6"/>
        <v>0</v>
      </c>
      <c r="O54" s="187">
        <v>10.33</v>
      </c>
      <c r="P54" s="188" t="str">
        <f t="shared" si="7"/>
        <v>3</v>
      </c>
      <c r="Q54" s="185">
        <f t="shared" si="8"/>
        <v>11.059999999999999</v>
      </c>
      <c r="R54" s="186" t="str">
        <f t="shared" si="9"/>
        <v>8</v>
      </c>
      <c r="S54" s="187">
        <v>12.12</v>
      </c>
      <c r="T54" s="188" t="str">
        <f t="shared" si="10"/>
        <v>4</v>
      </c>
      <c r="U54" s="187">
        <v>10</v>
      </c>
      <c r="V54" s="188" t="str">
        <f t="shared" si="11"/>
        <v>4</v>
      </c>
      <c r="W54" s="185">
        <f t="shared" si="12"/>
        <v>13.6</v>
      </c>
      <c r="X54" s="186" t="str">
        <f t="shared" si="13"/>
        <v>5</v>
      </c>
      <c r="Y54" s="187">
        <v>16</v>
      </c>
      <c r="Z54" s="188" t="str">
        <f t="shared" si="14"/>
        <v>3</v>
      </c>
      <c r="AA54" s="187">
        <v>10</v>
      </c>
      <c r="AB54" s="188" t="str">
        <f t="shared" si="15"/>
        <v>2</v>
      </c>
      <c r="AC54" s="185">
        <v>12</v>
      </c>
      <c r="AD54" s="185" t="str">
        <f t="shared" si="16"/>
        <v>2</v>
      </c>
      <c r="AE54" s="187">
        <v>14</v>
      </c>
      <c r="AF54" s="188" t="str">
        <f t="shared" si="17"/>
        <v>2</v>
      </c>
      <c r="AG54" s="190">
        <f t="shared" si="18"/>
        <v>8.249</v>
      </c>
      <c r="AH54" s="191">
        <f t="shared" si="19"/>
        <v>21</v>
      </c>
      <c r="AI54" s="185">
        <f t="shared" si="20"/>
        <v>2.4</v>
      </c>
      <c r="AJ54" s="186">
        <f t="shared" si="21"/>
        <v>3</v>
      </c>
      <c r="AK54" s="187">
        <v>0</v>
      </c>
      <c r="AL54" s="188" t="str">
        <f t="shared" si="47"/>
        <v>0</v>
      </c>
      <c r="AM54" s="187">
        <v>0</v>
      </c>
      <c r="AN54" s="188" t="str">
        <f t="shared" si="48"/>
        <v>0</v>
      </c>
      <c r="AO54" s="187">
        <v>0</v>
      </c>
      <c r="AP54" s="188" t="str">
        <f t="shared" si="49"/>
        <v>0</v>
      </c>
      <c r="AQ54" s="187">
        <v>0</v>
      </c>
      <c r="AR54" s="188" t="str">
        <f t="shared" si="50"/>
        <v>0</v>
      </c>
      <c r="AS54" s="187">
        <v>12</v>
      </c>
      <c r="AT54" s="188" t="str">
        <f t="shared" si="51"/>
        <v>3</v>
      </c>
      <c r="AU54" s="185">
        <f t="shared" si="22"/>
        <v>5.75</v>
      </c>
      <c r="AV54" s="186">
        <f t="shared" si="23"/>
        <v>4</v>
      </c>
      <c r="AW54" s="187">
        <v>0</v>
      </c>
      <c r="AX54" s="188" t="str">
        <f t="shared" si="52"/>
        <v>0</v>
      </c>
      <c r="AY54" s="187">
        <v>11.5</v>
      </c>
      <c r="AZ54" s="188" t="str">
        <f t="shared" si="53"/>
        <v>4</v>
      </c>
      <c r="BA54" s="185">
        <f t="shared" si="24"/>
        <v>13.6</v>
      </c>
      <c r="BB54" s="186" t="str">
        <f t="shared" si="25"/>
        <v>5</v>
      </c>
      <c r="BC54" s="187">
        <v>16</v>
      </c>
      <c r="BD54" s="188" t="str">
        <f t="shared" si="46"/>
        <v>3</v>
      </c>
      <c r="BE54" s="187">
        <v>10</v>
      </c>
      <c r="BF54" s="188" t="str">
        <f t="shared" si="54"/>
        <v>2</v>
      </c>
      <c r="BG54" s="185">
        <v>14</v>
      </c>
      <c r="BH54" s="185" t="str">
        <f t="shared" si="27"/>
        <v>2</v>
      </c>
      <c r="BI54" s="187">
        <v>11</v>
      </c>
      <c r="BJ54" s="188" t="str">
        <f t="shared" si="55"/>
        <v>2</v>
      </c>
      <c r="BK54" s="190">
        <f t="shared" si="28"/>
        <v>5.933333333333334</v>
      </c>
      <c r="BL54" s="191">
        <f t="shared" si="29"/>
        <v>14</v>
      </c>
      <c r="BM54" s="192">
        <f t="shared" si="30"/>
        <v>7.091166666666667</v>
      </c>
      <c r="BN54" s="193">
        <f t="shared" si="31"/>
        <v>35</v>
      </c>
      <c r="BO54" s="194" t="str">
        <f t="shared" si="0"/>
        <v>Ajourné</v>
      </c>
    </row>
    <row r="55" spans="1:67" ht="21" customHeight="1">
      <c r="A55" s="194">
        <v>39</v>
      </c>
      <c r="B55" s="160" t="s">
        <v>184</v>
      </c>
      <c r="C55" s="160" t="s">
        <v>185</v>
      </c>
      <c r="D55" s="160" t="s">
        <v>186</v>
      </c>
      <c r="E55" s="185">
        <f t="shared" si="1"/>
        <v>2.466</v>
      </c>
      <c r="F55" s="186">
        <f t="shared" si="2"/>
        <v>3</v>
      </c>
      <c r="G55" s="187">
        <v>0</v>
      </c>
      <c r="H55" s="188" t="str">
        <f t="shared" si="3"/>
        <v>0</v>
      </c>
      <c r="I55" s="187">
        <v>0</v>
      </c>
      <c r="J55" s="188" t="str">
        <f t="shared" si="4"/>
        <v>0</v>
      </c>
      <c r="K55" s="187">
        <v>12.33</v>
      </c>
      <c r="L55" s="188" t="str">
        <f t="shared" si="5"/>
        <v>3</v>
      </c>
      <c r="M55" s="187">
        <v>0</v>
      </c>
      <c r="N55" s="188" t="str">
        <f t="shared" si="6"/>
        <v>0</v>
      </c>
      <c r="O55" s="187">
        <v>0</v>
      </c>
      <c r="P55" s="188" t="str">
        <f t="shared" si="7"/>
        <v>0</v>
      </c>
      <c r="Q55" s="185">
        <f t="shared" si="8"/>
        <v>12</v>
      </c>
      <c r="R55" s="186" t="str">
        <f t="shared" si="9"/>
        <v>8</v>
      </c>
      <c r="S55" s="187">
        <v>12</v>
      </c>
      <c r="T55" s="188" t="str">
        <f t="shared" si="10"/>
        <v>4</v>
      </c>
      <c r="U55" s="187">
        <v>12</v>
      </c>
      <c r="V55" s="188" t="str">
        <f t="shared" si="11"/>
        <v>4</v>
      </c>
      <c r="W55" s="185">
        <f t="shared" si="12"/>
        <v>11.5</v>
      </c>
      <c r="X55" s="186" t="str">
        <f t="shared" si="13"/>
        <v>5</v>
      </c>
      <c r="Y55" s="187">
        <v>11.5</v>
      </c>
      <c r="Z55" s="188" t="str">
        <f t="shared" si="14"/>
        <v>3</v>
      </c>
      <c r="AA55" s="187">
        <v>11.5</v>
      </c>
      <c r="AB55" s="188" t="str">
        <f t="shared" si="15"/>
        <v>2</v>
      </c>
      <c r="AC55" s="185">
        <v>12</v>
      </c>
      <c r="AD55" s="185" t="str">
        <f t="shared" si="16"/>
        <v>2</v>
      </c>
      <c r="AE55" s="187">
        <v>10</v>
      </c>
      <c r="AF55" s="188" t="str">
        <f t="shared" si="17"/>
        <v>2</v>
      </c>
      <c r="AG55" s="190">
        <f t="shared" si="18"/>
        <v>7.149666666666667</v>
      </c>
      <c r="AH55" s="191">
        <f t="shared" si="19"/>
        <v>18</v>
      </c>
      <c r="AI55" s="185">
        <f t="shared" si="20"/>
        <v>6.268</v>
      </c>
      <c r="AJ55" s="186">
        <f t="shared" si="21"/>
        <v>9</v>
      </c>
      <c r="AK55" s="187">
        <v>10.17</v>
      </c>
      <c r="AL55" s="188" t="str">
        <f t="shared" si="47"/>
        <v>3</v>
      </c>
      <c r="AM55" s="187">
        <v>0</v>
      </c>
      <c r="AN55" s="188" t="str">
        <f t="shared" si="48"/>
        <v>0</v>
      </c>
      <c r="AO55" s="187">
        <v>11.17</v>
      </c>
      <c r="AP55" s="188" t="str">
        <f t="shared" si="49"/>
        <v>3</v>
      </c>
      <c r="AQ55" s="187">
        <v>0</v>
      </c>
      <c r="AR55" s="188" t="str">
        <f t="shared" si="50"/>
        <v>0</v>
      </c>
      <c r="AS55" s="187">
        <v>10</v>
      </c>
      <c r="AT55" s="188" t="str">
        <f t="shared" si="51"/>
        <v>3</v>
      </c>
      <c r="AU55" s="185">
        <f t="shared" si="22"/>
        <v>10.934999999999999</v>
      </c>
      <c r="AV55" s="186" t="str">
        <f t="shared" si="23"/>
        <v>8</v>
      </c>
      <c r="AW55" s="187">
        <v>9.37</v>
      </c>
      <c r="AX55" s="188" t="str">
        <f t="shared" si="52"/>
        <v>0</v>
      </c>
      <c r="AY55" s="187">
        <v>12.5</v>
      </c>
      <c r="AZ55" s="188" t="str">
        <f t="shared" si="53"/>
        <v>4</v>
      </c>
      <c r="BA55" s="185">
        <f t="shared" si="24"/>
        <v>10.9</v>
      </c>
      <c r="BB55" s="186" t="str">
        <f t="shared" si="25"/>
        <v>5</v>
      </c>
      <c r="BC55" s="187">
        <v>11.5</v>
      </c>
      <c r="BD55" s="188" t="str">
        <f t="shared" si="46"/>
        <v>3</v>
      </c>
      <c r="BE55" s="187">
        <v>10</v>
      </c>
      <c r="BF55" s="188" t="str">
        <f t="shared" si="54"/>
        <v>2</v>
      </c>
      <c r="BG55" s="185">
        <v>14</v>
      </c>
      <c r="BH55" s="185" t="str">
        <f t="shared" si="27"/>
        <v>2</v>
      </c>
      <c r="BI55" s="187">
        <v>10</v>
      </c>
      <c r="BJ55" s="188" t="str">
        <f t="shared" si="55"/>
        <v>2</v>
      </c>
      <c r="BK55" s="190">
        <f t="shared" si="28"/>
        <v>8.8</v>
      </c>
      <c r="BL55" s="191">
        <f t="shared" si="29"/>
        <v>24</v>
      </c>
      <c r="BM55" s="192">
        <f t="shared" si="30"/>
        <v>7.974833333333334</v>
      </c>
      <c r="BN55" s="193">
        <f t="shared" si="31"/>
        <v>42</v>
      </c>
      <c r="BO55" s="194" t="str">
        <f t="shared" si="0"/>
        <v>Ajourné</v>
      </c>
    </row>
    <row r="56" spans="1:67" ht="21" customHeight="1">
      <c r="A56" s="195">
        <v>40</v>
      </c>
      <c r="B56" s="196" t="s">
        <v>187</v>
      </c>
      <c r="C56" s="196" t="s">
        <v>188</v>
      </c>
      <c r="D56" s="196" t="s">
        <v>189</v>
      </c>
      <c r="E56" s="178">
        <f t="shared" si="1"/>
        <v>10.232000000000001</v>
      </c>
      <c r="F56" s="179" t="str">
        <f t="shared" si="2"/>
        <v>15</v>
      </c>
      <c r="G56" s="180">
        <v>12.5</v>
      </c>
      <c r="H56" s="181" t="str">
        <f t="shared" si="3"/>
        <v>3</v>
      </c>
      <c r="I56" s="180">
        <v>4.33</v>
      </c>
      <c r="J56" s="181" t="str">
        <f t="shared" si="4"/>
        <v>0</v>
      </c>
      <c r="K56" s="180">
        <v>12</v>
      </c>
      <c r="L56" s="181" t="str">
        <f t="shared" si="5"/>
        <v>3</v>
      </c>
      <c r="M56" s="180">
        <v>10.33</v>
      </c>
      <c r="N56" s="181" t="str">
        <f t="shared" si="6"/>
        <v>3</v>
      </c>
      <c r="O56" s="180">
        <v>12</v>
      </c>
      <c r="P56" s="181" t="str">
        <f t="shared" si="7"/>
        <v>3</v>
      </c>
      <c r="Q56" s="178">
        <f t="shared" si="8"/>
        <v>10.25</v>
      </c>
      <c r="R56" s="179" t="str">
        <f t="shared" si="9"/>
        <v>8</v>
      </c>
      <c r="S56" s="180">
        <v>10</v>
      </c>
      <c r="T56" s="181" t="str">
        <f t="shared" si="10"/>
        <v>4</v>
      </c>
      <c r="U56" s="180">
        <v>10.5</v>
      </c>
      <c r="V56" s="181" t="str">
        <f t="shared" si="11"/>
        <v>4</v>
      </c>
      <c r="W56" s="178">
        <f t="shared" si="12"/>
        <v>8.7</v>
      </c>
      <c r="X56" s="179">
        <f t="shared" si="13"/>
        <v>3</v>
      </c>
      <c r="Y56" s="180">
        <v>10.5</v>
      </c>
      <c r="Z56" s="181" t="str">
        <f t="shared" si="14"/>
        <v>3</v>
      </c>
      <c r="AA56" s="180">
        <v>6</v>
      </c>
      <c r="AB56" s="181" t="str">
        <f t="shared" si="15"/>
        <v>0</v>
      </c>
      <c r="AC56" s="178">
        <v>12</v>
      </c>
      <c r="AD56" s="178" t="str">
        <f t="shared" si="16"/>
        <v>2</v>
      </c>
      <c r="AE56" s="180">
        <v>11.5</v>
      </c>
      <c r="AF56" s="181" t="str">
        <f t="shared" si="17"/>
        <v>2</v>
      </c>
      <c r="AG56" s="183">
        <f t="shared" si="18"/>
        <v>10.099333333333334</v>
      </c>
      <c r="AH56" s="184" t="str">
        <f t="shared" si="19"/>
        <v>30</v>
      </c>
      <c r="AI56" s="185">
        <f t="shared" si="20"/>
        <v>4.466</v>
      </c>
      <c r="AJ56" s="186">
        <f t="shared" si="21"/>
        <v>6</v>
      </c>
      <c r="AK56" s="187">
        <v>0</v>
      </c>
      <c r="AL56" s="188" t="str">
        <f t="shared" si="47"/>
        <v>0</v>
      </c>
      <c r="AM56" s="187">
        <v>0</v>
      </c>
      <c r="AN56" s="188" t="str">
        <f t="shared" si="48"/>
        <v>0</v>
      </c>
      <c r="AO56" s="187">
        <v>12.33</v>
      </c>
      <c r="AP56" s="188" t="str">
        <f t="shared" si="49"/>
        <v>3</v>
      </c>
      <c r="AQ56" s="187">
        <v>10</v>
      </c>
      <c r="AR56" s="188" t="str">
        <f t="shared" si="50"/>
        <v>3</v>
      </c>
      <c r="AS56" s="187">
        <v>0</v>
      </c>
      <c r="AT56" s="188" t="str">
        <f t="shared" si="51"/>
        <v>0</v>
      </c>
      <c r="AU56" s="185">
        <f t="shared" si="22"/>
        <v>5.25</v>
      </c>
      <c r="AV56" s="186">
        <f t="shared" si="23"/>
        <v>4</v>
      </c>
      <c r="AW56" s="187">
        <v>0</v>
      </c>
      <c r="AX56" s="188" t="str">
        <f t="shared" si="52"/>
        <v>0</v>
      </c>
      <c r="AY56" s="187">
        <v>10.5</v>
      </c>
      <c r="AZ56" s="188" t="str">
        <f t="shared" si="53"/>
        <v>4</v>
      </c>
      <c r="BA56" s="185">
        <f t="shared" si="24"/>
        <v>6</v>
      </c>
      <c r="BB56" s="186">
        <f t="shared" si="25"/>
        <v>3</v>
      </c>
      <c r="BC56" s="187">
        <v>10</v>
      </c>
      <c r="BD56" s="188" t="str">
        <f t="shared" si="46"/>
        <v>3</v>
      </c>
      <c r="BE56" s="187">
        <v>0</v>
      </c>
      <c r="BF56" s="188" t="str">
        <f t="shared" si="54"/>
        <v>0</v>
      </c>
      <c r="BG56" s="185">
        <v>14</v>
      </c>
      <c r="BH56" s="185" t="str">
        <f t="shared" si="27"/>
        <v>2</v>
      </c>
      <c r="BI56" s="187">
        <v>10</v>
      </c>
      <c r="BJ56" s="188" t="str">
        <f t="shared" si="55"/>
        <v>2</v>
      </c>
      <c r="BK56" s="190">
        <f t="shared" si="28"/>
        <v>5.566333333333334</v>
      </c>
      <c r="BL56" s="191">
        <f t="shared" si="29"/>
        <v>15</v>
      </c>
      <c r="BM56" s="192">
        <f t="shared" si="30"/>
        <v>7.832833333333334</v>
      </c>
      <c r="BN56" s="193">
        <f t="shared" si="31"/>
        <v>43</v>
      </c>
      <c r="BO56" s="194" t="str">
        <f t="shared" si="0"/>
        <v>Ajourné</v>
      </c>
    </row>
    <row r="57" spans="1:67" ht="21" customHeight="1">
      <c r="A57" s="194">
        <v>41</v>
      </c>
      <c r="B57" s="160" t="s">
        <v>230</v>
      </c>
      <c r="C57" s="160" t="s">
        <v>231</v>
      </c>
      <c r="D57" s="160" t="s">
        <v>232</v>
      </c>
      <c r="E57" s="185">
        <f t="shared" si="1"/>
        <v>4.834</v>
      </c>
      <c r="F57" s="160">
        <f t="shared" si="2"/>
        <v>0</v>
      </c>
      <c r="G57" s="160">
        <v>0</v>
      </c>
      <c r="H57" s="160" t="str">
        <f t="shared" si="3"/>
        <v>0</v>
      </c>
      <c r="I57" s="160">
        <v>0</v>
      </c>
      <c r="J57" s="160" t="str">
        <f t="shared" si="4"/>
        <v>0</v>
      </c>
      <c r="K57" s="160">
        <v>12</v>
      </c>
      <c r="L57" s="160"/>
      <c r="M57" s="160">
        <v>12.17</v>
      </c>
      <c r="N57" s="160"/>
      <c r="O57" s="160">
        <v>0</v>
      </c>
      <c r="P57" s="160" t="str">
        <f t="shared" si="7"/>
        <v>0</v>
      </c>
      <c r="Q57" s="185">
        <f t="shared" si="8"/>
        <v>12.125</v>
      </c>
      <c r="R57" s="160" t="str">
        <f t="shared" si="9"/>
        <v>8</v>
      </c>
      <c r="S57" s="160">
        <v>11.75</v>
      </c>
      <c r="T57" s="160" t="str">
        <f t="shared" si="10"/>
        <v>4</v>
      </c>
      <c r="U57" s="160">
        <v>12.5</v>
      </c>
      <c r="V57" s="160"/>
      <c r="W57" s="185">
        <f t="shared" si="12"/>
        <v>11.6</v>
      </c>
      <c r="X57" s="160" t="str">
        <f t="shared" si="13"/>
        <v>5</v>
      </c>
      <c r="Y57" s="160">
        <v>13</v>
      </c>
      <c r="Z57" s="160" t="str">
        <f t="shared" si="14"/>
        <v>3</v>
      </c>
      <c r="AA57" s="160">
        <v>9.5</v>
      </c>
      <c r="AB57" s="160"/>
      <c r="AC57" s="185">
        <v>12</v>
      </c>
      <c r="AD57" s="160" t="str">
        <f t="shared" si="16"/>
        <v>2</v>
      </c>
      <c r="AE57" s="160">
        <v>0</v>
      </c>
      <c r="AF57" s="160" t="str">
        <f t="shared" si="17"/>
        <v>0</v>
      </c>
      <c r="AG57" s="190">
        <f t="shared" si="18"/>
        <v>8.383666666666667</v>
      </c>
      <c r="AH57" s="191">
        <f t="shared" si="19"/>
        <v>15</v>
      </c>
      <c r="AI57" s="185">
        <f t="shared" si="20"/>
        <v>6.6</v>
      </c>
      <c r="AJ57" s="160">
        <f t="shared" si="21"/>
        <v>9</v>
      </c>
      <c r="AK57" s="160">
        <v>0</v>
      </c>
      <c r="AL57" s="160" t="str">
        <f t="shared" si="47"/>
        <v>0</v>
      </c>
      <c r="AM57" s="160">
        <v>0</v>
      </c>
      <c r="AN57" s="160" t="str">
        <f t="shared" si="48"/>
        <v>0</v>
      </c>
      <c r="AO57" s="160">
        <v>11</v>
      </c>
      <c r="AP57" s="160" t="str">
        <f t="shared" si="49"/>
        <v>3</v>
      </c>
      <c r="AQ57" s="160">
        <v>10.67</v>
      </c>
      <c r="AR57" s="160" t="str">
        <f t="shared" si="50"/>
        <v>3</v>
      </c>
      <c r="AS57" s="160">
        <v>11.33</v>
      </c>
      <c r="AT57" s="160" t="str">
        <f t="shared" si="51"/>
        <v>3</v>
      </c>
      <c r="AU57" s="185">
        <f t="shared" si="22"/>
        <v>12.375</v>
      </c>
      <c r="AV57" s="160" t="str">
        <f t="shared" si="23"/>
        <v>8</v>
      </c>
      <c r="AW57" s="160">
        <v>11.75</v>
      </c>
      <c r="AX57" s="160" t="str">
        <f t="shared" si="52"/>
        <v>4</v>
      </c>
      <c r="AY57" s="160">
        <v>13</v>
      </c>
      <c r="AZ57" s="160" t="str">
        <f t="shared" si="53"/>
        <v>4</v>
      </c>
      <c r="BA57" s="185">
        <f t="shared" si="24"/>
        <v>10</v>
      </c>
      <c r="BB57" s="160" t="str">
        <f t="shared" si="25"/>
        <v>5</v>
      </c>
      <c r="BC57" s="160">
        <v>12</v>
      </c>
      <c r="BD57" s="160" t="str">
        <f t="shared" si="46"/>
        <v>3</v>
      </c>
      <c r="BE57" s="160">
        <v>7</v>
      </c>
      <c r="BF57" s="160" t="str">
        <f t="shared" si="54"/>
        <v>0</v>
      </c>
      <c r="BG57" s="185">
        <v>14</v>
      </c>
      <c r="BH57" s="160" t="str">
        <f t="shared" si="27"/>
        <v>2</v>
      </c>
      <c r="BI57" s="160">
        <v>10</v>
      </c>
      <c r="BJ57" s="160" t="str">
        <f t="shared" si="55"/>
        <v>2</v>
      </c>
      <c r="BK57" s="190">
        <f t="shared" si="28"/>
        <v>9.2</v>
      </c>
      <c r="BL57" s="191">
        <f t="shared" si="29"/>
        <v>24</v>
      </c>
      <c r="BM57" s="192">
        <f t="shared" si="30"/>
        <v>8.791833333333333</v>
      </c>
      <c r="BN57" s="193">
        <f t="shared" si="31"/>
        <v>39</v>
      </c>
      <c r="BO57" s="194" t="str">
        <f t="shared" si="0"/>
        <v>Ajourné</v>
      </c>
    </row>
    <row r="58" spans="1:67" ht="21" customHeight="1">
      <c r="A58" s="194">
        <v>42</v>
      </c>
      <c r="B58" s="160" t="s">
        <v>233</v>
      </c>
      <c r="C58" s="160" t="s">
        <v>234</v>
      </c>
      <c r="D58" s="160" t="s">
        <v>235</v>
      </c>
      <c r="E58" s="185">
        <f t="shared" si="1"/>
        <v>2.2</v>
      </c>
      <c r="F58" s="160">
        <f t="shared" si="2"/>
        <v>0</v>
      </c>
      <c r="G58" s="160">
        <v>0</v>
      </c>
      <c r="H58" s="160" t="str">
        <f t="shared" si="3"/>
        <v>0</v>
      </c>
      <c r="I58" s="160">
        <v>0</v>
      </c>
      <c r="J58" s="160" t="str">
        <f t="shared" si="4"/>
        <v>0</v>
      </c>
      <c r="K58" s="160">
        <v>11</v>
      </c>
      <c r="L58" s="160"/>
      <c r="M58" s="160">
        <v>0</v>
      </c>
      <c r="N58" s="160"/>
      <c r="O58" s="160">
        <v>0</v>
      </c>
      <c r="P58" s="160" t="str">
        <f t="shared" si="7"/>
        <v>0</v>
      </c>
      <c r="Q58" s="185">
        <f t="shared" si="8"/>
        <v>10.75</v>
      </c>
      <c r="R58" s="160" t="str">
        <f t="shared" si="9"/>
        <v>8</v>
      </c>
      <c r="S58" s="160">
        <v>11</v>
      </c>
      <c r="T58" s="160" t="str">
        <f t="shared" si="10"/>
        <v>4</v>
      </c>
      <c r="U58" s="160">
        <v>10.5</v>
      </c>
      <c r="V58" s="160"/>
      <c r="W58" s="185">
        <f t="shared" si="12"/>
        <v>10.568000000000001</v>
      </c>
      <c r="X58" s="160" t="str">
        <f t="shared" si="13"/>
        <v>5</v>
      </c>
      <c r="Y58" s="160">
        <v>10.5</v>
      </c>
      <c r="Z58" s="160" t="str">
        <f t="shared" si="14"/>
        <v>3</v>
      </c>
      <c r="AA58" s="160">
        <v>10.67</v>
      </c>
      <c r="AB58" s="160"/>
      <c r="AC58" s="185">
        <v>12</v>
      </c>
      <c r="AD58" s="160" t="str">
        <f t="shared" si="16"/>
        <v>2</v>
      </c>
      <c r="AE58" s="160">
        <v>14</v>
      </c>
      <c r="AF58" s="160"/>
      <c r="AG58" s="190">
        <f t="shared" si="18"/>
        <v>6.5280000000000005</v>
      </c>
      <c r="AH58" s="191">
        <f t="shared" si="19"/>
        <v>15</v>
      </c>
      <c r="AI58" s="185">
        <f t="shared" si="20"/>
        <v>4.468</v>
      </c>
      <c r="AJ58" s="160">
        <f t="shared" si="21"/>
        <v>6</v>
      </c>
      <c r="AK58" s="160">
        <v>0</v>
      </c>
      <c r="AL58" s="160" t="str">
        <f t="shared" si="47"/>
        <v>0</v>
      </c>
      <c r="AM58" s="160">
        <v>10.67</v>
      </c>
      <c r="AN58" s="160" t="str">
        <f t="shared" si="48"/>
        <v>3</v>
      </c>
      <c r="AO58" s="160">
        <v>11.67</v>
      </c>
      <c r="AP58" s="160" t="str">
        <f t="shared" si="49"/>
        <v>3</v>
      </c>
      <c r="AQ58" s="160">
        <v>0</v>
      </c>
      <c r="AR58" s="160" t="str">
        <f t="shared" si="50"/>
        <v>0</v>
      </c>
      <c r="AS58" s="160">
        <v>0</v>
      </c>
      <c r="AT58" s="160" t="str">
        <f t="shared" si="51"/>
        <v>0</v>
      </c>
      <c r="AU58" s="185">
        <f t="shared" si="22"/>
        <v>10.665</v>
      </c>
      <c r="AV58" s="160" t="str">
        <f t="shared" si="23"/>
        <v>8</v>
      </c>
      <c r="AW58" s="160">
        <v>8.33</v>
      </c>
      <c r="AX58" s="160" t="str">
        <f t="shared" si="52"/>
        <v>0</v>
      </c>
      <c r="AY58" s="160">
        <v>13</v>
      </c>
      <c r="AZ58" s="160" t="str">
        <f t="shared" si="53"/>
        <v>4</v>
      </c>
      <c r="BA58" s="185">
        <f t="shared" si="24"/>
        <v>13.1</v>
      </c>
      <c r="BB58" s="160" t="str">
        <f t="shared" si="25"/>
        <v>5</v>
      </c>
      <c r="BC58" s="160">
        <v>12.5</v>
      </c>
      <c r="BD58" s="160" t="str">
        <f t="shared" si="46"/>
        <v>3</v>
      </c>
      <c r="BE58" s="160">
        <v>14</v>
      </c>
      <c r="BF58" s="160" t="str">
        <f t="shared" si="54"/>
        <v>2</v>
      </c>
      <c r="BG58" s="185">
        <v>14</v>
      </c>
      <c r="BH58" s="160" t="str">
        <f t="shared" si="27"/>
        <v>2</v>
      </c>
      <c r="BI58" s="160">
        <v>10</v>
      </c>
      <c r="BJ58" s="160" t="str">
        <f t="shared" si="55"/>
        <v>2</v>
      </c>
      <c r="BK58" s="190">
        <f t="shared" si="28"/>
        <v>8.194666666666667</v>
      </c>
      <c r="BL58" s="191">
        <f t="shared" si="29"/>
        <v>21</v>
      </c>
      <c r="BM58" s="192">
        <f t="shared" si="30"/>
        <v>7.3613333333333335</v>
      </c>
      <c r="BN58" s="193">
        <f t="shared" si="31"/>
        <v>36</v>
      </c>
      <c r="BO58" s="194" t="str">
        <f t="shared" si="0"/>
        <v>Ajourné</v>
      </c>
    </row>
    <row r="59" spans="1:67" ht="21" customHeight="1">
      <c r="A59" s="194">
        <v>43</v>
      </c>
      <c r="B59" s="194" t="s">
        <v>80</v>
      </c>
      <c r="C59" s="194" t="s">
        <v>81</v>
      </c>
      <c r="D59" s="194" t="s">
        <v>82</v>
      </c>
      <c r="E59" s="185">
        <f t="shared" si="1"/>
        <v>9.598000000000003</v>
      </c>
      <c r="F59" s="186">
        <f t="shared" si="2"/>
        <v>9</v>
      </c>
      <c r="G59" s="188">
        <v>11.67</v>
      </c>
      <c r="H59" s="188" t="str">
        <f t="shared" si="3"/>
        <v>3</v>
      </c>
      <c r="I59" s="188">
        <v>12.83</v>
      </c>
      <c r="J59" s="188" t="str">
        <f t="shared" si="4"/>
        <v>3</v>
      </c>
      <c r="K59" s="188">
        <v>9.33</v>
      </c>
      <c r="L59" s="188" t="str">
        <f aca="true" t="shared" si="56" ref="L59:L76">IF((K59&gt;=9.999),"3","0")</f>
        <v>0</v>
      </c>
      <c r="M59" s="188">
        <v>10.83</v>
      </c>
      <c r="N59" s="188" t="str">
        <f aca="true" t="shared" si="57" ref="N59:N76">IF((M59&gt;=9.999),"3","0")</f>
        <v>3</v>
      </c>
      <c r="O59" s="188">
        <v>3.33</v>
      </c>
      <c r="P59" s="188" t="str">
        <f t="shared" si="7"/>
        <v>0</v>
      </c>
      <c r="Q59" s="185">
        <f t="shared" si="8"/>
        <v>11</v>
      </c>
      <c r="R59" s="186" t="str">
        <f t="shared" si="9"/>
        <v>8</v>
      </c>
      <c r="S59" s="188">
        <v>10</v>
      </c>
      <c r="T59" s="188" t="str">
        <f t="shared" si="10"/>
        <v>4</v>
      </c>
      <c r="U59" s="188">
        <v>12</v>
      </c>
      <c r="V59" s="188" t="str">
        <f aca="true" t="shared" si="58" ref="V59:V76">IF((U59&gt;=9.999),"4","0")</f>
        <v>4</v>
      </c>
      <c r="W59" s="185">
        <f t="shared" si="12"/>
        <v>7.9</v>
      </c>
      <c r="X59" s="186">
        <f t="shared" si="13"/>
        <v>3</v>
      </c>
      <c r="Y59" s="188">
        <v>10.5</v>
      </c>
      <c r="Z59" s="188" t="str">
        <f t="shared" si="14"/>
        <v>3</v>
      </c>
      <c r="AA59" s="188">
        <v>4</v>
      </c>
      <c r="AB59" s="188" t="str">
        <f aca="true" t="shared" si="59" ref="AB59:AB76">IF((AA59&gt;=9.999),"2","0")</f>
        <v>0</v>
      </c>
      <c r="AC59" s="185">
        <v>12</v>
      </c>
      <c r="AD59" s="185" t="str">
        <f t="shared" si="16"/>
        <v>2</v>
      </c>
      <c r="AE59" s="188">
        <v>14.5</v>
      </c>
      <c r="AF59" s="188" t="str">
        <f aca="true" t="shared" si="60" ref="AF59:AF76">IF((AE59&gt;=9.999),"2","0")</f>
        <v>2</v>
      </c>
      <c r="AG59" s="190">
        <f t="shared" si="18"/>
        <v>9.849</v>
      </c>
      <c r="AH59" s="191">
        <f t="shared" si="19"/>
        <v>22</v>
      </c>
      <c r="AI59" s="185">
        <f t="shared" si="20"/>
        <v>4.332</v>
      </c>
      <c r="AJ59" s="186">
        <f t="shared" si="21"/>
        <v>0</v>
      </c>
      <c r="AK59" s="188">
        <v>10.83</v>
      </c>
      <c r="AL59" s="188"/>
      <c r="AM59" s="188">
        <v>0</v>
      </c>
      <c r="AN59" s="188" t="str">
        <f t="shared" si="48"/>
        <v>0</v>
      </c>
      <c r="AO59" s="188">
        <v>0</v>
      </c>
      <c r="AP59" s="188" t="str">
        <f t="shared" si="49"/>
        <v>0</v>
      </c>
      <c r="AQ59" s="188">
        <v>10.83</v>
      </c>
      <c r="AR59" s="188"/>
      <c r="AS59" s="188">
        <v>0</v>
      </c>
      <c r="AT59" s="188" t="str">
        <f t="shared" si="51"/>
        <v>0</v>
      </c>
      <c r="AU59" s="185">
        <f t="shared" si="22"/>
        <v>10.835</v>
      </c>
      <c r="AV59" s="186" t="str">
        <f t="shared" si="23"/>
        <v>8</v>
      </c>
      <c r="AW59" s="188">
        <v>9.67</v>
      </c>
      <c r="AX59" s="188" t="str">
        <f t="shared" si="52"/>
        <v>0</v>
      </c>
      <c r="AY59" s="188">
        <v>12</v>
      </c>
      <c r="AZ59" s="188"/>
      <c r="BA59" s="185">
        <f t="shared" si="24"/>
        <v>6</v>
      </c>
      <c r="BB59" s="186">
        <f t="shared" si="25"/>
        <v>0</v>
      </c>
      <c r="BC59" s="188">
        <v>10</v>
      </c>
      <c r="BD59" s="188"/>
      <c r="BE59" s="188">
        <v>0</v>
      </c>
      <c r="BF59" s="188" t="str">
        <f t="shared" si="54"/>
        <v>0</v>
      </c>
      <c r="BG59" s="185">
        <v>14</v>
      </c>
      <c r="BH59" s="185" t="str">
        <f t="shared" si="27"/>
        <v>2</v>
      </c>
      <c r="BI59" s="188">
        <v>11</v>
      </c>
      <c r="BJ59" s="188"/>
      <c r="BK59" s="190">
        <f t="shared" si="28"/>
        <v>6.988666666666668</v>
      </c>
      <c r="BL59" s="191">
        <f t="shared" si="29"/>
        <v>10</v>
      </c>
      <c r="BM59" s="192">
        <f t="shared" si="30"/>
        <v>8.418833333333334</v>
      </c>
      <c r="BN59" s="193">
        <f t="shared" si="31"/>
        <v>32</v>
      </c>
      <c r="BO59" s="194" t="str">
        <f t="shared" si="0"/>
        <v>Ajourné</v>
      </c>
    </row>
    <row r="60" spans="1:67" ht="21" customHeight="1">
      <c r="A60" s="195">
        <v>44</v>
      </c>
      <c r="B60" s="196" t="s">
        <v>190</v>
      </c>
      <c r="C60" s="196" t="s">
        <v>191</v>
      </c>
      <c r="D60" s="196" t="s">
        <v>192</v>
      </c>
      <c r="E60" s="178">
        <f t="shared" si="1"/>
        <v>9.6</v>
      </c>
      <c r="F60" s="179">
        <f t="shared" si="2"/>
        <v>6</v>
      </c>
      <c r="G60" s="180">
        <v>8</v>
      </c>
      <c r="H60" s="181" t="str">
        <f t="shared" si="3"/>
        <v>0</v>
      </c>
      <c r="I60" s="180">
        <v>14</v>
      </c>
      <c r="J60" s="181" t="str">
        <f t="shared" si="4"/>
        <v>3</v>
      </c>
      <c r="K60" s="180">
        <v>7.67</v>
      </c>
      <c r="L60" s="181" t="str">
        <f t="shared" si="56"/>
        <v>0</v>
      </c>
      <c r="M60" s="180">
        <v>8.33</v>
      </c>
      <c r="N60" s="181" t="str">
        <f t="shared" si="57"/>
        <v>0</v>
      </c>
      <c r="O60" s="180">
        <v>10</v>
      </c>
      <c r="P60" s="181" t="str">
        <f t="shared" si="7"/>
        <v>3</v>
      </c>
      <c r="Q60" s="178">
        <f t="shared" si="8"/>
        <v>10.75</v>
      </c>
      <c r="R60" s="179" t="str">
        <f t="shared" si="9"/>
        <v>8</v>
      </c>
      <c r="S60" s="180">
        <v>12</v>
      </c>
      <c r="T60" s="181" t="str">
        <f t="shared" si="10"/>
        <v>4</v>
      </c>
      <c r="U60" s="180">
        <v>9.5</v>
      </c>
      <c r="V60" s="181" t="str">
        <f t="shared" si="58"/>
        <v>0</v>
      </c>
      <c r="W60" s="178">
        <f t="shared" si="12"/>
        <v>13</v>
      </c>
      <c r="X60" s="179" t="str">
        <f t="shared" si="13"/>
        <v>5</v>
      </c>
      <c r="Y60" s="180">
        <v>13</v>
      </c>
      <c r="Z60" s="181" t="str">
        <f t="shared" si="14"/>
        <v>3</v>
      </c>
      <c r="AA60" s="180">
        <v>13</v>
      </c>
      <c r="AB60" s="181" t="str">
        <f t="shared" si="59"/>
        <v>2</v>
      </c>
      <c r="AC60" s="178">
        <v>12</v>
      </c>
      <c r="AD60" s="178" t="str">
        <f t="shared" si="16"/>
        <v>2</v>
      </c>
      <c r="AE60" s="180">
        <v>12.5</v>
      </c>
      <c r="AF60" s="181" t="str">
        <f t="shared" si="60"/>
        <v>2</v>
      </c>
      <c r="AG60" s="183">
        <f t="shared" si="18"/>
        <v>10.633333333333333</v>
      </c>
      <c r="AH60" s="184" t="str">
        <f t="shared" si="19"/>
        <v>30</v>
      </c>
      <c r="AI60" s="185">
        <f t="shared" si="20"/>
        <v>0</v>
      </c>
      <c r="AJ60" s="186">
        <f t="shared" si="21"/>
        <v>0</v>
      </c>
      <c r="AK60" s="187">
        <v>0</v>
      </c>
      <c r="AL60" s="188" t="str">
        <f>IF((AK60&gt;=9.999),"3","0")</f>
        <v>0</v>
      </c>
      <c r="AM60" s="187">
        <v>0</v>
      </c>
      <c r="AN60" s="188" t="str">
        <f>IF((AM60&gt;=9.999),"3","0")</f>
        <v>0</v>
      </c>
      <c r="AO60" s="187">
        <v>0</v>
      </c>
      <c r="AP60" s="188" t="str">
        <f>IF((AO60&gt;=9.999),"3","0")</f>
        <v>0</v>
      </c>
      <c r="AQ60" s="187">
        <v>0</v>
      </c>
      <c r="AR60" s="188" t="str">
        <f>IF((AQ60&gt;=9.999),"3","0")</f>
        <v>0</v>
      </c>
      <c r="AS60" s="187">
        <v>0</v>
      </c>
      <c r="AT60" s="188" t="str">
        <f>IF((AS60&gt;=9.999),"3","0")</f>
        <v>0</v>
      </c>
      <c r="AU60" s="185">
        <f t="shared" si="22"/>
        <v>10.75</v>
      </c>
      <c r="AV60" s="186" t="str">
        <f t="shared" si="23"/>
        <v>8</v>
      </c>
      <c r="AW60" s="187">
        <v>12</v>
      </c>
      <c r="AX60" s="188" t="str">
        <f t="shared" si="52"/>
        <v>4</v>
      </c>
      <c r="AY60" s="187">
        <v>9.5</v>
      </c>
      <c r="AZ60" s="188" t="str">
        <f>IF((AY60&gt;=9.999),"4","0")</f>
        <v>0</v>
      </c>
      <c r="BA60" s="185">
        <f t="shared" si="24"/>
        <v>6.3</v>
      </c>
      <c r="BB60" s="186">
        <f t="shared" si="25"/>
        <v>3</v>
      </c>
      <c r="BC60" s="187">
        <v>10.5</v>
      </c>
      <c r="BD60" s="188" t="str">
        <f aca="true" t="shared" si="61" ref="BD60:BD76">IF((BC60&gt;=9.999),"3","0")</f>
        <v>3</v>
      </c>
      <c r="BE60" s="187">
        <v>0</v>
      </c>
      <c r="BF60" s="188" t="str">
        <f>IF((BE60&gt;=9.999),"2","0")</f>
        <v>0</v>
      </c>
      <c r="BG60" s="185">
        <v>14</v>
      </c>
      <c r="BH60" s="185" t="str">
        <f t="shared" si="27"/>
        <v>2</v>
      </c>
      <c r="BI60" s="187">
        <v>11.5</v>
      </c>
      <c r="BJ60" s="188" t="str">
        <f>IF((BI60&gt;=9.999),"2","0")</f>
        <v>2</v>
      </c>
      <c r="BK60" s="190">
        <f t="shared" si="28"/>
        <v>4.85</v>
      </c>
      <c r="BL60" s="191">
        <f t="shared" si="29"/>
        <v>13</v>
      </c>
      <c r="BM60" s="192">
        <f t="shared" si="30"/>
        <v>7.741666666666666</v>
      </c>
      <c r="BN60" s="193">
        <f t="shared" si="31"/>
        <v>34</v>
      </c>
      <c r="BO60" s="194" t="str">
        <f t="shared" si="0"/>
        <v>Ajourné</v>
      </c>
    </row>
    <row r="61" spans="1:67" ht="21" customHeight="1">
      <c r="A61" s="194">
        <v>45</v>
      </c>
      <c r="B61" s="160" t="s">
        <v>247</v>
      </c>
      <c r="C61" s="160" t="s">
        <v>248</v>
      </c>
      <c r="D61" s="160" t="s">
        <v>249</v>
      </c>
      <c r="E61" s="185">
        <f t="shared" si="1"/>
        <v>9.432</v>
      </c>
      <c r="F61" s="186">
        <f t="shared" si="2"/>
        <v>12</v>
      </c>
      <c r="G61" s="187">
        <v>10.33</v>
      </c>
      <c r="H61" s="188" t="str">
        <f t="shared" si="3"/>
        <v>3</v>
      </c>
      <c r="I61" s="187">
        <v>3.5</v>
      </c>
      <c r="J61" s="188" t="str">
        <f t="shared" si="4"/>
        <v>0</v>
      </c>
      <c r="K61" s="187">
        <v>10.33</v>
      </c>
      <c r="L61" s="188" t="str">
        <f t="shared" si="56"/>
        <v>3</v>
      </c>
      <c r="M61" s="187">
        <v>12.5</v>
      </c>
      <c r="N61" s="188" t="str">
        <f t="shared" si="57"/>
        <v>3</v>
      </c>
      <c r="O61" s="187">
        <v>10.5</v>
      </c>
      <c r="P61" s="188" t="str">
        <f t="shared" si="7"/>
        <v>3</v>
      </c>
      <c r="Q61" s="185">
        <f t="shared" si="8"/>
        <v>10.75</v>
      </c>
      <c r="R61" s="186" t="str">
        <f t="shared" si="9"/>
        <v>8</v>
      </c>
      <c r="S61" s="187">
        <v>11.5</v>
      </c>
      <c r="T61" s="188" t="str">
        <f t="shared" si="10"/>
        <v>4</v>
      </c>
      <c r="U61" s="187">
        <v>10</v>
      </c>
      <c r="V61" s="188" t="str">
        <f t="shared" si="58"/>
        <v>4</v>
      </c>
      <c r="W61" s="185">
        <f t="shared" si="12"/>
        <v>12.2</v>
      </c>
      <c r="X61" s="186" t="str">
        <f t="shared" si="13"/>
        <v>5</v>
      </c>
      <c r="Y61" s="187">
        <v>13</v>
      </c>
      <c r="Z61" s="188" t="str">
        <f t="shared" si="14"/>
        <v>3</v>
      </c>
      <c r="AA61" s="187">
        <v>11</v>
      </c>
      <c r="AB61" s="188" t="str">
        <f t="shared" si="59"/>
        <v>2</v>
      </c>
      <c r="AC61" s="185">
        <v>12</v>
      </c>
      <c r="AD61" s="185" t="str">
        <f t="shared" si="16"/>
        <v>2</v>
      </c>
      <c r="AE61" s="187">
        <v>8</v>
      </c>
      <c r="AF61" s="188" t="str">
        <f t="shared" si="60"/>
        <v>0</v>
      </c>
      <c r="AG61" s="190">
        <f t="shared" si="18"/>
        <v>10.416</v>
      </c>
      <c r="AH61" s="191" t="str">
        <f t="shared" si="19"/>
        <v>30</v>
      </c>
      <c r="AI61" s="185">
        <f t="shared" si="20"/>
        <v>4.534</v>
      </c>
      <c r="AJ61" s="186">
        <f t="shared" si="21"/>
        <v>6</v>
      </c>
      <c r="AK61" s="187">
        <v>0</v>
      </c>
      <c r="AL61" s="188" t="str">
        <f>IF((AK61&gt;=9.999),"3","0")</f>
        <v>0</v>
      </c>
      <c r="AM61" s="187">
        <v>0</v>
      </c>
      <c r="AN61" s="188" t="str">
        <f>IF((AM61&gt;=9.999),"3","0")</f>
        <v>0</v>
      </c>
      <c r="AO61" s="187">
        <v>11.67</v>
      </c>
      <c r="AP61" s="188" t="str">
        <f>IF((AO61&gt;=9.999),"3","0")</f>
        <v>3</v>
      </c>
      <c r="AQ61" s="187">
        <v>0</v>
      </c>
      <c r="AR61" s="188" t="str">
        <f>IF((AQ61&gt;=9.999),"3","0")</f>
        <v>0</v>
      </c>
      <c r="AS61" s="187">
        <v>11</v>
      </c>
      <c r="AT61" s="188" t="str">
        <f>IF((AS61&gt;=9.999),"3","0")</f>
        <v>3</v>
      </c>
      <c r="AU61" s="185">
        <f t="shared" si="22"/>
        <v>11.5</v>
      </c>
      <c r="AV61" s="186" t="str">
        <f t="shared" si="23"/>
        <v>8</v>
      </c>
      <c r="AW61" s="187">
        <v>11</v>
      </c>
      <c r="AX61" s="188" t="str">
        <f t="shared" si="52"/>
        <v>4</v>
      </c>
      <c r="AY61" s="187">
        <v>12</v>
      </c>
      <c r="AZ61" s="188" t="str">
        <f>IF((AY61&gt;=9.999),"4","0")</f>
        <v>4</v>
      </c>
      <c r="BA61" s="185">
        <f t="shared" si="24"/>
        <v>11.632</v>
      </c>
      <c r="BB61" s="186" t="str">
        <f t="shared" si="25"/>
        <v>5</v>
      </c>
      <c r="BC61" s="187">
        <v>13</v>
      </c>
      <c r="BD61" s="188" t="str">
        <f t="shared" si="61"/>
        <v>3</v>
      </c>
      <c r="BE61" s="187">
        <v>9.58</v>
      </c>
      <c r="BF61" s="188" t="str">
        <f>IF((BE61&gt;=9.999),"2","0")</f>
        <v>0</v>
      </c>
      <c r="BG61" s="185">
        <v>14</v>
      </c>
      <c r="BH61" s="185" t="str">
        <f t="shared" si="27"/>
        <v>2</v>
      </c>
      <c r="BI61" s="187">
        <v>10</v>
      </c>
      <c r="BJ61" s="188" t="str">
        <f>IF((BI61&gt;=9.999),"2","0")</f>
        <v>2</v>
      </c>
      <c r="BK61" s="190">
        <f t="shared" si="28"/>
        <v>8.205666666666666</v>
      </c>
      <c r="BL61" s="191">
        <f t="shared" si="29"/>
        <v>21</v>
      </c>
      <c r="BM61" s="192">
        <f t="shared" si="30"/>
        <v>9.310833333333333</v>
      </c>
      <c r="BN61" s="193">
        <f t="shared" si="31"/>
        <v>48</v>
      </c>
      <c r="BO61" s="194" t="str">
        <f t="shared" si="0"/>
        <v>Ajourné</v>
      </c>
    </row>
    <row r="62" spans="1:67" ht="21" customHeight="1">
      <c r="A62" s="194">
        <v>46</v>
      </c>
      <c r="B62" s="160" t="s">
        <v>250</v>
      </c>
      <c r="C62" s="160" t="s">
        <v>251</v>
      </c>
      <c r="D62" s="160" t="s">
        <v>252</v>
      </c>
      <c r="E62" s="185">
        <f t="shared" si="1"/>
        <v>8.666</v>
      </c>
      <c r="F62" s="186">
        <f t="shared" si="2"/>
        <v>9</v>
      </c>
      <c r="G62" s="187">
        <v>10.33</v>
      </c>
      <c r="H62" s="188" t="str">
        <f t="shared" si="3"/>
        <v>3</v>
      </c>
      <c r="I62" s="187">
        <v>2</v>
      </c>
      <c r="J62" s="188" t="str">
        <f t="shared" si="4"/>
        <v>0</v>
      </c>
      <c r="K62" s="187">
        <v>12</v>
      </c>
      <c r="L62" s="188" t="str">
        <f t="shared" si="56"/>
        <v>3</v>
      </c>
      <c r="M62" s="187">
        <v>10.5</v>
      </c>
      <c r="N62" s="188" t="str">
        <f t="shared" si="57"/>
        <v>3</v>
      </c>
      <c r="O62" s="187">
        <v>8.5</v>
      </c>
      <c r="P62" s="188" t="str">
        <f t="shared" si="7"/>
        <v>0</v>
      </c>
      <c r="Q62" s="185">
        <f t="shared" si="8"/>
        <v>11.75</v>
      </c>
      <c r="R62" s="186" t="str">
        <f t="shared" si="9"/>
        <v>8</v>
      </c>
      <c r="S62" s="187">
        <v>13.5</v>
      </c>
      <c r="T62" s="188" t="str">
        <f t="shared" si="10"/>
        <v>4</v>
      </c>
      <c r="U62" s="187">
        <v>10</v>
      </c>
      <c r="V62" s="188" t="str">
        <f t="shared" si="58"/>
        <v>4</v>
      </c>
      <c r="W62" s="185">
        <f t="shared" si="12"/>
        <v>12.132</v>
      </c>
      <c r="X62" s="186" t="str">
        <f t="shared" si="13"/>
        <v>5</v>
      </c>
      <c r="Y62" s="187">
        <v>13</v>
      </c>
      <c r="Z62" s="188" t="str">
        <f t="shared" si="14"/>
        <v>3</v>
      </c>
      <c r="AA62" s="187">
        <v>10.83</v>
      </c>
      <c r="AB62" s="188" t="str">
        <f t="shared" si="59"/>
        <v>2</v>
      </c>
      <c r="AC62" s="185">
        <v>12</v>
      </c>
      <c r="AD62" s="185" t="str">
        <f t="shared" si="16"/>
        <v>2</v>
      </c>
      <c r="AE62" s="187">
        <v>12.25</v>
      </c>
      <c r="AF62" s="188" t="str">
        <f t="shared" si="60"/>
        <v>2</v>
      </c>
      <c r="AG62" s="183">
        <f t="shared" si="18"/>
        <v>10.288333333333332</v>
      </c>
      <c r="AH62" s="191" t="str">
        <f t="shared" si="19"/>
        <v>30</v>
      </c>
      <c r="AI62" s="185">
        <f t="shared" si="20"/>
        <v>10.1</v>
      </c>
      <c r="AJ62" s="186" t="str">
        <f t="shared" si="21"/>
        <v>15</v>
      </c>
      <c r="AK62" s="187">
        <v>11</v>
      </c>
      <c r="AL62" s="188" t="str">
        <f>IF((AK62&gt;=9.999),"3","0")</f>
        <v>3</v>
      </c>
      <c r="AM62" s="187">
        <v>11.5</v>
      </c>
      <c r="AN62" s="188" t="str">
        <f>IF((AM62&gt;=9.999),"3","0")</f>
        <v>3</v>
      </c>
      <c r="AO62" s="187">
        <v>10</v>
      </c>
      <c r="AP62" s="188" t="str">
        <f>IF((AO62&gt;=9.999),"3","0")</f>
        <v>3</v>
      </c>
      <c r="AQ62" s="187">
        <v>8</v>
      </c>
      <c r="AR62" s="188" t="str">
        <f>IF((AQ62&gt;=9.999),"3","0")</f>
        <v>0</v>
      </c>
      <c r="AS62" s="187">
        <v>10</v>
      </c>
      <c r="AT62" s="188" t="str">
        <f>IF((AS62&gt;=9.999),"3","0")</f>
        <v>3</v>
      </c>
      <c r="AU62" s="185">
        <f t="shared" si="22"/>
        <v>10</v>
      </c>
      <c r="AV62" s="186" t="str">
        <f t="shared" si="23"/>
        <v>8</v>
      </c>
      <c r="AW62" s="187">
        <v>10</v>
      </c>
      <c r="AX62" s="188" t="str">
        <f t="shared" si="52"/>
        <v>4</v>
      </c>
      <c r="AY62" s="187">
        <v>10</v>
      </c>
      <c r="AZ62" s="188" t="str">
        <f>IF((AY62&gt;=9.999),"4","0")</f>
        <v>4</v>
      </c>
      <c r="BA62" s="185">
        <f t="shared" si="24"/>
        <v>11.4</v>
      </c>
      <c r="BB62" s="186" t="str">
        <f t="shared" si="25"/>
        <v>5</v>
      </c>
      <c r="BC62" s="187">
        <v>12</v>
      </c>
      <c r="BD62" s="188" t="str">
        <f t="shared" si="61"/>
        <v>3</v>
      </c>
      <c r="BE62" s="187">
        <v>10.5</v>
      </c>
      <c r="BF62" s="188" t="str">
        <f>IF((BE62&gt;=9.999),"2","0")</f>
        <v>2</v>
      </c>
      <c r="BG62" s="185">
        <v>11.5</v>
      </c>
      <c r="BH62" s="185" t="str">
        <f t="shared" si="27"/>
        <v>2</v>
      </c>
      <c r="BI62" s="187">
        <v>11.5</v>
      </c>
      <c r="BJ62" s="188" t="str">
        <f>IF((BI62&gt;=9.999),"2","0")</f>
        <v>2</v>
      </c>
      <c r="BK62" s="190">
        <f t="shared" si="28"/>
        <v>10.383333333333333</v>
      </c>
      <c r="BL62" s="191" t="str">
        <f t="shared" si="29"/>
        <v>30</v>
      </c>
      <c r="BM62" s="192">
        <f t="shared" si="30"/>
        <v>10.335833333333333</v>
      </c>
      <c r="BN62" s="193" t="str">
        <f t="shared" si="31"/>
        <v>60</v>
      </c>
      <c r="BO62" s="194" t="s">
        <v>265</v>
      </c>
    </row>
    <row r="63" spans="1:67" ht="21" customHeight="1">
      <c r="A63" s="194">
        <v>47</v>
      </c>
      <c r="B63" s="160" t="s">
        <v>193</v>
      </c>
      <c r="C63" s="160" t="s">
        <v>194</v>
      </c>
      <c r="D63" s="160" t="s">
        <v>195</v>
      </c>
      <c r="E63" s="185">
        <f t="shared" si="1"/>
        <v>4.334</v>
      </c>
      <c r="F63" s="186">
        <f t="shared" si="2"/>
        <v>6</v>
      </c>
      <c r="G63" s="187">
        <v>0</v>
      </c>
      <c r="H63" s="188" t="str">
        <f t="shared" si="3"/>
        <v>0</v>
      </c>
      <c r="I63" s="187">
        <v>10.67</v>
      </c>
      <c r="J63" s="188" t="str">
        <f t="shared" si="4"/>
        <v>3</v>
      </c>
      <c r="K63" s="187">
        <v>0</v>
      </c>
      <c r="L63" s="188" t="str">
        <f t="shared" si="56"/>
        <v>0</v>
      </c>
      <c r="M63" s="187">
        <v>0</v>
      </c>
      <c r="N63" s="188" t="str">
        <f t="shared" si="57"/>
        <v>0</v>
      </c>
      <c r="O63" s="187">
        <v>11</v>
      </c>
      <c r="P63" s="188" t="str">
        <f t="shared" si="7"/>
        <v>3</v>
      </c>
      <c r="Q63" s="185">
        <f t="shared" si="8"/>
        <v>10.375</v>
      </c>
      <c r="R63" s="186" t="str">
        <f t="shared" si="9"/>
        <v>8</v>
      </c>
      <c r="S63" s="187">
        <v>11</v>
      </c>
      <c r="T63" s="188" t="str">
        <f t="shared" si="10"/>
        <v>4</v>
      </c>
      <c r="U63" s="187">
        <v>9.75</v>
      </c>
      <c r="V63" s="188" t="str">
        <f t="shared" si="58"/>
        <v>0</v>
      </c>
      <c r="W63" s="185">
        <f t="shared" si="12"/>
        <v>11.732</v>
      </c>
      <c r="X63" s="186" t="str">
        <f t="shared" si="13"/>
        <v>5</v>
      </c>
      <c r="Y63" s="187">
        <v>12</v>
      </c>
      <c r="Z63" s="188" t="str">
        <f t="shared" si="14"/>
        <v>3</v>
      </c>
      <c r="AA63" s="187">
        <v>11.33</v>
      </c>
      <c r="AB63" s="188" t="str">
        <f t="shared" si="59"/>
        <v>2</v>
      </c>
      <c r="AC63" s="185">
        <v>12</v>
      </c>
      <c r="AD63" s="185" t="str">
        <f t="shared" si="16"/>
        <v>2</v>
      </c>
      <c r="AE63" s="187">
        <v>14</v>
      </c>
      <c r="AF63" s="188" t="str">
        <f t="shared" si="60"/>
        <v>2</v>
      </c>
      <c r="AG63" s="190">
        <f t="shared" si="18"/>
        <v>7.688999999999999</v>
      </c>
      <c r="AH63" s="191">
        <f t="shared" si="19"/>
        <v>21</v>
      </c>
      <c r="AI63" s="185">
        <f t="shared" si="20"/>
        <v>0</v>
      </c>
      <c r="AJ63" s="186">
        <f t="shared" si="21"/>
        <v>0</v>
      </c>
      <c r="AK63" s="187">
        <v>0</v>
      </c>
      <c r="AL63" s="188" t="str">
        <f>IF((AK63&gt;=9.999),"3","0")</f>
        <v>0</v>
      </c>
      <c r="AM63" s="187">
        <v>0</v>
      </c>
      <c r="AN63" s="188" t="str">
        <f>IF((AM63&gt;=9.999),"3","0")</f>
        <v>0</v>
      </c>
      <c r="AO63" s="187">
        <v>0</v>
      </c>
      <c r="AP63" s="188" t="str">
        <f>IF((AO63&gt;=9.999),"3","0")</f>
        <v>0</v>
      </c>
      <c r="AQ63" s="187">
        <v>0</v>
      </c>
      <c r="AR63" s="188" t="str">
        <f>IF((AQ63&gt;=9.999),"3","0")</f>
        <v>0</v>
      </c>
      <c r="AS63" s="187">
        <v>0</v>
      </c>
      <c r="AT63" s="188" t="str">
        <f>IF((AS63&gt;=9.999),"3","0")</f>
        <v>0</v>
      </c>
      <c r="AU63" s="185">
        <f t="shared" si="22"/>
        <v>5</v>
      </c>
      <c r="AV63" s="186">
        <f t="shared" si="23"/>
        <v>4</v>
      </c>
      <c r="AW63" s="187">
        <v>10</v>
      </c>
      <c r="AX63" s="188" t="str">
        <f t="shared" si="52"/>
        <v>4</v>
      </c>
      <c r="AY63" s="187">
        <v>0</v>
      </c>
      <c r="AZ63" s="188" t="str">
        <f>IF((AY63&gt;=9.999),"4","0")</f>
        <v>0</v>
      </c>
      <c r="BA63" s="185">
        <f t="shared" si="24"/>
        <v>11</v>
      </c>
      <c r="BB63" s="186" t="str">
        <f t="shared" si="25"/>
        <v>5</v>
      </c>
      <c r="BC63" s="187">
        <v>12</v>
      </c>
      <c r="BD63" s="188" t="str">
        <f t="shared" si="61"/>
        <v>3</v>
      </c>
      <c r="BE63" s="187">
        <v>9.5</v>
      </c>
      <c r="BF63" s="188" t="str">
        <f>IF((BE63&gt;=9.999),"2","0")</f>
        <v>0</v>
      </c>
      <c r="BG63" s="185">
        <v>14</v>
      </c>
      <c r="BH63" s="185" t="str">
        <f t="shared" si="27"/>
        <v>2</v>
      </c>
      <c r="BI63" s="187">
        <v>11</v>
      </c>
      <c r="BJ63" s="188" t="str">
        <f>IF((BI63&gt;=9.999),"2","0")</f>
        <v>2</v>
      </c>
      <c r="BK63" s="190">
        <f t="shared" si="28"/>
        <v>4.1</v>
      </c>
      <c r="BL63" s="191">
        <f t="shared" si="29"/>
        <v>11</v>
      </c>
      <c r="BM63" s="192">
        <f t="shared" si="30"/>
        <v>5.894499999999999</v>
      </c>
      <c r="BN63" s="193">
        <f t="shared" si="31"/>
        <v>32</v>
      </c>
      <c r="BO63" s="194" t="str">
        <f aca="true" t="shared" si="62" ref="BO63:BO75">IF((BM63&gt;=9.999),"Admis","Ajourné")</f>
        <v>Ajourné</v>
      </c>
    </row>
    <row r="64" spans="1:67" ht="21" customHeight="1">
      <c r="A64" s="195">
        <v>48</v>
      </c>
      <c r="B64" s="196" t="s">
        <v>236</v>
      </c>
      <c r="C64" s="196" t="s">
        <v>194</v>
      </c>
      <c r="D64" s="196" t="s">
        <v>237</v>
      </c>
      <c r="E64" s="178">
        <f t="shared" si="1"/>
        <v>9.6</v>
      </c>
      <c r="F64" s="196">
        <f t="shared" si="2"/>
        <v>9</v>
      </c>
      <c r="G64" s="196">
        <v>12.83</v>
      </c>
      <c r="H64" s="196" t="str">
        <f t="shared" si="3"/>
        <v>3</v>
      </c>
      <c r="I64" s="196">
        <v>6</v>
      </c>
      <c r="J64" s="196" t="str">
        <f t="shared" si="4"/>
        <v>0</v>
      </c>
      <c r="K64" s="196">
        <v>10.83</v>
      </c>
      <c r="L64" s="196" t="str">
        <f t="shared" si="56"/>
        <v>3</v>
      </c>
      <c r="M64" s="196">
        <v>4.67</v>
      </c>
      <c r="N64" s="196" t="str">
        <f t="shared" si="57"/>
        <v>0</v>
      </c>
      <c r="O64" s="196">
        <v>13.67</v>
      </c>
      <c r="P64" s="196" t="str">
        <f t="shared" si="7"/>
        <v>3</v>
      </c>
      <c r="Q64" s="178">
        <f t="shared" si="8"/>
        <v>10.375</v>
      </c>
      <c r="R64" s="196" t="str">
        <f t="shared" si="9"/>
        <v>8</v>
      </c>
      <c r="S64" s="196">
        <v>11.5</v>
      </c>
      <c r="T64" s="196" t="str">
        <f t="shared" si="10"/>
        <v>4</v>
      </c>
      <c r="U64" s="196">
        <v>9.25</v>
      </c>
      <c r="V64" s="196" t="str">
        <f t="shared" si="58"/>
        <v>0</v>
      </c>
      <c r="W64" s="178">
        <f t="shared" si="12"/>
        <v>11.032</v>
      </c>
      <c r="X64" s="196" t="str">
        <f t="shared" si="13"/>
        <v>5</v>
      </c>
      <c r="Y64" s="196">
        <v>10.5</v>
      </c>
      <c r="Z64" s="196" t="str">
        <f t="shared" si="14"/>
        <v>3</v>
      </c>
      <c r="AA64" s="196">
        <v>11.83</v>
      </c>
      <c r="AB64" s="196" t="str">
        <f t="shared" si="59"/>
        <v>2</v>
      </c>
      <c r="AC64" s="178">
        <v>12</v>
      </c>
      <c r="AD64" s="196" t="str">
        <f t="shared" si="16"/>
        <v>2</v>
      </c>
      <c r="AE64" s="196">
        <v>11.5</v>
      </c>
      <c r="AF64" s="196" t="str">
        <f t="shared" si="60"/>
        <v>2</v>
      </c>
      <c r="AG64" s="183">
        <f t="shared" si="18"/>
        <v>10.205333333333332</v>
      </c>
      <c r="AH64" s="184" t="str">
        <f t="shared" si="19"/>
        <v>30</v>
      </c>
      <c r="AI64" s="185">
        <f t="shared" si="20"/>
        <v>4.766000000000001</v>
      </c>
      <c r="AJ64" s="160">
        <f t="shared" si="21"/>
        <v>0</v>
      </c>
      <c r="AK64" s="160">
        <v>0</v>
      </c>
      <c r="AL64" s="160"/>
      <c r="AM64" s="160">
        <v>0</v>
      </c>
      <c r="AN64" s="160"/>
      <c r="AO64" s="160">
        <v>11.83</v>
      </c>
      <c r="AP64" s="160"/>
      <c r="AQ64" s="160">
        <v>0</v>
      </c>
      <c r="AR64" s="160"/>
      <c r="AS64" s="160">
        <v>12</v>
      </c>
      <c r="AT64" s="160"/>
      <c r="AU64" s="185">
        <f t="shared" si="22"/>
        <v>10.75</v>
      </c>
      <c r="AV64" s="160" t="str">
        <f t="shared" si="23"/>
        <v>8</v>
      </c>
      <c r="AW64" s="160">
        <v>10</v>
      </c>
      <c r="AX64" s="160" t="str">
        <f t="shared" si="52"/>
        <v>4</v>
      </c>
      <c r="AY64" s="160">
        <v>11.5</v>
      </c>
      <c r="AZ64" s="160"/>
      <c r="BA64" s="185">
        <f t="shared" si="24"/>
        <v>11.868</v>
      </c>
      <c r="BB64" s="160" t="str">
        <f t="shared" si="25"/>
        <v>5</v>
      </c>
      <c r="BC64" s="160">
        <v>10</v>
      </c>
      <c r="BD64" s="160" t="str">
        <f t="shared" si="61"/>
        <v>3</v>
      </c>
      <c r="BE64" s="160">
        <v>14.67</v>
      </c>
      <c r="BF64" s="160"/>
      <c r="BG64" s="185">
        <v>14</v>
      </c>
      <c r="BH64" s="160" t="str">
        <f t="shared" si="27"/>
        <v>2</v>
      </c>
      <c r="BI64" s="160">
        <v>10.5</v>
      </c>
      <c r="BJ64" s="160"/>
      <c r="BK64" s="190">
        <f t="shared" si="28"/>
        <v>8.161</v>
      </c>
      <c r="BL64" s="191">
        <f t="shared" si="29"/>
        <v>15</v>
      </c>
      <c r="BM64" s="192">
        <f t="shared" si="30"/>
        <v>9.183166666666667</v>
      </c>
      <c r="BN64" s="193">
        <f t="shared" si="31"/>
        <v>39</v>
      </c>
      <c r="BO64" s="194" t="str">
        <f t="shared" si="62"/>
        <v>Ajourné</v>
      </c>
    </row>
    <row r="65" spans="1:67" ht="21" customHeight="1">
      <c r="A65" s="195">
        <v>49</v>
      </c>
      <c r="B65" s="196" t="s">
        <v>238</v>
      </c>
      <c r="C65" s="196" t="s">
        <v>239</v>
      </c>
      <c r="D65" s="196" t="s">
        <v>240</v>
      </c>
      <c r="E65" s="178">
        <f t="shared" si="1"/>
        <v>9.902</v>
      </c>
      <c r="F65" s="196">
        <f t="shared" si="2"/>
        <v>9</v>
      </c>
      <c r="G65" s="196">
        <v>10</v>
      </c>
      <c r="H65" s="196" t="str">
        <f t="shared" si="3"/>
        <v>3</v>
      </c>
      <c r="I65" s="196">
        <v>8.17</v>
      </c>
      <c r="J65" s="196" t="str">
        <f t="shared" si="4"/>
        <v>0</v>
      </c>
      <c r="K65" s="196">
        <v>12.67</v>
      </c>
      <c r="L65" s="196" t="str">
        <f t="shared" si="56"/>
        <v>3</v>
      </c>
      <c r="M65" s="196">
        <v>6</v>
      </c>
      <c r="N65" s="196" t="str">
        <f t="shared" si="57"/>
        <v>0</v>
      </c>
      <c r="O65" s="196">
        <v>12.67</v>
      </c>
      <c r="P65" s="196" t="str">
        <f t="shared" si="7"/>
        <v>3</v>
      </c>
      <c r="Q65" s="178">
        <f t="shared" si="8"/>
        <v>9.5</v>
      </c>
      <c r="R65" s="196">
        <f t="shared" si="9"/>
        <v>4</v>
      </c>
      <c r="S65" s="196">
        <v>10</v>
      </c>
      <c r="T65" s="196" t="str">
        <f t="shared" si="10"/>
        <v>4</v>
      </c>
      <c r="U65" s="196">
        <v>9</v>
      </c>
      <c r="V65" s="196" t="str">
        <f t="shared" si="58"/>
        <v>0</v>
      </c>
      <c r="W65" s="178">
        <f t="shared" si="12"/>
        <v>12.6</v>
      </c>
      <c r="X65" s="196" t="str">
        <f t="shared" si="13"/>
        <v>5</v>
      </c>
      <c r="Y65" s="196">
        <v>14</v>
      </c>
      <c r="Z65" s="196" t="str">
        <f t="shared" si="14"/>
        <v>3</v>
      </c>
      <c r="AA65" s="196">
        <v>10.5</v>
      </c>
      <c r="AB65" s="196" t="str">
        <f t="shared" si="59"/>
        <v>2</v>
      </c>
      <c r="AC65" s="178">
        <v>12</v>
      </c>
      <c r="AD65" s="196" t="str">
        <f t="shared" si="16"/>
        <v>2</v>
      </c>
      <c r="AE65" s="196">
        <v>11.5</v>
      </c>
      <c r="AF65" s="196" t="str">
        <f t="shared" si="60"/>
        <v>2</v>
      </c>
      <c r="AG65" s="183">
        <f t="shared" si="18"/>
        <v>10.384333333333332</v>
      </c>
      <c r="AH65" s="184" t="str">
        <f t="shared" si="19"/>
        <v>30</v>
      </c>
      <c r="AI65" s="185">
        <f t="shared" si="20"/>
        <v>2.132</v>
      </c>
      <c r="AJ65" s="160">
        <f t="shared" si="21"/>
        <v>0</v>
      </c>
      <c r="AK65" s="160">
        <v>0</v>
      </c>
      <c r="AL65" s="160"/>
      <c r="AM65" s="160">
        <v>0</v>
      </c>
      <c r="AN65" s="160"/>
      <c r="AO65" s="160">
        <v>0</v>
      </c>
      <c r="AP65" s="160"/>
      <c r="AQ65" s="160">
        <v>0</v>
      </c>
      <c r="AR65" s="160"/>
      <c r="AS65" s="160">
        <v>10.66</v>
      </c>
      <c r="AT65" s="160"/>
      <c r="AU65" s="185">
        <f t="shared" si="22"/>
        <v>10.25</v>
      </c>
      <c r="AV65" s="160" t="str">
        <f t="shared" si="23"/>
        <v>8</v>
      </c>
      <c r="AW65" s="160">
        <v>11.5</v>
      </c>
      <c r="AX65" s="160" t="str">
        <f t="shared" si="52"/>
        <v>4</v>
      </c>
      <c r="AY65" s="160">
        <v>9</v>
      </c>
      <c r="AZ65" s="160"/>
      <c r="BA65" s="185">
        <f t="shared" si="24"/>
        <v>13.468</v>
      </c>
      <c r="BB65" s="160" t="str">
        <f t="shared" si="25"/>
        <v>5</v>
      </c>
      <c r="BC65" s="160">
        <v>14</v>
      </c>
      <c r="BD65" s="160" t="str">
        <f t="shared" si="61"/>
        <v>3</v>
      </c>
      <c r="BE65" s="160">
        <v>12.67</v>
      </c>
      <c r="BF65" s="160"/>
      <c r="BG65" s="185">
        <v>14</v>
      </c>
      <c r="BH65" s="160" t="str">
        <f t="shared" si="27"/>
        <v>2</v>
      </c>
      <c r="BI65" s="160">
        <v>10</v>
      </c>
      <c r="BJ65" s="160"/>
      <c r="BK65" s="190">
        <f t="shared" si="28"/>
        <v>6.977333333333333</v>
      </c>
      <c r="BL65" s="191">
        <f t="shared" si="29"/>
        <v>15</v>
      </c>
      <c r="BM65" s="192">
        <f t="shared" si="30"/>
        <v>8.680833333333334</v>
      </c>
      <c r="BN65" s="193">
        <f t="shared" si="31"/>
        <v>35</v>
      </c>
      <c r="BO65" s="194" t="str">
        <f t="shared" si="62"/>
        <v>Ajourné</v>
      </c>
    </row>
    <row r="66" spans="1:67" ht="21" customHeight="1">
      <c r="A66" s="195">
        <v>50</v>
      </c>
      <c r="B66" s="196" t="s">
        <v>241</v>
      </c>
      <c r="C66" s="196" t="s">
        <v>242</v>
      </c>
      <c r="D66" s="196" t="s">
        <v>243</v>
      </c>
      <c r="E66" s="178">
        <f t="shared" si="1"/>
        <v>8.036</v>
      </c>
      <c r="F66" s="196">
        <f t="shared" si="2"/>
        <v>6</v>
      </c>
      <c r="G66" s="196">
        <v>3.67</v>
      </c>
      <c r="H66" s="196" t="str">
        <f t="shared" si="3"/>
        <v>0</v>
      </c>
      <c r="I66" s="196">
        <v>6</v>
      </c>
      <c r="J66" s="196" t="str">
        <f t="shared" si="4"/>
        <v>0</v>
      </c>
      <c r="K66" s="196">
        <v>11.17</v>
      </c>
      <c r="L66" s="196" t="str">
        <f t="shared" si="56"/>
        <v>3</v>
      </c>
      <c r="M66" s="196">
        <v>8.67</v>
      </c>
      <c r="N66" s="196" t="str">
        <f t="shared" si="57"/>
        <v>0</v>
      </c>
      <c r="O66" s="196">
        <v>10.67</v>
      </c>
      <c r="P66" s="196" t="str">
        <f t="shared" si="7"/>
        <v>3</v>
      </c>
      <c r="Q66" s="178">
        <f t="shared" si="8"/>
        <v>13.375</v>
      </c>
      <c r="R66" s="196" t="str">
        <f t="shared" si="9"/>
        <v>8</v>
      </c>
      <c r="S66" s="196">
        <v>15</v>
      </c>
      <c r="T66" s="196" t="str">
        <f t="shared" si="10"/>
        <v>4</v>
      </c>
      <c r="U66" s="196">
        <v>11.75</v>
      </c>
      <c r="V66" s="196" t="str">
        <f t="shared" si="58"/>
        <v>4</v>
      </c>
      <c r="W66" s="178">
        <f t="shared" si="12"/>
        <v>10.568000000000001</v>
      </c>
      <c r="X66" s="196" t="str">
        <f t="shared" si="13"/>
        <v>5</v>
      </c>
      <c r="Y66" s="196">
        <v>10.5</v>
      </c>
      <c r="Z66" s="196" t="str">
        <f t="shared" si="14"/>
        <v>3</v>
      </c>
      <c r="AA66" s="196">
        <v>10.67</v>
      </c>
      <c r="AB66" s="196" t="str">
        <f t="shared" si="59"/>
        <v>2</v>
      </c>
      <c r="AC66" s="178">
        <v>12</v>
      </c>
      <c r="AD66" s="196" t="str">
        <f t="shared" si="16"/>
        <v>2</v>
      </c>
      <c r="AE66" s="196">
        <v>11.5</v>
      </c>
      <c r="AF66" s="196" t="str">
        <f t="shared" si="60"/>
        <v>2</v>
      </c>
      <c r="AG66" s="183">
        <f t="shared" si="18"/>
        <v>10.145999999999999</v>
      </c>
      <c r="AH66" s="184" t="str">
        <f t="shared" si="19"/>
        <v>30</v>
      </c>
      <c r="AI66" s="185">
        <f t="shared" si="20"/>
        <v>6.465999999999999</v>
      </c>
      <c r="AJ66" s="160">
        <f t="shared" si="21"/>
        <v>0</v>
      </c>
      <c r="AK66" s="160">
        <v>6</v>
      </c>
      <c r="AL66" s="160"/>
      <c r="AM66" s="160">
        <v>2</v>
      </c>
      <c r="AN66" s="160"/>
      <c r="AO66" s="160">
        <v>10.67</v>
      </c>
      <c r="AP66" s="160"/>
      <c r="AQ66" s="160">
        <v>3</v>
      </c>
      <c r="AR66" s="160"/>
      <c r="AS66" s="160">
        <v>10.66</v>
      </c>
      <c r="AT66" s="160"/>
      <c r="AU66" s="185">
        <f t="shared" si="22"/>
        <v>5.585</v>
      </c>
      <c r="AV66" s="160">
        <f t="shared" si="23"/>
        <v>0</v>
      </c>
      <c r="AW66" s="160">
        <v>0</v>
      </c>
      <c r="AX66" s="160" t="str">
        <f t="shared" si="52"/>
        <v>0</v>
      </c>
      <c r="AY66" s="160">
        <v>11.17</v>
      </c>
      <c r="AZ66" s="160"/>
      <c r="BA66" s="185">
        <f t="shared" si="24"/>
        <v>14</v>
      </c>
      <c r="BB66" s="160" t="str">
        <f t="shared" si="25"/>
        <v>5</v>
      </c>
      <c r="BC66" s="160">
        <v>16</v>
      </c>
      <c r="BD66" s="160" t="str">
        <f t="shared" si="61"/>
        <v>3</v>
      </c>
      <c r="BE66" s="160">
        <v>11</v>
      </c>
      <c r="BF66" s="160"/>
      <c r="BG66" s="185">
        <v>14</v>
      </c>
      <c r="BH66" s="160" t="str">
        <f t="shared" si="27"/>
        <v>2</v>
      </c>
      <c r="BI66" s="160">
        <v>11</v>
      </c>
      <c r="BJ66" s="160"/>
      <c r="BK66" s="190">
        <f t="shared" si="28"/>
        <v>7.989</v>
      </c>
      <c r="BL66" s="191">
        <f t="shared" si="29"/>
        <v>7</v>
      </c>
      <c r="BM66" s="192">
        <f t="shared" si="30"/>
        <v>9.067499999999999</v>
      </c>
      <c r="BN66" s="193">
        <f t="shared" si="31"/>
        <v>28</v>
      </c>
      <c r="BO66" s="194" t="str">
        <f t="shared" si="62"/>
        <v>Ajourné</v>
      </c>
    </row>
    <row r="67" spans="1:67" ht="21" customHeight="1">
      <c r="A67" s="194">
        <v>51</v>
      </c>
      <c r="B67" s="160" t="s">
        <v>196</v>
      </c>
      <c r="C67" s="160" t="s">
        <v>197</v>
      </c>
      <c r="D67" s="160" t="s">
        <v>198</v>
      </c>
      <c r="E67" s="185">
        <f t="shared" si="1"/>
        <v>9.366000000000001</v>
      </c>
      <c r="F67" s="186">
        <f t="shared" si="2"/>
        <v>9</v>
      </c>
      <c r="G67" s="187">
        <v>11</v>
      </c>
      <c r="H67" s="188" t="str">
        <f t="shared" si="3"/>
        <v>3</v>
      </c>
      <c r="I67" s="187">
        <v>10.33</v>
      </c>
      <c r="J67" s="188" t="str">
        <f t="shared" si="4"/>
        <v>3</v>
      </c>
      <c r="K67" s="187">
        <v>11.5</v>
      </c>
      <c r="L67" s="188" t="str">
        <f t="shared" si="56"/>
        <v>3</v>
      </c>
      <c r="M67" s="187">
        <v>5.33</v>
      </c>
      <c r="N67" s="188" t="str">
        <f t="shared" si="57"/>
        <v>0</v>
      </c>
      <c r="O67" s="187">
        <v>8.67</v>
      </c>
      <c r="P67" s="188" t="str">
        <f t="shared" si="7"/>
        <v>0</v>
      </c>
      <c r="Q67" s="185">
        <f t="shared" si="8"/>
        <v>11.625</v>
      </c>
      <c r="R67" s="186" t="str">
        <f t="shared" si="9"/>
        <v>8</v>
      </c>
      <c r="S67" s="187">
        <v>12.75</v>
      </c>
      <c r="T67" s="188" t="str">
        <f t="shared" si="10"/>
        <v>4</v>
      </c>
      <c r="U67" s="187">
        <v>10.5</v>
      </c>
      <c r="V67" s="188" t="str">
        <f t="shared" si="58"/>
        <v>4</v>
      </c>
      <c r="W67" s="185">
        <f t="shared" si="12"/>
        <v>10.732</v>
      </c>
      <c r="X67" s="186" t="str">
        <f t="shared" si="13"/>
        <v>5</v>
      </c>
      <c r="Y67" s="187">
        <v>12</v>
      </c>
      <c r="Z67" s="188" t="str">
        <f t="shared" si="14"/>
        <v>3</v>
      </c>
      <c r="AA67" s="187">
        <v>8.83</v>
      </c>
      <c r="AB67" s="188" t="str">
        <f t="shared" si="59"/>
        <v>0</v>
      </c>
      <c r="AC67" s="185">
        <v>12</v>
      </c>
      <c r="AD67" s="185" t="str">
        <f t="shared" si="16"/>
        <v>2</v>
      </c>
      <c r="AE67" s="187">
        <v>10</v>
      </c>
      <c r="AF67" s="188" t="str">
        <f t="shared" si="60"/>
        <v>2</v>
      </c>
      <c r="AG67" s="190">
        <f t="shared" si="18"/>
        <v>10.371666666666666</v>
      </c>
      <c r="AH67" s="191" t="str">
        <f t="shared" si="19"/>
        <v>30</v>
      </c>
      <c r="AI67" s="185">
        <f t="shared" si="20"/>
        <v>2.334</v>
      </c>
      <c r="AJ67" s="186">
        <f t="shared" si="21"/>
        <v>3</v>
      </c>
      <c r="AK67" s="187">
        <v>11.67</v>
      </c>
      <c r="AL67" s="188" t="str">
        <f aca="true" t="shared" si="63" ref="AL67:AL73">IF((AK67&gt;=9.999),"3","0")</f>
        <v>3</v>
      </c>
      <c r="AM67" s="187">
        <v>0</v>
      </c>
      <c r="AN67" s="188" t="str">
        <f aca="true" t="shared" si="64" ref="AN67:AN74">IF((AM67&gt;=9.999),"3","0")</f>
        <v>0</v>
      </c>
      <c r="AO67" s="187">
        <v>0</v>
      </c>
      <c r="AP67" s="188" t="str">
        <f aca="true" t="shared" si="65" ref="AP67:AP74">IF((AO67&gt;=9.999),"3","0")</f>
        <v>0</v>
      </c>
      <c r="AQ67" s="187">
        <v>0</v>
      </c>
      <c r="AR67" s="188" t="str">
        <f aca="true" t="shared" si="66" ref="AR67:AR74">IF((AQ67&gt;=9.999),"3","0")</f>
        <v>0</v>
      </c>
      <c r="AS67" s="187">
        <v>0</v>
      </c>
      <c r="AT67" s="188" t="str">
        <f aca="true" t="shared" si="67" ref="AT67:AT74">IF((AS67&gt;=9.999),"3","0")</f>
        <v>0</v>
      </c>
      <c r="AU67" s="185">
        <f t="shared" si="22"/>
        <v>11.125</v>
      </c>
      <c r="AV67" s="186" t="str">
        <f t="shared" si="23"/>
        <v>8</v>
      </c>
      <c r="AW67" s="187">
        <v>11.75</v>
      </c>
      <c r="AX67" s="188" t="str">
        <f t="shared" si="52"/>
        <v>4</v>
      </c>
      <c r="AY67" s="187">
        <v>10.5</v>
      </c>
      <c r="AZ67" s="188" t="str">
        <f aca="true" t="shared" si="68" ref="AZ67:AZ73">IF((AY67&gt;=9.999),"4","0")</f>
        <v>4</v>
      </c>
      <c r="BA67" s="185">
        <f t="shared" si="24"/>
        <v>10.732</v>
      </c>
      <c r="BB67" s="186" t="str">
        <f t="shared" si="25"/>
        <v>5</v>
      </c>
      <c r="BC67" s="187">
        <v>12</v>
      </c>
      <c r="BD67" s="188" t="str">
        <f t="shared" si="61"/>
        <v>3</v>
      </c>
      <c r="BE67" s="187">
        <v>8.83</v>
      </c>
      <c r="BF67" s="188" t="str">
        <f aca="true" t="shared" si="69" ref="BF67:BF73">IF((BE67&gt;=9.999),"2","0")</f>
        <v>0</v>
      </c>
      <c r="BG67" s="185">
        <v>14</v>
      </c>
      <c r="BH67" s="185" t="str">
        <f t="shared" si="27"/>
        <v>2</v>
      </c>
      <c r="BI67" s="187">
        <v>10.5</v>
      </c>
      <c r="BJ67" s="188" t="str">
        <f aca="true" t="shared" si="70" ref="BJ67:BJ73">IF((BI67&gt;=9.999),"2","0")</f>
        <v>2</v>
      </c>
      <c r="BK67" s="190">
        <f t="shared" si="28"/>
        <v>6.855666666666666</v>
      </c>
      <c r="BL67" s="191">
        <f t="shared" si="29"/>
        <v>18</v>
      </c>
      <c r="BM67" s="192">
        <f t="shared" si="30"/>
        <v>8.613666666666665</v>
      </c>
      <c r="BN67" s="193">
        <f t="shared" si="31"/>
        <v>42</v>
      </c>
      <c r="BO67" s="194" t="str">
        <f t="shared" si="62"/>
        <v>Ajourné</v>
      </c>
    </row>
    <row r="68" spans="1:67" ht="21" customHeight="1">
      <c r="A68" s="195">
        <v>52</v>
      </c>
      <c r="B68" s="196" t="s">
        <v>199</v>
      </c>
      <c r="C68" s="196" t="s">
        <v>83</v>
      </c>
      <c r="D68" s="196" t="s">
        <v>200</v>
      </c>
      <c r="E68" s="178">
        <f t="shared" si="1"/>
        <v>8.066</v>
      </c>
      <c r="F68" s="179">
        <f t="shared" si="2"/>
        <v>3</v>
      </c>
      <c r="G68" s="180">
        <v>7.33</v>
      </c>
      <c r="H68" s="181" t="str">
        <f t="shared" si="3"/>
        <v>0</v>
      </c>
      <c r="I68" s="180">
        <v>8.67</v>
      </c>
      <c r="J68" s="181" t="str">
        <f t="shared" si="4"/>
        <v>0</v>
      </c>
      <c r="K68" s="180">
        <v>6.33</v>
      </c>
      <c r="L68" s="181" t="str">
        <f t="shared" si="56"/>
        <v>0</v>
      </c>
      <c r="M68" s="180">
        <v>6.33</v>
      </c>
      <c r="N68" s="181" t="str">
        <f t="shared" si="57"/>
        <v>0</v>
      </c>
      <c r="O68" s="180">
        <v>11.67</v>
      </c>
      <c r="P68" s="181" t="str">
        <f t="shared" si="7"/>
        <v>3</v>
      </c>
      <c r="Q68" s="178">
        <f t="shared" si="8"/>
        <v>13.434999999999999</v>
      </c>
      <c r="R68" s="179" t="str">
        <f t="shared" si="9"/>
        <v>8</v>
      </c>
      <c r="S68" s="180">
        <v>11.87</v>
      </c>
      <c r="T68" s="181" t="str">
        <f t="shared" si="10"/>
        <v>4</v>
      </c>
      <c r="U68" s="180">
        <v>15</v>
      </c>
      <c r="V68" s="181" t="str">
        <f t="shared" si="58"/>
        <v>4</v>
      </c>
      <c r="W68" s="178">
        <f t="shared" si="12"/>
        <v>10.532</v>
      </c>
      <c r="X68" s="179" t="str">
        <f t="shared" si="13"/>
        <v>5</v>
      </c>
      <c r="Y68" s="180">
        <v>12</v>
      </c>
      <c r="Z68" s="181" t="str">
        <f t="shared" si="14"/>
        <v>3</v>
      </c>
      <c r="AA68" s="180">
        <v>8.33</v>
      </c>
      <c r="AB68" s="181" t="str">
        <f t="shared" si="59"/>
        <v>0</v>
      </c>
      <c r="AC68" s="178">
        <v>12</v>
      </c>
      <c r="AD68" s="178" t="str">
        <f t="shared" si="16"/>
        <v>2</v>
      </c>
      <c r="AE68" s="180">
        <v>10.5</v>
      </c>
      <c r="AF68" s="181" t="str">
        <f t="shared" si="60"/>
        <v>2</v>
      </c>
      <c r="AG68" s="183">
        <f t="shared" si="18"/>
        <v>10.171</v>
      </c>
      <c r="AH68" s="184" t="str">
        <f t="shared" si="19"/>
        <v>30</v>
      </c>
      <c r="AI68" s="185">
        <f t="shared" si="20"/>
        <v>0</v>
      </c>
      <c r="AJ68" s="186">
        <f t="shared" si="21"/>
        <v>0</v>
      </c>
      <c r="AK68" s="187">
        <v>0</v>
      </c>
      <c r="AL68" s="188" t="str">
        <f t="shared" si="63"/>
        <v>0</v>
      </c>
      <c r="AM68" s="187">
        <v>0</v>
      </c>
      <c r="AN68" s="188" t="str">
        <f t="shared" si="64"/>
        <v>0</v>
      </c>
      <c r="AO68" s="187">
        <v>0</v>
      </c>
      <c r="AP68" s="188" t="str">
        <f t="shared" si="65"/>
        <v>0</v>
      </c>
      <c r="AQ68" s="187">
        <v>0</v>
      </c>
      <c r="AR68" s="188" t="str">
        <f t="shared" si="66"/>
        <v>0</v>
      </c>
      <c r="AS68" s="187">
        <v>0</v>
      </c>
      <c r="AT68" s="188" t="str">
        <f t="shared" si="67"/>
        <v>0</v>
      </c>
      <c r="AU68" s="185">
        <f t="shared" si="22"/>
        <v>8</v>
      </c>
      <c r="AV68" s="186">
        <f t="shared" si="23"/>
        <v>4</v>
      </c>
      <c r="AW68" s="187">
        <v>0</v>
      </c>
      <c r="AX68" s="188" t="str">
        <f t="shared" si="52"/>
        <v>0</v>
      </c>
      <c r="AY68" s="187">
        <v>16</v>
      </c>
      <c r="AZ68" s="188" t="str">
        <f t="shared" si="68"/>
        <v>4</v>
      </c>
      <c r="BA68" s="185">
        <f t="shared" si="24"/>
        <v>11.168000000000001</v>
      </c>
      <c r="BB68" s="186" t="str">
        <f t="shared" si="25"/>
        <v>5</v>
      </c>
      <c r="BC68" s="187">
        <v>13.5</v>
      </c>
      <c r="BD68" s="188" t="str">
        <f t="shared" si="61"/>
        <v>3</v>
      </c>
      <c r="BE68" s="187">
        <v>7.67</v>
      </c>
      <c r="BF68" s="188" t="str">
        <f t="shared" si="69"/>
        <v>0</v>
      </c>
      <c r="BG68" s="185">
        <v>14</v>
      </c>
      <c r="BH68" s="185" t="str">
        <f t="shared" si="27"/>
        <v>2</v>
      </c>
      <c r="BI68" s="187">
        <v>10</v>
      </c>
      <c r="BJ68" s="188" t="str">
        <f t="shared" si="70"/>
        <v>2</v>
      </c>
      <c r="BK68" s="190">
        <f t="shared" si="28"/>
        <v>4.928</v>
      </c>
      <c r="BL68" s="191">
        <f t="shared" si="29"/>
        <v>11</v>
      </c>
      <c r="BM68" s="192">
        <f t="shared" si="30"/>
        <v>7.5495</v>
      </c>
      <c r="BN68" s="193">
        <f t="shared" si="31"/>
        <v>29</v>
      </c>
      <c r="BO68" s="194" t="str">
        <f t="shared" si="62"/>
        <v>Ajourné</v>
      </c>
    </row>
    <row r="69" spans="1:67" ht="21" customHeight="1">
      <c r="A69" s="194">
        <v>53</v>
      </c>
      <c r="B69" s="160" t="s">
        <v>201</v>
      </c>
      <c r="C69" s="160" t="s">
        <v>202</v>
      </c>
      <c r="D69" s="160" t="s">
        <v>203</v>
      </c>
      <c r="E69" s="185">
        <f t="shared" si="1"/>
        <v>2.2</v>
      </c>
      <c r="F69" s="186">
        <f t="shared" si="2"/>
        <v>3</v>
      </c>
      <c r="G69" s="187">
        <v>0</v>
      </c>
      <c r="H69" s="188" t="str">
        <f t="shared" si="3"/>
        <v>0</v>
      </c>
      <c r="I69" s="187">
        <v>0</v>
      </c>
      <c r="J69" s="188" t="str">
        <f t="shared" si="4"/>
        <v>0</v>
      </c>
      <c r="K69" s="187">
        <v>11</v>
      </c>
      <c r="L69" s="188" t="str">
        <f t="shared" si="56"/>
        <v>3</v>
      </c>
      <c r="M69" s="187">
        <v>0</v>
      </c>
      <c r="N69" s="188" t="str">
        <f t="shared" si="57"/>
        <v>0</v>
      </c>
      <c r="O69" s="187">
        <v>0</v>
      </c>
      <c r="P69" s="188" t="str">
        <f t="shared" si="7"/>
        <v>0</v>
      </c>
      <c r="Q69" s="185">
        <f t="shared" si="8"/>
        <v>5.5</v>
      </c>
      <c r="R69" s="186">
        <f t="shared" si="9"/>
        <v>4</v>
      </c>
      <c r="S69" s="187">
        <v>11</v>
      </c>
      <c r="T69" s="188" t="str">
        <f t="shared" si="10"/>
        <v>4</v>
      </c>
      <c r="U69" s="187"/>
      <c r="V69" s="188" t="str">
        <f t="shared" si="58"/>
        <v>0</v>
      </c>
      <c r="W69" s="185">
        <f t="shared" si="12"/>
        <v>11.668000000000001</v>
      </c>
      <c r="X69" s="186" t="str">
        <f t="shared" si="13"/>
        <v>5</v>
      </c>
      <c r="Y69" s="187">
        <v>13</v>
      </c>
      <c r="Z69" s="188" t="str">
        <f t="shared" si="14"/>
        <v>3</v>
      </c>
      <c r="AA69" s="187">
        <v>9.67</v>
      </c>
      <c r="AB69" s="188" t="str">
        <f t="shared" si="59"/>
        <v>0</v>
      </c>
      <c r="AC69" s="185">
        <v>12</v>
      </c>
      <c r="AD69" s="185" t="str">
        <f t="shared" si="16"/>
        <v>2</v>
      </c>
      <c r="AE69" s="187">
        <v>10</v>
      </c>
      <c r="AF69" s="188" t="str">
        <f t="shared" si="60"/>
        <v>2</v>
      </c>
      <c r="AG69" s="190">
        <f t="shared" si="18"/>
        <v>5.311333333333334</v>
      </c>
      <c r="AH69" s="191">
        <f t="shared" si="19"/>
        <v>14</v>
      </c>
      <c r="AI69" s="185">
        <f t="shared" si="20"/>
        <v>2.8</v>
      </c>
      <c r="AJ69" s="186">
        <f t="shared" si="21"/>
        <v>3</v>
      </c>
      <c r="AK69" s="187">
        <v>0</v>
      </c>
      <c r="AL69" s="188" t="str">
        <f t="shared" si="63"/>
        <v>0</v>
      </c>
      <c r="AM69" s="187">
        <v>0</v>
      </c>
      <c r="AN69" s="188" t="str">
        <f t="shared" si="64"/>
        <v>0</v>
      </c>
      <c r="AO69" s="187">
        <v>0</v>
      </c>
      <c r="AP69" s="188" t="str">
        <f t="shared" si="65"/>
        <v>0</v>
      </c>
      <c r="AQ69" s="187">
        <v>0</v>
      </c>
      <c r="AR69" s="188" t="str">
        <f t="shared" si="66"/>
        <v>0</v>
      </c>
      <c r="AS69" s="187">
        <v>14</v>
      </c>
      <c r="AT69" s="188" t="str">
        <f t="shared" si="67"/>
        <v>3</v>
      </c>
      <c r="AU69" s="185">
        <f t="shared" si="22"/>
        <v>13.125</v>
      </c>
      <c r="AV69" s="186" t="str">
        <f t="shared" si="23"/>
        <v>8</v>
      </c>
      <c r="AW69" s="187">
        <v>13.75</v>
      </c>
      <c r="AX69" s="188" t="str">
        <f t="shared" si="52"/>
        <v>4</v>
      </c>
      <c r="AY69" s="187">
        <v>12.5</v>
      </c>
      <c r="AZ69" s="188" t="str">
        <f t="shared" si="68"/>
        <v>4</v>
      </c>
      <c r="BA69" s="185">
        <f t="shared" si="24"/>
        <v>11.668000000000001</v>
      </c>
      <c r="BB69" s="186" t="str">
        <f t="shared" si="25"/>
        <v>5</v>
      </c>
      <c r="BC69" s="187">
        <v>13</v>
      </c>
      <c r="BD69" s="188" t="str">
        <f t="shared" si="61"/>
        <v>3</v>
      </c>
      <c r="BE69" s="187">
        <v>9.67</v>
      </c>
      <c r="BF69" s="188" t="str">
        <f t="shared" si="69"/>
        <v>0</v>
      </c>
      <c r="BG69" s="185">
        <v>14</v>
      </c>
      <c r="BH69" s="185" t="str">
        <f t="shared" si="27"/>
        <v>2</v>
      </c>
      <c r="BI69" s="187">
        <v>10.5</v>
      </c>
      <c r="BJ69" s="188" t="str">
        <f t="shared" si="70"/>
        <v>2</v>
      </c>
      <c r="BK69" s="190">
        <f t="shared" si="28"/>
        <v>7.7780000000000005</v>
      </c>
      <c r="BL69" s="191">
        <f t="shared" si="29"/>
        <v>18</v>
      </c>
      <c r="BM69" s="192">
        <f t="shared" si="30"/>
        <v>6.544666666666668</v>
      </c>
      <c r="BN69" s="193">
        <f t="shared" si="31"/>
        <v>32</v>
      </c>
      <c r="BO69" s="194" t="str">
        <f t="shared" si="62"/>
        <v>Ajourné</v>
      </c>
    </row>
    <row r="70" spans="1:67" ht="21" customHeight="1">
      <c r="A70" s="194">
        <v>54</v>
      </c>
      <c r="B70" s="160" t="s">
        <v>204</v>
      </c>
      <c r="C70" s="160" t="s">
        <v>205</v>
      </c>
      <c r="D70" s="160" t="s">
        <v>206</v>
      </c>
      <c r="E70" s="185">
        <f t="shared" si="1"/>
        <v>4.334</v>
      </c>
      <c r="F70" s="186">
        <f t="shared" si="2"/>
        <v>6</v>
      </c>
      <c r="G70" s="187">
        <v>0</v>
      </c>
      <c r="H70" s="188" t="str">
        <f t="shared" si="3"/>
        <v>0</v>
      </c>
      <c r="I70" s="187">
        <v>0</v>
      </c>
      <c r="J70" s="188" t="str">
        <f t="shared" si="4"/>
        <v>0</v>
      </c>
      <c r="K70" s="187">
        <v>11.67</v>
      </c>
      <c r="L70" s="188" t="str">
        <f t="shared" si="56"/>
        <v>3</v>
      </c>
      <c r="M70" s="187">
        <v>0</v>
      </c>
      <c r="N70" s="188" t="str">
        <f t="shared" si="57"/>
        <v>0</v>
      </c>
      <c r="O70" s="187">
        <v>10</v>
      </c>
      <c r="P70" s="188" t="str">
        <f t="shared" si="7"/>
        <v>3</v>
      </c>
      <c r="Q70" s="185">
        <f t="shared" si="8"/>
        <v>12.5</v>
      </c>
      <c r="R70" s="186" t="str">
        <f t="shared" si="9"/>
        <v>8</v>
      </c>
      <c r="S70" s="187">
        <v>14.25</v>
      </c>
      <c r="T70" s="188" t="str">
        <f t="shared" si="10"/>
        <v>4</v>
      </c>
      <c r="U70" s="187">
        <v>10.75</v>
      </c>
      <c r="V70" s="188" t="str">
        <f t="shared" si="58"/>
        <v>4</v>
      </c>
      <c r="W70" s="185">
        <f t="shared" si="12"/>
        <v>12.8</v>
      </c>
      <c r="X70" s="186" t="str">
        <f t="shared" si="13"/>
        <v>5</v>
      </c>
      <c r="Y70" s="187">
        <v>13</v>
      </c>
      <c r="Z70" s="188" t="str">
        <f t="shared" si="14"/>
        <v>3</v>
      </c>
      <c r="AA70" s="187">
        <v>12.5</v>
      </c>
      <c r="AB70" s="188" t="str">
        <f t="shared" si="59"/>
        <v>2</v>
      </c>
      <c r="AC70" s="185">
        <v>12</v>
      </c>
      <c r="AD70" s="185" t="str">
        <f t="shared" si="16"/>
        <v>2</v>
      </c>
      <c r="AE70" s="187">
        <v>10</v>
      </c>
      <c r="AF70" s="188" t="str">
        <f t="shared" si="60"/>
        <v>2</v>
      </c>
      <c r="AG70" s="190">
        <f t="shared" si="18"/>
        <v>8.433666666666666</v>
      </c>
      <c r="AH70" s="191">
        <f t="shared" si="19"/>
        <v>21</v>
      </c>
      <c r="AI70" s="185">
        <f t="shared" si="20"/>
        <v>0</v>
      </c>
      <c r="AJ70" s="186">
        <f t="shared" si="21"/>
        <v>0</v>
      </c>
      <c r="AK70" s="187">
        <v>0</v>
      </c>
      <c r="AL70" s="188" t="str">
        <f t="shared" si="63"/>
        <v>0</v>
      </c>
      <c r="AM70" s="187">
        <v>0</v>
      </c>
      <c r="AN70" s="188" t="str">
        <f t="shared" si="64"/>
        <v>0</v>
      </c>
      <c r="AO70" s="187">
        <v>0</v>
      </c>
      <c r="AP70" s="188" t="str">
        <f t="shared" si="65"/>
        <v>0</v>
      </c>
      <c r="AQ70" s="187">
        <v>0</v>
      </c>
      <c r="AR70" s="188" t="str">
        <f t="shared" si="66"/>
        <v>0</v>
      </c>
      <c r="AS70" s="187"/>
      <c r="AT70" s="188" t="str">
        <f t="shared" si="67"/>
        <v>0</v>
      </c>
      <c r="AU70" s="185">
        <f t="shared" si="22"/>
        <v>10.75</v>
      </c>
      <c r="AV70" s="186" t="str">
        <f t="shared" si="23"/>
        <v>8</v>
      </c>
      <c r="AW70" s="187">
        <v>10</v>
      </c>
      <c r="AX70" s="188" t="str">
        <f t="shared" si="52"/>
        <v>4</v>
      </c>
      <c r="AY70" s="187">
        <v>11.5</v>
      </c>
      <c r="AZ70" s="188" t="str">
        <f t="shared" si="68"/>
        <v>4</v>
      </c>
      <c r="BA70" s="185">
        <f t="shared" si="24"/>
        <v>11.768</v>
      </c>
      <c r="BB70" s="186" t="str">
        <f t="shared" si="25"/>
        <v>5</v>
      </c>
      <c r="BC70" s="187">
        <v>13</v>
      </c>
      <c r="BD70" s="188" t="str">
        <f t="shared" si="61"/>
        <v>3</v>
      </c>
      <c r="BE70" s="187">
        <v>9.92</v>
      </c>
      <c r="BF70" s="188" t="str">
        <f t="shared" si="69"/>
        <v>0</v>
      </c>
      <c r="BG70" s="185">
        <v>14</v>
      </c>
      <c r="BH70" s="185" t="str">
        <f t="shared" si="27"/>
        <v>2</v>
      </c>
      <c r="BI70" s="187">
        <v>12.5</v>
      </c>
      <c r="BJ70" s="188" t="str">
        <f t="shared" si="70"/>
        <v>2</v>
      </c>
      <c r="BK70" s="190">
        <f t="shared" si="28"/>
        <v>5.761333333333334</v>
      </c>
      <c r="BL70" s="191">
        <f t="shared" si="29"/>
        <v>15</v>
      </c>
      <c r="BM70" s="192">
        <f t="shared" si="30"/>
        <v>7.0975</v>
      </c>
      <c r="BN70" s="193">
        <f t="shared" si="31"/>
        <v>36</v>
      </c>
      <c r="BO70" s="194" t="str">
        <f t="shared" si="62"/>
        <v>Ajourné</v>
      </c>
    </row>
    <row r="71" spans="1:67" ht="21" customHeight="1">
      <c r="A71" s="195">
        <v>55</v>
      </c>
      <c r="B71" s="196" t="s">
        <v>207</v>
      </c>
      <c r="C71" s="196" t="s">
        <v>208</v>
      </c>
      <c r="D71" s="196" t="s">
        <v>209</v>
      </c>
      <c r="E71" s="178">
        <f t="shared" si="1"/>
        <v>8.767999999999999</v>
      </c>
      <c r="F71" s="179">
        <f t="shared" si="2"/>
        <v>6</v>
      </c>
      <c r="G71" s="180">
        <v>4.33</v>
      </c>
      <c r="H71" s="181" t="str">
        <f t="shared" si="3"/>
        <v>0</v>
      </c>
      <c r="I71" s="180">
        <v>10</v>
      </c>
      <c r="J71" s="181" t="str">
        <f t="shared" si="4"/>
        <v>3</v>
      </c>
      <c r="K71" s="180">
        <v>9.67</v>
      </c>
      <c r="L71" s="181" t="str">
        <f t="shared" si="56"/>
        <v>0</v>
      </c>
      <c r="M71" s="180">
        <v>9.17</v>
      </c>
      <c r="N71" s="181" t="str">
        <f t="shared" si="57"/>
        <v>0</v>
      </c>
      <c r="O71" s="180">
        <v>10.67</v>
      </c>
      <c r="P71" s="181" t="str">
        <f t="shared" si="7"/>
        <v>3</v>
      </c>
      <c r="Q71" s="178">
        <f t="shared" si="8"/>
        <v>10.75</v>
      </c>
      <c r="R71" s="179" t="str">
        <f t="shared" si="9"/>
        <v>8</v>
      </c>
      <c r="S71" s="180">
        <v>11</v>
      </c>
      <c r="T71" s="181" t="str">
        <f t="shared" si="10"/>
        <v>4</v>
      </c>
      <c r="U71" s="180">
        <v>10.5</v>
      </c>
      <c r="V71" s="181" t="str">
        <f t="shared" si="58"/>
        <v>4</v>
      </c>
      <c r="W71" s="178">
        <f t="shared" si="12"/>
        <v>12.268</v>
      </c>
      <c r="X71" s="179" t="str">
        <f t="shared" si="13"/>
        <v>5</v>
      </c>
      <c r="Y71" s="180">
        <v>14</v>
      </c>
      <c r="Z71" s="181" t="str">
        <f t="shared" si="14"/>
        <v>3</v>
      </c>
      <c r="AA71" s="180">
        <v>9.67</v>
      </c>
      <c r="AB71" s="181" t="str">
        <f t="shared" si="59"/>
        <v>0</v>
      </c>
      <c r="AC71" s="178">
        <v>12</v>
      </c>
      <c r="AD71" s="178" t="str">
        <f t="shared" si="16"/>
        <v>2</v>
      </c>
      <c r="AE71" s="180">
        <v>18</v>
      </c>
      <c r="AF71" s="181" t="str">
        <f t="shared" si="60"/>
        <v>2</v>
      </c>
      <c r="AG71" s="183">
        <f t="shared" si="18"/>
        <v>10.095333333333334</v>
      </c>
      <c r="AH71" s="184" t="str">
        <f t="shared" si="19"/>
        <v>30</v>
      </c>
      <c r="AI71" s="185">
        <f t="shared" si="20"/>
        <v>2.466</v>
      </c>
      <c r="AJ71" s="186">
        <f t="shared" si="21"/>
        <v>3</v>
      </c>
      <c r="AK71" s="187">
        <v>0</v>
      </c>
      <c r="AL71" s="188" t="str">
        <f t="shared" si="63"/>
        <v>0</v>
      </c>
      <c r="AM71" s="187">
        <v>0</v>
      </c>
      <c r="AN71" s="188" t="str">
        <f t="shared" si="64"/>
        <v>0</v>
      </c>
      <c r="AO71" s="187">
        <v>12.33</v>
      </c>
      <c r="AP71" s="188" t="str">
        <f t="shared" si="65"/>
        <v>3</v>
      </c>
      <c r="AQ71" s="187">
        <v>0</v>
      </c>
      <c r="AR71" s="188" t="str">
        <f t="shared" si="66"/>
        <v>0</v>
      </c>
      <c r="AS71" s="187">
        <v>0</v>
      </c>
      <c r="AT71" s="188" t="str">
        <f t="shared" si="67"/>
        <v>0</v>
      </c>
      <c r="AU71" s="185">
        <f t="shared" si="22"/>
        <v>5</v>
      </c>
      <c r="AV71" s="186">
        <f t="shared" si="23"/>
        <v>4</v>
      </c>
      <c r="AW71" s="187">
        <v>0</v>
      </c>
      <c r="AX71" s="188" t="str">
        <f t="shared" si="52"/>
        <v>0</v>
      </c>
      <c r="AY71" s="187">
        <v>10</v>
      </c>
      <c r="AZ71" s="188" t="str">
        <f t="shared" si="68"/>
        <v>4</v>
      </c>
      <c r="BA71" s="185">
        <f t="shared" si="24"/>
        <v>10.068000000000001</v>
      </c>
      <c r="BB71" s="186" t="str">
        <f t="shared" si="25"/>
        <v>5</v>
      </c>
      <c r="BC71" s="187">
        <v>11</v>
      </c>
      <c r="BD71" s="188" t="str">
        <f t="shared" si="61"/>
        <v>3</v>
      </c>
      <c r="BE71" s="187">
        <v>8.67</v>
      </c>
      <c r="BF71" s="188" t="str">
        <f t="shared" si="69"/>
        <v>0</v>
      </c>
      <c r="BG71" s="185">
        <v>14</v>
      </c>
      <c r="BH71" s="185" t="str">
        <f t="shared" si="27"/>
        <v>2</v>
      </c>
      <c r="BI71" s="187">
        <v>12</v>
      </c>
      <c r="BJ71" s="188" t="str">
        <f t="shared" si="70"/>
        <v>2</v>
      </c>
      <c r="BK71" s="190">
        <f t="shared" si="28"/>
        <v>5.177666666666667</v>
      </c>
      <c r="BL71" s="191">
        <f t="shared" si="29"/>
        <v>14</v>
      </c>
      <c r="BM71" s="192">
        <f t="shared" si="30"/>
        <v>7.636500000000001</v>
      </c>
      <c r="BN71" s="193">
        <f t="shared" si="31"/>
        <v>35</v>
      </c>
      <c r="BO71" s="194" t="str">
        <f t="shared" si="62"/>
        <v>Ajourné</v>
      </c>
    </row>
    <row r="72" spans="1:67" ht="21" customHeight="1">
      <c r="A72" s="194">
        <v>56</v>
      </c>
      <c r="B72" s="160" t="s">
        <v>210</v>
      </c>
      <c r="C72" s="160" t="s">
        <v>211</v>
      </c>
      <c r="D72" s="160" t="s">
        <v>212</v>
      </c>
      <c r="E72" s="185">
        <f t="shared" si="1"/>
        <v>4.4</v>
      </c>
      <c r="F72" s="186">
        <f t="shared" si="2"/>
        <v>6</v>
      </c>
      <c r="G72" s="187">
        <v>0</v>
      </c>
      <c r="H72" s="188" t="str">
        <f t="shared" si="3"/>
        <v>0</v>
      </c>
      <c r="I72" s="187">
        <v>0</v>
      </c>
      <c r="J72" s="188" t="str">
        <f t="shared" si="4"/>
        <v>0</v>
      </c>
      <c r="K72" s="187">
        <v>12</v>
      </c>
      <c r="L72" s="188" t="str">
        <f t="shared" si="56"/>
        <v>3</v>
      </c>
      <c r="M72" s="187">
        <v>0</v>
      </c>
      <c r="N72" s="188" t="str">
        <f t="shared" si="57"/>
        <v>0</v>
      </c>
      <c r="O72" s="187">
        <v>10</v>
      </c>
      <c r="P72" s="188" t="str">
        <f t="shared" si="7"/>
        <v>3</v>
      </c>
      <c r="Q72" s="185">
        <f t="shared" si="8"/>
        <v>12</v>
      </c>
      <c r="R72" s="186" t="str">
        <f t="shared" si="9"/>
        <v>8</v>
      </c>
      <c r="S72" s="187">
        <v>11.5</v>
      </c>
      <c r="T72" s="188" t="str">
        <f t="shared" si="10"/>
        <v>4</v>
      </c>
      <c r="U72" s="187">
        <v>12.5</v>
      </c>
      <c r="V72" s="188" t="str">
        <f t="shared" si="58"/>
        <v>4</v>
      </c>
      <c r="W72" s="185">
        <f t="shared" si="12"/>
        <v>10.468</v>
      </c>
      <c r="X72" s="186" t="str">
        <f t="shared" si="13"/>
        <v>5</v>
      </c>
      <c r="Y72" s="187">
        <v>11</v>
      </c>
      <c r="Z72" s="188" t="str">
        <f t="shared" si="14"/>
        <v>3</v>
      </c>
      <c r="AA72" s="187">
        <v>9.67</v>
      </c>
      <c r="AB72" s="188" t="str">
        <f t="shared" si="59"/>
        <v>0</v>
      </c>
      <c r="AC72" s="185">
        <v>12</v>
      </c>
      <c r="AD72" s="185" t="str">
        <f t="shared" si="16"/>
        <v>2</v>
      </c>
      <c r="AE72" s="187">
        <v>11.5</v>
      </c>
      <c r="AF72" s="188" t="str">
        <f t="shared" si="60"/>
        <v>2</v>
      </c>
      <c r="AG72" s="190">
        <f t="shared" si="18"/>
        <v>7.9446666666666665</v>
      </c>
      <c r="AH72" s="191">
        <f t="shared" si="19"/>
        <v>21</v>
      </c>
      <c r="AI72" s="185">
        <f t="shared" si="20"/>
        <v>0</v>
      </c>
      <c r="AJ72" s="186">
        <f t="shared" si="21"/>
        <v>0</v>
      </c>
      <c r="AK72" s="187">
        <v>0</v>
      </c>
      <c r="AL72" s="188" t="str">
        <f t="shared" si="63"/>
        <v>0</v>
      </c>
      <c r="AM72" s="187">
        <v>0</v>
      </c>
      <c r="AN72" s="188" t="str">
        <f t="shared" si="64"/>
        <v>0</v>
      </c>
      <c r="AO72" s="187">
        <v>0</v>
      </c>
      <c r="AP72" s="188" t="str">
        <f t="shared" si="65"/>
        <v>0</v>
      </c>
      <c r="AQ72" s="187">
        <v>0</v>
      </c>
      <c r="AR72" s="188" t="str">
        <f t="shared" si="66"/>
        <v>0</v>
      </c>
      <c r="AS72" s="187">
        <v>0</v>
      </c>
      <c r="AT72" s="188" t="str">
        <f t="shared" si="67"/>
        <v>0</v>
      </c>
      <c r="AU72" s="185">
        <f t="shared" si="22"/>
        <v>10.375</v>
      </c>
      <c r="AV72" s="186" t="str">
        <f t="shared" si="23"/>
        <v>8</v>
      </c>
      <c r="AW72" s="187">
        <v>10.75</v>
      </c>
      <c r="AX72" s="188" t="str">
        <f t="shared" si="52"/>
        <v>4</v>
      </c>
      <c r="AY72" s="187">
        <v>10</v>
      </c>
      <c r="AZ72" s="188" t="str">
        <f t="shared" si="68"/>
        <v>4</v>
      </c>
      <c r="BA72" s="185">
        <f t="shared" si="24"/>
        <v>10.4</v>
      </c>
      <c r="BB72" s="186" t="str">
        <f t="shared" si="25"/>
        <v>5</v>
      </c>
      <c r="BC72" s="187">
        <v>10</v>
      </c>
      <c r="BD72" s="188" t="str">
        <f t="shared" si="61"/>
        <v>3</v>
      </c>
      <c r="BE72" s="187">
        <v>11</v>
      </c>
      <c r="BF72" s="188" t="str">
        <f t="shared" si="69"/>
        <v>2</v>
      </c>
      <c r="BG72" s="185">
        <v>14</v>
      </c>
      <c r="BH72" s="185" t="str">
        <f t="shared" si="27"/>
        <v>2</v>
      </c>
      <c r="BI72" s="187">
        <v>10</v>
      </c>
      <c r="BJ72" s="188" t="str">
        <f t="shared" si="70"/>
        <v>2</v>
      </c>
      <c r="BK72" s="190">
        <f t="shared" si="28"/>
        <v>5.433333333333334</v>
      </c>
      <c r="BL72" s="191">
        <f t="shared" si="29"/>
        <v>15</v>
      </c>
      <c r="BM72" s="192">
        <f t="shared" si="30"/>
        <v>6.689000000000001</v>
      </c>
      <c r="BN72" s="193">
        <f t="shared" si="31"/>
        <v>36</v>
      </c>
      <c r="BO72" s="194" t="str">
        <f t="shared" si="62"/>
        <v>Ajourné</v>
      </c>
    </row>
    <row r="73" spans="1:67" ht="21" customHeight="1">
      <c r="A73" s="196">
        <v>57</v>
      </c>
      <c r="B73" s="196" t="s">
        <v>259</v>
      </c>
      <c r="C73" s="196" t="s">
        <v>260</v>
      </c>
      <c r="D73" s="196" t="s">
        <v>261</v>
      </c>
      <c r="E73" s="178">
        <f t="shared" si="1"/>
        <v>7.466</v>
      </c>
      <c r="F73" s="179">
        <f t="shared" si="2"/>
        <v>6</v>
      </c>
      <c r="G73" s="180">
        <v>4.33</v>
      </c>
      <c r="H73" s="181" t="str">
        <f t="shared" si="3"/>
        <v>0</v>
      </c>
      <c r="I73" s="180">
        <v>6</v>
      </c>
      <c r="J73" s="181" t="str">
        <f t="shared" si="4"/>
        <v>0</v>
      </c>
      <c r="K73" s="180">
        <v>10</v>
      </c>
      <c r="L73" s="181" t="str">
        <f t="shared" si="56"/>
        <v>3</v>
      </c>
      <c r="M73" s="180">
        <v>7</v>
      </c>
      <c r="N73" s="181" t="str">
        <f t="shared" si="57"/>
        <v>0</v>
      </c>
      <c r="O73" s="180">
        <v>10</v>
      </c>
      <c r="P73" s="181" t="str">
        <f t="shared" si="7"/>
        <v>3</v>
      </c>
      <c r="Q73" s="182">
        <f t="shared" si="8"/>
        <v>13</v>
      </c>
      <c r="R73" s="179" t="str">
        <f t="shared" si="9"/>
        <v>8</v>
      </c>
      <c r="S73" s="180">
        <v>14.5</v>
      </c>
      <c r="T73" s="181" t="str">
        <f t="shared" si="10"/>
        <v>4</v>
      </c>
      <c r="U73" s="180">
        <v>11.5</v>
      </c>
      <c r="V73" s="181" t="str">
        <f t="shared" si="58"/>
        <v>4</v>
      </c>
      <c r="W73" s="182">
        <f t="shared" si="12"/>
        <v>11.431999999999999</v>
      </c>
      <c r="X73" s="179" t="str">
        <f t="shared" si="13"/>
        <v>5</v>
      </c>
      <c r="Y73" s="180">
        <v>11.5</v>
      </c>
      <c r="Z73" s="181" t="str">
        <f t="shared" si="14"/>
        <v>3</v>
      </c>
      <c r="AA73" s="180">
        <v>11.33</v>
      </c>
      <c r="AB73" s="181" t="str">
        <f t="shared" si="59"/>
        <v>2</v>
      </c>
      <c r="AC73" s="182">
        <v>16</v>
      </c>
      <c r="AD73" s="178" t="str">
        <f t="shared" si="16"/>
        <v>2</v>
      </c>
      <c r="AE73" s="180">
        <v>16</v>
      </c>
      <c r="AF73" s="181" t="str">
        <f t="shared" si="60"/>
        <v>2</v>
      </c>
      <c r="AG73" s="183">
        <f t="shared" si="18"/>
        <v>10.171666666666665</v>
      </c>
      <c r="AH73" s="184" t="str">
        <f t="shared" si="19"/>
        <v>30</v>
      </c>
      <c r="AI73" s="185">
        <f t="shared" si="20"/>
        <v>6.1</v>
      </c>
      <c r="AJ73" s="186">
        <f t="shared" si="21"/>
        <v>3</v>
      </c>
      <c r="AK73" s="187">
        <v>5</v>
      </c>
      <c r="AL73" s="188" t="str">
        <f t="shared" si="63"/>
        <v>0</v>
      </c>
      <c r="AM73" s="187">
        <v>4</v>
      </c>
      <c r="AN73" s="188" t="str">
        <f t="shared" si="64"/>
        <v>0</v>
      </c>
      <c r="AO73" s="187">
        <v>3.5</v>
      </c>
      <c r="AP73" s="188" t="str">
        <f t="shared" si="65"/>
        <v>0</v>
      </c>
      <c r="AQ73" s="187">
        <v>11</v>
      </c>
      <c r="AR73" s="188" t="str">
        <f t="shared" si="66"/>
        <v>3</v>
      </c>
      <c r="AS73" s="187">
        <v>7</v>
      </c>
      <c r="AT73" s="188" t="str">
        <f t="shared" si="67"/>
        <v>0</v>
      </c>
      <c r="AU73" s="189">
        <f t="shared" si="22"/>
        <v>11.5</v>
      </c>
      <c r="AV73" s="186" t="str">
        <f t="shared" si="23"/>
        <v>8</v>
      </c>
      <c r="AW73" s="187">
        <v>10</v>
      </c>
      <c r="AX73" s="188" t="str">
        <f t="shared" si="52"/>
        <v>4</v>
      </c>
      <c r="AY73" s="187">
        <v>13</v>
      </c>
      <c r="AZ73" s="188" t="str">
        <f t="shared" si="68"/>
        <v>4</v>
      </c>
      <c r="BA73" s="189">
        <f t="shared" si="24"/>
        <v>10.9</v>
      </c>
      <c r="BB73" s="186" t="str">
        <f t="shared" si="25"/>
        <v>5</v>
      </c>
      <c r="BC73" s="187">
        <v>15.5</v>
      </c>
      <c r="BD73" s="188" t="str">
        <f t="shared" si="61"/>
        <v>3</v>
      </c>
      <c r="BE73" s="187">
        <v>4</v>
      </c>
      <c r="BF73" s="188" t="str">
        <f t="shared" si="69"/>
        <v>0</v>
      </c>
      <c r="BG73" s="189">
        <v>10</v>
      </c>
      <c r="BH73" s="185" t="str">
        <f t="shared" si="27"/>
        <v>2</v>
      </c>
      <c r="BI73" s="187">
        <v>10</v>
      </c>
      <c r="BJ73" s="188" t="str">
        <f t="shared" si="70"/>
        <v>2</v>
      </c>
      <c r="BK73" s="190">
        <f t="shared" si="28"/>
        <v>8.6</v>
      </c>
      <c r="BL73" s="191">
        <f t="shared" si="29"/>
        <v>18</v>
      </c>
      <c r="BM73" s="192">
        <f t="shared" si="30"/>
        <v>9.385833333333332</v>
      </c>
      <c r="BN73" s="193">
        <f>IF((BM73&gt;=9.999),"60",(AH73+BL73))</f>
        <v>48</v>
      </c>
      <c r="BO73" s="194" t="s">
        <v>273</v>
      </c>
    </row>
    <row r="74" spans="1:67" ht="21" customHeight="1">
      <c r="A74" s="194">
        <v>58</v>
      </c>
      <c r="B74" s="195" t="s">
        <v>87</v>
      </c>
      <c r="C74" s="195" t="s">
        <v>88</v>
      </c>
      <c r="D74" s="195" t="s">
        <v>89</v>
      </c>
      <c r="E74" s="178">
        <f t="shared" si="1"/>
        <v>9.466000000000001</v>
      </c>
      <c r="F74" s="179">
        <f t="shared" si="2"/>
        <v>3</v>
      </c>
      <c r="G74" s="181">
        <v>9.5</v>
      </c>
      <c r="H74" s="181" t="str">
        <f t="shared" si="3"/>
        <v>0</v>
      </c>
      <c r="I74" s="181">
        <v>7.83</v>
      </c>
      <c r="J74" s="181" t="str">
        <f t="shared" si="4"/>
        <v>0</v>
      </c>
      <c r="K74" s="181">
        <v>15.83</v>
      </c>
      <c r="L74" s="181" t="str">
        <f t="shared" si="56"/>
        <v>3</v>
      </c>
      <c r="M74" s="181">
        <v>7.5</v>
      </c>
      <c r="N74" s="181" t="str">
        <f t="shared" si="57"/>
        <v>0</v>
      </c>
      <c r="O74" s="181">
        <v>6.67</v>
      </c>
      <c r="P74" s="181" t="str">
        <f t="shared" si="7"/>
        <v>0</v>
      </c>
      <c r="Q74" s="178">
        <f t="shared" si="8"/>
        <v>10.75</v>
      </c>
      <c r="R74" s="179" t="str">
        <f t="shared" si="9"/>
        <v>8</v>
      </c>
      <c r="S74" s="181">
        <v>10.5</v>
      </c>
      <c r="T74" s="181" t="str">
        <f t="shared" si="10"/>
        <v>4</v>
      </c>
      <c r="U74" s="181">
        <v>11</v>
      </c>
      <c r="V74" s="181" t="str">
        <f t="shared" si="58"/>
        <v>4</v>
      </c>
      <c r="W74" s="178">
        <f t="shared" si="12"/>
        <v>11.5</v>
      </c>
      <c r="X74" s="179" t="str">
        <f t="shared" si="13"/>
        <v>5</v>
      </c>
      <c r="Y74" s="181">
        <v>12.5</v>
      </c>
      <c r="Z74" s="181" t="str">
        <f t="shared" si="14"/>
        <v>3</v>
      </c>
      <c r="AA74" s="181">
        <v>10</v>
      </c>
      <c r="AB74" s="181" t="str">
        <f t="shared" si="59"/>
        <v>2</v>
      </c>
      <c r="AC74" s="178">
        <v>12</v>
      </c>
      <c r="AD74" s="178" t="str">
        <f t="shared" si="16"/>
        <v>2</v>
      </c>
      <c r="AE74" s="181">
        <v>11</v>
      </c>
      <c r="AF74" s="181" t="str">
        <f t="shared" si="60"/>
        <v>2</v>
      </c>
      <c r="AG74" s="183">
        <f t="shared" si="18"/>
        <v>10.316333333333334</v>
      </c>
      <c r="AH74" s="184" t="str">
        <f t="shared" si="19"/>
        <v>30</v>
      </c>
      <c r="AI74" s="185">
        <f t="shared" si="20"/>
        <v>2.0660000000000003</v>
      </c>
      <c r="AJ74" s="186">
        <f t="shared" si="21"/>
        <v>0</v>
      </c>
      <c r="AK74" s="188">
        <v>10.33</v>
      </c>
      <c r="AL74" s="188"/>
      <c r="AM74" s="188">
        <v>0</v>
      </c>
      <c r="AN74" s="188" t="str">
        <f t="shared" si="64"/>
        <v>0</v>
      </c>
      <c r="AO74" s="188">
        <v>0</v>
      </c>
      <c r="AP74" s="188" t="str">
        <f t="shared" si="65"/>
        <v>0</v>
      </c>
      <c r="AQ74" s="188">
        <v>0</v>
      </c>
      <c r="AR74" s="188" t="str">
        <f t="shared" si="66"/>
        <v>0</v>
      </c>
      <c r="AS74" s="188">
        <v>0</v>
      </c>
      <c r="AT74" s="188" t="str">
        <f t="shared" si="67"/>
        <v>0</v>
      </c>
      <c r="AU74" s="185">
        <f t="shared" si="22"/>
        <v>10.5</v>
      </c>
      <c r="AV74" s="186" t="str">
        <f t="shared" si="23"/>
        <v>8</v>
      </c>
      <c r="AW74" s="188">
        <v>10</v>
      </c>
      <c r="AX74" s="188" t="str">
        <f t="shared" si="52"/>
        <v>4</v>
      </c>
      <c r="AY74" s="188">
        <v>11</v>
      </c>
      <c r="AZ74" s="188"/>
      <c r="BA74" s="185">
        <f t="shared" si="24"/>
        <v>13.382</v>
      </c>
      <c r="BB74" s="186" t="str">
        <f t="shared" si="25"/>
        <v>5</v>
      </c>
      <c r="BC74" s="188">
        <v>14.75</v>
      </c>
      <c r="BD74" s="188" t="str">
        <f t="shared" si="61"/>
        <v>3</v>
      </c>
      <c r="BE74" s="188">
        <v>11.33</v>
      </c>
      <c r="BF74" s="188"/>
      <c r="BG74" s="185">
        <v>14</v>
      </c>
      <c r="BH74" s="185" t="str">
        <f t="shared" si="27"/>
        <v>2</v>
      </c>
      <c r="BI74" s="188">
        <v>10.5</v>
      </c>
      <c r="BJ74" s="188"/>
      <c r="BK74" s="190">
        <f t="shared" si="28"/>
        <v>6.996666666666667</v>
      </c>
      <c r="BL74" s="191">
        <f t="shared" si="29"/>
        <v>15</v>
      </c>
      <c r="BM74" s="192">
        <f t="shared" si="30"/>
        <v>8.6565</v>
      </c>
      <c r="BN74" s="193">
        <f t="shared" si="31"/>
        <v>33</v>
      </c>
      <c r="BO74" s="194" t="str">
        <f t="shared" si="62"/>
        <v>Ajourné</v>
      </c>
    </row>
    <row r="75" spans="1:67" ht="21" customHeight="1">
      <c r="A75" s="194">
        <v>59</v>
      </c>
      <c r="B75" s="160" t="s">
        <v>213</v>
      </c>
      <c r="C75" s="160" t="s">
        <v>214</v>
      </c>
      <c r="D75" s="160" t="s">
        <v>153</v>
      </c>
      <c r="E75" s="185">
        <f t="shared" si="1"/>
        <v>2.0660000000000003</v>
      </c>
      <c r="F75" s="186">
        <f t="shared" si="2"/>
        <v>3</v>
      </c>
      <c r="G75" s="187">
        <v>0</v>
      </c>
      <c r="H75" s="188" t="str">
        <f t="shared" si="3"/>
        <v>0</v>
      </c>
      <c r="I75" s="187">
        <v>0</v>
      </c>
      <c r="J75" s="188" t="str">
        <f t="shared" si="4"/>
        <v>0</v>
      </c>
      <c r="K75" s="187">
        <v>0</v>
      </c>
      <c r="L75" s="188" t="str">
        <f t="shared" si="56"/>
        <v>0</v>
      </c>
      <c r="M75" s="187">
        <v>0</v>
      </c>
      <c r="N75" s="188" t="str">
        <f t="shared" si="57"/>
        <v>0</v>
      </c>
      <c r="O75" s="187">
        <v>10.33</v>
      </c>
      <c r="P75" s="188" t="str">
        <f t="shared" si="7"/>
        <v>3</v>
      </c>
      <c r="Q75" s="185">
        <f t="shared" si="8"/>
        <v>12</v>
      </c>
      <c r="R75" s="186" t="str">
        <f t="shared" si="9"/>
        <v>8</v>
      </c>
      <c r="S75" s="187">
        <v>11</v>
      </c>
      <c r="T75" s="188" t="str">
        <f t="shared" si="10"/>
        <v>4</v>
      </c>
      <c r="U75" s="187">
        <v>13</v>
      </c>
      <c r="V75" s="188" t="str">
        <f t="shared" si="58"/>
        <v>4</v>
      </c>
      <c r="W75" s="185">
        <f t="shared" si="12"/>
        <v>10.8</v>
      </c>
      <c r="X75" s="186" t="str">
        <f t="shared" si="13"/>
        <v>5</v>
      </c>
      <c r="Y75" s="187">
        <v>10</v>
      </c>
      <c r="Z75" s="188" t="str">
        <f t="shared" si="14"/>
        <v>3</v>
      </c>
      <c r="AA75" s="187">
        <v>12</v>
      </c>
      <c r="AB75" s="188" t="str">
        <f t="shared" si="59"/>
        <v>2</v>
      </c>
      <c r="AC75" s="185">
        <v>12</v>
      </c>
      <c r="AD75" s="185" t="str">
        <f t="shared" si="16"/>
        <v>2</v>
      </c>
      <c r="AE75" s="187">
        <v>0</v>
      </c>
      <c r="AF75" s="188" t="str">
        <f t="shared" si="60"/>
        <v>0</v>
      </c>
      <c r="AG75" s="190">
        <f t="shared" si="18"/>
        <v>6.833</v>
      </c>
      <c r="AH75" s="191">
        <f t="shared" si="19"/>
        <v>18</v>
      </c>
      <c r="AI75" s="185">
        <f t="shared" si="20"/>
        <v>4.334</v>
      </c>
      <c r="AJ75" s="186">
        <f t="shared" si="21"/>
        <v>6</v>
      </c>
      <c r="AK75" s="187">
        <v>0</v>
      </c>
      <c r="AL75" s="188" t="str">
        <f>IF((AK75&gt;=9.999),"3","0")</f>
        <v>0</v>
      </c>
      <c r="AM75" s="187">
        <v>0</v>
      </c>
      <c r="AN75" s="188" t="str">
        <f>IF((AM75&gt;=9.999),"3","0")</f>
        <v>0</v>
      </c>
      <c r="AO75" s="187">
        <v>10</v>
      </c>
      <c r="AP75" s="188" t="str">
        <f>IF((AO75&gt;=9.999),"3","0")</f>
        <v>3</v>
      </c>
      <c r="AQ75" s="187">
        <v>0</v>
      </c>
      <c r="AR75" s="188" t="str">
        <f>IF((AQ75&gt;=9.999),"3","0")</f>
        <v>0</v>
      </c>
      <c r="AS75" s="187">
        <v>11.67</v>
      </c>
      <c r="AT75" s="188" t="str">
        <f>IF((AS75&gt;=9.999),"3","0")</f>
        <v>3</v>
      </c>
      <c r="AU75" s="185">
        <f t="shared" si="22"/>
        <v>11</v>
      </c>
      <c r="AV75" s="186" t="str">
        <f t="shared" si="23"/>
        <v>8</v>
      </c>
      <c r="AW75" s="187">
        <v>8</v>
      </c>
      <c r="AX75" s="188" t="str">
        <f t="shared" si="52"/>
        <v>0</v>
      </c>
      <c r="AY75" s="187">
        <v>14</v>
      </c>
      <c r="AZ75" s="188" t="str">
        <f>IF((AY75&gt;=9.999),"4","0")</f>
        <v>4</v>
      </c>
      <c r="BA75" s="185">
        <f t="shared" si="24"/>
        <v>10.8</v>
      </c>
      <c r="BB75" s="186" t="str">
        <f t="shared" si="25"/>
        <v>5</v>
      </c>
      <c r="BC75" s="187">
        <v>10</v>
      </c>
      <c r="BD75" s="188" t="str">
        <f t="shared" si="61"/>
        <v>3</v>
      </c>
      <c r="BE75" s="187">
        <v>12</v>
      </c>
      <c r="BF75" s="188" t="str">
        <f>IF((BE75&gt;=9.999),"2","0")</f>
        <v>2</v>
      </c>
      <c r="BG75" s="185">
        <v>14</v>
      </c>
      <c r="BH75" s="185" t="str">
        <f t="shared" si="27"/>
        <v>2</v>
      </c>
      <c r="BI75" s="187">
        <v>11</v>
      </c>
      <c r="BJ75" s="188" t="str">
        <f>IF((BI75&gt;=9.999),"2","0")</f>
        <v>2</v>
      </c>
      <c r="BK75" s="190">
        <f t="shared" si="28"/>
        <v>7.833666666666667</v>
      </c>
      <c r="BL75" s="191">
        <f t="shared" si="29"/>
        <v>21</v>
      </c>
      <c r="BM75" s="192">
        <f t="shared" si="30"/>
        <v>7.333333333333333</v>
      </c>
      <c r="BN75" s="193">
        <f t="shared" si="31"/>
        <v>39</v>
      </c>
      <c r="BO75" s="194" t="str">
        <f t="shared" si="62"/>
        <v>Ajourné</v>
      </c>
    </row>
    <row r="76" spans="1:67" ht="21" customHeight="1">
      <c r="A76" s="196">
        <v>60</v>
      </c>
      <c r="B76" s="196" t="s">
        <v>262</v>
      </c>
      <c r="C76" s="196" t="s">
        <v>263</v>
      </c>
      <c r="D76" s="196" t="s">
        <v>264</v>
      </c>
      <c r="E76" s="178">
        <f t="shared" si="1"/>
        <v>8.765999999999998</v>
      </c>
      <c r="F76" s="179">
        <f t="shared" si="2"/>
        <v>6</v>
      </c>
      <c r="G76" s="180">
        <v>11.33</v>
      </c>
      <c r="H76" s="181" t="str">
        <f t="shared" si="3"/>
        <v>3</v>
      </c>
      <c r="I76" s="180">
        <v>7.83</v>
      </c>
      <c r="J76" s="181" t="str">
        <f t="shared" si="4"/>
        <v>0</v>
      </c>
      <c r="K76" s="180">
        <v>11.33</v>
      </c>
      <c r="L76" s="181" t="str">
        <f t="shared" si="56"/>
        <v>3</v>
      </c>
      <c r="M76" s="180">
        <v>8.67</v>
      </c>
      <c r="N76" s="181" t="str">
        <f t="shared" si="57"/>
        <v>0</v>
      </c>
      <c r="O76" s="180">
        <v>4.67</v>
      </c>
      <c r="P76" s="181" t="str">
        <f t="shared" si="7"/>
        <v>0</v>
      </c>
      <c r="Q76" s="182">
        <f t="shared" si="8"/>
        <v>12.455</v>
      </c>
      <c r="R76" s="179" t="str">
        <f t="shared" si="9"/>
        <v>8</v>
      </c>
      <c r="S76" s="180">
        <v>10.66</v>
      </c>
      <c r="T76" s="181" t="str">
        <f t="shared" si="10"/>
        <v>4</v>
      </c>
      <c r="U76" s="180">
        <v>14.25</v>
      </c>
      <c r="V76" s="181" t="str">
        <f t="shared" si="58"/>
        <v>4</v>
      </c>
      <c r="W76" s="182">
        <f t="shared" si="12"/>
        <v>10.7</v>
      </c>
      <c r="X76" s="179" t="str">
        <f t="shared" si="13"/>
        <v>5</v>
      </c>
      <c r="Y76" s="180">
        <v>12.5</v>
      </c>
      <c r="Z76" s="181" t="str">
        <f t="shared" si="14"/>
        <v>3</v>
      </c>
      <c r="AA76" s="180">
        <v>8</v>
      </c>
      <c r="AB76" s="181" t="str">
        <f t="shared" si="59"/>
        <v>0</v>
      </c>
      <c r="AC76" s="182">
        <v>13</v>
      </c>
      <c r="AD76" s="178" t="str">
        <f t="shared" si="16"/>
        <v>2</v>
      </c>
      <c r="AE76" s="180">
        <v>13</v>
      </c>
      <c r="AF76" s="181" t="str">
        <f t="shared" si="60"/>
        <v>2</v>
      </c>
      <c r="AG76" s="183">
        <f t="shared" si="18"/>
        <v>10.354333333333333</v>
      </c>
      <c r="AH76" s="184" t="str">
        <f t="shared" si="19"/>
        <v>30</v>
      </c>
      <c r="AI76" s="185">
        <f t="shared" si="20"/>
        <v>10.8</v>
      </c>
      <c r="AJ76" s="186" t="str">
        <f t="shared" si="21"/>
        <v>15</v>
      </c>
      <c r="AK76" s="187">
        <v>11</v>
      </c>
      <c r="AL76" s="188" t="str">
        <f>IF((AK76&gt;=9.999),"3","0")</f>
        <v>3</v>
      </c>
      <c r="AM76" s="187">
        <v>8.5</v>
      </c>
      <c r="AN76" s="188" t="str">
        <f>IF((AM76&gt;=9.999),"3","0")</f>
        <v>0</v>
      </c>
      <c r="AO76" s="187">
        <v>9.5</v>
      </c>
      <c r="AP76" s="188" t="str">
        <f>IF((AO76&gt;=9.999),"3","0")</f>
        <v>0</v>
      </c>
      <c r="AQ76" s="187">
        <v>15.5</v>
      </c>
      <c r="AR76" s="188" t="str">
        <f>IF((AQ76&gt;=9.999),"3","0")</f>
        <v>3</v>
      </c>
      <c r="AS76" s="187">
        <v>9.5</v>
      </c>
      <c r="AT76" s="188" t="str">
        <f>IF((AS76&gt;=9.999),"3","0")</f>
        <v>0</v>
      </c>
      <c r="AU76" s="189">
        <f t="shared" si="22"/>
        <v>12.875</v>
      </c>
      <c r="AV76" s="186" t="str">
        <f t="shared" si="23"/>
        <v>8</v>
      </c>
      <c r="AW76" s="187">
        <v>14.75</v>
      </c>
      <c r="AX76" s="188" t="str">
        <f t="shared" si="52"/>
        <v>4</v>
      </c>
      <c r="AY76" s="187">
        <v>11</v>
      </c>
      <c r="AZ76" s="188" t="str">
        <f>IF((AY76&gt;=9.999),"4","0")</f>
        <v>4</v>
      </c>
      <c r="BA76" s="189">
        <f t="shared" si="24"/>
        <v>11.6</v>
      </c>
      <c r="BB76" s="186" t="str">
        <f t="shared" si="25"/>
        <v>5</v>
      </c>
      <c r="BC76" s="187">
        <v>13</v>
      </c>
      <c r="BD76" s="188" t="str">
        <f t="shared" si="61"/>
        <v>3</v>
      </c>
      <c r="BE76" s="187">
        <v>9.5</v>
      </c>
      <c r="BF76" s="188" t="str">
        <f>IF((BE76&gt;=9.999),"2","0")</f>
        <v>0</v>
      </c>
      <c r="BG76" s="189">
        <v>12.25</v>
      </c>
      <c r="BH76" s="185" t="str">
        <f t="shared" si="27"/>
        <v>2</v>
      </c>
      <c r="BI76" s="187">
        <v>12.25</v>
      </c>
      <c r="BJ76" s="188" t="str">
        <f>IF((BI76&gt;=9.999),"2","0")</f>
        <v>2</v>
      </c>
      <c r="BK76" s="190">
        <f t="shared" si="28"/>
        <v>11.583333333333334</v>
      </c>
      <c r="BL76" s="191" t="str">
        <f t="shared" si="29"/>
        <v>30</v>
      </c>
      <c r="BM76" s="192">
        <f t="shared" si="30"/>
        <v>10.968833333333333</v>
      </c>
      <c r="BN76" s="193" t="str">
        <f>IF((BM76&gt;=9.999),"60",(AH76+BL76))</f>
        <v>60</v>
      </c>
      <c r="BO76" s="194" t="s">
        <v>265</v>
      </c>
    </row>
    <row r="78" ht="11.25">
      <c r="B78" s="197"/>
    </row>
  </sheetData>
  <sheetProtection/>
  <printOptions/>
  <pageMargins left="0.1968503937007874" right="0.16" top="0.35433070866141736" bottom="0.31496062992125984" header="0.3149606299212598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ECP Home</cp:lastModifiedBy>
  <cp:lastPrinted>2014-09-29T12:39:34Z</cp:lastPrinted>
  <dcterms:modified xsi:type="dcterms:W3CDTF">2014-09-29T12:39:43Z</dcterms:modified>
  <cp:category/>
  <cp:version/>
  <cp:contentType/>
  <cp:contentStatus/>
</cp:coreProperties>
</file>