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" yWindow="-90" windowWidth="15315" windowHeight="8355" tabRatio="704" firstSheet="2" activeTab="2"/>
  </bookViews>
  <sheets>
    <sheet name="Liste" sheetId="2" state="hidden" r:id="rId1"/>
    <sheet name="SaisieNote" sheetId="5" state="hidden" r:id="rId2"/>
    <sheet name="P.V" sheetId="4" r:id="rId3"/>
    <sheet name="Global" sheetId="11" state="hidden" r:id="rId4"/>
    <sheet name="Attest" sheetId="13" state="hidden" r:id="rId5"/>
    <sheet name="R.Note " sheetId="16" state="hidden" r:id="rId6"/>
    <sheet name="Feuil1" sheetId="17" state="hidden" r:id="rId7"/>
  </sheets>
  <definedNames>
    <definedName name="_xlnm._FilterDatabase" localSheetId="3" hidden="1">Global!$A$10:$BP$163</definedName>
    <definedName name="_xlnm._FilterDatabase" localSheetId="2" hidden="1">P.V!$A$7:$BK$35</definedName>
    <definedName name="_xlnm._FilterDatabase" localSheetId="5" hidden="1">'R.Note '!$A$17:$X$38</definedName>
    <definedName name="_xlnm.Print_Area" localSheetId="4">Attest!$A$1:$H$47</definedName>
    <definedName name="_xlnm.Print_Area" localSheetId="2">P.V!$A$1:$BK$271</definedName>
    <definedName name="_xlnm.Print_Area" localSheetId="5">'R.Note '!$A$1:$X$41</definedName>
    <definedName name="_xlnm.Print_Area" localSheetId="1">SaisieNote!$A$1:$AV$168</definedName>
  </definedNames>
  <calcPr calcId="125725"/>
</workbook>
</file>

<file path=xl/calcChain.xml><?xml version="1.0" encoding="utf-8"?>
<calcChain xmlns="http://schemas.openxmlformats.org/spreadsheetml/2006/main">
  <c r="BK168" i="4"/>
  <c r="BK144"/>
  <c r="BK115"/>
  <c r="BK27"/>
  <c r="BK24"/>
  <c r="BK54"/>
  <c r="BK141"/>
  <c r="BK205"/>
  <c r="BK201"/>
  <c r="BJ65"/>
  <c r="BH30"/>
  <c r="AG165" i="5"/>
  <c r="BK120" i="4"/>
  <c r="B41" i="17"/>
  <c r="E32"/>
  <c r="B32"/>
  <c r="E23"/>
  <c r="E8"/>
  <c r="B25"/>
  <c r="B17"/>
  <c r="B8" l="1"/>
  <c r="F21" i="13"/>
  <c r="B21"/>
  <c r="F19"/>
  <c r="B19"/>
  <c r="BG166" i="11" l="1"/>
  <c r="AJ160"/>
  <c r="AK160" s="1"/>
  <c r="AJ137"/>
  <c r="AK137" s="1"/>
  <c r="S137"/>
  <c r="T137" s="1"/>
  <c r="AJ136"/>
  <c r="AK136" s="1"/>
  <c r="AA73"/>
  <c r="AB73" s="1"/>
  <c r="Y73"/>
  <c r="Z73" s="1"/>
  <c r="W73"/>
  <c r="S73"/>
  <c r="T73" s="1"/>
  <c r="Q73"/>
  <c r="R73" s="1"/>
  <c r="O73"/>
  <c r="K73"/>
  <c r="L73" s="1"/>
  <c r="I73"/>
  <c r="J73" s="1"/>
  <c r="G73"/>
  <c r="AJ13"/>
  <c r="AK13" s="1"/>
  <c r="AJ12"/>
  <c r="AK12" s="1"/>
  <c r="M73" l="1"/>
  <c r="N73" s="1"/>
  <c r="AC73"/>
  <c r="U73"/>
  <c r="H73"/>
  <c r="P73"/>
  <c r="X73"/>
  <c r="AE73" l="1"/>
  <c r="AF73" s="1"/>
  <c r="AD73"/>
  <c r="V73"/>
  <c r="Y112" i="4" l="1"/>
  <c r="H167" i="5"/>
  <c r="H109"/>
  <c r="H110"/>
  <c r="X28" i="16"/>
  <c r="X19"/>
  <c r="D13"/>
  <c r="V12"/>
  <c r="P12"/>
  <c r="H12"/>
  <c r="C12"/>
  <c r="AD114" i="5"/>
  <c r="AD115"/>
  <c r="AG114"/>
  <c r="AJ109" i="11" s="1"/>
  <c r="AK109" s="1"/>
  <c r="AJ114" i="5"/>
  <c r="AL109" i="11" s="1"/>
  <c r="AM109" s="1"/>
  <c r="AL114" i="5"/>
  <c r="AP109" i="11" s="1"/>
  <c r="AN114" i="5"/>
  <c r="AR109" i="11" s="1"/>
  <c r="AS109" s="1"/>
  <c r="AP114" i="5"/>
  <c r="AT109" i="11" s="1"/>
  <c r="AU109" s="1"/>
  <c r="AR114" i="5"/>
  <c r="AX109" i="11" s="1"/>
  <c r="AT114" i="5"/>
  <c r="AZ109" i="11" s="1"/>
  <c r="BA109" s="1"/>
  <c r="AV114" i="5"/>
  <c r="BB109" i="11" s="1"/>
  <c r="BC109" s="1"/>
  <c r="AJ174" i="4"/>
  <c r="AK174" s="1"/>
  <c r="AR174"/>
  <c r="AS174" s="1"/>
  <c r="AT174"/>
  <c r="AU174" s="1"/>
  <c r="H94" i="5"/>
  <c r="G89" i="11" s="1"/>
  <c r="K94" i="5"/>
  <c r="I89" i="11" s="1"/>
  <c r="J89" s="1"/>
  <c r="H95" i="5"/>
  <c r="G90" i="11" s="1"/>
  <c r="K95" i="5"/>
  <c r="I90" i="11" s="1"/>
  <c r="J90" s="1"/>
  <c r="H96" i="5"/>
  <c r="G91" i="11" s="1"/>
  <c r="K96" i="5"/>
  <c r="I91" i="11" s="1"/>
  <c r="J91" s="1"/>
  <c r="H97" i="5"/>
  <c r="G92" i="11" s="1"/>
  <c r="K97" i="5"/>
  <c r="I92" i="11" s="1"/>
  <c r="J92" s="1"/>
  <c r="H98" i="5"/>
  <c r="G93" i="11" s="1"/>
  <c r="K98" i="5"/>
  <c r="I93" i="11" s="1"/>
  <c r="J93" s="1"/>
  <c r="H114" i="5"/>
  <c r="K114"/>
  <c r="I109" i="11" s="1"/>
  <c r="J109" s="1"/>
  <c r="H115" i="5"/>
  <c r="G110" i="11" s="1"/>
  <c r="K115" i="5"/>
  <c r="I110" i="11" s="1"/>
  <c r="J110" s="1"/>
  <c r="H116" i="5"/>
  <c r="K116"/>
  <c r="I111" i="11" s="1"/>
  <c r="J111" s="1"/>
  <c r="H117" i="5"/>
  <c r="K117"/>
  <c r="I112" i="11" s="1"/>
  <c r="J112" s="1"/>
  <c r="N95" i="5"/>
  <c r="K90" i="11" s="1"/>
  <c r="L90" s="1"/>
  <c r="P95" i="5"/>
  <c r="O90" i="11" s="1"/>
  <c r="R95" i="5"/>
  <c r="Q90" i="11" s="1"/>
  <c r="R90" s="1"/>
  <c r="T95" i="5"/>
  <c r="S90" i="11" s="1"/>
  <c r="T90" s="1"/>
  <c r="V95" i="5"/>
  <c r="W90" i="11" s="1"/>
  <c r="X95" i="5"/>
  <c r="Y90" i="11" s="1"/>
  <c r="Z90" s="1"/>
  <c r="Z95" i="5"/>
  <c r="AA90" i="11" s="1"/>
  <c r="AB90" s="1"/>
  <c r="N96" i="5"/>
  <c r="K91" i="11" s="1"/>
  <c r="L91" s="1"/>
  <c r="P96" i="5"/>
  <c r="O91" i="11" s="1"/>
  <c r="R96" i="5"/>
  <c r="Q91" i="11" s="1"/>
  <c r="R91" s="1"/>
  <c r="T96" i="5"/>
  <c r="S91" i="11" s="1"/>
  <c r="T91" s="1"/>
  <c r="V96" i="5"/>
  <c r="W91" i="11" s="1"/>
  <c r="X96" i="5"/>
  <c r="Y91" i="11" s="1"/>
  <c r="Z91" s="1"/>
  <c r="Z96" i="5"/>
  <c r="AA91" i="11" s="1"/>
  <c r="AB91" s="1"/>
  <c r="N97" i="5"/>
  <c r="K92" i="11" s="1"/>
  <c r="L92" s="1"/>
  <c r="P97" i="5"/>
  <c r="O92" i="11" s="1"/>
  <c r="R97" i="5"/>
  <c r="Q92" i="11" s="1"/>
  <c r="R92" s="1"/>
  <c r="T97" i="5"/>
  <c r="S92" i="11" s="1"/>
  <c r="T92" s="1"/>
  <c r="V97" i="5"/>
  <c r="W92" i="11" s="1"/>
  <c r="X97" i="5"/>
  <c r="Y92" i="11" s="1"/>
  <c r="Z92" s="1"/>
  <c r="Z97" i="5"/>
  <c r="AA92" i="11" s="1"/>
  <c r="AB92" s="1"/>
  <c r="N98" i="5"/>
  <c r="K93" i="11" s="1"/>
  <c r="L93" s="1"/>
  <c r="P98" i="5"/>
  <c r="O93" i="11" s="1"/>
  <c r="R98" i="5"/>
  <c r="Q93" i="11" s="1"/>
  <c r="R93" s="1"/>
  <c r="T98" i="5"/>
  <c r="S93" i="11" s="1"/>
  <c r="T93" s="1"/>
  <c r="V98" i="5"/>
  <c r="W93" i="11" s="1"/>
  <c r="X98" i="5"/>
  <c r="Y93" i="11" s="1"/>
  <c r="Z93" s="1"/>
  <c r="Z98" i="5"/>
  <c r="AA93" i="11" s="1"/>
  <c r="AB93" s="1"/>
  <c r="N99" i="5"/>
  <c r="K94" i="11" s="1"/>
  <c r="L94" s="1"/>
  <c r="P99" i="5"/>
  <c r="O94" i="11" s="1"/>
  <c r="R99" i="5"/>
  <c r="Q94" i="11" s="1"/>
  <c r="R94" s="1"/>
  <c r="T99" i="5"/>
  <c r="S94" i="11" s="1"/>
  <c r="T94" s="1"/>
  <c r="V99" i="5"/>
  <c r="W94" i="11" s="1"/>
  <c r="X99" i="5"/>
  <c r="Y94" i="11" s="1"/>
  <c r="Z94" s="1"/>
  <c r="Z99" i="5"/>
  <c r="AA94" i="11" s="1"/>
  <c r="AB94" s="1"/>
  <c r="N100" i="5"/>
  <c r="K95" i="11" s="1"/>
  <c r="L95" s="1"/>
  <c r="P100" i="5"/>
  <c r="O95" i="11" s="1"/>
  <c r="R100" i="5"/>
  <c r="Q95" i="11" s="1"/>
  <c r="R95" s="1"/>
  <c r="T100" i="5"/>
  <c r="S95" i="11" s="1"/>
  <c r="T95" s="1"/>
  <c r="V100" i="5"/>
  <c r="W95" i="11" s="1"/>
  <c r="X100" i="5"/>
  <c r="Y95" i="11" s="1"/>
  <c r="Z95" s="1"/>
  <c r="Z100" i="5"/>
  <c r="AA95" i="11" s="1"/>
  <c r="AB95" s="1"/>
  <c r="N101" i="5"/>
  <c r="K96" i="11" s="1"/>
  <c r="L96" s="1"/>
  <c r="P101" i="5"/>
  <c r="O96" i="11" s="1"/>
  <c r="R101" i="5"/>
  <c r="Q96" i="11" s="1"/>
  <c r="R96" s="1"/>
  <c r="T101" i="5"/>
  <c r="S96" i="11" s="1"/>
  <c r="T96" s="1"/>
  <c r="V101" i="5"/>
  <c r="W96" i="11" s="1"/>
  <c r="X101" i="5"/>
  <c r="Y96" i="11" s="1"/>
  <c r="Z96" s="1"/>
  <c r="Z101" i="5"/>
  <c r="AA96" i="11" s="1"/>
  <c r="AB96" s="1"/>
  <c r="N102" i="5"/>
  <c r="K97" i="11" s="1"/>
  <c r="L97" s="1"/>
  <c r="P102" i="5"/>
  <c r="O97" i="11" s="1"/>
  <c r="R102" i="5"/>
  <c r="Q97" i="11" s="1"/>
  <c r="R97" s="1"/>
  <c r="T102" i="5"/>
  <c r="S97" i="11" s="1"/>
  <c r="T97" s="1"/>
  <c r="V102" i="5"/>
  <c r="W97" i="11" s="1"/>
  <c r="X102" i="5"/>
  <c r="Y97" i="11" s="1"/>
  <c r="Z97" s="1"/>
  <c r="Z102" i="5"/>
  <c r="AA97" i="11" s="1"/>
  <c r="AB97" s="1"/>
  <c r="N103" i="5"/>
  <c r="K98" i="11" s="1"/>
  <c r="L98" s="1"/>
  <c r="P103" i="5"/>
  <c r="O98" i="11" s="1"/>
  <c r="R103" i="5"/>
  <c r="Q98" i="11" s="1"/>
  <c r="R98" s="1"/>
  <c r="T103" i="5"/>
  <c r="S98" i="11" s="1"/>
  <c r="T98" s="1"/>
  <c r="V103" i="5"/>
  <c r="W98" i="11" s="1"/>
  <c r="X103" i="5"/>
  <c r="Y98" i="11" s="1"/>
  <c r="Z98" s="1"/>
  <c r="Z103" i="5"/>
  <c r="AA98" i="11" s="1"/>
  <c r="AB98" s="1"/>
  <c r="N104" i="5"/>
  <c r="K99" i="11" s="1"/>
  <c r="L99" s="1"/>
  <c r="P104" i="5"/>
  <c r="O99" i="11" s="1"/>
  <c r="R104" i="5"/>
  <c r="Q99" i="11" s="1"/>
  <c r="R99" s="1"/>
  <c r="T104" i="5"/>
  <c r="S99" i="11" s="1"/>
  <c r="T99" s="1"/>
  <c r="V104" i="5"/>
  <c r="W99" i="11" s="1"/>
  <c r="X104" i="5"/>
  <c r="Y99" i="11" s="1"/>
  <c r="Z99" s="1"/>
  <c r="Z104" i="5"/>
  <c r="AA99" i="11" s="1"/>
  <c r="AB99" s="1"/>
  <c r="N105" i="5"/>
  <c r="K100" i="11" s="1"/>
  <c r="L100" s="1"/>
  <c r="P105" i="5"/>
  <c r="O100" i="11" s="1"/>
  <c r="R105" i="5"/>
  <c r="Q100" i="11" s="1"/>
  <c r="R100" s="1"/>
  <c r="T105" i="5"/>
  <c r="S100" i="11" s="1"/>
  <c r="T100" s="1"/>
  <c r="V105" i="5"/>
  <c r="X105"/>
  <c r="Z105"/>
  <c r="N106"/>
  <c r="K101" i="11" s="1"/>
  <c r="L101" s="1"/>
  <c r="P106" i="5"/>
  <c r="O101" i="11" s="1"/>
  <c r="R106" i="5"/>
  <c r="Q101" i="11" s="1"/>
  <c r="R101" s="1"/>
  <c r="T106" i="5"/>
  <c r="S101" i="11" s="1"/>
  <c r="T101" s="1"/>
  <c r="V106" i="5"/>
  <c r="W101" i="11" s="1"/>
  <c r="X106" i="5"/>
  <c r="Y101" i="11" s="1"/>
  <c r="Z101" s="1"/>
  <c r="Z106" i="5"/>
  <c r="AA101" i="11" s="1"/>
  <c r="AB101" s="1"/>
  <c r="N107" i="5"/>
  <c r="K102" i="11" s="1"/>
  <c r="L102" s="1"/>
  <c r="P107" i="5"/>
  <c r="R107"/>
  <c r="Q102" i="11" s="1"/>
  <c r="R102" s="1"/>
  <c r="T107" i="5"/>
  <c r="S102" i="11" s="1"/>
  <c r="T102" s="1"/>
  <c r="V107" i="5"/>
  <c r="W102" i="11" s="1"/>
  <c r="X107" i="5"/>
  <c r="Z107"/>
  <c r="N108"/>
  <c r="K103" i="11" s="1"/>
  <c r="L103" s="1"/>
  <c r="P108" i="5"/>
  <c r="O103" i="11" s="1"/>
  <c r="R108" i="5"/>
  <c r="Q103" i="11" s="1"/>
  <c r="R103" s="1"/>
  <c r="T108" i="5"/>
  <c r="S103" i="11" s="1"/>
  <c r="T103" s="1"/>
  <c r="V108" i="5"/>
  <c r="X108"/>
  <c r="Y103" i="11" s="1"/>
  <c r="Z103" s="1"/>
  <c r="Z108" i="5"/>
  <c r="AA103" i="11" s="1"/>
  <c r="AB103" s="1"/>
  <c r="N109" i="5"/>
  <c r="K104" i="11" s="1"/>
  <c r="L104" s="1"/>
  <c r="P109" i="5"/>
  <c r="O104" i="11" s="1"/>
  <c r="R109" i="5"/>
  <c r="Q104" i="11" s="1"/>
  <c r="R104" s="1"/>
  <c r="T109" i="5"/>
  <c r="S104" i="11" s="1"/>
  <c r="T104" s="1"/>
  <c r="V109" i="5"/>
  <c r="W104" i="11" s="1"/>
  <c r="X109" i="5"/>
  <c r="Y104" i="11" s="1"/>
  <c r="Z104" s="1"/>
  <c r="Z109" i="5"/>
  <c r="AA104" i="11" s="1"/>
  <c r="AB104" s="1"/>
  <c r="N110" i="5"/>
  <c r="K105" i="11" s="1"/>
  <c r="L105" s="1"/>
  <c r="P110" i="5"/>
  <c r="R110"/>
  <c r="Q105" i="11" s="1"/>
  <c r="R105" s="1"/>
  <c r="T110" i="5"/>
  <c r="S105" i="11" s="1"/>
  <c r="T105" s="1"/>
  <c r="V110" i="5"/>
  <c r="W105" i="11" s="1"/>
  <c r="X110" i="5"/>
  <c r="Z110"/>
  <c r="N111"/>
  <c r="K106" i="11" s="1"/>
  <c r="L106" s="1"/>
  <c r="P111" i="5"/>
  <c r="O106" i="11" s="1"/>
  <c r="R111" i="5"/>
  <c r="Q106" i="11" s="1"/>
  <c r="R106" s="1"/>
  <c r="T111" i="5"/>
  <c r="S106" i="11" s="1"/>
  <c r="T106" s="1"/>
  <c r="V111" i="5"/>
  <c r="X111"/>
  <c r="Y106" i="11" s="1"/>
  <c r="Z106" s="1"/>
  <c r="Z111" i="5"/>
  <c r="AA106" i="11" s="1"/>
  <c r="AB106" s="1"/>
  <c r="N112" i="5"/>
  <c r="K107" i="11" s="1"/>
  <c r="L107" s="1"/>
  <c r="P112" i="5"/>
  <c r="O107" i="11" s="1"/>
  <c r="R112" i="5"/>
  <c r="Q107" i="11" s="1"/>
  <c r="R107" s="1"/>
  <c r="T112" i="5"/>
  <c r="S107" i="11" s="1"/>
  <c r="T107" s="1"/>
  <c r="V112" i="5"/>
  <c r="X112"/>
  <c r="Y107" i="11" s="1"/>
  <c r="Z107" s="1"/>
  <c r="Z112" i="5"/>
  <c r="AA107" i="11" s="1"/>
  <c r="AB107" s="1"/>
  <c r="N113" i="5"/>
  <c r="K108" i="11" s="1"/>
  <c r="L108" s="1"/>
  <c r="P113" i="5"/>
  <c r="O108" i="11" s="1"/>
  <c r="R113" i="5"/>
  <c r="Q108" i="11" s="1"/>
  <c r="R108" s="1"/>
  <c r="T113" i="5"/>
  <c r="S108" i="11" s="1"/>
  <c r="T108" s="1"/>
  <c r="V113" i="5"/>
  <c r="X113"/>
  <c r="Y108" i="11" s="1"/>
  <c r="Z108" s="1"/>
  <c r="Z113" i="5"/>
  <c r="AA108" i="11" s="1"/>
  <c r="AB108" s="1"/>
  <c r="N114" i="5"/>
  <c r="K109" i="11" s="1"/>
  <c r="L109" s="1"/>
  <c r="P114" i="5"/>
  <c r="R114"/>
  <c r="Q109" i="11" s="1"/>
  <c r="R109" s="1"/>
  <c r="T114" i="5"/>
  <c r="V114"/>
  <c r="W109" i="11" s="1"/>
  <c r="X114" i="5"/>
  <c r="Y109" i="11" s="1"/>
  <c r="Z109" s="1"/>
  <c r="Z114" i="5"/>
  <c r="AA109" i="11" s="1"/>
  <c r="AB109" s="1"/>
  <c r="N115" i="5"/>
  <c r="K110" i="11" s="1"/>
  <c r="L110" s="1"/>
  <c r="P115" i="5"/>
  <c r="O110" i="11" s="1"/>
  <c r="R115" i="5"/>
  <c r="Q110" i="11" s="1"/>
  <c r="R110" s="1"/>
  <c r="T115" i="5"/>
  <c r="S110" i="11" s="1"/>
  <c r="T110" s="1"/>
  <c r="V115" i="5"/>
  <c r="W110" i="11" s="1"/>
  <c r="X115" i="5"/>
  <c r="Y110" i="11" s="1"/>
  <c r="Z110" s="1"/>
  <c r="Z115" i="5"/>
  <c r="AA110" i="11" s="1"/>
  <c r="AB110" s="1"/>
  <c r="N116" i="5"/>
  <c r="K111" i="11" s="1"/>
  <c r="L111" s="1"/>
  <c r="P116" i="5"/>
  <c r="O111" i="11" s="1"/>
  <c r="R116" i="5"/>
  <c r="Q111" i="11" s="1"/>
  <c r="R111" s="1"/>
  <c r="T116" i="5"/>
  <c r="S111" i="11" s="1"/>
  <c r="T111" s="1"/>
  <c r="V116" i="5"/>
  <c r="X116"/>
  <c r="Y111" i="11" s="1"/>
  <c r="Z111" s="1"/>
  <c r="Z116" i="5"/>
  <c r="AA111" i="11" s="1"/>
  <c r="AB111" s="1"/>
  <c r="N117" i="5"/>
  <c r="K112" i="11" s="1"/>
  <c r="L112" s="1"/>
  <c r="P117" i="5"/>
  <c r="R117"/>
  <c r="Q112" i="11" s="1"/>
  <c r="R112" s="1"/>
  <c r="T117" i="5"/>
  <c r="V117"/>
  <c r="X117"/>
  <c r="Y112" i="11" s="1"/>
  <c r="Z112" s="1"/>
  <c r="Z117" i="5"/>
  <c r="AA112" i="11" s="1"/>
  <c r="AB112" s="1"/>
  <c r="N118" i="5"/>
  <c r="K113" i="11" s="1"/>
  <c r="L113" s="1"/>
  <c r="P118" i="5"/>
  <c r="R118"/>
  <c r="Q113" i="11" s="1"/>
  <c r="R113" s="1"/>
  <c r="T118" i="5"/>
  <c r="V118"/>
  <c r="W113" i="11" s="1"/>
  <c r="X118" i="5"/>
  <c r="Z118"/>
  <c r="N119"/>
  <c r="K114" i="11" s="1"/>
  <c r="L114" s="1"/>
  <c r="P119" i="5"/>
  <c r="R119"/>
  <c r="Q114" i="11" s="1"/>
  <c r="R114" s="1"/>
  <c r="T119" i="5"/>
  <c r="S114" i="11" s="1"/>
  <c r="T114" s="1"/>
  <c r="V119" i="5"/>
  <c r="X119"/>
  <c r="Y114" i="11" s="1"/>
  <c r="Z114" s="1"/>
  <c r="Z119" i="5"/>
  <c r="AA114" i="11" s="1"/>
  <c r="AB114" s="1"/>
  <c r="N120" i="5"/>
  <c r="K115" i="11" s="1"/>
  <c r="L115" s="1"/>
  <c r="P120" i="5"/>
  <c r="O115" i="11" s="1"/>
  <c r="R120" i="5"/>
  <c r="Q115" i="11" s="1"/>
  <c r="R115" s="1"/>
  <c r="T120" i="5"/>
  <c r="S115" i="11" s="1"/>
  <c r="T115" s="1"/>
  <c r="V120" i="5"/>
  <c r="X120"/>
  <c r="Y115" i="11" s="1"/>
  <c r="Z115" s="1"/>
  <c r="Z120" i="5"/>
  <c r="AA115" i="11" s="1"/>
  <c r="AB115" s="1"/>
  <c r="N121" i="5"/>
  <c r="K116" i="11" s="1"/>
  <c r="L116" s="1"/>
  <c r="P121" i="5"/>
  <c r="R121"/>
  <c r="Q116" i="11" s="1"/>
  <c r="R116" s="1"/>
  <c r="T121" i="5"/>
  <c r="S116" i="11" s="1"/>
  <c r="T116" s="1"/>
  <c r="V121" i="5"/>
  <c r="W116" i="11" s="1"/>
  <c r="X121" i="5"/>
  <c r="Y116" i="11" s="1"/>
  <c r="Z116" s="1"/>
  <c r="Z121" i="5"/>
  <c r="AA116" i="11" s="1"/>
  <c r="AB116" s="1"/>
  <c r="N122" i="5"/>
  <c r="K117" i="11" s="1"/>
  <c r="L117" s="1"/>
  <c r="P122" i="5"/>
  <c r="O117" i="11" s="1"/>
  <c r="R122" i="5"/>
  <c r="Q117" i="11" s="1"/>
  <c r="R117" s="1"/>
  <c r="T122" i="5"/>
  <c r="S117" i="11" s="1"/>
  <c r="T117" s="1"/>
  <c r="V122" i="5"/>
  <c r="X122"/>
  <c r="Y117" i="11" s="1"/>
  <c r="Z117" s="1"/>
  <c r="Z122" i="5"/>
  <c r="AA117" i="11" s="1"/>
  <c r="AB117" s="1"/>
  <c r="N123" i="5"/>
  <c r="K118" i="11" s="1"/>
  <c r="L118" s="1"/>
  <c r="P123" i="5"/>
  <c r="R123"/>
  <c r="Q118" i="11" s="1"/>
  <c r="R118" s="1"/>
  <c r="T123" i="5"/>
  <c r="V123"/>
  <c r="X123"/>
  <c r="Z123"/>
  <c r="AA118" i="11" s="1"/>
  <c r="AB118" s="1"/>
  <c r="N124" i="5"/>
  <c r="K119" i="11" s="1"/>
  <c r="L119" s="1"/>
  <c r="P124" i="5"/>
  <c r="O119" i="11" s="1"/>
  <c r="R124" i="5"/>
  <c r="Q119" i="11" s="1"/>
  <c r="R119" s="1"/>
  <c r="T124" i="5"/>
  <c r="S119" i="11" s="1"/>
  <c r="T119" s="1"/>
  <c r="V124" i="5"/>
  <c r="X124"/>
  <c r="Z124"/>
  <c r="N125"/>
  <c r="K120" i="11" s="1"/>
  <c r="L120" s="1"/>
  <c r="P125" i="5"/>
  <c r="O120" i="11" s="1"/>
  <c r="R125" i="5"/>
  <c r="Q120" i="11" s="1"/>
  <c r="R120" s="1"/>
  <c r="T125" i="5"/>
  <c r="S120" i="11" s="1"/>
  <c r="T120" s="1"/>
  <c r="V125" i="5"/>
  <c r="X125"/>
  <c r="Z125"/>
  <c r="N126"/>
  <c r="K121" i="11" s="1"/>
  <c r="L121" s="1"/>
  <c r="P126" i="5"/>
  <c r="O121" i="11" s="1"/>
  <c r="R126" i="5"/>
  <c r="Q121" i="11" s="1"/>
  <c r="R121" s="1"/>
  <c r="T126" i="5"/>
  <c r="S121" i="11" s="1"/>
  <c r="T121" s="1"/>
  <c r="V126" i="5"/>
  <c r="X126"/>
  <c r="Z126"/>
  <c r="N127"/>
  <c r="K122" i="11" s="1"/>
  <c r="L122" s="1"/>
  <c r="P127" i="5"/>
  <c r="O122" i="11" s="1"/>
  <c r="R127" i="5"/>
  <c r="Q122" i="11" s="1"/>
  <c r="R122" s="1"/>
  <c r="T127" i="5"/>
  <c r="S122" i="11" s="1"/>
  <c r="T122" s="1"/>
  <c r="V127" i="5"/>
  <c r="X127"/>
  <c r="Y122" i="11" s="1"/>
  <c r="Z122" s="1"/>
  <c r="Z127" i="5"/>
  <c r="N128"/>
  <c r="K123" i="11" s="1"/>
  <c r="L123" s="1"/>
  <c r="P128" i="5"/>
  <c r="O123" i="11" s="1"/>
  <c r="R128" i="5"/>
  <c r="Q123" i="11" s="1"/>
  <c r="R123" s="1"/>
  <c r="T128" i="5"/>
  <c r="S123" i="11" s="1"/>
  <c r="T123" s="1"/>
  <c r="V128" i="5"/>
  <c r="X128"/>
  <c r="Y123" i="11" s="1"/>
  <c r="Z123" s="1"/>
  <c r="Z128" i="5"/>
  <c r="N129"/>
  <c r="K124" i="11" s="1"/>
  <c r="L124" s="1"/>
  <c r="P129" i="5"/>
  <c r="R129"/>
  <c r="Q124" i="11" s="1"/>
  <c r="R124" s="1"/>
  <c r="T129" i="5"/>
  <c r="S124" i="11" s="1"/>
  <c r="T124" s="1"/>
  <c r="V129" i="5"/>
  <c r="W124" i="11" s="1"/>
  <c r="X129" i="5"/>
  <c r="Y124" i="11" s="1"/>
  <c r="Z124" s="1"/>
  <c r="Z129" i="5"/>
  <c r="AA124" i="11" s="1"/>
  <c r="AB124" s="1"/>
  <c r="N130" i="5"/>
  <c r="K125" i="11" s="1"/>
  <c r="L125" s="1"/>
  <c r="P130" i="5"/>
  <c r="O125" i="11" s="1"/>
  <c r="R130" i="5"/>
  <c r="Q125" i="11" s="1"/>
  <c r="R125" s="1"/>
  <c r="T130" i="5"/>
  <c r="S125" i="11" s="1"/>
  <c r="T125" s="1"/>
  <c r="V130" i="5"/>
  <c r="X130"/>
  <c r="Y125" i="11" s="1"/>
  <c r="Z125" s="1"/>
  <c r="Z130" i="5"/>
  <c r="N131"/>
  <c r="K126" i="11" s="1"/>
  <c r="L126" s="1"/>
  <c r="P131" i="5"/>
  <c r="R131"/>
  <c r="Q126" i="11" s="1"/>
  <c r="R126" s="1"/>
  <c r="T131" i="5"/>
  <c r="S126" i="11" s="1"/>
  <c r="T126" s="1"/>
  <c r="V131" i="5"/>
  <c r="W126" i="11" s="1"/>
  <c r="X131" i="5"/>
  <c r="Z131"/>
  <c r="AA126" i="11" s="1"/>
  <c r="AB126" s="1"/>
  <c r="N132" i="5"/>
  <c r="P132"/>
  <c r="R132"/>
  <c r="Q127" i="11" s="1"/>
  <c r="R127" s="1"/>
  <c r="T132" i="5"/>
  <c r="S127" i="11" s="1"/>
  <c r="T127" s="1"/>
  <c r="V132" i="5"/>
  <c r="W127" i="11" s="1"/>
  <c r="X132" i="5"/>
  <c r="Y127" i="11" s="1"/>
  <c r="Z127" s="1"/>
  <c r="Z132" i="5"/>
  <c r="AA127" i="11" s="1"/>
  <c r="AB127" s="1"/>
  <c r="N133" i="5"/>
  <c r="P133"/>
  <c r="R133"/>
  <c r="Q128" i="11" s="1"/>
  <c r="R128" s="1"/>
  <c r="T133" i="5"/>
  <c r="V133"/>
  <c r="X133"/>
  <c r="Y128" i="11" s="1"/>
  <c r="Z128" s="1"/>
  <c r="Z133" i="5"/>
  <c r="AA128" i="11" s="1"/>
  <c r="AB128" s="1"/>
  <c r="N134" i="5"/>
  <c r="P134"/>
  <c r="O129" i="11" s="1"/>
  <c r="R134" i="5"/>
  <c r="Q129" i="11" s="1"/>
  <c r="R129" s="1"/>
  <c r="T134" i="5"/>
  <c r="S129" i="11" s="1"/>
  <c r="T129" s="1"/>
  <c r="V134" i="5"/>
  <c r="W129" i="11" s="1"/>
  <c r="X134" i="5"/>
  <c r="Y129" i="11" s="1"/>
  <c r="Z129" s="1"/>
  <c r="Z134" i="5"/>
  <c r="N135"/>
  <c r="P135"/>
  <c r="R135"/>
  <c r="Q130" i="11" s="1"/>
  <c r="R130" s="1"/>
  <c r="T135" i="5"/>
  <c r="S130" i="11" s="1"/>
  <c r="T130" s="1"/>
  <c r="V135" i="5"/>
  <c r="X135"/>
  <c r="Z135"/>
  <c r="AA130" i="11" s="1"/>
  <c r="AB130" s="1"/>
  <c r="N136" i="5"/>
  <c r="P136"/>
  <c r="R136"/>
  <c r="Q131" i="11" s="1"/>
  <c r="R131" s="1"/>
  <c r="T136" i="5"/>
  <c r="S131" i="11" s="1"/>
  <c r="T131" s="1"/>
  <c r="V136" i="5"/>
  <c r="X136"/>
  <c r="Z136"/>
  <c r="AA131" i="11" s="1"/>
  <c r="AB131" s="1"/>
  <c r="N137" i="5"/>
  <c r="P137"/>
  <c r="O132" i="11" s="1"/>
  <c r="R137" i="5"/>
  <c r="Q132" i="11" s="1"/>
  <c r="R132" s="1"/>
  <c r="T137" i="5"/>
  <c r="S132" i="11" s="1"/>
  <c r="T132" s="1"/>
  <c r="V137" i="5"/>
  <c r="W132" i="11" s="1"/>
  <c r="X137" i="5"/>
  <c r="Y132" i="11" s="1"/>
  <c r="Z132" s="1"/>
  <c r="Z137" i="5"/>
  <c r="N138"/>
  <c r="P138"/>
  <c r="R138"/>
  <c r="Q133" i="11" s="1"/>
  <c r="R133" s="1"/>
  <c r="T138" i="5"/>
  <c r="S133" i="11" s="1"/>
  <c r="T133" s="1"/>
  <c r="V138" i="5"/>
  <c r="X138"/>
  <c r="Z138"/>
  <c r="AA133" i="11" s="1"/>
  <c r="AB133" s="1"/>
  <c r="N139" i="5"/>
  <c r="P139"/>
  <c r="O134" i="11" s="1"/>
  <c r="R139" i="5"/>
  <c r="Q134" i="11" s="1"/>
  <c r="R134" s="1"/>
  <c r="T139" i="5"/>
  <c r="S134" i="11" s="1"/>
  <c r="T134" s="1"/>
  <c r="V139" i="5"/>
  <c r="W134" i="11" s="1"/>
  <c r="X139" i="5"/>
  <c r="Y134" i="11" s="1"/>
  <c r="Z134" s="1"/>
  <c r="Z139" i="5"/>
  <c r="N140"/>
  <c r="P140"/>
  <c r="R140"/>
  <c r="Q135" i="11" s="1"/>
  <c r="R135" s="1"/>
  <c r="T140" i="5"/>
  <c r="S135" i="11" s="1"/>
  <c r="T135" s="1"/>
  <c r="V140" i="5"/>
  <c r="X140"/>
  <c r="Z140"/>
  <c r="AA135" i="11" s="1"/>
  <c r="AB135" s="1"/>
  <c r="N141" i="5"/>
  <c r="P141"/>
  <c r="O136" i="11" s="1"/>
  <c r="R141" i="5"/>
  <c r="Q136" i="11" s="1"/>
  <c r="R136" s="1"/>
  <c r="T141" i="5"/>
  <c r="S136" i="11" s="1"/>
  <c r="T136" s="1"/>
  <c r="V141" i="5"/>
  <c r="W136" i="11" s="1"/>
  <c r="X141" i="5"/>
  <c r="Y136" i="11" s="1"/>
  <c r="Z136" s="1"/>
  <c r="Z141" i="5"/>
  <c r="N142"/>
  <c r="P142"/>
  <c r="R142"/>
  <c r="Q137" i="11" s="1"/>
  <c r="R137" s="1"/>
  <c r="V142" i="5"/>
  <c r="X142"/>
  <c r="Z142"/>
  <c r="AA137" i="11" s="1"/>
  <c r="AB137" s="1"/>
  <c r="N143" i="5"/>
  <c r="P143"/>
  <c r="O138" i="11" s="1"/>
  <c r="R143" i="5"/>
  <c r="Q138" i="11" s="1"/>
  <c r="R138" s="1"/>
  <c r="T143" i="5"/>
  <c r="S138" i="11" s="1"/>
  <c r="T138" s="1"/>
  <c r="V143" i="5"/>
  <c r="W138" i="11" s="1"/>
  <c r="X143" i="5"/>
  <c r="Y138" i="11" s="1"/>
  <c r="Z138" s="1"/>
  <c r="Z143" i="5"/>
  <c r="N144"/>
  <c r="P144"/>
  <c r="O139" i="11" s="1"/>
  <c r="R144" i="5"/>
  <c r="Q139" i="11" s="1"/>
  <c r="R139" s="1"/>
  <c r="T144" i="5"/>
  <c r="S139" i="11" s="1"/>
  <c r="T139" s="1"/>
  <c r="V144" i="5"/>
  <c r="W139" i="11" s="1"/>
  <c r="X144" i="5"/>
  <c r="Y139" i="11" s="1"/>
  <c r="Z139" s="1"/>
  <c r="Z144" i="5"/>
  <c r="N145"/>
  <c r="P145"/>
  <c r="R145"/>
  <c r="Q140" i="11" s="1"/>
  <c r="R140" s="1"/>
  <c r="T145" i="5"/>
  <c r="S140" i="11" s="1"/>
  <c r="T140" s="1"/>
  <c r="V145" i="5"/>
  <c r="X145"/>
  <c r="Z145"/>
  <c r="AA140" i="11" s="1"/>
  <c r="AB140" s="1"/>
  <c r="N146" i="5"/>
  <c r="P146"/>
  <c r="R146"/>
  <c r="Q141" i="11" s="1"/>
  <c r="R141" s="1"/>
  <c r="T146" i="5"/>
  <c r="S141" i="11" s="1"/>
  <c r="T141" s="1"/>
  <c r="V146" i="5"/>
  <c r="X146"/>
  <c r="Z146"/>
  <c r="AA141" i="11" s="1"/>
  <c r="AB141" s="1"/>
  <c r="N147" i="5"/>
  <c r="P147"/>
  <c r="R147"/>
  <c r="Q142" i="11" s="1"/>
  <c r="R142" s="1"/>
  <c r="T147" i="5"/>
  <c r="V147"/>
  <c r="X147"/>
  <c r="Y142" i="11" s="1"/>
  <c r="Z142" s="1"/>
  <c r="Z147" i="5"/>
  <c r="AA142" i="11" s="1"/>
  <c r="AB142" s="1"/>
  <c r="N148" i="5"/>
  <c r="P148"/>
  <c r="R148"/>
  <c r="T148"/>
  <c r="V148"/>
  <c r="X148"/>
  <c r="Y143" i="11" s="1"/>
  <c r="Z143" s="1"/>
  <c r="Z148" i="5"/>
  <c r="N149"/>
  <c r="K144" i="11" s="1"/>
  <c r="L144" s="1"/>
  <c r="P149" i="5"/>
  <c r="R149"/>
  <c r="Q144" i="11" s="1"/>
  <c r="R144" s="1"/>
  <c r="T149" i="5"/>
  <c r="S144" i="11" s="1"/>
  <c r="T144" s="1"/>
  <c r="V149" i="5"/>
  <c r="W144" i="11" s="1"/>
  <c r="X149" i="5"/>
  <c r="Y144" i="11" s="1"/>
  <c r="Z144" s="1"/>
  <c r="Z149" i="5"/>
  <c r="AA144" i="11" s="1"/>
  <c r="AB144" s="1"/>
  <c r="N150" i="5"/>
  <c r="K145" i="11" s="1"/>
  <c r="L145" s="1"/>
  <c r="P150" i="5"/>
  <c r="R150"/>
  <c r="Q145" i="11" s="1"/>
  <c r="R145" s="1"/>
  <c r="T150" i="5"/>
  <c r="S145" i="11" s="1"/>
  <c r="T145" s="1"/>
  <c r="V150" i="5"/>
  <c r="X150"/>
  <c r="Z150"/>
  <c r="AA145" i="11" s="1"/>
  <c r="AB145" s="1"/>
  <c r="N151" i="5"/>
  <c r="K146" i="11" s="1"/>
  <c r="L146" s="1"/>
  <c r="P151" i="5"/>
  <c r="R151"/>
  <c r="Q146" i="11" s="1"/>
  <c r="R146" s="1"/>
  <c r="T151" i="5"/>
  <c r="S146" i="11" s="1"/>
  <c r="T146" s="1"/>
  <c r="V151" i="5"/>
  <c r="X151"/>
  <c r="Z151"/>
  <c r="AA146" i="11" s="1"/>
  <c r="AB146" s="1"/>
  <c r="N152" i="5"/>
  <c r="K147" i="11" s="1"/>
  <c r="L147" s="1"/>
  <c r="P152" i="5"/>
  <c r="R152"/>
  <c r="Q147" i="11" s="1"/>
  <c r="R147" s="1"/>
  <c r="T152" i="5"/>
  <c r="S147" i="11" s="1"/>
  <c r="T147" s="1"/>
  <c r="V152" i="5"/>
  <c r="X152"/>
  <c r="Z152"/>
  <c r="AA147" i="11" s="1"/>
  <c r="AB147" s="1"/>
  <c r="N153" i="5"/>
  <c r="K148" i="11" s="1"/>
  <c r="L148" s="1"/>
  <c r="P153" i="5"/>
  <c r="O148" i="11" s="1"/>
  <c r="R153" i="5"/>
  <c r="Q148" i="11" s="1"/>
  <c r="R148" s="1"/>
  <c r="T153" i="5"/>
  <c r="S148" i="11" s="1"/>
  <c r="T148" s="1"/>
  <c r="V153" i="5"/>
  <c r="W148" i="11" s="1"/>
  <c r="X153" i="5"/>
  <c r="Y148" i="11" s="1"/>
  <c r="Z148" s="1"/>
  <c r="Z153" i="5"/>
  <c r="AA148" i="11" s="1"/>
  <c r="AB148" s="1"/>
  <c r="N154" i="5"/>
  <c r="K149" i="11" s="1"/>
  <c r="L149" s="1"/>
  <c r="P154" i="5"/>
  <c r="O149" i="11" s="1"/>
  <c r="R154" i="5"/>
  <c r="Q149" i="11" s="1"/>
  <c r="R149" s="1"/>
  <c r="T154" i="5"/>
  <c r="S149" i="11" s="1"/>
  <c r="T149" s="1"/>
  <c r="V154" i="5"/>
  <c r="X154"/>
  <c r="Y149" i="11" s="1"/>
  <c r="Z149" s="1"/>
  <c r="Z154" i="5"/>
  <c r="AA149" i="11" s="1"/>
  <c r="AB149" s="1"/>
  <c r="N155" i="5"/>
  <c r="K150" i="11" s="1"/>
  <c r="L150" s="1"/>
  <c r="P155" i="5"/>
  <c r="O150" i="11" s="1"/>
  <c r="R155" i="5"/>
  <c r="Q150" i="11" s="1"/>
  <c r="R150" s="1"/>
  <c r="T155" i="5"/>
  <c r="S150" i="11" s="1"/>
  <c r="T150" s="1"/>
  <c r="V155" i="5"/>
  <c r="W150" i="11" s="1"/>
  <c r="X155" i="5"/>
  <c r="Y150" i="11" s="1"/>
  <c r="Z150" s="1"/>
  <c r="Z155" i="5"/>
  <c r="AA150" i="11" s="1"/>
  <c r="AB150" s="1"/>
  <c r="N156" i="5"/>
  <c r="K151" i="11" s="1"/>
  <c r="L151" s="1"/>
  <c r="P156" i="5"/>
  <c r="O151" i="11" s="1"/>
  <c r="R156" i="5"/>
  <c r="Q151" i="11" s="1"/>
  <c r="R151" s="1"/>
  <c r="T156" i="5"/>
  <c r="V156"/>
  <c r="W151" i="11" s="1"/>
  <c r="X156" i="5"/>
  <c r="Y151" i="11" s="1"/>
  <c r="Z151" s="1"/>
  <c r="Z156" i="5"/>
  <c r="AA151" i="11" s="1"/>
  <c r="AB151" s="1"/>
  <c r="N157" i="5"/>
  <c r="K152" i="11" s="1"/>
  <c r="L152" s="1"/>
  <c r="P157" i="5"/>
  <c r="O152" i="11" s="1"/>
  <c r="R157" i="5"/>
  <c r="Q152" i="11" s="1"/>
  <c r="R152" s="1"/>
  <c r="T157" i="5"/>
  <c r="S152" i="11" s="1"/>
  <c r="T152" s="1"/>
  <c r="V157" i="5"/>
  <c r="W152" i="11" s="1"/>
  <c r="X157" i="5"/>
  <c r="Z157"/>
  <c r="AA152" i="11" s="1"/>
  <c r="AB152" s="1"/>
  <c r="N158" i="5"/>
  <c r="K153" i="11" s="1"/>
  <c r="L153" s="1"/>
  <c r="P158" i="5"/>
  <c r="O153" i="11" s="1"/>
  <c r="R158" i="5"/>
  <c r="Q153" i="11" s="1"/>
  <c r="R153" s="1"/>
  <c r="T158" i="5"/>
  <c r="S153" i="11" s="1"/>
  <c r="T153" s="1"/>
  <c r="V158" i="5"/>
  <c r="X158"/>
  <c r="Y153" i="11" s="1"/>
  <c r="Z153" s="1"/>
  <c r="Z158" i="5"/>
  <c r="AA153" i="11" s="1"/>
  <c r="AB153" s="1"/>
  <c r="N159" i="5"/>
  <c r="K154" i="11" s="1"/>
  <c r="L154" s="1"/>
  <c r="P159" i="5"/>
  <c r="O154" i="11" s="1"/>
  <c r="R159" i="5"/>
  <c r="Q154" i="11" s="1"/>
  <c r="R154" s="1"/>
  <c r="T159" i="5"/>
  <c r="S154" i="11" s="1"/>
  <c r="T154" s="1"/>
  <c r="V159" i="5"/>
  <c r="X159"/>
  <c r="Y154" i="11" s="1"/>
  <c r="Z154" s="1"/>
  <c r="Z159" i="5"/>
  <c r="AA154" i="11" s="1"/>
  <c r="AB154" s="1"/>
  <c r="N160" i="5"/>
  <c r="K155" i="11" s="1"/>
  <c r="L155" s="1"/>
  <c r="P160" i="5"/>
  <c r="O155" i="11" s="1"/>
  <c r="R160" i="5"/>
  <c r="Q155" i="11" s="1"/>
  <c r="R155" s="1"/>
  <c r="T160" i="5"/>
  <c r="S155" i="11" s="1"/>
  <c r="T155" s="1"/>
  <c r="V160" i="5"/>
  <c r="W155" i="11" s="1"/>
  <c r="X160" i="5"/>
  <c r="Y155" i="11" s="1"/>
  <c r="Z155" s="1"/>
  <c r="Z160" i="5"/>
  <c r="AA155" i="11" s="1"/>
  <c r="AB155" s="1"/>
  <c r="N161" i="5"/>
  <c r="K156" i="11" s="1"/>
  <c r="L156" s="1"/>
  <c r="P161" i="5"/>
  <c r="O156" i="11" s="1"/>
  <c r="R161" i="5"/>
  <c r="Q156" i="11" s="1"/>
  <c r="R156" s="1"/>
  <c r="T161" i="5"/>
  <c r="S156" i="11" s="1"/>
  <c r="T156" s="1"/>
  <c r="V161" i="5"/>
  <c r="W156" i="11" s="1"/>
  <c r="X161" i="5"/>
  <c r="Y156" i="11" s="1"/>
  <c r="Z156" s="1"/>
  <c r="Z161" i="5"/>
  <c r="AA156" i="11" s="1"/>
  <c r="AB156" s="1"/>
  <c r="N162" i="5"/>
  <c r="K157" i="11" s="1"/>
  <c r="L157" s="1"/>
  <c r="P162" i="5"/>
  <c r="O157" i="11" s="1"/>
  <c r="R162" i="5"/>
  <c r="Q157" i="11" s="1"/>
  <c r="R157" s="1"/>
  <c r="T162" i="5"/>
  <c r="S157" i="11" s="1"/>
  <c r="T157" s="1"/>
  <c r="V162" i="5"/>
  <c r="W157" i="11" s="1"/>
  <c r="X162" i="5"/>
  <c r="Y157" i="11" s="1"/>
  <c r="Z157" s="1"/>
  <c r="Z162" i="5"/>
  <c r="AA157" i="11" s="1"/>
  <c r="AB157" s="1"/>
  <c r="N163" i="5"/>
  <c r="K158" i="11" s="1"/>
  <c r="L158" s="1"/>
  <c r="P163" i="5"/>
  <c r="O158" i="11" s="1"/>
  <c r="R163" i="5"/>
  <c r="Q158" i="11" s="1"/>
  <c r="R158" s="1"/>
  <c r="T163" i="5"/>
  <c r="S158" i="11" s="1"/>
  <c r="T158" s="1"/>
  <c r="V163" i="5"/>
  <c r="W158" i="11" s="1"/>
  <c r="X163" i="5"/>
  <c r="Y158" i="11" s="1"/>
  <c r="Z158" s="1"/>
  <c r="Z163" i="5"/>
  <c r="AA158" i="11" s="1"/>
  <c r="AB158" s="1"/>
  <c r="N164" i="5"/>
  <c r="P164"/>
  <c r="O159" i="11" s="1"/>
  <c r="R164" i="5"/>
  <c r="Q159" i="11" s="1"/>
  <c r="R159" s="1"/>
  <c r="T164" i="5"/>
  <c r="S159" i="11" s="1"/>
  <c r="T159" s="1"/>
  <c r="V164" i="5"/>
  <c r="W159" i="11" s="1"/>
  <c r="X164" i="5"/>
  <c r="Y159" i="11" s="1"/>
  <c r="Z159" s="1"/>
  <c r="Z164" i="5"/>
  <c r="AA159" i="11" s="1"/>
  <c r="AB159" s="1"/>
  <c r="N165" i="5"/>
  <c r="K160" i="11" s="1"/>
  <c r="L160" s="1"/>
  <c r="P165" i="5"/>
  <c r="O160" i="11" s="1"/>
  <c r="R165" i="5"/>
  <c r="Q160" i="11" s="1"/>
  <c r="R160" s="1"/>
  <c r="T165" i="5"/>
  <c r="V165"/>
  <c r="X165"/>
  <c r="Y160" i="11" s="1"/>
  <c r="Z160" s="1"/>
  <c r="Z165" i="5"/>
  <c r="AA160" i="11" s="1"/>
  <c r="AB160" s="1"/>
  <c r="N166" i="5"/>
  <c r="P166"/>
  <c r="O161" i="11" s="1"/>
  <c r="R166" i="5"/>
  <c r="Q161" i="11" s="1"/>
  <c r="R161" s="1"/>
  <c r="T166" i="5"/>
  <c r="S161" i="11" s="1"/>
  <c r="T161" s="1"/>
  <c r="V166" i="5"/>
  <c r="X166"/>
  <c r="Y161" i="11" s="1"/>
  <c r="Z161" s="1"/>
  <c r="Z166" i="5"/>
  <c r="AA161" i="11" s="1"/>
  <c r="AB161" s="1"/>
  <c r="N167" i="5"/>
  <c r="P167"/>
  <c r="O162" i="11" s="1"/>
  <c r="R167" i="5"/>
  <c r="T167"/>
  <c r="S162" i="11" s="1"/>
  <c r="T162" s="1"/>
  <c r="V167" i="5"/>
  <c r="X167"/>
  <c r="Y162" i="11" s="1"/>
  <c r="Z162" s="1"/>
  <c r="Z167" i="5"/>
  <c r="AA162" i="11" s="1"/>
  <c r="AB162" s="1"/>
  <c r="N168" i="5"/>
  <c r="K163" i="11" s="1"/>
  <c r="L163" s="1"/>
  <c r="P168" i="5"/>
  <c r="O163" i="11" s="1"/>
  <c r="R168" i="5"/>
  <c r="Q163" i="11" s="1"/>
  <c r="R163" s="1"/>
  <c r="T168" i="5"/>
  <c r="V168"/>
  <c r="X168"/>
  <c r="Z168"/>
  <c r="AG90"/>
  <c r="AJ85" i="11" s="1"/>
  <c r="AK85" s="1"/>
  <c r="AG91" i="5"/>
  <c r="AJ86" i="11" s="1"/>
  <c r="AK86" s="1"/>
  <c r="AG92" i="5"/>
  <c r="AJ87" i="11" s="1"/>
  <c r="AK87" s="1"/>
  <c r="AG93" i="5"/>
  <c r="AJ88" i="11" s="1"/>
  <c r="AK88" s="1"/>
  <c r="AG94" i="5"/>
  <c r="AJ89" i="11" s="1"/>
  <c r="AK89" s="1"/>
  <c r="AG95" i="5"/>
  <c r="AJ90" i="11" s="1"/>
  <c r="AK90" s="1"/>
  <c r="I141" i="4"/>
  <c r="J141" s="1"/>
  <c r="I142"/>
  <c r="J142" s="1"/>
  <c r="I143"/>
  <c r="J143" s="1"/>
  <c r="O144"/>
  <c r="P144" s="1"/>
  <c r="O147"/>
  <c r="P147" s="1"/>
  <c r="AA150"/>
  <c r="AB150" s="1"/>
  <c r="AG85" i="5"/>
  <c r="AJ80" i="11" s="1"/>
  <c r="AK80" s="1"/>
  <c r="AG86" i="5"/>
  <c r="AJ81" i="11" s="1"/>
  <c r="AK81" s="1"/>
  <c r="V86" i="5"/>
  <c r="W81" i="11" s="1"/>
  <c r="X86" i="5"/>
  <c r="Y81" i="11" s="1"/>
  <c r="Z81" s="1"/>
  <c r="Z86" i="5"/>
  <c r="AA81" i="11" s="1"/>
  <c r="AB81" s="1"/>
  <c r="T86" i="5"/>
  <c r="S81" i="11" s="1"/>
  <c r="T81" s="1"/>
  <c r="P86" i="5"/>
  <c r="O81" i="11" s="1"/>
  <c r="R86" i="5"/>
  <c r="Q81" i="11" s="1"/>
  <c r="R81" s="1"/>
  <c r="P87" i="5"/>
  <c r="O82" i="11" s="1"/>
  <c r="R87" i="5"/>
  <c r="P88"/>
  <c r="O83" i="11" s="1"/>
  <c r="R88" i="5"/>
  <c r="Q83" i="11" s="1"/>
  <c r="R83" s="1"/>
  <c r="N86" i="5"/>
  <c r="K81" i="11" s="1"/>
  <c r="L81" s="1"/>
  <c r="N87" i="5"/>
  <c r="K82" i="11" s="1"/>
  <c r="L82" s="1"/>
  <c r="N88" i="5"/>
  <c r="K83" i="11" s="1"/>
  <c r="L83" s="1"/>
  <c r="N89" i="5"/>
  <c r="K84" i="11" s="1"/>
  <c r="L84" s="1"/>
  <c r="N90" i="5"/>
  <c r="K85" i="11" s="1"/>
  <c r="L85" s="1"/>
  <c r="N91" i="5"/>
  <c r="N92"/>
  <c r="K86"/>
  <c r="I81" i="11" s="1"/>
  <c r="J81" s="1"/>
  <c r="K87" i="5"/>
  <c r="K88"/>
  <c r="I83" i="11" s="1"/>
  <c r="J83" s="1"/>
  <c r="K89" i="5"/>
  <c r="I84" i="11" s="1"/>
  <c r="J84" s="1"/>
  <c r="K90" i="5"/>
  <c r="K91"/>
  <c r="I86" i="11" s="1"/>
  <c r="J86" s="1"/>
  <c r="H86" i="5"/>
  <c r="G81" i="11" s="1"/>
  <c r="H87" i="5"/>
  <c r="G82" i="11" s="1"/>
  <c r="H88" i="5"/>
  <c r="H89"/>
  <c r="H90"/>
  <c r="G85" i="11" s="1"/>
  <c r="H91" i="5"/>
  <c r="H69"/>
  <c r="G64" i="11" s="1"/>
  <c r="S120" i="4"/>
  <c r="T120" s="1"/>
  <c r="N38" i="5"/>
  <c r="K33" i="11" s="1"/>
  <c r="L33" s="1"/>
  <c r="N39" i="5"/>
  <c r="K34" i="11" s="1"/>
  <c r="L34" s="1"/>
  <c r="N40" i="5"/>
  <c r="K35" i="11" s="1"/>
  <c r="L35" s="1"/>
  <c r="H39" i="5"/>
  <c r="G34" i="11" s="1"/>
  <c r="H40" i="5"/>
  <c r="G35" i="11" s="1"/>
  <c r="K47" i="4"/>
  <c r="L47" s="1"/>
  <c r="AJ141" l="1"/>
  <c r="AK141" s="1"/>
  <c r="Q149"/>
  <c r="R149" s="1"/>
  <c r="W145"/>
  <c r="X145" s="1"/>
  <c r="Q143"/>
  <c r="R143" s="1"/>
  <c r="S142"/>
  <c r="T142" s="1"/>
  <c r="AA151"/>
  <c r="AB151" s="1"/>
  <c r="W149"/>
  <c r="X149" s="1"/>
  <c r="K145"/>
  <c r="L145" s="1"/>
  <c r="AA143"/>
  <c r="AB143" s="1"/>
  <c r="W148"/>
  <c r="X148" s="1"/>
  <c r="AA142"/>
  <c r="AB142" s="1"/>
  <c r="K142"/>
  <c r="L142" s="1"/>
  <c r="S151"/>
  <c r="T151" s="1"/>
  <c r="S150"/>
  <c r="T150" s="1"/>
  <c r="K148"/>
  <c r="L148" s="1"/>
  <c r="K146"/>
  <c r="L146" s="1"/>
  <c r="AJ120"/>
  <c r="AK120" s="1"/>
  <c r="O151"/>
  <c r="P151" s="1"/>
  <c r="O150"/>
  <c r="P150" s="1"/>
  <c r="S149"/>
  <c r="T149" s="1"/>
  <c r="O149"/>
  <c r="P149" s="1"/>
  <c r="Q148"/>
  <c r="R148" s="1"/>
  <c r="S147"/>
  <c r="T147" s="1"/>
  <c r="AA146"/>
  <c r="AB146" s="1"/>
  <c r="AA144"/>
  <c r="AB144" s="1"/>
  <c r="K120"/>
  <c r="L120" s="1"/>
  <c r="W151"/>
  <c r="X151" s="1"/>
  <c r="Q151"/>
  <c r="R151" s="1"/>
  <c r="K151"/>
  <c r="L151" s="1"/>
  <c r="W150"/>
  <c r="X150" s="1"/>
  <c r="Q150"/>
  <c r="R150" s="1"/>
  <c r="K150"/>
  <c r="L150" s="1"/>
  <c r="AA149"/>
  <c r="AB149" s="1"/>
  <c r="S148"/>
  <c r="T148" s="1"/>
  <c r="O148"/>
  <c r="P148" s="1"/>
  <c r="AA147"/>
  <c r="AB147" s="1"/>
  <c r="Q147"/>
  <c r="R147" s="1"/>
  <c r="K147"/>
  <c r="L147" s="1"/>
  <c r="S146"/>
  <c r="T146" s="1"/>
  <c r="AA145"/>
  <c r="AB145" s="1"/>
  <c r="Q145"/>
  <c r="R145" s="1"/>
  <c r="I145"/>
  <c r="J145" s="1"/>
  <c r="S144"/>
  <c r="T144" s="1"/>
  <c r="I144"/>
  <c r="J144" s="1"/>
  <c r="W143"/>
  <c r="X143" s="1"/>
  <c r="K143"/>
  <c r="L143" s="1"/>
  <c r="AA120"/>
  <c r="AB120" s="1"/>
  <c r="W120"/>
  <c r="X120" s="1"/>
  <c r="Q120"/>
  <c r="R120" s="1"/>
  <c r="AA148"/>
  <c r="AB148" s="1"/>
  <c r="W146"/>
  <c r="X146" s="1"/>
  <c r="Q146"/>
  <c r="R146" s="1"/>
  <c r="S145"/>
  <c r="T145" s="1"/>
  <c r="O145"/>
  <c r="P145" s="1"/>
  <c r="W144"/>
  <c r="X144" s="1"/>
  <c r="Q144"/>
  <c r="R144" s="1"/>
  <c r="K144"/>
  <c r="L144" s="1"/>
  <c r="S143"/>
  <c r="T143" s="1"/>
  <c r="O143"/>
  <c r="P143" s="1"/>
  <c r="W142"/>
  <c r="X142" s="1"/>
  <c r="Q142"/>
  <c r="R142" s="1"/>
  <c r="G136"/>
  <c r="H136" s="1"/>
  <c r="G84" i="11"/>
  <c r="G135" i="4"/>
  <c r="H135" s="1"/>
  <c r="G83" i="11"/>
  <c r="P83"/>
  <c r="P82"/>
  <c r="P81"/>
  <c r="U81"/>
  <c r="V81" s="1"/>
  <c r="AA267" i="4"/>
  <c r="AB267" s="1"/>
  <c r="AA163" i="11"/>
  <c r="AB163" s="1"/>
  <c r="W267" i="4"/>
  <c r="X267" s="1"/>
  <c r="W163" i="11"/>
  <c r="P162"/>
  <c r="U161"/>
  <c r="P161"/>
  <c r="W264" i="4"/>
  <c r="X264" s="1"/>
  <c r="W160" i="11"/>
  <c r="P159"/>
  <c r="U159"/>
  <c r="P158"/>
  <c r="U158"/>
  <c r="V158" s="1"/>
  <c r="AC157"/>
  <c r="X157"/>
  <c r="X156"/>
  <c r="AC156"/>
  <c r="AC155"/>
  <c r="X155"/>
  <c r="U154"/>
  <c r="P154"/>
  <c r="W257" i="4"/>
  <c r="X257" s="1"/>
  <c r="W153" i="11"/>
  <c r="Y256" i="4"/>
  <c r="Z256" s="1"/>
  <c r="Y152" i="11"/>
  <c r="Z152" s="1"/>
  <c r="U152"/>
  <c r="V152" s="1"/>
  <c r="P152"/>
  <c r="S255" i="4"/>
  <c r="T255" s="1"/>
  <c r="S151" i="11"/>
  <c r="T151" s="1"/>
  <c r="P151"/>
  <c r="U151"/>
  <c r="AC150"/>
  <c r="X150"/>
  <c r="U149"/>
  <c r="P149"/>
  <c r="AC148"/>
  <c r="AD148" s="1"/>
  <c r="X148"/>
  <c r="W251" i="4"/>
  <c r="X251" s="1"/>
  <c r="W147" i="11"/>
  <c r="W250" i="4"/>
  <c r="X250" s="1"/>
  <c r="W146" i="11"/>
  <c r="W249" i="4"/>
  <c r="X249" s="1"/>
  <c r="W145" i="11"/>
  <c r="O248" i="4"/>
  <c r="O144" i="11"/>
  <c r="AA234" i="4"/>
  <c r="AB234" s="1"/>
  <c r="AA143" i="11"/>
  <c r="AB143" s="1"/>
  <c r="W234" i="4"/>
  <c r="X234" s="1"/>
  <c r="W143" i="11"/>
  <c r="Q234" i="4"/>
  <c r="R234" s="1"/>
  <c r="Q143" i="11"/>
  <c r="R143" s="1"/>
  <c r="K234" i="4"/>
  <c r="L234" s="1"/>
  <c r="K143" i="11"/>
  <c r="L143" s="1"/>
  <c r="W233" i="4"/>
  <c r="X233" s="1"/>
  <c r="W142" i="11"/>
  <c r="K233" i="4"/>
  <c r="L233" s="1"/>
  <c r="K142" i="11"/>
  <c r="L142" s="1"/>
  <c r="W232" i="4"/>
  <c r="X232" s="1"/>
  <c r="W141" i="11"/>
  <c r="K232" i="4"/>
  <c r="L232" s="1"/>
  <c r="K141" i="11"/>
  <c r="L141" s="1"/>
  <c r="W231" i="4"/>
  <c r="X231" s="1"/>
  <c r="W140" i="11"/>
  <c r="K231" i="4"/>
  <c r="L231" s="1"/>
  <c r="K140" i="11"/>
  <c r="L140" s="1"/>
  <c r="U139"/>
  <c r="P139"/>
  <c r="U138"/>
  <c r="P138"/>
  <c r="W228" i="4"/>
  <c r="X228" s="1"/>
  <c r="W137" i="11"/>
  <c r="O228" i="4"/>
  <c r="P228" s="1"/>
  <c r="O137" i="11"/>
  <c r="AA227" i="4"/>
  <c r="AB227" s="1"/>
  <c r="AA136" i="11"/>
  <c r="AB136" s="1"/>
  <c r="X136"/>
  <c r="AC136"/>
  <c r="AD136" s="1"/>
  <c r="K227" i="4"/>
  <c r="L227" s="1"/>
  <c r="K136" i="11"/>
  <c r="L136" s="1"/>
  <c r="Y226" i="4"/>
  <c r="Z226" s="1"/>
  <c r="Y135" i="11"/>
  <c r="Z135" s="1"/>
  <c r="O226" i="4"/>
  <c r="P226" s="1"/>
  <c r="O135" i="11"/>
  <c r="AA225" i="4"/>
  <c r="AB225" s="1"/>
  <c r="AA134" i="11"/>
  <c r="AB134" s="1"/>
  <c r="X134"/>
  <c r="AC134"/>
  <c r="K225" i="4"/>
  <c r="L225" s="1"/>
  <c r="K134" i="11"/>
  <c r="L134" s="1"/>
  <c r="Y224" i="4"/>
  <c r="Z224" s="1"/>
  <c r="Y133" i="11"/>
  <c r="Z133" s="1"/>
  <c r="O224" i="4"/>
  <c r="P224" s="1"/>
  <c r="O133" i="11"/>
  <c r="AA223" i="4"/>
  <c r="AB223" s="1"/>
  <c r="AA132" i="11"/>
  <c r="AB132" s="1"/>
  <c r="X132"/>
  <c r="AC132"/>
  <c r="K223" i="4"/>
  <c r="L223" s="1"/>
  <c r="K132" i="11"/>
  <c r="L132" s="1"/>
  <c r="Y222" i="4"/>
  <c r="Y131" i="11"/>
  <c r="Z131" s="1"/>
  <c r="O222" i="4"/>
  <c r="P222" s="1"/>
  <c r="O131" i="11"/>
  <c r="W221" i="4"/>
  <c r="X221" s="1"/>
  <c r="W130" i="11"/>
  <c r="K221" i="4"/>
  <c r="L221" s="1"/>
  <c r="K130" i="11"/>
  <c r="L130" s="1"/>
  <c r="P129"/>
  <c r="U129"/>
  <c r="W219" i="4"/>
  <c r="W128" i="11"/>
  <c r="K219" i="4"/>
  <c r="K128" i="11"/>
  <c r="L128" s="1"/>
  <c r="O205" i="4"/>
  <c r="P205" s="1"/>
  <c r="O127" i="11"/>
  <c r="Y204" i="4"/>
  <c r="Y126" i="11"/>
  <c r="Z126" s="1"/>
  <c r="O204" i="4"/>
  <c r="P204" s="1"/>
  <c r="O126" i="11"/>
  <c r="AA203" i="4"/>
  <c r="AB203" s="1"/>
  <c r="AA125" i="11"/>
  <c r="AB125" s="1"/>
  <c r="W203" i="4"/>
  <c r="X203" s="1"/>
  <c r="W125" i="11"/>
  <c r="O202" i="4"/>
  <c r="P202" s="1"/>
  <c r="O124" i="11"/>
  <c r="AA201" i="4"/>
  <c r="AB201" s="1"/>
  <c r="AA123" i="11"/>
  <c r="AB123" s="1"/>
  <c r="W201" i="4"/>
  <c r="X201" s="1"/>
  <c r="W123" i="11"/>
  <c r="AA200" i="4"/>
  <c r="AB200" s="1"/>
  <c r="AA122" i="11"/>
  <c r="AB122" s="1"/>
  <c r="W200" i="4"/>
  <c r="X200" s="1"/>
  <c r="W122" i="11"/>
  <c r="AA199" i="4"/>
  <c r="AB199" s="1"/>
  <c r="AA121" i="11"/>
  <c r="AB121" s="1"/>
  <c r="W199" i="4"/>
  <c r="X199" s="1"/>
  <c r="W121" i="11"/>
  <c r="AA198" i="4"/>
  <c r="AB198" s="1"/>
  <c r="AA120" i="11"/>
  <c r="AB120" s="1"/>
  <c r="W198" i="4"/>
  <c r="X198" s="1"/>
  <c r="W120" i="11"/>
  <c r="AA197" i="4"/>
  <c r="AB197" s="1"/>
  <c r="AA119" i="11"/>
  <c r="AB119" s="1"/>
  <c r="W197" i="4"/>
  <c r="X197" s="1"/>
  <c r="W119" i="11"/>
  <c r="W196" i="4"/>
  <c r="X196" s="1"/>
  <c r="W118" i="11"/>
  <c r="U117"/>
  <c r="P117"/>
  <c r="AC116"/>
  <c r="X116"/>
  <c r="U115"/>
  <c r="P115"/>
  <c r="O192" i="4"/>
  <c r="O114" i="11"/>
  <c r="AA178" i="4"/>
  <c r="AB178" s="1"/>
  <c r="AA113" i="11"/>
  <c r="AB113" s="1"/>
  <c r="X113"/>
  <c r="W177" i="4"/>
  <c r="X177" s="1"/>
  <c r="W112" i="11"/>
  <c r="U111"/>
  <c r="P111"/>
  <c r="AC110"/>
  <c r="X110"/>
  <c r="AC109"/>
  <c r="X109"/>
  <c r="U108"/>
  <c r="P108"/>
  <c r="U107"/>
  <c r="P107"/>
  <c r="U106"/>
  <c r="V106" s="1"/>
  <c r="P106"/>
  <c r="Y170" i="4"/>
  <c r="Y105" i="11"/>
  <c r="Z105" s="1"/>
  <c r="O170" i="4"/>
  <c r="P170" s="1"/>
  <c r="O105" i="11"/>
  <c r="AC104"/>
  <c r="X104"/>
  <c r="U103"/>
  <c r="P103"/>
  <c r="Y167" i="4"/>
  <c r="Z167" s="1"/>
  <c r="Y102" i="11"/>
  <c r="Z102" s="1"/>
  <c r="O167" i="4"/>
  <c r="P167" s="1"/>
  <c r="O102" i="11"/>
  <c r="U101"/>
  <c r="P101"/>
  <c r="AA165" i="4"/>
  <c r="AB165" s="1"/>
  <c r="AA100" i="11"/>
  <c r="AB100" s="1"/>
  <c r="W165" i="4"/>
  <c r="X165" s="1"/>
  <c r="W100" i="11"/>
  <c r="X99"/>
  <c r="AC99"/>
  <c r="AC98"/>
  <c r="X98"/>
  <c r="AC97"/>
  <c r="X97"/>
  <c r="P96"/>
  <c r="U96"/>
  <c r="AC95"/>
  <c r="X95"/>
  <c r="P94"/>
  <c r="U94"/>
  <c r="V94" s="1"/>
  <c r="X93"/>
  <c r="AC93"/>
  <c r="P92"/>
  <c r="U92"/>
  <c r="X91"/>
  <c r="AC91"/>
  <c r="U90"/>
  <c r="P90"/>
  <c r="AV109"/>
  <c r="AQ109"/>
  <c r="G170" i="4"/>
  <c r="G105" i="11"/>
  <c r="G266" i="4"/>
  <c r="H266" s="1"/>
  <c r="G162" i="11"/>
  <c r="H35"/>
  <c r="G138" i="4"/>
  <c r="G86" i="11"/>
  <c r="I137" i="4"/>
  <c r="J137" s="1"/>
  <c r="I85" i="11"/>
  <c r="J85" s="1"/>
  <c r="I134" i="4"/>
  <c r="J134" s="1"/>
  <c r="I82" i="11"/>
  <c r="J82" s="1"/>
  <c r="H34"/>
  <c r="H64"/>
  <c r="H85"/>
  <c r="M85"/>
  <c r="H82"/>
  <c r="H81"/>
  <c r="M81"/>
  <c r="K139" i="4"/>
  <c r="L139" s="1"/>
  <c r="K87" i="11"/>
  <c r="L87" s="1"/>
  <c r="K138" i="4"/>
  <c r="L138" s="1"/>
  <c r="K86" i="11"/>
  <c r="L86" s="1"/>
  <c r="Q134" i="4"/>
  <c r="R134" s="1"/>
  <c r="Q82" i="11"/>
  <c r="R82" s="1"/>
  <c r="X81"/>
  <c r="AC81"/>
  <c r="Y267" i="4"/>
  <c r="Y163" i="11"/>
  <c r="Z163" s="1"/>
  <c r="S267" i="4"/>
  <c r="S163" i="11"/>
  <c r="T163" s="1"/>
  <c r="P163"/>
  <c r="W266" i="4"/>
  <c r="X266" s="1"/>
  <c r="W162" i="11"/>
  <c r="Q266" i="4"/>
  <c r="R266" s="1"/>
  <c r="Q162" i="11"/>
  <c r="R162" s="1"/>
  <c r="K266" i="4"/>
  <c r="L266" s="1"/>
  <c r="K162" i="11"/>
  <c r="L162" s="1"/>
  <c r="W265" i="4"/>
  <c r="X265" s="1"/>
  <c r="W161" i="11"/>
  <c r="K265" i="4"/>
  <c r="L265" s="1"/>
  <c r="K161" i="11"/>
  <c r="L161" s="1"/>
  <c r="S264" i="4"/>
  <c r="T264" s="1"/>
  <c r="S160" i="11"/>
  <c r="T160" s="1"/>
  <c r="P160"/>
  <c r="X159"/>
  <c r="AC159"/>
  <c r="K263" i="4"/>
  <c r="L263" s="1"/>
  <c r="K159" i="11"/>
  <c r="L159" s="1"/>
  <c r="AC158"/>
  <c r="X158"/>
  <c r="U157"/>
  <c r="P157"/>
  <c r="P156"/>
  <c r="U156"/>
  <c r="U155"/>
  <c r="P155"/>
  <c r="W258" i="4"/>
  <c r="X258" s="1"/>
  <c r="W154" i="11"/>
  <c r="U153"/>
  <c r="V153" s="1"/>
  <c r="P153"/>
  <c r="X152"/>
  <c r="AC151"/>
  <c r="X151"/>
  <c r="U150"/>
  <c r="V150" s="1"/>
  <c r="P150"/>
  <c r="W253" i="4"/>
  <c r="X253" s="1"/>
  <c r="W149" i="11"/>
  <c r="U148"/>
  <c r="P148"/>
  <c r="Y251" i="4"/>
  <c r="Z251" s="1"/>
  <c r="Y147" i="11"/>
  <c r="Z147" s="1"/>
  <c r="O251" i="4"/>
  <c r="P251" s="1"/>
  <c r="O147" i="11"/>
  <c r="Y250" i="4"/>
  <c r="Z250" s="1"/>
  <c r="Y146" i="11"/>
  <c r="Z146" s="1"/>
  <c r="O250" i="4"/>
  <c r="P250" s="1"/>
  <c r="O146" i="11"/>
  <c r="Y249" i="4"/>
  <c r="Z249" s="1"/>
  <c r="Y145" i="11"/>
  <c r="Z145" s="1"/>
  <c r="O249" i="4"/>
  <c r="P249" s="1"/>
  <c r="O145" i="11"/>
  <c r="X144"/>
  <c r="AC144"/>
  <c r="S234" i="4"/>
  <c r="T234" s="1"/>
  <c r="S143" i="11"/>
  <c r="T143" s="1"/>
  <c r="O234" i="4"/>
  <c r="P234" s="1"/>
  <c r="O143" i="11"/>
  <c r="S233" i="4"/>
  <c r="T233" s="1"/>
  <c r="S142" i="11"/>
  <c r="T142" s="1"/>
  <c r="O233" i="4"/>
  <c r="P233" s="1"/>
  <c r="O142" i="11"/>
  <c r="Y232" i="4"/>
  <c r="Z232" s="1"/>
  <c r="Y141" i="11"/>
  <c r="Z141" s="1"/>
  <c r="O232" i="4"/>
  <c r="P232" s="1"/>
  <c r="O141" i="11"/>
  <c r="Y231" i="4"/>
  <c r="Z231" s="1"/>
  <c r="Y140" i="11"/>
  <c r="Z140" s="1"/>
  <c r="O231" i="4"/>
  <c r="P231" s="1"/>
  <c r="O140" i="11"/>
  <c r="AA230" i="4"/>
  <c r="AB230" s="1"/>
  <c r="AA139" i="11"/>
  <c r="AB139" s="1"/>
  <c r="X139"/>
  <c r="AC139"/>
  <c r="K230" i="4"/>
  <c r="L230" s="1"/>
  <c r="K139" i="11"/>
  <c r="L139" s="1"/>
  <c r="AA229" i="4"/>
  <c r="AB229" s="1"/>
  <c r="AA138" i="11"/>
  <c r="AB138" s="1"/>
  <c r="X138"/>
  <c r="K229" i="4"/>
  <c r="L229" s="1"/>
  <c r="K138" i="11"/>
  <c r="L138" s="1"/>
  <c r="Y228" i="4"/>
  <c r="Z228" s="1"/>
  <c r="Y137" i="11"/>
  <c r="Z137" s="1"/>
  <c r="K228" i="4"/>
  <c r="L228" s="1"/>
  <c r="K137" i="11"/>
  <c r="L137" s="1"/>
  <c r="P136"/>
  <c r="U136"/>
  <c r="W226" i="4"/>
  <c r="X226" s="1"/>
  <c r="W135" i="11"/>
  <c r="K226" i="4"/>
  <c r="L226" s="1"/>
  <c r="K135" i="11"/>
  <c r="L135" s="1"/>
  <c r="P134"/>
  <c r="U134"/>
  <c r="V134" s="1"/>
  <c r="W224" i="4"/>
  <c r="X224" s="1"/>
  <c r="W133" i="11"/>
  <c r="K224" i="4"/>
  <c r="L224" s="1"/>
  <c r="K133" i="11"/>
  <c r="L133" s="1"/>
  <c r="P132"/>
  <c r="U132"/>
  <c r="W222" i="4"/>
  <c r="X222" s="1"/>
  <c r="W131" i="11"/>
  <c r="K222" i="4"/>
  <c r="L222" s="1"/>
  <c r="K131" i="11"/>
  <c r="L131" s="1"/>
  <c r="Y221" i="4"/>
  <c r="Z221" s="1"/>
  <c r="Y130" i="11"/>
  <c r="Z130" s="1"/>
  <c r="O221" i="4"/>
  <c r="P221" s="1"/>
  <c r="O130" i="11"/>
  <c r="AA220" i="4"/>
  <c r="AB220" s="1"/>
  <c r="AA129" i="11"/>
  <c r="AB129" s="1"/>
  <c r="X129"/>
  <c r="AC129"/>
  <c r="K220" i="4"/>
  <c r="L220" s="1"/>
  <c r="K129" i="11"/>
  <c r="L129" s="1"/>
  <c r="S219" i="4"/>
  <c r="S128" i="11"/>
  <c r="T128" s="1"/>
  <c r="O219" i="4"/>
  <c r="O128" i="11"/>
  <c r="AC127"/>
  <c r="X127"/>
  <c r="K205" i="4"/>
  <c r="L205" s="1"/>
  <c r="K127" i="11"/>
  <c r="L127" s="1"/>
  <c r="X126"/>
  <c r="P125"/>
  <c r="U125"/>
  <c r="V125" s="1"/>
  <c r="AC124"/>
  <c r="AD124" s="1"/>
  <c r="X124"/>
  <c r="P123"/>
  <c r="U123"/>
  <c r="P122"/>
  <c r="U122"/>
  <c r="V122" s="1"/>
  <c r="Y199" i="4"/>
  <c r="Z199" s="1"/>
  <c r="Y121" i="11"/>
  <c r="Z121" s="1"/>
  <c r="U121"/>
  <c r="P121"/>
  <c r="Y198" i="4"/>
  <c r="Y120" i="11"/>
  <c r="Z120" s="1"/>
  <c r="U120"/>
  <c r="V120" s="1"/>
  <c r="P120"/>
  <c r="Y197" i="4"/>
  <c r="Z197" s="1"/>
  <c r="Y119" i="11"/>
  <c r="Z119" s="1"/>
  <c r="U119"/>
  <c r="P119"/>
  <c r="Y196" i="4"/>
  <c r="Y118" i="11"/>
  <c r="Z118" s="1"/>
  <c r="S196" i="4"/>
  <c r="T196" s="1"/>
  <c r="S118" i="11"/>
  <c r="T118" s="1"/>
  <c r="O196" i="4"/>
  <c r="P196" s="1"/>
  <c r="O118" i="11"/>
  <c r="W195" i="4"/>
  <c r="X195" s="1"/>
  <c r="W117" i="11"/>
  <c r="O194" i="4"/>
  <c r="P194" s="1"/>
  <c r="O116" i="11"/>
  <c r="W193" i="4"/>
  <c r="X193" s="1"/>
  <c r="W115" i="11"/>
  <c r="W192" i="4"/>
  <c r="W114" i="11"/>
  <c r="Y178" i="4"/>
  <c r="Y113" i="11"/>
  <c r="Z113" s="1"/>
  <c r="S178" i="4"/>
  <c r="T178" s="1"/>
  <c r="S113" i="11"/>
  <c r="T113" s="1"/>
  <c r="O178" i="4"/>
  <c r="P178" s="1"/>
  <c r="O113" i="11"/>
  <c r="S177" i="4"/>
  <c r="S112" i="11"/>
  <c r="T112" s="1"/>
  <c r="O177" i="4"/>
  <c r="P177" s="1"/>
  <c r="O112" i="11"/>
  <c r="W176" i="4"/>
  <c r="X176" s="1"/>
  <c r="W111" i="11"/>
  <c r="U110"/>
  <c r="P110"/>
  <c r="S174" i="4"/>
  <c r="T174" s="1"/>
  <c r="S109" i="11"/>
  <c r="T109" s="1"/>
  <c r="O174" i="4"/>
  <c r="P174" s="1"/>
  <c r="O109" i="11"/>
  <c r="W173" i="4"/>
  <c r="X173" s="1"/>
  <c r="W108" i="11"/>
  <c r="W172" i="4"/>
  <c r="X172" s="1"/>
  <c r="W107" i="11"/>
  <c r="W171" i="4"/>
  <c r="X171" s="1"/>
  <c r="W106" i="11"/>
  <c r="AA170" i="4"/>
  <c r="AB170" s="1"/>
  <c r="AA105" i="11"/>
  <c r="AB105" s="1"/>
  <c r="X105"/>
  <c r="P104"/>
  <c r="U104"/>
  <c r="W168" i="4"/>
  <c r="X168" s="1"/>
  <c r="W103" i="11"/>
  <c r="AA167" i="4"/>
  <c r="AB167" s="1"/>
  <c r="AA102" i="11"/>
  <c r="AB102" s="1"/>
  <c r="X102"/>
  <c r="AC101"/>
  <c r="X101"/>
  <c r="Y165" i="4"/>
  <c r="Y100" i="11"/>
  <c r="Z100" s="1"/>
  <c r="U100"/>
  <c r="P100"/>
  <c r="U99"/>
  <c r="V99" s="1"/>
  <c r="P99"/>
  <c r="U98"/>
  <c r="P98"/>
  <c r="P97"/>
  <c r="U97"/>
  <c r="V97" s="1"/>
  <c r="X96"/>
  <c r="AC96"/>
  <c r="U95"/>
  <c r="P95"/>
  <c r="X94"/>
  <c r="AC94"/>
  <c r="U93"/>
  <c r="P93"/>
  <c r="X92"/>
  <c r="AC92"/>
  <c r="U91"/>
  <c r="P91"/>
  <c r="AC90"/>
  <c r="X90"/>
  <c r="G177" i="4"/>
  <c r="H177" s="1"/>
  <c r="G112" i="11"/>
  <c r="G176" i="4"/>
  <c r="H176" s="1"/>
  <c r="G111" i="11"/>
  <c r="M110"/>
  <c r="H110"/>
  <c r="G174" i="4"/>
  <c r="H174" s="1"/>
  <c r="G109" i="11"/>
  <c r="M93"/>
  <c r="H93"/>
  <c r="H92"/>
  <c r="M92"/>
  <c r="M91"/>
  <c r="H91"/>
  <c r="M90"/>
  <c r="H90"/>
  <c r="H89"/>
  <c r="BD109"/>
  <c r="AY109"/>
  <c r="AH110"/>
  <c r="AH175" i="4"/>
  <c r="AI175" s="1"/>
  <c r="AH109" i="11"/>
  <c r="AH174" i="4"/>
  <c r="G169"/>
  <c r="G104" i="11"/>
  <c r="AZ174" i="4"/>
  <c r="BA174" s="1"/>
  <c r="AP174"/>
  <c r="AJ140"/>
  <c r="AK140" s="1"/>
  <c r="AJ137"/>
  <c r="AK137" s="1"/>
  <c r="K149"/>
  <c r="L149" s="1"/>
  <c r="W147"/>
  <c r="X147" s="1"/>
  <c r="O146"/>
  <c r="P146" s="1"/>
  <c r="O142"/>
  <c r="P142" s="1"/>
  <c r="K48"/>
  <c r="L48" s="1"/>
  <c r="K46"/>
  <c r="L46" s="1"/>
  <c r="O120"/>
  <c r="P120" s="1"/>
  <c r="I120"/>
  <c r="J120" s="1"/>
  <c r="AJ119"/>
  <c r="AK119" s="1"/>
  <c r="AJ142"/>
  <c r="AK142" s="1"/>
  <c r="AJ139"/>
  <c r="AK139" s="1"/>
  <c r="AJ138"/>
  <c r="AK138" s="1"/>
  <c r="BB174"/>
  <c r="BC174" s="1"/>
  <c r="AX174"/>
  <c r="AL174"/>
  <c r="AM174" s="1"/>
  <c r="G47"/>
  <c r="H47" s="1"/>
  <c r="G48"/>
  <c r="H48" s="1"/>
  <c r="I138"/>
  <c r="J138" s="1"/>
  <c r="I136"/>
  <c r="J136" s="1"/>
  <c r="Q135"/>
  <c r="R135" s="1"/>
  <c r="I135"/>
  <c r="J135" s="1"/>
  <c r="O134"/>
  <c r="P134" s="1"/>
  <c r="Q176"/>
  <c r="R176" s="1"/>
  <c r="O176"/>
  <c r="P176" s="1"/>
  <c r="I176"/>
  <c r="J176" s="1"/>
  <c r="Q175"/>
  <c r="R175" s="1"/>
  <c r="O175"/>
  <c r="P175" s="1"/>
  <c r="I175"/>
  <c r="J175" s="1"/>
  <c r="Q174"/>
  <c r="R174" s="1"/>
  <c r="I174"/>
  <c r="J174" s="1"/>
  <c r="O173"/>
  <c r="P173" s="1"/>
  <c r="O172"/>
  <c r="P172" s="1"/>
  <c r="Q171"/>
  <c r="R171" s="1"/>
  <c r="O171"/>
  <c r="P171" s="1"/>
  <c r="Q169"/>
  <c r="R169" s="1"/>
  <c r="O169"/>
  <c r="P169" s="1"/>
  <c r="Q168"/>
  <c r="R168" s="1"/>
  <c r="O168"/>
  <c r="P168" s="1"/>
  <c r="Q166"/>
  <c r="R166" s="1"/>
  <c r="O166"/>
  <c r="P166" s="1"/>
  <c r="Q165"/>
  <c r="R165" s="1"/>
  <c r="O165"/>
  <c r="P165" s="1"/>
  <c r="Q192"/>
  <c r="Q205"/>
  <c r="R205" s="1"/>
  <c r="Q204"/>
  <c r="R204" s="1"/>
  <c r="O203"/>
  <c r="P203" s="1"/>
  <c r="Q202"/>
  <c r="R202" s="1"/>
  <c r="O201"/>
  <c r="P201" s="1"/>
  <c r="O200"/>
  <c r="P200" s="1"/>
  <c r="O199"/>
  <c r="P199" s="1"/>
  <c r="O198"/>
  <c r="P198" s="1"/>
  <c r="O197"/>
  <c r="P197" s="1"/>
  <c r="O195"/>
  <c r="P195" s="1"/>
  <c r="Q194"/>
  <c r="R194" s="1"/>
  <c r="O193"/>
  <c r="P193" s="1"/>
  <c r="Q219"/>
  <c r="Q232"/>
  <c r="R232" s="1"/>
  <c r="Q231"/>
  <c r="R231" s="1"/>
  <c r="O230"/>
  <c r="P230" s="1"/>
  <c r="O229"/>
  <c r="P229" s="1"/>
  <c r="Q228"/>
  <c r="R228" s="1"/>
  <c r="O227"/>
  <c r="P227" s="1"/>
  <c r="Q226"/>
  <c r="R226" s="1"/>
  <c r="O225"/>
  <c r="P225" s="1"/>
  <c r="Q224"/>
  <c r="R224" s="1"/>
  <c r="O223"/>
  <c r="P223" s="1"/>
  <c r="Q222"/>
  <c r="R222" s="1"/>
  <c r="Q221"/>
  <c r="R221" s="1"/>
  <c r="O220"/>
  <c r="P220" s="1"/>
  <c r="Q248"/>
  <c r="Q267"/>
  <c r="R267" s="1"/>
  <c r="O267"/>
  <c r="P267" s="1"/>
  <c r="O266"/>
  <c r="P266" s="1"/>
  <c r="Q265"/>
  <c r="R265" s="1"/>
  <c r="O265"/>
  <c r="P265" s="1"/>
  <c r="O264"/>
  <c r="P264" s="1"/>
  <c r="Q263"/>
  <c r="R263" s="1"/>
  <c r="O263"/>
  <c r="P263" s="1"/>
  <c r="Q262"/>
  <c r="R262" s="1"/>
  <c r="O262"/>
  <c r="P262" s="1"/>
  <c r="O261"/>
  <c r="P261" s="1"/>
  <c r="O260"/>
  <c r="P260" s="1"/>
  <c r="O259"/>
  <c r="P259" s="1"/>
  <c r="Q258"/>
  <c r="R258" s="1"/>
  <c r="O258"/>
  <c r="P258" s="1"/>
  <c r="O257"/>
  <c r="P257" s="1"/>
  <c r="Q256"/>
  <c r="R256" s="1"/>
  <c r="O256"/>
  <c r="P256" s="1"/>
  <c r="Q255"/>
  <c r="R255" s="1"/>
  <c r="O255"/>
  <c r="P255" s="1"/>
  <c r="Q254"/>
  <c r="R254" s="1"/>
  <c r="O254"/>
  <c r="P254" s="1"/>
  <c r="O253"/>
  <c r="P253" s="1"/>
  <c r="Q252"/>
  <c r="R252" s="1"/>
  <c r="O252"/>
  <c r="P252" s="1"/>
  <c r="G120"/>
  <c r="H120" s="1"/>
  <c r="G103"/>
  <c r="H103" s="1"/>
  <c r="G144"/>
  <c r="H144" s="1"/>
  <c r="G142"/>
  <c r="H142" s="1"/>
  <c r="Y120"/>
  <c r="Z120" s="1"/>
  <c r="Y151"/>
  <c r="Z151" s="1"/>
  <c r="Y148"/>
  <c r="Y146"/>
  <c r="Y144"/>
  <c r="Z144" s="1"/>
  <c r="Y142"/>
  <c r="Z142" s="1"/>
  <c r="Y177"/>
  <c r="Y175"/>
  <c r="Y174"/>
  <c r="Y169"/>
  <c r="Y205"/>
  <c r="Y202"/>
  <c r="Y195"/>
  <c r="Y193"/>
  <c r="Y234"/>
  <c r="Y233"/>
  <c r="Y264"/>
  <c r="Y261"/>
  <c r="Y260"/>
  <c r="Y259"/>
  <c r="Y257"/>
  <c r="Y254"/>
  <c r="Y252"/>
  <c r="O135"/>
  <c r="P135" s="1"/>
  <c r="Q178"/>
  <c r="R178" s="1"/>
  <c r="Q177"/>
  <c r="R177" s="1"/>
  <c r="I177"/>
  <c r="J177" s="1"/>
  <c r="Q173"/>
  <c r="R173" s="1"/>
  <c r="Q172"/>
  <c r="R172" s="1"/>
  <c r="Q170"/>
  <c r="R170" s="1"/>
  <c r="Q167"/>
  <c r="R167" s="1"/>
  <c r="Q203"/>
  <c r="R203" s="1"/>
  <c r="Q201"/>
  <c r="R201" s="1"/>
  <c r="Q200"/>
  <c r="R200" s="1"/>
  <c r="Q199"/>
  <c r="R199" s="1"/>
  <c r="Q198"/>
  <c r="R198" s="1"/>
  <c r="Q197"/>
  <c r="R197" s="1"/>
  <c r="Q196"/>
  <c r="R196" s="1"/>
  <c r="Q195"/>
  <c r="R195" s="1"/>
  <c r="Q193"/>
  <c r="R193" s="1"/>
  <c r="Q233"/>
  <c r="R233" s="1"/>
  <c r="Q230"/>
  <c r="R230" s="1"/>
  <c r="Q229"/>
  <c r="R229" s="1"/>
  <c r="Q227"/>
  <c r="R227" s="1"/>
  <c r="Q225"/>
  <c r="R225" s="1"/>
  <c r="Q223"/>
  <c r="R223" s="1"/>
  <c r="Q220"/>
  <c r="R220" s="1"/>
  <c r="Q264"/>
  <c r="R264" s="1"/>
  <c r="Q261"/>
  <c r="R261" s="1"/>
  <c r="Q260"/>
  <c r="R260" s="1"/>
  <c r="Q259"/>
  <c r="R259" s="1"/>
  <c r="Q257"/>
  <c r="R257" s="1"/>
  <c r="Q253"/>
  <c r="R253" s="1"/>
  <c r="Q251"/>
  <c r="R251" s="1"/>
  <c r="Q250"/>
  <c r="R250" s="1"/>
  <c r="Q249"/>
  <c r="R249" s="1"/>
  <c r="G145"/>
  <c r="G143"/>
  <c r="H143" s="1"/>
  <c r="G141"/>
  <c r="H141" s="1"/>
  <c r="G137"/>
  <c r="G134"/>
  <c r="G175"/>
  <c r="Y150"/>
  <c r="Z150" s="1"/>
  <c r="Y149"/>
  <c r="Z149" s="1"/>
  <c r="Y147"/>
  <c r="Z147" s="1"/>
  <c r="Y145"/>
  <c r="Z145" s="1"/>
  <c r="Y143"/>
  <c r="Z143" s="1"/>
  <c r="Y176"/>
  <c r="Y173"/>
  <c r="Y172"/>
  <c r="Y171"/>
  <c r="Y168"/>
  <c r="Y203"/>
  <c r="Y201"/>
  <c r="Y200"/>
  <c r="Z200" s="1"/>
  <c r="Y194"/>
  <c r="Y230"/>
  <c r="Y229"/>
  <c r="Y227"/>
  <c r="Y225"/>
  <c r="Y223"/>
  <c r="Y220"/>
  <c r="Y266"/>
  <c r="Y265"/>
  <c r="Y263"/>
  <c r="Y262"/>
  <c r="Y258"/>
  <c r="Y255"/>
  <c r="Y253"/>
  <c r="Y166"/>
  <c r="AA266"/>
  <c r="AB266" s="1"/>
  <c r="AA265"/>
  <c r="AB265" s="1"/>
  <c r="AA264"/>
  <c r="AB264" s="1"/>
  <c r="AA263"/>
  <c r="AB263" s="1"/>
  <c r="AA262"/>
  <c r="AB262" s="1"/>
  <c r="AA261"/>
  <c r="AB261" s="1"/>
  <c r="AA260"/>
  <c r="AB260" s="1"/>
  <c r="AA259"/>
  <c r="AB259" s="1"/>
  <c r="AA258"/>
  <c r="AB258" s="1"/>
  <c r="AA257"/>
  <c r="AB257" s="1"/>
  <c r="AA256"/>
  <c r="AB256" s="1"/>
  <c r="AA255"/>
  <c r="AB255" s="1"/>
  <c r="AA254"/>
  <c r="AB254" s="1"/>
  <c r="AA253"/>
  <c r="AB253" s="1"/>
  <c r="AA252"/>
  <c r="AB252" s="1"/>
  <c r="AA251"/>
  <c r="AB251" s="1"/>
  <c r="AA250"/>
  <c r="AB250" s="1"/>
  <c r="AA249"/>
  <c r="AB249" s="1"/>
  <c r="AA248"/>
  <c r="AA233"/>
  <c r="AB233" s="1"/>
  <c r="AA232"/>
  <c r="AB232" s="1"/>
  <c r="AA231"/>
  <c r="AB231" s="1"/>
  <c r="AA228"/>
  <c r="AB228" s="1"/>
  <c r="AA226"/>
  <c r="AB226" s="1"/>
  <c r="AA224"/>
  <c r="AB224" s="1"/>
  <c r="AA222"/>
  <c r="AB222" s="1"/>
  <c r="AA221"/>
  <c r="AB221" s="1"/>
  <c r="AA219"/>
  <c r="AA205"/>
  <c r="AB205" s="1"/>
  <c r="AA204"/>
  <c r="AB204" s="1"/>
  <c r="AA202"/>
  <c r="AB202" s="1"/>
  <c r="AA196"/>
  <c r="AB196" s="1"/>
  <c r="AA195"/>
  <c r="AB195" s="1"/>
  <c r="AA194"/>
  <c r="AB194" s="1"/>
  <c r="AA193"/>
  <c r="AB193" s="1"/>
  <c r="AA192"/>
  <c r="AA177"/>
  <c r="AB177" s="1"/>
  <c r="AA176"/>
  <c r="AB176" s="1"/>
  <c r="AA175"/>
  <c r="AB175" s="1"/>
  <c r="AA174"/>
  <c r="AB174" s="1"/>
  <c r="AA173"/>
  <c r="AB173" s="1"/>
  <c r="AA172"/>
  <c r="AB172" s="1"/>
  <c r="AA171"/>
  <c r="AB171" s="1"/>
  <c r="AA169"/>
  <c r="AB169" s="1"/>
  <c r="AA168"/>
  <c r="AB168" s="1"/>
  <c r="AA166"/>
  <c r="AB166" s="1"/>
  <c r="W263"/>
  <c r="X263" s="1"/>
  <c r="W262"/>
  <c r="X262" s="1"/>
  <c r="W261"/>
  <c r="X261" s="1"/>
  <c r="W260"/>
  <c r="X260" s="1"/>
  <c r="W259"/>
  <c r="X259" s="1"/>
  <c r="W256"/>
  <c r="X256" s="1"/>
  <c r="W255"/>
  <c r="X255" s="1"/>
  <c r="W254"/>
  <c r="X254" s="1"/>
  <c r="W252"/>
  <c r="X252" s="1"/>
  <c r="W248"/>
  <c r="W230"/>
  <c r="X230" s="1"/>
  <c r="W229"/>
  <c r="X229" s="1"/>
  <c r="W227"/>
  <c r="X227" s="1"/>
  <c r="W225"/>
  <c r="X225" s="1"/>
  <c r="W223"/>
  <c r="X223" s="1"/>
  <c r="W220"/>
  <c r="X220" s="1"/>
  <c r="W205"/>
  <c r="X205" s="1"/>
  <c r="W204"/>
  <c r="X204" s="1"/>
  <c r="W202"/>
  <c r="X202" s="1"/>
  <c r="W194"/>
  <c r="X194" s="1"/>
  <c r="W178"/>
  <c r="X178" s="1"/>
  <c r="W175"/>
  <c r="X175" s="1"/>
  <c r="W174"/>
  <c r="X174" s="1"/>
  <c r="W170"/>
  <c r="X170" s="1"/>
  <c r="W169"/>
  <c r="X169" s="1"/>
  <c r="W166"/>
  <c r="X166" s="1"/>
  <c r="W167"/>
  <c r="X167" s="1"/>
  <c r="T267"/>
  <c r="S266"/>
  <c r="S265"/>
  <c r="S263"/>
  <c r="S262"/>
  <c r="S261"/>
  <c r="S260"/>
  <c r="S259"/>
  <c r="S258"/>
  <c r="S257"/>
  <c r="S256"/>
  <c r="S254"/>
  <c r="S253"/>
  <c r="S252"/>
  <c r="S251"/>
  <c r="S250"/>
  <c r="S249"/>
  <c r="S248"/>
  <c r="S232"/>
  <c r="S231"/>
  <c r="S230"/>
  <c r="S229"/>
  <c r="S228"/>
  <c r="S227"/>
  <c r="S226"/>
  <c r="S225"/>
  <c r="S224"/>
  <c r="S223"/>
  <c r="S222"/>
  <c r="S221"/>
  <c r="S220"/>
  <c r="S205"/>
  <c r="S204"/>
  <c r="S203"/>
  <c r="S202"/>
  <c r="S201"/>
  <c r="S200"/>
  <c r="T200" s="1"/>
  <c r="S199"/>
  <c r="S198"/>
  <c r="S197"/>
  <c r="S195"/>
  <c r="S194"/>
  <c r="S193"/>
  <c r="S192"/>
  <c r="T177"/>
  <c r="S176"/>
  <c r="S175"/>
  <c r="S173"/>
  <c r="S172"/>
  <c r="S171"/>
  <c r="S170"/>
  <c r="S169"/>
  <c r="S168"/>
  <c r="S167"/>
  <c r="S166"/>
  <c r="S165"/>
  <c r="U149"/>
  <c r="V149" s="1"/>
  <c r="K267"/>
  <c r="L267" s="1"/>
  <c r="K264"/>
  <c r="L264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M143"/>
  <c r="N143" s="1"/>
  <c r="K137"/>
  <c r="L137" s="1"/>
  <c r="K136"/>
  <c r="L136" s="1"/>
  <c r="K135"/>
  <c r="L135" s="1"/>
  <c r="K134"/>
  <c r="L134" s="1"/>
  <c r="Z267"/>
  <c r="Y248"/>
  <c r="Z222"/>
  <c r="Y219"/>
  <c r="Z204"/>
  <c r="Z198"/>
  <c r="Z196"/>
  <c r="Y192"/>
  <c r="Z178"/>
  <c r="Z170"/>
  <c r="H138"/>
  <c r="AG54" i="5"/>
  <c r="AJ49" i="11" s="1"/>
  <c r="AK49" s="1"/>
  <c r="AG55" i="5"/>
  <c r="AJ50" i="11" s="1"/>
  <c r="AK50" s="1"/>
  <c r="AD54" i="5"/>
  <c r="N54"/>
  <c r="K49" i="11" s="1"/>
  <c r="L49" s="1"/>
  <c r="N55" i="5"/>
  <c r="K50" i="11" s="1"/>
  <c r="L50" s="1"/>
  <c r="K54" i="5"/>
  <c r="I49" i="11" s="1"/>
  <c r="J49" s="1"/>
  <c r="K55" i="5"/>
  <c r="I50" i="11" s="1"/>
  <c r="J50" s="1"/>
  <c r="AG21" i="5"/>
  <c r="AJ16" i="11" s="1"/>
  <c r="AK16" s="1"/>
  <c r="AG22" i="5"/>
  <c r="AJ17" i="11" s="1"/>
  <c r="AK17" s="1"/>
  <c r="AD21" i="5"/>
  <c r="AD22"/>
  <c r="AV164"/>
  <c r="BB159" i="11" s="1"/>
  <c r="BC159" s="1"/>
  <c r="AV165" i="5"/>
  <c r="BB160" i="11" s="1"/>
  <c r="BC160" s="1"/>
  <c r="AV166" i="5"/>
  <c r="BB161" i="11" s="1"/>
  <c r="BC161" s="1"/>
  <c r="AV167" i="5"/>
  <c r="BB162" i="11" s="1"/>
  <c r="BC162" s="1"/>
  <c r="AV168" i="5"/>
  <c r="BB163" i="11" s="1"/>
  <c r="BC163" s="1"/>
  <c r="AT164" i="5"/>
  <c r="AZ159" i="11" s="1"/>
  <c r="BA159" s="1"/>
  <c r="AT165" i="5"/>
  <c r="AZ160" i="11" s="1"/>
  <c r="BA160" s="1"/>
  <c r="AT166" i="5"/>
  <c r="AZ161" i="11" s="1"/>
  <c r="BA161" s="1"/>
  <c r="AT167" i="5"/>
  <c r="AZ162" i="11" s="1"/>
  <c r="BA162" s="1"/>
  <c r="AT168" i="5"/>
  <c r="AZ163" i="11" s="1"/>
  <c r="BA163" s="1"/>
  <c r="AR164" i="5"/>
  <c r="AX159" i="11" s="1"/>
  <c r="AR165" i="5"/>
  <c r="AX160" i="11" s="1"/>
  <c r="AR166" i="5"/>
  <c r="AX161" i="11" s="1"/>
  <c r="AR167" i="5"/>
  <c r="AX162" i="11" s="1"/>
  <c r="AR168" i="5"/>
  <c r="AX163" i="11" s="1"/>
  <c r="AP164" i="5"/>
  <c r="AT159" i="11" s="1"/>
  <c r="AU159" s="1"/>
  <c r="AP165" i="5"/>
  <c r="AT160" i="11" s="1"/>
  <c r="AU160" s="1"/>
  <c r="AP166" i="5"/>
  <c r="AT161" i="11" s="1"/>
  <c r="AU161" s="1"/>
  <c r="AP167" i="5"/>
  <c r="AT162" i="11" s="1"/>
  <c r="AU162" s="1"/>
  <c r="AP168" i="5"/>
  <c r="AT163" i="11" s="1"/>
  <c r="AU163" s="1"/>
  <c r="AN164" i="5"/>
  <c r="AR159" i="11" s="1"/>
  <c r="AS159" s="1"/>
  <c r="AN165" i="5"/>
  <c r="AR160" i="11" s="1"/>
  <c r="AS160" s="1"/>
  <c r="AN166" i="5"/>
  <c r="AR161" i="11" s="1"/>
  <c r="AS161" s="1"/>
  <c r="AN167" i="5"/>
  <c r="AR162" i="11" s="1"/>
  <c r="AS162" s="1"/>
  <c r="AN168" i="5"/>
  <c r="AR163" i="11" s="1"/>
  <c r="AS163" s="1"/>
  <c r="AL164" i="5"/>
  <c r="AP159" i="11" s="1"/>
  <c r="AL165" i="5"/>
  <c r="AP160" i="11" s="1"/>
  <c r="AL166" i="5"/>
  <c r="AP161" i="11" s="1"/>
  <c r="AL167" i="5"/>
  <c r="AP162" i="11" s="1"/>
  <c r="AL168" i="5"/>
  <c r="AP163" i="11" s="1"/>
  <c r="AJ164" i="5"/>
  <c r="AL159" i="11" s="1"/>
  <c r="AM159" s="1"/>
  <c r="AJ165" i="5"/>
  <c r="AL160" i="11" s="1"/>
  <c r="AM160" s="1"/>
  <c r="AJ166" i="5"/>
  <c r="AL161" i="11" s="1"/>
  <c r="AM161" s="1"/>
  <c r="AJ167" i="5"/>
  <c r="AL162" i="11" s="1"/>
  <c r="AM162" s="1"/>
  <c r="AJ168" i="5"/>
  <c r="AL163" i="11" s="1"/>
  <c r="AM163" s="1"/>
  <c r="AG164" i="5"/>
  <c r="AJ159" i="11" s="1"/>
  <c r="AK159" s="1"/>
  <c r="AG166" i="5"/>
  <c r="AJ161" i="11" s="1"/>
  <c r="AK161" s="1"/>
  <c r="AG167" i="5"/>
  <c r="AJ162" i="11" s="1"/>
  <c r="AK162" s="1"/>
  <c r="AG168" i="5"/>
  <c r="AJ163" i="11" s="1"/>
  <c r="AK163" s="1"/>
  <c r="AD164" i="5"/>
  <c r="AD165"/>
  <c r="AD166"/>
  <c r="AD167"/>
  <c r="AD168"/>
  <c r="K164"/>
  <c r="I159" i="11" s="1"/>
  <c r="J159" s="1"/>
  <c r="K165" i="5"/>
  <c r="I160" i="11" s="1"/>
  <c r="J160" s="1"/>
  <c r="K166" i="5"/>
  <c r="I161" i="11" s="1"/>
  <c r="J161" s="1"/>
  <c r="K167" i="5"/>
  <c r="I162" i="11" s="1"/>
  <c r="J162" s="1"/>
  <c r="K168" i="5"/>
  <c r="I163" i="11" s="1"/>
  <c r="J163" s="1"/>
  <c r="H164" i="5"/>
  <c r="H165"/>
  <c r="H166"/>
  <c r="H168"/>
  <c r="AG147"/>
  <c r="AJ142" i="11" s="1"/>
  <c r="AK142" s="1"/>
  <c r="AD147" i="5"/>
  <c r="K147"/>
  <c r="I142" i="11" s="1"/>
  <c r="J142" s="1"/>
  <c r="AG133" i="5"/>
  <c r="AJ128" i="11" s="1"/>
  <c r="AK128" s="1"/>
  <c r="AG134" i="5"/>
  <c r="AJ129" i="11" s="1"/>
  <c r="AK129" s="1"/>
  <c r="AG135" i="5"/>
  <c r="AJ130" i="11" s="1"/>
  <c r="AK130" s="1"/>
  <c r="AG136" i="5"/>
  <c r="AJ131" i="11" s="1"/>
  <c r="AK131" s="1"/>
  <c r="AG137" i="5"/>
  <c r="AJ132" i="11" s="1"/>
  <c r="AK132" s="1"/>
  <c r="AD137" i="5"/>
  <c r="K137"/>
  <c r="I132" i="11" s="1"/>
  <c r="J132" s="1"/>
  <c r="AD123" i="5"/>
  <c r="K123"/>
  <c r="I118" i="11" s="1"/>
  <c r="J118" s="1"/>
  <c r="AG99" i="5"/>
  <c r="AJ94" i="11" s="1"/>
  <c r="AK94" s="1"/>
  <c r="AG100" i="5"/>
  <c r="AJ95" i="11" s="1"/>
  <c r="AK95" s="1"/>
  <c r="AG101" i="5"/>
  <c r="AJ96" i="11" s="1"/>
  <c r="AK96" s="1"/>
  <c r="AG102" i="5"/>
  <c r="AJ97" i="11" s="1"/>
  <c r="AK97" s="1"/>
  <c r="K99" i="5"/>
  <c r="I94" i="11" s="1"/>
  <c r="J94" s="1"/>
  <c r="AG78" i="5"/>
  <c r="AJ73" i="11" s="1"/>
  <c r="AK73" s="1"/>
  <c r="AG79" i="5"/>
  <c r="AJ74" i="11" s="1"/>
  <c r="AK74" s="1"/>
  <c r="AG35" i="5"/>
  <c r="AJ30" i="11" s="1"/>
  <c r="AK30" s="1"/>
  <c r="AG36" i="5"/>
  <c r="AJ31" i="11" s="1"/>
  <c r="AK31" s="1"/>
  <c r="AG37" i="5"/>
  <c r="AJ32" i="11" s="1"/>
  <c r="AK32" s="1"/>
  <c r="AG38" i="5"/>
  <c r="AJ33" i="11" s="1"/>
  <c r="AK33" s="1"/>
  <c r="AD35" i="5"/>
  <c r="AD36"/>
  <c r="AD37"/>
  <c r="N35"/>
  <c r="K30" i="11" s="1"/>
  <c r="L30" s="1"/>
  <c r="N36" i="5"/>
  <c r="K31" i="11" s="1"/>
  <c r="L31" s="1"/>
  <c r="N37" i="5"/>
  <c r="K32" i="11" s="1"/>
  <c r="L32" s="1"/>
  <c r="K35" i="5"/>
  <c r="I30" i="11" s="1"/>
  <c r="J30" s="1"/>
  <c r="K36" i="5"/>
  <c r="I31" i="11" s="1"/>
  <c r="J31" s="1"/>
  <c r="H16" i="5"/>
  <c r="K16"/>
  <c r="I11" i="11" s="1"/>
  <c r="J11" s="1"/>
  <c r="N16" i="5"/>
  <c r="K11" i="11" s="1"/>
  <c r="L11" s="1"/>
  <c r="P16" i="5"/>
  <c r="O11" i="11" s="1"/>
  <c r="R16" i="5"/>
  <c r="Q11" i="11" s="1"/>
  <c r="R11" s="1"/>
  <c r="T16" i="5"/>
  <c r="S11" i="11" s="1"/>
  <c r="T11" s="1"/>
  <c r="V16" i="5"/>
  <c r="W11" i="11" s="1"/>
  <c r="X16" i="5"/>
  <c r="Z16"/>
  <c r="AA11" i="11" s="1"/>
  <c r="AB11" s="1"/>
  <c r="AD16" i="5"/>
  <c r="AG16"/>
  <c r="AJ11" i="11" s="1"/>
  <c r="AK11" s="1"/>
  <c r="AJ16" i="5"/>
  <c r="AL11" i="11" s="1"/>
  <c r="AM11" s="1"/>
  <c r="AL16" i="5"/>
  <c r="AP11" i="11" s="1"/>
  <c r="AN16" i="5"/>
  <c r="AR11" i="11" s="1"/>
  <c r="AS11" s="1"/>
  <c r="AP16" i="5"/>
  <c r="AT11" i="11" s="1"/>
  <c r="AU11" s="1"/>
  <c r="AR16" i="5"/>
  <c r="AX11" i="11" s="1"/>
  <c r="AT16" i="5"/>
  <c r="AZ11" i="11" s="1"/>
  <c r="BA11" s="1"/>
  <c r="AV16" i="5"/>
  <c r="BB11" i="11" s="1"/>
  <c r="BC11" s="1"/>
  <c r="H17" i="5"/>
  <c r="K17"/>
  <c r="I12" i="11" s="1"/>
  <c r="J12" s="1"/>
  <c r="N17" i="5"/>
  <c r="K12" i="11" s="1"/>
  <c r="L12" s="1"/>
  <c r="P17" i="5"/>
  <c r="O12" i="11" s="1"/>
  <c r="R17" i="5"/>
  <c r="Q12" i="11" s="1"/>
  <c r="R12" s="1"/>
  <c r="T17" i="5"/>
  <c r="S12" i="11" s="1"/>
  <c r="T12" s="1"/>
  <c r="V17" i="5"/>
  <c r="W12" i="11" s="1"/>
  <c r="X17" i="5"/>
  <c r="Z17"/>
  <c r="AA12" i="11" s="1"/>
  <c r="AB12" s="1"/>
  <c r="AD17" i="5"/>
  <c r="AJ17"/>
  <c r="AL12" i="11" s="1"/>
  <c r="AM12" s="1"/>
  <c r="AL17" i="5"/>
  <c r="AP12" i="11" s="1"/>
  <c r="AN17" i="5"/>
  <c r="AR12" i="11" s="1"/>
  <c r="AS12" s="1"/>
  <c r="AP17" i="5"/>
  <c r="AT12" i="11" s="1"/>
  <c r="AU12" s="1"/>
  <c r="AR17" i="5"/>
  <c r="AX12" i="11" s="1"/>
  <c r="AT17" i="5"/>
  <c r="AZ12" i="11" s="1"/>
  <c r="BA12" s="1"/>
  <c r="AV17" i="5"/>
  <c r="BB12" i="11" s="1"/>
  <c r="BC12" s="1"/>
  <c r="H18" i="5"/>
  <c r="K18"/>
  <c r="I13" i="11" s="1"/>
  <c r="J13" s="1"/>
  <c r="N18" i="5"/>
  <c r="K13" i="11" s="1"/>
  <c r="L13" s="1"/>
  <c r="P18" i="5"/>
  <c r="O13" i="11" s="1"/>
  <c r="R18" i="5"/>
  <c r="Q13" i="11" s="1"/>
  <c r="R13" s="1"/>
  <c r="T18" i="5"/>
  <c r="S13" i="11" s="1"/>
  <c r="T13" s="1"/>
  <c r="V18" i="5"/>
  <c r="W13" i="11" s="1"/>
  <c r="X18" i="5"/>
  <c r="Z18"/>
  <c r="AA13" i="11" s="1"/>
  <c r="AB13" s="1"/>
  <c r="AD18" i="5"/>
  <c r="AJ18"/>
  <c r="AL13" i="11" s="1"/>
  <c r="AM13" s="1"/>
  <c r="AL18" i="5"/>
  <c r="AP13" i="11" s="1"/>
  <c r="AN18" i="5"/>
  <c r="AR13" i="11" s="1"/>
  <c r="AS13" s="1"/>
  <c r="AP18" i="5"/>
  <c r="AT13" i="11" s="1"/>
  <c r="AU13" s="1"/>
  <c r="AR18" i="5"/>
  <c r="AX13" i="11" s="1"/>
  <c r="AT18" i="5"/>
  <c r="AZ13" i="11" s="1"/>
  <c r="BA13" s="1"/>
  <c r="AV18" i="5"/>
  <c r="BB13" i="11" s="1"/>
  <c r="BC13" s="1"/>
  <c r="H19" i="5"/>
  <c r="K19"/>
  <c r="I14" i="11" s="1"/>
  <c r="J14" s="1"/>
  <c r="N19" i="5"/>
  <c r="K14" i="11" s="1"/>
  <c r="L14" s="1"/>
  <c r="P19" i="5"/>
  <c r="O14" i="11" s="1"/>
  <c r="R19" i="5"/>
  <c r="Q14" i="11" s="1"/>
  <c r="R14" s="1"/>
  <c r="T19" i="5"/>
  <c r="S14" i="11" s="1"/>
  <c r="T14" s="1"/>
  <c r="V19" i="5"/>
  <c r="W14" i="11" s="1"/>
  <c r="X19" i="5"/>
  <c r="Z19"/>
  <c r="AA14" i="11" s="1"/>
  <c r="AB14" s="1"/>
  <c r="AD19" i="5"/>
  <c r="AG19"/>
  <c r="AJ14" i="11" s="1"/>
  <c r="AK14" s="1"/>
  <c r="AJ19" i="5"/>
  <c r="AL14" i="11" s="1"/>
  <c r="AM14" s="1"/>
  <c r="AL19" i="5"/>
  <c r="AP14" i="11" s="1"/>
  <c r="AN19" i="5"/>
  <c r="AR14" i="11" s="1"/>
  <c r="AS14" s="1"/>
  <c r="AP19" i="5"/>
  <c r="AT14" i="11" s="1"/>
  <c r="AU14" s="1"/>
  <c r="AR19" i="5"/>
  <c r="AX14" i="11" s="1"/>
  <c r="AT19" i="5"/>
  <c r="AZ14" i="11" s="1"/>
  <c r="BA14" s="1"/>
  <c r="AV19" i="5"/>
  <c r="BB14" i="11" s="1"/>
  <c r="BC14" s="1"/>
  <c r="H20" i="5"/>
  <c r="K20"/>
  <c r="I15" i="11" s="1"/>
  <c r="J15" s="1"/>
  <c r="N20" i="5"/>
  <c r="K15" i="11" s="1"/>
  <c r="L15" s="1"/>
  <c r="P20" i="5"/>
  <c r="O15" i="11" s="1"/>
  <c r="R20" i="5"/>
  <c r="Q15" i="11" s="1"/>
  <c r="R15" s="1"/>
  <c r="T20" i="5"/>
  <c r="S15" i="11" s="1"/>
  <c r="T15" s="1"/>
  <c r="V20" i="5"/>
  <c r="W15" i="11" s="1"/>
  <c r="X20" i="5"/>
  <c r="Z20"/>
  <c r="AA15" i="11" s="1"/>
  <c r="AB15" s="1"/>
  <c r="AD20" i="5"/>
  <c r="AG20"/>
  <c r="AJ15" i="11" s="1"/>
  <c r="AK15" s="1"/>
  <c r="AJ20" i="5"/>
  <c r="AL15" i="11" s="1"/>
  <c r="AM15" s="1"/>
  <c r="AL20" i="5"/>
  <c r="AP15" i="11" s="1"/>
  <c r="AN20" i="5"/>
  <c r="AR15" i="11" s="1"/>
  <c r="AS15" s="1"/>
  <c r="AP20" i="5"/>
  <c r="AT15" i="11" s="1"/>
  <c r="AU15" s="1"/>
  <c r="AR20" i="5"/>
  <c r="AX15" i="11" s="1"/>
  <c r="AT20" i="5"/>
  <c r="AZ15" i="11" s="1"/>
  <c r="BA15" s="1"/>
  <c r="AV20" i="5"/>
  <c r="BB15" i="11" s="1"/>
  <c r="BC15" s="1"/>
  <c r="H21" i="5"/>
  <c r="K21"/>
  <c r="I16" i="11" s="1"/>
  <c r="J16" s="1"/>
  <c r="N21" i="5"/>
  <c r="K16" i="11" s="1"/>
  <c r="L16" s="1"/>
  <c r="P21" i="5"/>
  <c r="O16" i="11" s="1"/>
  <c r="R21" i="5"/>
  <c r="Q16" i="11" s="1"/>
  <c r="R16" s="1"/>
  <c r="T21" i="5"/>
  <c r="S16" i="11" s="1"/>
  <c r="T16" s="1"/>
  <c r="V21" i="5"/>
  <c r="W16" i="11" s="1"/>
  <c r="X21" i="5"/>
  <c r="Z21"/>
  <c r="AA16" i="11" s="1"/>
  <c r="AB16" s="1"/>
  <c r="AJ21" i="5"/>
  <c r="AL16" i="11" s="1"/>
  <c r="AM16" s="1"/>
  <c r="AL21" i="5"/>
  <c r="AP16" i="11" s="1"/>
  <c r="AN21" i="5"/>
  <c r="AR16" i="11" s="1"/>
  <c r="AS16" s="1"/>
  <c r="AP21" i="5"/>
  <c r="AT16" i="11" s="1"/>
  <c r="AU16" s="1"/>
  <c r="AR21" i="5"/>
  <c r="AX16" i="11" s="1"/>
  <c r="AT21" i="5"/>
  <c r="AZ16" i="11" s="1"/>
  <c r="BA16" s="1"/>
  <c r="AV21" i="5"/>
  <c r="BB16" i="11" s="1"/>
  <c r="BC16" s="1"/>
  <c r="H22" i="5"/>
  <c r="K22"/>
  <c r="I17" i="11" s="1"/>
  <c r="J17" s="1"/>
  <c r="N22" i="5"/>
  <c r="K17" i="11" s="1"/>
  <c r="L17" s="1"/>
  <c r="P22" i="5"/>
  <c r="O17" i="11" s="1"/>
  <c r="R22" i="5"/>
  <c r="Q17" i="11" s="1"/>
  <c r="R17" s="1"/>
  <c r="T22" i="5"/>
  <c r="S17" i="11" s="1"/>
  <c r="T17" s="1"/>
  <c r="V22" i="5"/>
  <c r="W17" i="11" s="1"/>
  <c r="X22" i="5"/>
  <c r="Z22"/>
  <c r="AA17" i="11" s="1"/>
  <c r="AB17" s="1"/>
  <c r="AJ22" i="5"/>
  <c r="AL17" i="11" s="1"/>
  <c r="AM17" s="1"/>
  <c r="AL22" i="5"/>
  <c r="AP17" i="11" s="1"/>
  <c r="AN22" i="5"/>
  <c r="AR17" i="11" s="1"/>
  <c r="AS17" s="1"/>
  <c r="AP22" i="5"/>
  <c r="AT17" i="11" s="1"/>
  <c r="AU17" s="1"/>
  <c r="AR22" i="5"/>
  <c r="AX17" i="11" s="1"/>
  <c r="AT22" i="5"/>
  <c r="AZ17" i="11" s="1"/>
  <c r="BA17" s="1"/>
  <c r="AV22" i="5"/>
  <c r="BB17" i="11" s="1"/>
  <c r="BC17" s="1"/>
  <c r="H23" i="5"/>
  <c r="K23"/>
  <c r="I18" i="11" s="1"/>
  <c r="J18" s="1"/>
  <c r="N23" i="5"/>
  <c r="K18" i="11" s="1"/>
  <c r="L18" s="1"/>
  <c r="P23" i="5"/>
  <c r="O18" i="11" s="1"/>
  <c r="R23" i="5"/>
  <c r="Q18" i="11" s="1"/>
  <c r="R18" s="1"/>
  <c r="T23" i="5"/>
  <c r="S18" i="11" s="1"/>
  <c r="T18" s="1"/>
  <c r="V23" i="5"/>
  <c r="W18" i="11" s="1"/>
  <c r="X23" i="5"/>
  <c r="Z23"/>
  <c r="AA18" i="11" s="1"/>
  <c r="AB18" s="1"/>
  <c r="AD23" i="5"/>
  <c r="AG23"/>
  <c r="AJ18" i="11" s="1"/>
  <c r="AK18" s="1"/>
  <c r="AJ23" i="5"/>
  <c r="AL18" i="11" s="1"/>
  <c r="AM18" s="1"/>
  <c r="AL23" i="5"/>
  <c r="AP18" i="11" s="1"/>
  <c r="AN23" i="5"/>
  <c r="AR18" i="11" s="1"/>
  <c r="AS18" s="1"/>
  <c r="AP23" i="5"/>
  <c r="AT18" i="11" s="1"/>
  <c r="AU18" s="1"/>
  <c r="AR23" i="5"/>
  <c r="AX18" i="11" s="1"/>
  <c r="AT23" i="5"/>
  <c r="AZ18" i="11" s="1"/>
  <c r="BA18" s="1"/>
  <c r="AV23" i="5"/>
  <c r="BB18" i="11" s="1"/>
  <c r="BC18" s="1"/>
  <c r="H24" i="5"/>
  <c r="K24"/>
  <c r="I19" i="11" s="1"/>
  <c r="J19" s="1"/>
  <c r="N24" i="5"/>
  <c r="K19" i="11" s="1"/>
  <c r="L19" s="1"/>
  <c r="P24" i="5"/>
  <c r="O19" i="11" s="1"/>
  <c r="R24" i="5"/>
  <c r="Q19" i="11" s="1"/>
  <c r="R19" s="1"/>
  <c r="T24" i="5"/>
  <c r="S19" i="11" s="1"/>
  <c r="T19" s="1"/>
  <c r="V24" i="5"/>
  <c r="W19" i="11" s="1"/>
  <c r="X24" i="5"/>
  <c r="Z24"/>
  <c r="AA19" i="11" s="1"/>
  <c r="AB19" s="1"/>
  <c r="AD24" i="5"/>
  <c r="AG24"/>
  <c r="AJ19" i="11" s="1"/>
  <c r="AK19" s="1"/>
  <c r="AJ24" i="5"/>
  <c r="AL19" i="11" s="1"/>
  <c r="AM19" s="1"/>
  <c r="AL24" i="5"/>
  <c r="AP19" i="11" s="1"/>
  <c r="AN24" i="5"/>
  <c r="AR19" i="11" s="1"/>
  <c r="AS19" s="1"/>
  <c r="AP24" i="5"/>
  <c r="AT19" i="11" s="1"/>
  <c r="AU19" s="1"/>
  <c r="AR24" i="5"/>
  <c r="AX19" i="11" s="1"/>
  <c r="AT24" i="5"/>
  <c r="AZ19" i="11" s="1"/>
  <c r="BA19" s="1"/>
  <c r="AV24" i="5"/>
  <c r="BB19" i="11" s="1"/>
  <c r="BC19" s="1"/>
  <c r="H25" i="5"/>
  <c r="K25"/>
  <c r="I20" i="11" s="1"/>
  <c r="J20" s="1"/>
  <c r="N25" i="5"/>
  <c r="K20" i="11" s="1"/>
  <c r="L20" s="1"/>
  <c r="P25" i="5"/>
  <c r="O20" i="11" s="1"/>
  <c r="R25" i="5"/>
  <c r="Q20" i="11" s="1"/>
  <c r="R20" s="1"/>
  <c r="T25" i="5"/>
  <c r="S20" i="11" s="1"/>
  <c r="T20" s="1"/>
  <c r="V25" i="5"/>
  <c r="W20" i="11" s="1"/>
  <c r="X25" i="5"/>
  <c r="Z25"/>
  <c r="AA20" i="11" s="1"/>
  <c r="AB20" s="1"/>
  <c r="AD25" i="5"/>
  <c r="AG25"/>
  <c r="AJ20" i="11" s="1"/>
  <c r="AK20" s="1"/>
  <c r="AJ25" i="5"/>
  <c r="AL20" i="11" s="1"/>
  <c r="AM20" s="1"/>
  <c r="AL25" i="5"/>
  <c r="AP20" i="11" s="1"/>
  <c r="AN25" i="5"/>
  <c r="AR20" i="11" s="1"/>
  <c r="AS20" s="1"/>
  <c r="AP25" i="5"/>
  <c r="AT20" i="11" s="1"/>
  <c r="AU20" s="1"/>
  <c r="AR25" i="5"/>
  <c r="AX20" i="11" s="1"/>
  <c r="AT25" i="5"/>
  <c r="AZ20" i="11" s="1"/>
  <c r="BA20" s="1"/>
  <c r="AV25" i="5"/>
  <c r="BB20" i="11" s="1"/>
  <c r="BC20" s="1"/>
  <c r="H26" i="5"/>
  <c r="K26"/>
  <c r="I21" i="11" s="1"/>
  <c r="J21" s="1"/>
  <c r="N26" i="5"/>
  <c r="K21" i="11" s="1"/>
  <c r="L21" s="1"/>
  <c r="P26" i="5"/>
  <c r="O21" i="11" s="1"/>
  <c r="R26" i="5"/>
  <c r="Q21" i="11" s="1"/>
  <c r="R21" s="1"/>
  <c r="T26" i="5"/>
  <c r="S21" i="11" s="1"/>
  <c r="T21" s="1"/>
  <c r="V26" i="5"/>
  <c r="W21" i="11" s="1"/>
  <c r="X26" i="5"/>
  <c r="Z26"/>
  <c r="AA21" i="11" s="1"/>
  <c r="AB21" s="1"/>
  <c r="AD26" i="5"/>
  <c r="AG26"/>
  <c r="AJ21" i="11" s="1"/>
  <c r="AK21" s="1"/>
  <c r="AJ26" i="5"/>
  <c r="AL21" i="11" s="1"/>
  <c r="AM21" s="1"/>
  <c r="AL26" i="5"/>
  <c r="AP21" i="11" s="1"/>
  <c r="AN26" i="5"/>
  <c r="AR21" i="11" s="1"/>
  <c r="AS21" s="1"/>
  <c r="AP26" i="5"/>
  <c r="AT21" i="11" s="1"/>
  <c r="AU21" s="1"/>
  <c r="AR26" i="5"/>
  <c r="AX21" i="11" s="1"/>
  <c r="AT26" i="5"/>
  <c r="AZ21" i="11" s="1"/>
  <c r="BA21" s="1"/>
  <c r="AV26" i="5"/>
  <c r="BB21" i="11" s="1"/>
  <c r="BC21" s="1"/>
  <c r="H27" i="5"/>
  <c r="K27"/>
  <c r="I22" i="11" s="1"/>
  <c r="J22" s="1"/>
  <c r="N27" i="5"/>
  <c r="K22" i="11" s="1"/>
  <c r="L22" s="1"/>
  <c r="P27" i="5"/>
  <c r="O22" i="11" s="1"/>
  <c r="R27" i="5"/>
  <c r="Q22" i="11" s="1"/>
  <c r="R22" s="1"/>
  <c r="T27" i="5"/>
  <c r="S22" i="11" s="1"/>
  <c r="T22" s="1"/>
  <c r="V27" i="5"/>
  <c r="W22" i="11" s="1"/>
  <c r="X27" i="5"/>
  <c r="Z27"/>
  <c r="AA22" i="11" s="1"/>
  <c r="AB22" s="1"/>
  <c r="AD27" i="5"/>
  <c r="AG27"/>
  <c r="AJ22" i="11" s="1"/>
  <c r="AK22" s="1"/>
  <c r="AJ27" i="5"/>
  <c r="AL22" i="11" s="1"/>
  <c r="AM22" s="1"/>
  <c r="AL27" i="5"/>
  <c r="AP22" i="11" s="1"/>
  <c r="AN27" i="5"/>
  <c r="AR22" i="11" s="1"/>
  <c r="AS22" s="1"/>
  <c r="AP27" i="5"/>
  <c r="AT22" i="11" s="1"/>
  <c r="AU22" s="1"/>
  <c r="AR27" i="5"/>
  <c r="AX22" i="11" s="1"/>
  <c r="AT27" i="5"/>
  <c r="AZ22" i="11" s="1"/>
  <c r="BA22" s="1"/>
  <c r="AV27" i="5"/>
  <c r="BB22" i="11" s="1"/>
  <c r="BC22" s="1"/>
  <c r="H28" i="5"/>
  <c r="K28"/>
  <c r="I23" i="11" s="1"/>
  <c r="J23" s="1"/>
  <c r="N28" i="5"/>
  <c r="K23" i="11" s="1"/>
  <c r="L23" s="1"/>
  <c r="P28" i="5"/>
  <c r="O23" i="11" s="1"/>
  <c r="R28" i="5"/>
  <c r="Q23" i="11" s="1"/>
  <c r="R23" s="1"/>
  <c r="T28" i="5"/>
  <c r="S23" i="11" s="1"/>
  <c r="T23" s="1"/>
  <c r="V28" i="5"/>
  <c r="W23" i="11" s="1"/>
  <c r="X28" i="5"/>
  <c r="Z28"/>
  <c r="AA23" i="11" s="1"/>
  <c r="AB23" s="1"/>
  <c r="AD28" i="5"/>
  <c r="AG28"/>
  <c r="AJ23" i="11" s="1"/>
  <c r="AK23" s="1"/>
  <c r="AJ28" i="5"/>
  <c r="AL23" i="11" s="1"/>
  <c r="AM23" s="1"/>
  <c r="AL28" i="5"/>
  <c r="AP23" i="11" s="1"/>
  <c r="AN28" i="5"/>
  <c r="AR23" i="11" s="1"/>
  <c r="AS23" s="1"/>
  <c r="AP28" i="5"/>
  <c r="AT23" i="11" s="1"/>
  <c r="AU23" s="1"/>
  <c r="AR28" i="5"/>
  <c r="AX23" i="11" s="1"/>
  <c r="AT28" i="5"/>
  <c r="AZ23" i="11" s="1"/>
  <c r="BA23" s="1"/>
  <c r="AV28" i="5"/>
  <c r="BB23" i="11" s="1"/>
  <c r="BC23" s="1"/>
  <c r="H29" i="5"/>
  <c r="K29"/>
  <c r="I24" i="11" s="1"/>
  <c r="J24" s="1"/>
  <c r="N29" i="5"/>
  <c r="K24" i="11" s="1"/>
  <c r="L24" s="1"/>
  <c r="P29" i="5"/>
  <c r="O24" i="11" s="1"/>
  <c r="R29" i="5"/>
  <c r="Q24" i="11" s="1"/>
  <c r="R24" s="1"/>
  <c r="T29" i="5"/>
  <c r="S24" i="11" s="1"/>
  <c r="T24" s="1"/>
  <c r="V29" i="5"/>
  <c r="W24" i="11" s="1"/>
  <c r="X29" i="5"/>
  <c r="Z29"/>
  <c r="AA24" i="11" s="1"/>
  <c r="AB24" s="1"/>
  <c r="AD29" i="5"/>
  <c r="AG29"/>
  <c r="AJ24" i="11" s="1"/>
  <c r="AK24" s="1"/>
  <c r="AJ29" i="5"/>
  <c r="AL24" i="11" s="1"/>
  <c r="AM24" s="1"/>
  <c r="AL29" i="5"/>
  <c r="AP24" i="11" s="1"/>
  <c r="AN29" i="5"/>
  <c r="AR24" i="11" s="1"/>
  <c r="AS24" s="1"/>
  <c r="AP29" i="5"/>
  <c r="AT24" i="11" s="1"/>
  <c r="AU24" s="1"/>
  <c r="AR29" i="5"/>
  <c r="AX24" i="11" s="1"/>
  <c r="AT29" i="5"/>
  <c r="AZ24" i="11" s="1"/>
  <c r="BA24" s="1"/>
  <c r="AV29" i="5"/>
  <c r="BB24" i="11" s="1"/>
  <c r="BC24" s="1"/>
  <c r="H30" i="5"/>
  <c r="K30"/>
  <c r="I25" i="11" s="1"/>
  <c r="J25" s="1"/>
  <c r="N30" i="5"/>
  <c r="K25" i="11" s="1"/>
  <c r="L25" s="1"/>
  <c r="P30" i="5"/>
  <c r="O25" i="11" s="1"/>
  <c r="R30" i="5"/>
  <c r="Q25" i="11" s="1"/>
  <c r="R25" s="1"/>
  <c r="T30" i="5"/>
  <c r="S25" i="11" s="1"/>
  <c r="T25" s="1"/>
  <c r="V30" i="5"/>
  <c r="W25" i="11" s="1"/>
  <c r="X30" i="5"/>
  <c r="Z30"/>
  <c r="AA25" i="11" s="1"/>
  <c r="AB25" s="1"/>
  <c r="AD30" i="5"/>
  <c r="AG30"/>
  <c r="AJ25" i="11" s="1"/>
  <c r="AK25" s="1"/>
  <c r="AJ30" i="5"/>
  <c r="AL25" i="11" s="1"/>
  <c r="AM25" s="1"/>
  <c r="AL30" i="5"/>
  <c r="AP25" i="11" s="1"/>
  <c r="AN30" i="5"/>
  <c r="AR25" i="11" s="1"/>
  <c r="AS25" s="1"/>
  <c r="AP30" i="5"/>
  <c r="AT25" i="11" s="1"/>
  <c r="AU25" s="1"/>
  <c r="AR30" i="5"/>
  <c r="AX25" i="11" s="1"/>
  <c r="AT30" i="5"/>
  <c r="AZ25" i="11" s="1"/>
  <c r="BA25" s="1"/>
  <c r="AV30" i="5"/>
  <c r="BB25" i="11" s="1"/>
  <c r="BC25" s="1"/>
  <c r="H31" i="5"/>
  <c r="K31"/>
  <c r="I26" i="11" s="1"/>
  <c r="J26" s="1"/>
  <c r="N31" i="5"/>
  <c r="K26" i="11" s="1"/>
  <c r="L26" s="1"/>
  <c r="P31" i="5"/>
  <c r="O26" i="11" s="1"/>
  <c r="R31" i="5"/>
  <c r="Q26" i="11" s="1"/>
  <c r="R26" s="1"/>
  <c r="T31" i="5"/>
  <c r="S26" i="11" s="1"/>
  <c r="T26" s="1"/>
  <c r="V31" i="5"/>
  <c r="W26" i="11" s="1"/>
  <c r="X31" i="5"/>
  <c r="Z31"/>
  <c r="AA26" i="11" s="1"/>
  <c r="AB26" s="1"/>
  <c r="AD31" i="5"/>
  <c r="AG31"/>
  <c r="AJ26" i="11" s="1"/>
  <c r="AK26" s="1"/>
  <c r="AJ31" i="5"/>
  <c r="AL26" i="11" s="1"/>
  <c r="AM26" s="1"/>
  <c r="AL31" i="5"/>
  <c r="AP26" i="11" s="1"/>
  <c r="AN31" i="5"/>
  <c r="AR26" i="11" s="1"/>
  <c r="AS26" s="1"/>
  <c r="AP31" i="5"/>
  <c r="AT26" i="11" s="1"/>
  <c r="AU26" s="1"/>
  <c r="AR31" i="5"/>
  <c r="AX26" i="11" s="1"/>
  <c r="AT31" i="5"/>
  <c r="AZ26" i="11" s="1"/>
  <c r="BA26" s="1"/>
  <c r="AV31" i="5"/>
  <c r="BB26" i="11" s="1"/>
  <c r="BC26" s="1"/>
  <c r="H32" i="5"/>
  <c r="K32"/>
  <c r="I27" i="11" s="1"/>
  <c r="J27" s="1"/>
  <c r="N32" i="5"/>
  <c r="K27" i="11" s="1"/>
  <c r="L27" s="1"/>
  <c r="P32" i="5"/>
  <c r="O27" i="11" s="1"/>
  <c r="R32" i="5"/>
  <c r="Q27" i="11" s="1"/>
  <c r="R27" s="1"/>
  <c r="T32" i="5"/>
  <c r="S27" i="11" s="1"/>
  <c r="T27" s="1"/>
  <c r="V32" i="5"/>
  <c r="W27" i="11" s="1"/>
  <c r="X32" i="5"/>
  <c r="Z32"/>
  <c r="AA27" i="11" s="1"/>
  <c r="AB27" s="1"/>
  <c r="AD32" i="5"/>
  <c r="AG32"/>
  <c r="AJ27" i="11" s="1"/>
  <c r="AK27" s="1"/>
  <c r="AJ32" i="5"/>
  <c r="AL27" i="11" s="1"/>
  <c r="AM27" s="1"/>
  <c r="AL32" i="5"/>
  <c r="AP27" i="11" s="1"/>
  <c r="AN32" i="5"/>
  <c r="AR27" i="11" s="1"/>
  <c r="AS27" s="1"/>
  <c r="AP32" i="5"/>
  <c r="AT27" i="11" s="1"/>
  <c r="AU27" s="1"/>
  <c r="AR32" i="5"/>
  <c r="AX27" i="11" s="1"/>
  <c r="AT32" i="5"/>
  <c r="AZ27" i="11" s="1"/>
  <c r="BA27" s="1"/>
  <c r="AV32" i="5"/>
  <c r="BB27" i="11" s="1"/>
  <c r="BC27" s="1"/>
  <c r="H33" i="5"/>
  <c r="K33"/>
  <c r="I28" i="11" s="1"/>
  <c r="J28" s="1"/>
  <c r="N33" i="5"/>
  <c r="K28" i="11" s="1"/>
  <c r="L28" s="1"/>
  <c r="P33" i="5"/>
  <c r="O28" i="11" s="1"/>
  <c r="R33" i="5"/>
  <c r="Q28" i="11" s="1"/>
  <c r="R28" s="1"/>
  <c r="T33" i="5"/>
  <c r="S28" i="11" s="1"/>
  <c r="T28" s="1"/>
  <c r="V33" i="5"/>
  <c r="W28" i="11" s="1"/>
  <c r="X33" i="5"/>
  <c r="Z33"/>
  <c r="AA28" i="11" s="1"/>
  <c r="AB28" s="1"/>
  <c r="AD33" i="5"/>
  <c r="AG33"/>
  <c r="AJ28" i="11" s="1"/>
  <c r="AK28" s="1"/>
  <c r="AJ33" i="5"/>
  <c r="AL28" i="11" s="1"/>
  <c r="AM28" s="1"/>
  <c r="AL33" i="5"/>
  <c r="AP28" i="11" s="1"/>
  <c r="AN33" i="5"/>
  <c r="AR28" i="11" s="1"/>
  <c r="AS28" s="1"/>
  <c r="AP33" i="5"/>
  <c r="AT28" i="11" s="1"/>
  <c r="AU28" s="1"/>
  <c r="AR33" i="5"/>
  <c r="AX28" i="11" s="1"/>
  <c r="AT33" i="5"/>
  <c r="AZ28" i="11" s="1"/>
  <c r="BA28" s="1"/>
  <c r="AV33" i="5"/>
  <c r="BB28" i="11" s="1"/>
  <c r="BC28" s="1"/>
  <c r="H34" i="5"/>
  <c r="K34"/>
  <c r="I29" i="11" s="1"/>
  <c r="J29" s="1"/>
  <c r="N34" i="5"/>
  <c r="K29" i="11" s="1"/>
  <c r="L29" s="1"/>
  <c r="P34" i="5"/>
  <c r="O29" i="11" s="1"/>
  <c r="R34" i="5"/>
  <c r="Q29" i="11" s="1"/>
  <c r="R29" s="1"/>
  <c r="T34" i="5"/>
  <c r="S29" i="11" s="1"/>
  <c r="T29" s="1"/>
  <c r="V34" i="5"/>
  <c r="W29" i="11" s="1"/>
  <c r="X34" i="5"/>
  <c r="Z34"/>
  <c r="AA29" i="11" s="1"/>
  <c r="AB29" s="1"/>
  <c r="AD34" i="5"/>
  <c r="AG34"/>
  <c r="AJ29" i="11" s="1"/>
  <c r="AK29" s="1"/>
  <c r="AJ34" i="5"/>
  <c r="AL29" i="11" s="1"/>
  <c r="AM29" s="1"/>
  <c r="AL34" i="5"/>
  <c r="AP29" i="11" s="1"/>
  <c r="AN34" i="5"/>
  <c r="AR29" i="11" s="1"/>
  <c r="AS29" s="1"/>
  <c r="AP34" i="5"/>
  <c r="AT29" i="11" s="1"/>
  <c r="AU29" s="1"/>
  <c r="AR34" i="5"/>
  <c r="AX29" i="11" s="1"/>
  <c r="AT34" i="5"/>
  <c r="AZ29" i="11" s="1"/>
  <c r="BA29" s="1"/>
  <c r="AV34" i="5"/>
  <c r="BB29" i="11" s="1"/>
  <c r="BC29" s="1"/>
  <c r="H35" i="5"/>
  <c r="P35"/>
  <c r="O30" i="11" s="1"/>
  <c r="R35" i="5"/>
  <c r="Q30" i="11" s="1"/>
  <c r="R30" s="1"/>
  <c r="T35" i="5"/>
  <c r="S30" i="11" s="1"/>
  <c r="T30" s="1"/>
  <c r="V35" i="5"/>
  <c r="W30" i="11" s="1"/>
  <c r="X35" i="5"/>
  <c r="Z35"/>
  <c r="AA30" i="11" s="1"/>
  <c r="AB30" s="1"/>
  <c r="AJ35" i="5"/>
  <c r="AL30" i="11" s="1"/>
  <c r="AM30" s="1"/>
  <c r="AL35" i="5"/>
  <c r="AP30" i="11" s="1"/>
  <c r="AN35" i="5"/>
  <c r="AR30" i="11" s="1"/>
  <c r="AS30" s="1"/>
  <c r="AP35" i="5"/>
  <c r="AT30" i="11" s="1"/>
  <c r="AU30" s="1"/>
  <c r="AR35" i="5"/>
  <c r="AX30" i="11" s="1"/>
  <c r="AT35" i="5"/>
  <c r="AZ30" i="11" s="1"/>
  <c r="BA30" s="1"/>
  <c r="AV35" i="5"/>
  <c r="BB30" i="11" s="1"/>
  <c r="BC30" s="1"/>
  <c r="H36" i="5"/>
  <c r="P36"/>
  <c r="O31" i="11" s="1"/>
  <c r="R36" i="5"/>
  <c r="Q31" i="11" s="1"/>
  <c r="R31" s="1"/>
  <c r="T36" i="5"/>
  <c r="S31" i="11" s="1"/>
  <c r="T31" s="1"/>
  <c r="V36" i="5"/>
  <c r="W31" i="11" s="1"/>
  <c r="X36" i="5"/>
  <c r="Z36"/>
  <c r="AA31" i="11" s="1"/>
  <c r="AB31" s="1"/>
  <c r="AJ36" i="5"/>
  <c r="AL31" i="11" s="1"/>
  <c r="AM31" s="1"/>
  <c r="AL36" i="5"/>
  <c r="AP31" i="11" s="1"/>
  <c r="AN36" i="5"/>
  <c r="AR31" i="11" s="1"/>
  <c r="AS31" s="1"/>
  <c r="AP36" i="5"/>
  <c r="AT31" i="11" s="1"/>
  <c r="AU31" s="1"/>
  <c r="AR36" i="5"/>
  <c r="AX31" i="11" s="1"/>
  <c r="AT36" i="5"/>
  <c r="AZ31" i="11" s="1"/>
  <c r="BA31" s="1"/>
  <c r="AV36" i="5"/>
  <c r="BB31" i="11" s="1"/>
  <c r="BC31" s="1"/>
  <c r="H37" i="5"/>
  <c r="K37"/>
  <c r="I32" i="11" s="1"/>
  <c r="J32" s="1"/>
  <c r="P37" i="5"/>
  <c r="O32" i="11" s="1"/>
  <c r="R37" i="5"/>
  <c r="Q32" i="11" s="1"/>
  <c r="R32" s="1"/>
  <c r="T37" i="5"/>
  <c r="S32" i="11" s="1"/>
  <c r="T32" s="1"/>
  <c r="V37" i="5"/>
  <c r="W32" i="11" s="1"/>
  <c r="X37" i="5"/>
  <c r="Z37"/>
  <c r="AA32" i="11" s="1"/>
  <c r="AB32" s="1"/>
  <c r="AJ37" i="5"/>
  <c r="AL32" i="11" s="1"/>
  <c r="AM32" s="1"/>
  <c r="AL37" i="5"/>
  <c r="AP32" i="11" s="1"/>
  <c r="AN37" i="5"/>
  <c r="AR32" i="11" s="1"/>
  <c r="AS32" s="1"/>
  <c r="AP37" i="5"/>
  <c r="AT32" i="11" s="1"/>
  <c r="AU32" s="1"/>
  <c r="AR37" i="5"/>
  <c r="AX32" i="11" s="1"/>
  <c r="AT37" i="5"/>
  <c r="AZ32" i="11" s="1"/>
  <c r="BA32" s="1"/>
  <c r="AV37" i="5"/>
  <c r="BB32" i="11" s="1"/>
  <c r="BC32" s="1"/>
  <c r="H38" i="5"/>
  <c r="K38"/>
  <c r="I33" i="11" s="1"/>
  <c r="J33" s="1"/>
  <c r="P38" i="5"/>
  <c r="O33" i="11" s="1"/>
  <c r="R38" i="5"/>
  <c r="Q33" i="11" s="1"/>
  <c r="R33" s="1"/>
  <c r="T38" i="5"/>
  <c r="S33" i="11" s="1"/>
  <c r="T33" s="1"/>
  <c r="V38" i="5"/>
  <c r="W33" i="11" s="1"/>
  <c r="X38" i="5"/>
  <c r="Z38"/>
  <c r="AA33" i="11" s="1"/>
  <c r="AB33" s="1"/>
  <c r="AD38" i="5"/>
  <c r="AJ38"/>
  <c r="AL33" i="11" s="1"/>
  <c r="AM33" s="1"/>
  <c r="AL38" i="5"/>
  <c r="AP33" i="11" s="1"/>
  <c r="AN38" i="5"/>
  <c r="AR33" i="11" s="1"/>
  <c r="AS33" s="1"/>
  <c r="AP38" i="5"/>
  <c r="AT33" i="11" s="1"/>
  <c r="AU33" s="1"/>
  <c r="AR38" i="5"/>
  <c r="AX33" i="11" s="1"/>
  <c r="AT38" i="5"/>
  <c r="AZ33" i="11" s="1"/>
  <c r="BA33" s="1"/>
  <c r="AV38" i="5"/>
  <c r="BB33" i="11" s="1"/>
  <c r="BC33" s="1"/>
  <c r="K39" i="5"/>
  <c r="I34" i="11" s="1"/>
  <c r="P39" i="5"/>
  <c r="O34" i="11" s="1"/>
  <c r="R39" i="5"/>
  <c r="Q34" i="11" s="1"/>
  <c r="R34" s="1"/>
  <c r="T39" i="5"/>
  <c r="S34" i="11" s="1"/>
  <c r="T34" s="1"/>
  <c r="V39" i="5"/>
  <c r="W34" i="11" s="1"/>
  <c r="X39" i="5"/>
  <c r="Z39"/>
  <c r="AA34" i="11" s="1"/>
  <c r="AB34" s="1"/>
  <c r="AD39" i="5"/>
  <c r="AG39"/>
  <c r="AJ34" i="11" s="1"/>
  <c r="AK34" s="1"/>
  <c r="AJ39" i="5"/>
  <c r="AL34" i="11" s="1"/>
  <c r="AM34" s="1"/>
  <c r="AL39" i="5"/>
  <c r="AP34" i="11" s="1"/>
  <c r="AN39" i="5"/>
  <c r="AR34" i="11" s="1"/>
  <c r="AS34" s="1"/>
  <c r="AP39" i="5"/>
  <c r="AT34" i="11" s="1"/>
  <c r="AU34" s="1"/>
  <c r="AR39" i="5"/>
  <c r="AX34" i="11" s="1"/>
  <c r="AT39" i="5"/>
  <c r="AZ34" i="11" s="1"/>
  <c r="BA34" s="1"/>
  <c r="AV39" i="5"/>
  <c r="BB34" i="11" s="1"/>
  <c r="BC34" s="1"/>
  <c r="K40" i="5"/>
  <c r="I35" i="11" s="1"/>
  <c r="P40" i="5"/>
  <c r="O35" i="11" s="1"/>
  <c r="R40" i="5"/>
  <c r="Q35" i="11" s="1"/>
  <c r="R35" s="1"/>
  <c r="T40" i="5"/>
  <c r="S35" i="11" s="1"/>
  <c r="T35" s="1"/>
  <c r="V40" i="5"/>
  <c r="W35" i="11" s="1"/>
  <c r="X40" i="5"/>
  <c r="Z40"/>
  <c r="AA35" i="11" s="1"/>
  <c r="AB35" s="1"/>
  <c r="AD40" i="5"/>
  <c r="AG40"/>
  <c r="AJ35" i="11" s="1"/>
  <c r="AK35" s="1"/>
  <c r="AJ40" i="5"/>
  <c r="AL35" i="11" s="1"/>
  <c r="AM35" s="1"/>
  <c r="AL40" i="5"/>
  <c r="AP35" i="11" s="1"/>
  <c r="AN40" i="5"/>
  <c r="AR35" i="11" s="1"/>
  <c r="AS35" s="1"/>
  <c r="AP40" i="5"/>
  <c r="AT35" i="11" s="1"/>
  <c r="AU35" s="1"/>
  <c r="AR40" i="5"/>
  <c r="AX35" i="11" s="1"/>
  <c r="AT40" i="5"/>
  <c r="AZ35" i="11" s="1"/>
  <c r="BA35" s="1"/>
  <c r="AV40" i="5"/>
  <c r="BB35" i="11" s="1"/>
  <c r="BC35" s="1"/>
  <c r="H41" i="5"/>
  <c r="K41"/>
  <c r="I36" i="11" s="1"/>
  <c r="J36" s="1"/>
  <c r="N41" i="5"/>
  <c r="K36" i="11" s="1"/>
  <c r="L36" s="1"/>
  <c r="P41" i="5"/>
  <c r="O36" i="11" s="1"/>
  <c r="R41" i="5"/>
  <c r="Q36" i="11" s="1"/>
  <c r="R36" s="1"/>
  <c r="T41" i="5"/>
  <c r="S36" i="11" s="1"/>
  <c r="T36" s="1"/>
  <c r="V41" i="5"/>
  <c r="W36" i="11" s="1"/>
  <c r="X41" i="5"/>
  <c r="Z41"/>
  <c r="AA36" i="11" s="1"/>
  <c r="AB36" s="1"/>
  <c r="AD41" i="5"/>
  <c r="AG41"/>
  <c r="AJ36" i="11" s="1"/>
  <c r="AK36" s="1"/>
  <c r="AJ41" i="5"/>
  <c r="AL36" i="11" s="1"/>
  <c r="AM36" s="1"/>
  <c r="AL41" i="5"/>
  <c r="AP36" i="11" s="1"/>
  <c r="AN41" i="5"/>
  <c r="AR36" i="11" s="1"/>
  <c r="AS36" s="1"/>
  <c r="AP41" i="5"/>
  <c r="AT36" i="11" s="1"/>
  <c r="AU36" s="1"/>
  <c r="AR41" i="5"/>
  <c r="AX36" i="11" s="1"/>
  <c r="AT41" i="5"/>
  <c r="AZ36" i="11" s="1"/>
  <c r="BA36" s="1"/>
  <c r="AV41" i="5"/>
  <c r="BB36" i="11" s="1"/>
  <c r="BC36" s="1"/>
  <c r="H42" i="5"/>
  <c r="K42"/>
  <c r="I37" i="11" s="1"/>
  <c r="J37" s="1"/>
  <c r="N42" i="5"/>
  <c r="K37" i="11" s="1"/>
  <c r="L37" s="1"/>
  <c r="P42" i="5"/>
  <c r="O37" i="11" s="1"/>
  <c r="R42" i="5"/>
  <c r="Q37" i="11" s="1"/>
  <c r="R37" s="1"/>
  <c r="T42" i="5"/>
  <c r="S37" i="11" s="1"/>
  <c r="T37" s="1"/>
  <c r="V42" i="5"/>
  <c r="W37" i="11" s="1"/>
  <c r="X42" i="5"/>
  <c r="Z42"/>
  <c r="AA37" i="11" s="1"/>
  <c r="AB37" s="1"/>
  <c r="AD42" i="5"/>
  <c r="AG42"/>
  <c r="AJ37" i="11" s="1"/>
  <c r="AK37" s="1"/>
  <c r="AJ42" i="5"/>
  <c r="AL37" i="11" s="1"/>
  <c r="AM37" s="1"/>
  <c r="AL42" i="5"/>
  <c r="AP37" i="11" s="1"/>
  <c r="AN42" i="5"/>
  <c r="AR37" i="11" s="1"/>
  <c r="AS37" s="1"/>
  <c r="AP42" i="5"/>
  <c r="AT37" i="11" s="1"/>
  <c r="AU37" s="1"/>
  <c r="AR42" i="5"/>
  <c r="AX37" i="11" s="1"/>
  <c r="AT42" i="5"/>
  <c r="AZ37" i="11" s="1"/>
  <c r="BA37" s="1"/>
  <c r="AV42" i="5"/>
  <c r="BB37" i="11" s="1"/>
  <c r="BC37" s="1"/>
  <c r="H43" i="5"/>
  <c r="K43"/>
  <c r="I38" i="11" s="1"/>
  <c r="J38" s="1"/>
  <c r="N43" i="5"/>
  <c r="K38" i="11" s="1"/>
  <c r="L38" s="1"/>
  <c r="P43" i="5"/>
  <c r="O38" i="11" s="1"/>
  <c r="R43" i="5"/>
  <c r="Q38" i="11" s="1"/>
  <c r="R38" s="1"/>
  <c r="T43" i="5"/>
  <c r="S38" i="11" s="1"/>
  <c r="T38" s="1"/>
  <c r="V43" i="5"/>
  <c r="W38" i="11" s="1"/>
  <c r="X43" i="5"/>
  <c r="Z43"/>
  <c r="AA38" i="11" s="1"/>
  <c r="AB38" s="1"/>
  <c r="AD43" i="5"/>
  <c r="AG43"/>
  <c r="AJ38" i="11" s="1"/>
  <c r="AK38" s="1"/>
  <c r="AJ43" i="5"/>
  <c r="AL38" i="11" s="1"/>
  <c r="AM38" s="1"/>
  <c r="AL43" i="5"/>
  <c r="AP38" i="11" s="1"/>
  <c r="AN43" i="5"/>
  <c r="AR38" i="11" s="1"/>
  <c r="AS38" s="1"/>
  <c r="AP43" i="5"/>
  <c r="AT38" i="11" s="1"/>
  <c r="AU38" s="1"/>
  <c r="AR43" i="5"/>
  <c r="AX38" i="11" s="1"/>
  <c r="AT43" i="5"/>
  <c r="AZ38" i="11" s="1"/>
  <c r="BA38" s="1"/>
  <c r="AV43" i="5"/>
  <c r="BB38" i="11" s="1"/>
  <c r="BC38" s="1"/>
  <c r="H44" i="5"/>
  <c r="K44"/>
  <c r="I39" i="11" s="1"/>
  <c r="J39" s="1"/>
  <c r="N44" i="5"/>
  <c r="K39" i="11" s="1"/>
  <c r="L39" s="1"/>
  <c r="P44" i="5"/>
  <c r="O39" i="11" s="1"/>
  <c r="R44" i="5"/>
  <c r="Q39" i="11" s="1"/>
  <c r="R39" s="1"/>
  <c r="T44" i="5"/>
  <c r="S39" i="11" s="1"/>
  <c r="T39" s="1"/>
  <c r="V44" i="5"/>
  <c r="W39" i="11" s="1"/>
  <c r="X44" i="5"/>
  <c r="Z44"/>
  <c r="AA39" i="11" s="1"/>
  <c r="AB39" s="1"/>
  <c r="AD44" i="5"/>
  <c r="AG44"/>
  <c r="AJ39" i="11" s="1"/>
  <c r="AK39" s="1"/>
  <c r="AJ44" i="5"/>
  <c r="AL39" i="11" s="1"/>
  <c r="AM39" s="1"/>
  <c r="AL44" i="5"/>
  <c r="AP39" i="11" s="1"/>
  <c r="AN44" i="5"/>
  <c r="AR39" i="11" s="1"/>
  <c r="AS39" s="1"/>
  <c r="AP44" i="5"/>
  <c r="AT39" i="11" s="1"/>
  <c r="AU39" s="1"/>
  <c r="AR44" i="5"/>
  <c r="AX39" i="11" s="1"/>
  <c r="AT44" i="5"/>
  <c r="AZ39" i="11" s="1"/>
  <c r="BA39" s="1"/>
  <c r="AV44" i="5"/>
  <c r="BB39" i="11" s="1"/>
  <c r="BC39" s="1"/>
  <c r="H45" i="5"/>
  <c r="K45"/>
  <c r="I40" i="11" s="1"/>
  <c r="J40" s="1"/>
  <c r="N45" i="5"/>
  <c r="K40" i="11" s="1"/>
  <c r="L40" s="1"/>
  <c r="P45" i="5"/>
  <c r="O40" i="11" s="1"/>
  <c r="R45" i="5"/>
  <c r="Q40" i="11" s="1"/>
  <c r="R40" s="1"/>
  <c r="T45" i="5"/>
  <c r="S40" i="11" s="1"/>
  <c r="T40" s="1"/>
  <c r="V45" i="5"/>
  <c r="W40" i="11" s="1"/>
  <c r="X45" i="5"/>
  <c r="Z45"/>
  <c r="AA40" i="11" s="1"/>
  <c r="AB40" s="1"/>
  <c r="AD45" i="5"/>
  <c r="AG45"/>
  <c r="AJ40" i="11" s="1"/>
  <c r="AK40" s="1"/>
  <c r="AJ45" i="5"/>
  <c r="AL40" i="11" s="1"/>
  <c r="AM40" s="1"/>
  <c r="AL45" i="5"/>
  <c r="AP40" i="11" s="1"/>
  <c r="AN45" i="5"/>
  <c r="AR40" i="11" s="1"/>
  <c r="AS40" s="1"/>
  <c r="AP45" i="5"/>
  <c r="AT40" i="11" s="1"/>
  <c r="AU40" s="1"/>
  <c r="AR45" i="5"/>
  <c r="AX40" i="11" s="1"/>
  <c r="AT45" i="5"/>
  <c r="AZ40" i="11" s="1"/>
  <c r="BA40" s="1"/>
  <c r="AV45" i="5"/>
  <c r="BB40" i="11" s="1"/>
  <c r="BC40" s="1"/>
  <c r="H46" i="5"/>
  <c r="K46"/>
  <c r="I41" i="11" s="1"/>
  <c r="J41" s="1"/>
  <c r="N46" i="5"/>
  <c r="K41" i="11" s="1"/>
  <c r="L41" s="1"/>
  <c r="P46" i="5"/>
  <c r="O41" i="11" s="1"/>
  <c r="R46" i="5"/>
  <c r="Q41" i="11" s="1"/>
  <c r="R41" s="1"/>
  <c r="T46" i="5"/>
  <c r="S41" i="11" s="1"/>
  <c r="T41" s="1"/>
  <c r="V46" i="5"/>
  <c r="W41" i="11" s="1"/>
  <c r="X46" i="5"/>
  <c r="Z46"/>
  <c r="AA41" i="11" s="1"/>
  <c r="AB41" s="1"/>
  <c r="AD46" i="5"/>
  <c r="AG46"/>
  <c r="AJ41" i="11" s="1"/>
  <c r="AK41" s="1"/>
  <c r="AJ46" i="5"/>
  <c r="AL41" i="11" s="1"/>
  <c r="AM41" s="1"/>
  <c r="AL46" i="5"/>
  <c r="AP41" i="11" s="1"/>
  <c r="AN46" i="5"/>
  <c r="AR41" i="11" s="1"/>
  <c r="AS41" s="1"/>
  <c r="AP46" i="5"/>
  <c r="AT41" i="11" s="1"/>
  <c r="AU41" s="1"/>
  <c r="AR46" i="5"/>
  <c r="AX41" i="11" s="1"/>
  <c r="AT46" i="5"/>
  <c r="AZ41" i="11" s="1"/>
  <c r="BA41" s="1"/>
  <c r="AV46" i="5"/>
  <c r="BB41" i="11" s="1"/>
  <c r="BC41" s="1"/>
  <c r="H47" i="5"/>
  <c r="K47"/>
  <c r="I42" i="11" s="1"/>
  <c r="J42" s="1"/>
  <c r="N47" i="5"/>
  <c r="K42" i="11" s="1"/>
  <c r="L42" s="1"/>
  <c r="P47" i="5"/>
  <c r="O42" i="11" s="1"/>
  <c r="R47" i="5"/>
  <c r="Q42" i="11" s="1"/>
  <c r="R42" s="1"/>
  <c r="T47" i="5"/>
  <c r="S42" i="11" s="1"/>
  <c r="T42" s="1"/>
  <c r="V47" i="5"/>
  <c r="W42" i="11" s="1"/>
  <c r="X47" i="5"/>
  <c r="Z47"/>
  <c r="AA42" i="11" s="1"/>
  <c r="AB42" s="1"/>
  <c r="AD47" i="5"/>
  <c r="AG47"/>
  <c r="AJ42" i="11" s="1"/>
  <c r="AK42" s="1"/>
  <c r="AJ47" i="5"/>
  <c r="AL42" i="11" s="1"/>
  <c r="AM42" s="1"/>
  <c r="AL47" i="5"/>
  <c r="AP42" i="11" s="1"/>
  <c r="AN47" i="5"/>
  <c r="AR42" i="11" s="1"/>
  <c r="AS42" s="1"/>
  <c r="AP47" i="5"/>
  <c r="AT42" i="11" s="1"/>
  <c r="AU42" s="1"/>
  <c r="AR47" i="5"/>
  <c r="AX42" i="11" s="1"/>
  <c r="AT47" i="5"/>
  <c r="AZ42" i="11" s="1"/>
  <c r="BA42" s="1"/>
  <c r="AV47" i="5"/>
  <c r="BB42" i="11" s="1"/>
  <c r="BC42" s="1"/>
  <c r="H48" i="5"/>
  <c r="K48"/>
  <c r="I43" i="11" s="1"/>
  <c r="J43" s="1"/>
  <c r="N48" i="5"/>
  <c r="K43" i="11" s="1"/>
  <c r="L43" s="1"/>
  <c r="P48" i="5"/>
  <c r="O43" i="11" s="1"/>
  <c r="R48" i="5"/>
  <c r="Q43" i="11" s="1"/>
  <c r="R43" s="1"/>
  <c r="T48" i="5"/>
  <c r="S43" i="11" s="1"/>
  <c r="T43" s="1"/>
  <c r="V48" i="5"/>
  <c r="W43" i="11" s="1"/>
  <c r="X48" i="5"/>
  <c r="Z48"/>
  <c r="AA43" i="11" s="1"/>
  <c r="AB43" s="1"/>
  <c r="AD48" i="5"/>
  <c r="AG48"/>
  <c r="AJ43" i="11" s="1"/>
  <c r="AK43" s="1"/>
  <c r="AJ48" i="5"/>
  <c r="AL43" i="11" s="1"/>
  <c r="AM43" s="1"/>
  <c r="AL48" i="5"/>
  <c r="AP43" i="11" s="1"/>
  <c r="AN48" i="5"/>
  <c r="AR43" i="11" s="1"/>
  <c r="AS43" s="1"/>
  <c r="AP48" i="5"/>
  <c r="AT43" i="11" s="1"/>
  <c r="AU43" s="1"/>
  <c r="AR48" i="5"/>
  <c r="AX43" i="11" s="1"/>
  <c r="AT48" i="5"/>
  <c r="AZ43" i="11" s="1"/>
  <c r="BA43" s="1"/>
  <c r="AV48" i="5"/>
  <c r="BB43" i="11" s="1"/>
  <c r="BC43" s="1"/>
  <c r="H49" i="5"/>
  <c r="K49"/>
  <c r="I44" i="11" s="1"/>
  <c r="J44" s="1"/>
  <c r="N49" i="5"/>
  <c r="K44" i="11" s="1"/>
  <c r="L44" s="1"/>
  <c r="P49" i="5"/>
  <c r="O44" i="11" s="1"/>
  <c r="R49" i="5"/>
  <c r="Q44" i="11" s="1"/>
  <c r="R44" s="1"/>
  <c r="T49" i="5"/>
  <c r="S44" i="11" s="1"/>
  <c r="T44" s="1"/>
  <c r="V49" i="5"/>
  <c r="W44" i="11" s="1"/>
  <c r="X49" i="5"/>
  <c r="Z49"/>
  <c r="AA44" i="11" s="1"/>
  <c r="AB44" s="1"/>
  <c r="AD49" i="5"/>
  <c r="AG49"/>
  <c r="AJ44" i="11" s="1"/>
  <c r="AK44" s="1"/>
  <c r="AJ49" i="5"/>
  <c r="AL44" i="11" s="1"/>
  <c r="AM44" s="1"/>
  <c r="AL49" i="5"/>
  <c r="AP44" i="11" s="1"/>
  <c r="AN49" i="5"/>
  <c r="AR44" i="11" s="1"/>
  <c r="AS44" s="1"/>
  <c r="AP49" i="5"/>
  <c r="AT44" i="11" s="1"/>
  <c r="AU44" s="1"/>
  <c r="AR49" i="5"/>
  <c r="AX44" i="11" s="1"/>
  <c r="AT49" i="5"/>
  <c r="AZ44" i="11" s="1"/>
  <c r="BA44" s="1"/>
  <c r="AV49" i="5"/>
  <c r="BB44" i="11" s="1"/>
  <c r="BC44" s="1"/>
  <c r="H50" i="5"/>
  <c r="K50"/>
  <c r="I45" i="11" s="1"/>
  <c r="J45" s="1"/>
  <c r="N50" i="5"/>
  <c r="K45" i="11" s="1"/>
  <c r="L45" s="1"/>
  <c r="P50" i="5"/>
  <c r="O45" i="11" s="1"/>
  <c r="R50" i="5"/>
  <c r="Q45" i="11" s="1"/>
  <c r="R45" s="1"/>
  <c r="T50" i="5"/>
  <c r="S45" i="11" s="1"/>
  <c r="T45" s="1"/>
  <c r="V50" i="5"/>
  <c r="W45" i="11" s="1"/>
  <c r="X50" i="5"/>
  <c r="Z50"/>
  <c r="AA45" i="11" s="1"/>
  <c r="AB45" s="1"/>
  <c r="AD50" i="5"/>
  <c r="AG50"/>
  <c r="AJ45" i="11" s="1"/>
  <c r="AK45" s="1"/>
  <c r="AJ50" i="5"/>
  <c r="AL45" i="11" s="1"/>
  <c r="AM45" s="1"/>
  <c r="AL50" i="5"/>
  <c r="AP45" i="11" s="1"/>
  <c r="AN50" i="5"/>
  <c r="AR45" i="11" s="1"/>
  <c r="AS45" s="1"/>
  <c r="AP50" i="5"/>
  <c r="AT45" i="11" s="1"/>
  <c r="AU45" s="1"/>
  <c r="AR50" i="5"/>
  <c r="AX45" i="11" s="1"/>
  <c r="AT50" i="5"/>
  <c r="AZ45" i="11" s="1"/>
  <c r="BA45" s="1"/>
  <c r="AV50" i="5"/>
  <c r="BB45" i="11" s="1"/>
  <c r="BC45" s="1"/>
  <c r="H51" i="5"/>
  <c r="K51"/>
  <c r="I46" i="11" s="1"/>
  <c r="J46" s="1"/>
  <c r="N51" i="5"/>
  <c r="K46" i="11" s="1"/>
  <c r="L46" s="1"/>
  <c r="P51" i="5"/>
  <c r="O46" i="11" s="1"/>
  <c r="R51" i="5"/>
  <c r="Q46" i="11" s="1"/>
  <c r="R46" s="1"/>
  <c r="T51" i="5"/>
  <c r="S46" i="11" s="1"/>
  <c r="T46" s="1"/>
  <c r="V51" i="5"/>
  <c r="W46" i="11" s="1"/>
  <c r="X51" i="5"/>
  <c r="Z51"/>
  <c r="AA46" i="11" s="1"/>
  <c r="AB46" s="1"/>
  <c r="AD51" i="5"/>
  <c r="AG51"/>
  <c r="AJ46" i="11" s="1"/>
  <c r="AK46" s="1"/>
  <c r="AJ51" i="5"/>
  <c r="AL46" i="11" s="1"/>
  <c r="AM46" s="1"/>
  <c r="AL51" i="5"/>
  <c r="AP46" i="11" s="1"/>
  <c r="AN51" i="5"/>
  <c r="AR46" i="11" s="1"/>
  <c r="AS46" s="1"/>
  <c r="AP51" i="5"/>
  <c r="AT46" i="11" s="1"/>
  <c r="AU46" s="1"/>
  <c r="AR51" i="5"/>
  <c r="AX46" i="11" s="1"/>
  <c r="AT51" i="5"/>
  <c r="AZ46" i="11" s="1"/>
  <c r="BA46" s="1"/>
  <c r="AV51" i="5"/>
  <c r="BB46" i="11" s="1"/>
  <c r="BC46" s="1"/>
  <c r="H52" i="5"/>
  <c r="K52"/>
  <c r="I47" i="11" s="1"/>
  <c r="J47" s="1"/>
  <c r="N52" i="5"/>
  <c r="K47" i="11" s="1"/>
  <c r="L47" s="1"/>
  <c r="P52" i="5"/>
  <c r="O47" i="11" s="1"/>
  <c r="R52" i="5"/>
  <c r="Q47" i="11" s="1"/>
  <c r="R47" s="1"/>
  <c r="T52" i="5"/>
  <c r="S47" i="11" s="1"/>
  <c r="T47" s="1"/>
  <c r="V52" i="5"/>
  <c r="W47" i="11" s="1"/>
  <c r="X52" i="5"/>
  <c r="Z52"/>
  <c r="AA47" i="11" s="1"/>
  <c r="AB47" s="1"/>
  <c r="AD52" i="5"/>
  <c r="AG52"/>
  <c r="AJ47" i="11" s="1"/>
  <c r="AK47" s="1"/>
  <c r="AJ52" i="5"/>
  <c r="AL47" i="11" s="1"/>
  <c r="AM47" s="1"/>
  <c r="AL52" i="5"/>
  <c r="AP47" i="11" s="1"/>
  <c r="AN52" i="5"/>
  <c r="AR47" i="11" s="1"/>
  <c r="AS47" s="1"/>
  <c r="AP52" i="5"/>
  <c r="AT47" i="11" s="1"/>
  <c r="AU47" s="1"/>
  <c r="AR52" i="5"/>
  <c r="AX47" i="11" s="1"/>
  <c r="AT52" i="5"/>
  <c r="AZ47" i="11" s="1"/>
  <c r="BA47" s="1"/>
  <c r="AV52" i="5"/>
  <c r="BB47" i="11" s="1"/>
  <c r="BC47" s="1"/>
  <c r="H53" i="5"/>
  <c r="K53"/>
  <c r="I48" i="11" s="1"/>
  <c r="J48" s="1"/>
  <c r="N53" i="5"/>
  <c r="K48" i="11" s="1"/>
  <c r="L48" s="1"/>
  <c r="P53" i="5"/>
  <c r="O48" i="11" s="1"/>
  <c r="R53" i="5"/>
  <c r="Q48" i="11" s="1"/>
  <c r="R48" s="1"/>
  <c r="T53" i="5"/>
  <c r="S48" i="11" s="1"/>
  <c r="T48" s="1"/>
  <c r="V53" i="5"/>
  <c r="W48" i="11" s="1"/>
  <c r="X53" i="5"/>
  <c r="Z53"/>
  <c r="AA48" i="11" s="1"/>
  <c r="AB48" s="1"/>
  <c r="AD53" i="5"/>
  <c r="AG53"/>
  <c r="AJ48" i="11" s="1"/>
  <c r="AK48" s="1"/>
  <c r="AJ53" i="5"/>
  <c r="AL48" i="11" s="1"/>
  <c r="AM48" s="1"/>
  <c r="AL53" i="5"/>
  <c r="AP48" i="11" s="1"/>
  <c r="AN53" i="5"/>
  <c r="AR48" i="11" s="1"/>
  <c r="AS48" s="1"/>
  <c r="AP53" i="5"/>
  <c r="AT48" i="11" s="1"/>
  <c r="AU48" s="1"/>
  <c r="AR53" i="5"/>
  <c r="AX48" i="11" s="1"/>
  <c r="AT53" i="5"/>
  <c r="AZ48" i="11" s="1"/>
  <c r="BA48" s="1"/>
  <c r="AV53" i="5"/>
  <c r="BB48" i="11" s="1"/>
  <c r="BC48" s="1"/>
  <c r="H54" i="5"/>
  <c r="P54"/>
  <c r="O49" i="11" s="1"/>
  <c r="R54" i="5"/>
  <c r="Q49" i="11" s="1"/>
  <c r="R49" s="1"/>
  <c r="T54" i="5"/>
  <c r="S49" i="11" s="1"/>
  <c r="T49" s="1"/>
  <c r="V54" i="5"/>
  <c r="W49" i="11" s="1"/>
  <c r="X54" i="5"/>
  <c r="Z54"/>
  <c r="AA49" i="11" s="1"/>
  <c r="AB49" s="1"/>
  <c r="AJ54" i="5"/>
  <c r="AL49" i="11" s="1"/>
  <c r="AM49" s="1"/>
  <c r="AL54" i="5"/>
  <c r="AP49" i="11" s="1"/>
  <c r="AN54" i="5"/>
  <c r="AR49" i="11" s="1"/>
  <c r="AS49" s="1"/>
  <c r="AP54" i="5"/>
  <c r="AT49" i="11" s="1"/>
  <c r="AU49" s="1"/>
  <c r="AR54" i="5"/>
  <c r="AX49" i="11" s="1"/>
  <c r="AT54" i="5"/>
  <c r="AZ49" i="11" s="1"/>
  <c r="BA49" s="1"/>
  <c r="AV54" i="5"/>
  <c r="BB49" i="11" s="1"/>
  <c r="BC49" s="1"/>
  <c r="H55" i="5"/>
  <c r="G50" i="11" s="1"/>
  <c r="P55" i="5"/>
  <c r="O50" i="11" s="1"/>
  <c r="R55" i="5"/>
  <c r="Q50" i="11" s="1"/>
  <c r="R50" s="1"/>
  <c r="T55" i="5"/>
  <c r="S50" i="11" s="1"/>
  <c r="T50" s="1"/>
  <c r="V55" i="5"/>
  <c r="W50" i="11" s="1"/>
  <c r="X55" i="5"/>
  <c r="Y50" i="11" s="1"/>
  <c r="Z50" s="1"/>
  <c r="Z55" i="5"/>
  <c r="AA50" i="11" s="1"/>
  <c r="AB50" s="1"/>
  <c r="AD55" i="5"/>
  <c r="AH50" i="11" s="1"/>
  <c r="AJ55" i="5"/>
  <c r="AL50" i="11" s="1"/>
  <c r="AM50" s="1"/>
  <c r="AL55" i="5"/>
  <c r="AP50" i="11" s="1"/>
  <c r="AN55" i="5"/>
  <c r="AR50" i="11" s="1"/>
  <c r="AS50" s="1"/>
  <c r="AP55" i="5"/>
  <c r="AT50" i="11" s="1"/>
  <c r="AU50" s="1"/>
  <c r="AR55" i="5"/>
  <c r="AX50" i="11" s="1"/>
  <c r="AT55" i="5"/>
  <c r="AZ50" i="11" s="1"/>
  <c r="BA50" s="1"/>
  <c r="AV55" i="5"/>
  <c r="BB50" i="11" s="1"/>
  <c r="BC50" s="1"/>
  <c r="H56" i="5"/>
  <c r="K56"/>
  <c r="I51" i="11" s="1"/>
  <c r="J51" s="1"/>
  <c r="N56" i="5"/>
  <c r="K51" i="11" s="1"/>
  <c r="L51" s="1"/>
  <c r="P56" i="5"/>
  <c r="O51" i="11" s="1"/>
  <c r="R56" i="5"/>
  <c r="Q51" i="11" s="1"/>
  <c r="R51" s="1"/>
  <c r="T56" i="5"/>
  <c r="S51" i="11" s="1"/>
  <c r="T51" s="1"/>
  <c r="V56" i="5"/>
  <c r="W51" i="11" s="1"/>
  <c r="X56" i="5"/>
  <c r="Z56"/>
  <c r="AA51" i="11" s="1"/>
  <c r="AB51" s="1"/>
  <c r="AD56" i="5"/>
  <c r="AG56"/>
  <c r="AJ51" i="11" s="1"/>
  <c r="AK51" s="1"/>
  <c r="AJ56" i="5"/>
  <c r="AL51" i="11" s="1"/>
  <c r="AM51" s="1"/>
  <c r="AL56" i="5"/>
  <c r="AP51" i="11" s="1"/>
  <c r="AN56" i="5"/>
  <c r="AR51" i="11" s="1"/>
  <c r="AS51" s="1"/>
  <c r="AP56" i="5"/>
  <c r="AT51" i="11" s="1"/>
  <c r="AU51" s="1"/>
  <c r="AR56" i="5"/>
  <c r="AX51" i="11" s="1"/>
  <c r="AT56" i="5"/>
  <c r="AZ51" i="11" s="1"/>
  <c r="BA51" s="1"/>
  <c r="AV56" i="5"/>
  <c r="BB51" i="11" s="1"/>
  <c r="BC51" s="1"/>
  <c r="H57" i="5"/>
  <c r="K57"/>
  <c r="I52" i="11" s="1"/>
  <c r="J52" s="1"/>
  <c r="N57" i="5"/>
  <c r="K52" i="11" s="1"/>
  <c r="L52" s="1"/>
  <c r="P57" i="5"/>
  <c r="O52" i="11" s="1"/>
  <c r="R57" i="5"/>
  <c r="Q52" i="11" s="1"/>
  <c r="R52" s="1"/>
  <c r="T57" i="5"/>
  <c r="S52" i="11" s="1"/>
  <c r="T52" s="1"/>
  <c r="V57" i="5"/>
  <c r="W52" i="11" s="1"/>
  <c r="X57" i="5"/>
  <c r="Z57"/>
  <c r="AA52" i="11" s="1"/>
  <c r="AB52" s="1"/>
  <c r="AD57" i="5"/>
  <c r="AG57"/>
  <c r="AJ52" i="11" s="1"/>
  <c r="AK52" s="1"/>
  <c r="AJ57" i="5"/>
  <c r="AL52" i="11" s="1"/>
  <c r="AM52" s="1"/>
  <c r="AL57" i="5"/>
  <c r="AP52" i="11" s="1"/>
  <c r="AN57" i="5"/>
  <c r="AR52" i="11" s="1"/>
  <c r="AS52" s="1"/>
  <c r="AP57" i="5"/>
  <c r="AT52" i="11" s="1"/>
  <c r="AU52" s="1"/>
  <c r="AR57" i="5"/>
  <c r="AX52" i="11" s="1"/>
  <c r="AT57" i="5"/>
  <c r="AZ52" i="11" s="1"/>
  <c r="BA52" s="1"/>
  <c r="AV57" i="5"/>
  <c r="BB52" i="11" s="1"/>
  <c r="BC52" s="1"/>
  <c r="H58" i="5"/>
  <c r="K58"/>
  <c r="I53" i="11" s="1"/>
  <c r="J53" s="1"/>
  <c r="N58" i="5"/>
  <c r="K53" i="11" s="1"/>
  <c r="L53" s="1"/>
  <c r="P58" i="5"/>
  <c r="O53" i="11" s="1"/>
  <c r="R58" i="5"/>
  <c r="Q53" i="11" s="1"/>
  <c r="R53" s="1"/>
  <c r="T58" i="5"/>
  <c r="S53" i="11" s="1"/>
  <c r="T53" s="1"/>
  <c r="V58" i="5"/>
  <c r="W53" i="11" s="1"/>
  <c r="X58" i="5"/>
  <c r="Z58"/>
  <c r="AA53" i="11" s="1"/>
  <c r="AB53" s="1"/>
  <c r="AD58" i="5"/>
  <c r="AG58"/>
  <c r="AJ53" i="11" s="1"/>
  <c r="AK53" s="1"/>
  <c r="AJ58" i="5"/>
  <c r="AL53" i="11" s="1"/>
  <c r="AM53" s="1"/>
  <c r="AL58" i="5"/>
  <c r="AP53" i="11" s="1"/>
  <c r="AN58" i="5"/>
  <c r="AR53" i="11" s="1"/>
  <c r="AS53" s="1"/>
  <c r="AP58" i="5"/>
  <c r="AT53" i="11" s="1"/>
  <c r="AU53" s="1"/>
  <c r="AR58" i="5"/>
  <c r="AX53" i="11" s="1"/>
  <c r="AT58" i="5"/>
  <c r="AZ53" i="11" s="1"/>
  <c r="BA53" s="1"/>
  <c r="AV58" i="5"/>
  <c r="BB53" i="11" s="1"/>
  <c r="BC53" s="1"/>
  <c r="H59" i="5"/>
  <c r="K59"/>
  <c r="I54" i="11" s="1"/>
  <c r="J54" s="1"/>
  <c r="N59" i="5"/>
  <c r="K54" i="11" s="1"/>
  <c r="L54" s="1"/>
  <c r="P59" i="5"/>
  <c r="O54" i="11" s="1"/>
  <c r="R59" i="5"/>
  <c r="Q54" i="11" s="1"/>
  <c r="R54" s="1"/>
  <c r="T59" i="5"/>
  <c r="S54" i="11" s="1"/>
  <c r="T54" s="1"/>
  <c r="V59" i="5"/>
  <c r="W54" i="11" s="1"/>
  <c r="X59" i="5"/>
  <c r="Z59"/>
  <c r="AA54" i="11" s="1"/>
  <c r="AB54" s="1"/>
  <c r="AD59" i="5"/>
  <c r="AG59"/>
  <c r="AJ54" i="11" s="1"/>
  <c r="AK54" s="1"/>
  <c r="AJ59" i="5"/>
  <c r="AL54" i="11" s="1"/>
  <c r="AM54" s="1"/>
  <c r="AL59" i="5"/>
  <c r="AP54" i="11" s="1"/>
  <c r="AN59" i="5"/>
  <c r="AR54" i="11" s="1"/>
  <c r="AS54" s="1"/>
  <c r="AP59" i="5"/>
  <c r="AT54" i="11" s="1"/>
  <c r="AU54" s="1"/>
  <c r="AR59" i="5"/>
  <c r="AX54" i="11" s="1"/>
  <c r="AT59" i="5"/>
  <c r="AZ54" i="11" s="1"/>
  <c r="BA54" s="1"/>
  <c r="AV59" i="5"/>
  <c r="BB54" i="11" s="1"/>
  <c r="BC54" s="1"/>
  <c r="H60" i="5"/>
  <c r="K60"/>
  <c r="I55" i="11" s="1"/>
  <c r="J55" s="1"/>
  <c r="N60" i="5"/>
  <c r="K55" i="11" s="1"/>
  <c r="L55" s="1"/>
  <c r="P60" i="5"/>
  <c r="O55" i="11" s="1"/>
  <c r="R60" i="5"/>
  <c r="Q55" i="11" s="1"/>
  <c r="R55" s="1"/>
  <c r="T60" i="5"/>
  <c r="S55" i="11" s="1"/>
  <c r="T55" s="1"/>
  <c r="V60" i="5"/>
  <c r="W55" i="11" s="1"/>
  <c r="X60" i="5"/>
  <c r="Z60"/>
  <c r="AA55" i="11" s="1"/>
  <c r="AB55" s="1"/>
  <c r="AD60" i="5"/>
  <c r="AG60"/>
  <c r="AJ55" i="11" s="1"/>
  <c r="AK55" s="1"/>
  <c r="AJ60" i="5"/>
  <c r="AL55" i="11" s="1"/>
  <c r="AM55" s="1"/>
  <c r="AL60" i="5"/>
  <c r="AP55" i="11" s="1"/>
  <c r="AN60" i="5"/>
  <c r="AR55" i="11" s="1"/>
  <c r="AS55" s="1"/>
  <c r="AP60" i="5"/>
  <c r="AT55" i="11" s="1"/>
  <c r="AU55" s="1"/>
  <c r="AR60" i="5"/>
  <c r="AX55" i="11" s="1"/>
  <c r="AT60" i="5"/>
  <c r="AZ55" i="11" s="1"/>
  <c r="BA55" s="1"/>
  <c r="AV60" i="5"/>
  <c r="BB55" i="11" s="1"/>
  <c r="BC55" s="1"/>
  <c r="H61" i="5"/>
  <c r="K61"/>
  <c r="I56" i="11" s="1"/>
  <c r="J56" s="1"/>
  <c r="N61" i="5"/>
  <c r="K56" i="11" s="1"/>
  <c r="L56" s="1"/>
  <c r="P61" i="5"/>
  <c r="O56" i="11" s="1"/>
  <c r="R61" i="5"/>
  <c r="Q56" i="11" s="1"/>
  <c r="R56" s="1"/>
  <c r="T61" i="5"/>
  <c r="S56" i="11" s="1"/>
  <c r="T56" s="1"/>
  <c r="V61" i="5"/>
  <c r="W56" i="11" s="1"/>
  <c r="X61" i="5"/>
  <c r="Z61"/>
  <c r="AA56" i="11" s="1"/>
  <c r="AB56" s="1"/>
  <c r="AD61" i="5"/>
  <c r="AG61"/>
  <c r="AJ56" i="11" s="1"/>
  <c r="AK56" s="1"/>
  <c r="AJ61" i="5"/>
  <c r="AL56" i="11" s="1"/>
  <c r="AM56" s="1"/>
  <c r="AL61" i="5"/>
  <c r="AP56" i="11" s="1"/>
  <c r="AN61" i="5"/>
  <c r="AR56" i="11" s="1"/>
  <c r="AS56" s="1"/>
  <c r="AP61" i="5"/>
  <c r="AT56" i="11" s="1"/>
  <c r="AU56" s="1"/>
  <c r="AR61" i="5"/>
  <c r="AX56" i="11" s="1"/>
  <c r="AT61" i="5"/>
  <c r="AZ56" i="11" s="1"/>
  <c r="BA56" s="1"/>
  <c r="AV61" i="5"/>
  <c r="BB56" i="11" s="1"/>
  <c r="BC56" s="1"/>
  <c r="H62" i="5"/>
  <c r="K62"/>
  <c r="I57" i="11" s="1"/>
  <c r="J57" s="1"/>
  <c r="N62" i="5"/>
  <c r="K57" i="11" s="1"/>
  <c r="L57" s="1"/>
  <c r="P62" i="5"/>
  <c r="O57" i="11" s="1"/>
  <c r="R62" i="5"/>
  <c r="Q57" i="11" s="1"/>
  <c r="R57" s="1"/>
  <c r="T62" i="5"/>
  <c r="S57" i="11" s="1"/>
  <c r="T57" s="1"/>
  <c r="V62" i="5"/>
  <c r="W57" i="11" s="1"/>
  <c r="X62" i="5"/>
  <c r="Z62"/>
  <c r="AA57" i="11" s="1"/>
  <c r="AB57" s="1"/>
  <c r="AD62" i="5"/>
  <c r="AG62"/>
  <c r="AJ57" i="11" s="1"/>
  <c r="AK57" s="1"/>
  <c r="AJ62" i="5"/>
  <c r="AL57" i="11" s="1"/>
  <c r="AM57" s="1"/>
  <c r="AL62" i="5"/>
  <c r="AP57" i="11" s="1"/>
  <c r="AN62" i="5"/>
  <c r="AR57" i="11" s="1"/>
  <c r="AS57" s="1"/>
  <c r="AP62" i="5"/>
  <c r="AT57" i="11" s="1"/>
  <c r="AU57" s="1"/>
  <c r="AR62" i="5"/>
  <c r="AX57" i="11" s="1"/>
  <c r="AT62" i="5"/>
  <c r="AZ57" i="11" s="1"/>
  <c r="BA57" s="1"/>
  <c r="AV62" i="5"/>
  <c r="BB57" i="11" s="1"/>
  <c r="BC57" s="1"/>
  <c r="H63" i="5"/>
  <c r="K63"/>
  <c r="I58" i="11" s="1"/>
  <c r="J58" s="1"/>
  <c r="N63" i="5"/>
  <c r="K58" i="11" s="1"/>
  <c r="L58" s="1"/>
  <c r="P63" i="5"/>
  <c r="O58" i="11" s="1"/>
  <c r="R63" i="5"/>
  <c r="Q58" i="11" s="1"/>
  <c r="R58" s="1"/>
  <c r="T63" i="5"/>
  <c r="S58" i="11" s="1"/>
  <c r="T58" s="1"/>
  <c r="V63" i="5"/>
  <c r="W58" i="11" s="1"/>
  <c r="X63" i="5"/>
  <c r="Z63"/>
  <c r="AA58" i="11" s="1"/>
  <c r="AB58" s="1"/>
  <c r="AD63" i="5"/>
  <c r="AG63"/>
  <c r="AJ58" i="11" s="1"/>
  <c r="AK58" s="1"/>
  <c r="AJ63" i="5"/>
  <c r="AL58" i="11" s="1"/>
  <c r="AM58" s="1"/>
  <c r="AL63" i="5"/>
  <c r="AP58" i="11" s="1"/>
  <c r="AN63" i="5"/>
  <c r="AR58" i="11" s="1"/>
  <c r="AS58" s="1"/>
  <c r="AP63" i="5"/>
  <c r="AT58" i="11" s="1"/>
  <c r="AU58" s="1"/>
  <c r="AR63" i="5"/>
  <c r="AX58" i="11" s="1"/>
  <c r="AT63" i="5"/>
  <c r="AZ58" i="11" s="1"/>
  <c r="BA58" s="1"/>
  <c r="AV63" i="5"/>
  <c r="BB58" i="11" s="1"/>
  <c r="BC58" s="1"/>
  <c r="H64" i="5"/>
  <c r="K64"/>
  <c r="I59" i="11" s="1"/>
  <c r="J59" s="1"/>
  <c r="N64" i="5"/>
  <c r="K59" i="11" s="1"/>
  <c r="L59" s="1"/>
  <c r="P64" i="5"/>
  <c r="O59" i="11" s="1"/>
  <c r="R64" i="5"/>
  <c r="Q59" i="11" s="1"/>
  <c r="R59" s="1"/>
  <c r="T64" i="5"/>
  <c r="S59" i="11" s="1"/>
  <c r="T59" s="1"/>
  <c r="V64" i="5"/>
  <c r="W59" i="11" s="1"/>
  <c r="X64" i="5"/>
  <c r="Z64"/>
  <c r="AA59" i="11" s="1"/>
  <c r="AB59" s="1"/>
  <c r="AD64" i="5"/>
  <c r="AG64"/>
  <c r="AJ59" i="11" s="1"/>
  <c r="AK59" s="1"/>
  <c r="AJ64" i="5"/>
  <c r="AL59" i="11" s="1"/>
  <c r="AM59" s="1"/>
  <c r="AL64" i="5"/>
  <c r="AP59" i="11" s="1"/>
  <c r="AN64" i="5"/>
  <c r="AR59" i="11" s="1"/>
  <c r="AS59" s="1"/>
  <c r="AP64" i="5"/>
  <c r="AT59" i="11" s="1"/>
  <c r="AU59" s="1"/>
  <c r="AR64" i="5"/>
  <c r="AX59" i="11" s="1"/>
  <c r="AT64" i="5"/>
  <c r="AZ59" i="11" s="1"/>
  <c r="BA59" s="1"/>
  <c r="AV64" i="5"/>
  <c r="BB59" i="11" s="1"/>
  <c r="BC59" s="1"/>
  <c r="H65" i="5"/>
  <c r="K65"/>
  <c r="I60" i="11" s="1"/>
  <c r="J60" s="1"/>
  <c r="N65" i="5"/>
  <c r="K60" i="11" s="1"/>
  <c r="L60" s="1"/>
  <c r="P65" i="5"/>
  <c r="O60" i="11" s="1"/>
  <c r="R65" i="5"/>
  <c r="Q60" i="11" s="1"/>
  <c r="R60" s="1"/>
  <c r="T65" i="5"/>
  <c r="S60" i="11" s="1"/>
  <c r="T60" s="1"/>
  <c r="V65" i="5"/>
  <c r="W60" i="11" s="1"/>
  <c r="X65" i="5"/>
  <c r="Z65"/>
  <c r="AA60" i="11" s="1"/>
  <c r="AB60" s="1"/>
  <c r="AD65" i="5"/>
  <c r="AG65"/>
  <c r="AJ60" i="11" s="1"/>
  <c r="AK60" s="1"/>
  <c r="AJ65" i="5"/>
  <c r="AL60" i="11" s="1"/>
  <c r="AM60" s="1"/>
  <c r="AL65" i="5"/>
  <c r="AP60" i="11" s="1"/>
  <c r="AN65" i="5"/>
  <c r="AR60" i="11" s="1"/>
  <c r="AS60" s="1"/>
  <c r="AP65" i="5"/>
  <c r="AT60" i="11" s="1"/>
  <c r="AU60" s="1"/>
  <c r="AR65" i="5"/>
  <c r="AX60" i="11" s="1"/>
  <c r="AT65" i="5"/>
  <c r="AZ60" i="11" s="1"/>
  <c r="BA60" s="1"/>
  <c r="AV65" i="5"/>
  <c r="BB60" i="11" s="1"/>
  <c r="BC60" s="1"/>
  <c r="H66" i="5"/>
  <c r="G61" i="11" s="1"/>
  <c r="K66" i="5"/>
  <c r="I61" i="11" s="1"/>
  <c r="J61" s="1"/>
  <c r="N66" i="5"/>
  <c r="K61" i="11" s="1"/>
  <c r="L61" s="1"/>
  <c r="P66" i="5"/>
  <c r="O61" i="11" s="1"/>
  <c r="R66" i="5"/>
  <c r="Q61" i="11" s="1"/>
  <c r="R61" s="1"/>
  <c r="T66" i="5"/>
  <c r="S61" i="11" s="1"/>
  <c r="T61" s="1"/>
  <c r="V66" i="5"/>
  <c r="W61" i="11" s="1"/>
  <c r="X66" i="5"/>
  <c r="Y61" i="11" s="1"/>
  <c r="Z61" s="1"/>
  <c r="Z66" i="5"/>
  <c r="AA61" i="11" s="1"/>
  <c r="AB61" s="1"/>
  <c r="AD66" i="5"/>
  <c r="AH61" i="11" s="1"/>
  <c r="AG66" i="5"/>
  <c r="AJ61" i="11" s="1"/>
  <c r="AK61" s="1"/>
  <c r="AJ66" i="5"/>
  <c r="AL61" i="11" s="1"/>
  <c r="AM61" s="1"/>
  <c r="AL66" i="5"/>
  <c r="AP61" i="11" s="1"/>
  <c r="AN66" i="5"/>
  <c r="AR61" i="11" s="1"/>
  <c r="AS61" s="1"/>
  <c r="AP66" i="5"/>
  <c r="AT61" i="11" s="1"/>
  <c r="AU61" s="1"/>
  <c r="AR66" i="5"/>
  <c r="AX61" i="11" s="1"/>
  <c r="AT66" i="5"/>
  <c r="AZ61" i="11" s="1"/>
  <c r="BA61" s="1"/>
  <c r="AV66" i="5"/>
  <c r="BB61" i="11" s="1"/>
  <c r="BC61" s="1"/>
  <c r="H67" i="5"/>
  <c r="K67"/>
  <c r="I62" i="11" s="1"/>
  <c r="J62" s="1"/>
  <c r="N67" i="5"/>
  <c r="K62" i="11" s="1"/>
  <c r="L62" s="1"/>
  <c r="P67" i="5"/>
  <c r="O62" i="11" s="1"/>
  <c r="R67" i="5"/>
  <c r="Q62" i="11" s="1"/>
  <c r="R62" s="1"/>
  <c r="T67" i="5"/>
  <c r="S62" i="11" s="1"/>
  <c r="T62" s="1"/>
  <c r="V67" i="5"/>
  <c r="W62" i="11" s="1"/>
  <c r="X67" i="5"/>
  <c r="Z67"/>
  <c r="AA62" i="11" s="1"/>
  <c r="AB62" s="1"/>
  <c r="AD67" i="5"/>
  <c r="AG67"/>
  <c r="AJ62" i="11" s="1"/>
  <c r="AK62" s="1"/>
  <c r="AJ67" i="5"/>
  <c r="AL62" i="11" s="1"/>
  <c r="AM62" s="1"/>
  <c r="AL67" i="5"/>
  <c r="AP62" i="11" s="1"/>
  <c r="AN67" i="5"/>
  <c r="AR62" i="11" s="1"/>
  <c r="AS62" s="1"/>
  <c r="AP67" i="5"/>
  <c r="AT62" i="11" s="1"/>
  <c r="AU62" s="1"/>
  <c r="AR67" i="5"/>
  <c r="AX62" i="11" s="1"/>
  <c r="AT67" i="5"/>
  <c r="AZ62" i="11" s="1"/>
  <c r="BA62" s="1"/>
  <c r="AV67" i="5"/>
  <c r="BB62" i="11" s="1"/>
  <c r="BC62" s="1"/>
  <c r="H68" i="5"/>
  <c r="K68"/>
  <c r="I63" i="11" s="1"/>
  <c r="J63" s="1"/>
  <c r="N68" i="5"/>
  <c r="K63" i="11" s="1"/>
  <c r="L63" s="1"/>
  <c r="P68" i="5"/>
  <c r="O63" i="11" s="1"/>
  <c r="R68" i="5"/>
  <c r="Q63" i="11" s="1"/>
  <c r="R63" s="1"/>
  <c r="T68" i="5"/>
  <c r="S63" i="11" s="1"/>
  <c r="T63" s="1"/>
  <c r="V68" i="5"/>
  <c r="W63" i="11" s="1"/>
  <c r="X68" i="5"/>
  <c r="Z68"/>
  <c r="AA63" i="11" s="1"/>
  <c r="AB63" s="1"/>
  <c r="AD68" i="5"/>
  <c r="AG68"/>
  <c r="AJ63" i="11" s="1"/>
  <c r="AK63" s="1"/>
  <c r="AJ68" i="5"/>
  <c r="AL63" i="11" s="1"/>
  <c r="AM63" s="1"/>
  <c r="AL68" i="5"/>
  <c r="AP63" i="11" s="1"/>
  <c r="AN68" i="5"/>
  <c r="AR63" i="11" s="1"/>
  <c r="AS63" s="1"/>
  <c r="AP68" i="5"/>
  <c r="AT63" i="11" s="1"/>
  <c r="AU63" s="1"/>
  <c r="AR68" i="5"/>
  <c r="AX63" i="11" s="1"/>
  <c r="AT68" i="5"/>
  <c r="AZ63" i="11" s="1"/>
  <c r="BA63" s="1"/>
  <c r="AV68" i="5"/>
  <c r="BB63" i="11" s="1"/>
  <c r="BC63" s="1"/>
  <c r="K69" i="5"/>
  <c r="I64" i="11" s="1"/>
  <c r="N69" i="5"/>
  <c r="K64" i="11" s="1"/>
  <c r="L64" s="1"/>
  <c r="P69" i="5"/>
  <c r="O64" i="11" s="1"/>
  <c r="R69" i="5"/>
  <c r="Q64" i="11" s="1"/>
  <c r="R64" s="1"/>
  <c r="T69" i="5"/>
  <c r="S64" i="11" s="1"/>
  <c r="T64" s="1"/>
  <c r="V69" i="5"/>
  <c r="W64" i="11" s="1"/>
  <c r="X69" i="5"/>
  <c r="Z69"/>
  <c r="AA64" i="11" s="1"/>
  <c r="AB64" s="1"/>
  <c r="AD69" i="5"/>
  <c r="AG69"/>
  <c r="AJ64" i="11" s="1"/>
  <c r="AK64" s="1"/>
  <c r="AJ69" i="5"/>
  <c r="AL64" i="11" s="1"/>
  <c r="AM64" s="1"/>
  <c r="AL69" i="5"/>
  <c r="AP64" i="11" s="1"/>
  <c r="AN69" i="5"/>
  <c r="AR64" i="11" s="1"/>
  <c r="AS64" s="1"/>
  <c r="AP69" i="5"/>
  <c r="AT64" i="11" s="1"/>
  <c r="AU64" s="1"/>
  <c r="AR69" i="5"/>
  <c r="AX64" i="11" s="1"/>
  <c r="AT69" i="5"/>
  <c r="AZ64" i="11" s="1"/>
  <c r="BA64" s="1"/>
  <c r="AV69" i="5"/>
  <c r="BB64" i="11" s="1"/>
  <c r="BC64" s="1"/>
  <c r="H70" i="5"/>
  <c r="K70"/>
  <c r="I65" i="11" s="1"/>
  <c r="J65" s="1"/>
  <c r="N70" i="5"/>
  <c r="K65" i="11" s="1"/>
  <c r="L65" s="1"/>
  <c r="P70" i="5"/>
  <c r="O65" i="11" s="1"/>
  <c r="R70" i="5"/>
  <c r="Q65" i="11" s="1"/>
  <c r="R65" s="1"/>
  <c r="T70" i="5"/>
  <c r="S65" i="11" s="1"/>
  <c r="T65" s="1"/>
  <c r="V70" i="5"/>
  <c r="W65" i="11" s="1"/>
  <c r="X70" i="5"/>
  <c r="Z70"/>
  <c r="AA65" i="11" s="1"/>
  <c r="AB65" s="1"/>
  <c r="AD70" i="5"/>
  <c r="AG70"/>
  <c r="AJ65" i="11" s="1"/>
  <c r="AK65" s="1"/>
  <c r="AJ70" i="5"/>
  <c r="AL65" i="11" s="1"/>
  <c r="AM65" s="1"/>
  <c r="AL70" i="5"/>
  <c r="AP65" i="11" s="1"/>
  <c r="AN70" i="5"/>
  <c r="AR65" i="11" s="1"/>
  <c r="AS65" s="1"/>
  <c r="AP70" i="5"/>
  <c r="AT65" i="11" s="1"/>
  <c r="AU65" s="1"/>
  <c r="AR70" i="5"/>
  <c r="AX65" i="11" s="1"/>
  <c r="AT70" i="5"/>
  <c r="AZ65" i="11" s="1"/>
  <c r="BA65" s="1"/>
  <c r="AV70" i="5"/>
  <c r="BB65" i="11" s="1"/>
  <c r="BC65" s="1"/>
  <c r="H71" i="5"/>
  <c r="K71"/>
  <c r="I66" i="11" s="1"/>
  <c r="J66" s="1"/>
  <c r="N71" i="5"/>
  <c r="K66" i="11" s="1"/>
  <c r="L66" s="1"/>
  <c r="P71" i="5"/>
  <c r="O66" i="11" s="1"/>
  <c r="R71" i="5"/>
  <c r="Q66" i="11" s="1"/>
  <c r="R66" s="1"/>
  <c r="T71" i="5"/>
  <c r="S66" i="11" s="1"/>
  <c r="T66" s="1"/>
  <c r="V71" i="5"/>
  <c r="W66" i="11" s="1"/>
  <c r="X71" i="5"/>
  <c r="Z71"/>
  <c r="AA66" i="11" s="1"/>
  <c r="AB66" s="1"/>
  <c r="AD71" i="5"/>
  <c r="AG71"/>
  <c r="AJ66" i="11" s="1"/>
  <c r="AK66" s="1"/>
  <c r="AJ71" i="5"/>
  <c r="AL66" i="11" s="1"/>
  <c r="AM66" s="1"/>
  <c r="AL71" i="5"/>
  <c r="AP66" i="11" s="1"/>
  <c r="AN71" i="5"/>
  <c r="AR66" i="11" s="1"/>
  <c r="AS66" s="1"/>
  <c r="AP71" i="5"/>
  <c r="AT66" i="11" s="1"/>
  <c r="AU66" s="1"/>
  <c r="AR71" i="5"/>
  <c r="AX66" i="11" s="1"/>
  <c r="AT71" i="5"/>
  <c r="AZ66" i="11" s="1"/>
  <c r="BA66" s="1"/>
  <c r="AV71" i="5"/>
  <c r="BB66" i="11" s="1"/>
  <c r="BC66" s="1"/>
  <c r="H72" i="5"/>
  <c r="K72"/>
  <c r="I67" i="11" s="1"/>
  <c r="J67" s="1"/>
  <c r="N72" i="5"/>
  <c r="K67" i="11" s="1"/>
  <c r="L67" s="1"/>
  <c r="P72" i="5"/>
  <c r="O67" i="11" s="1"/>
  <c r="R72" i="5"/>
  <c r="Q67" i="11" s="1"/>
  <c r="R67" s="1"/>
  <c r="T72" i="5"/>
  <c r="S67" i="11" s="1"/>
  <c r="T67" s="1"/>
  <c r="V72" i="5"/>
  <c r="W67" i="11" s="1"/>
  <c r="X72" i="5"/>
  <c r="Z72"/>
  <c r="AA67" i="11" s="1"/>
  <c r="AB67" s="1"/>
  <c r="AD72" i="5"/>
  <c r="AG72"/>
  <c r="AJ67" i="11" s="1"/>
  <c r="AK67" s="1"/>
  <c r="AJ72" i="5"/>
  <c r="AL67" i="11" s="1"/>
  <c r="AM67" s="1"/>
  <c r="AL72" i="5"/>
  <c r="AP67" i="11" s="1"/>
  <c r="AN72" i="5"/>
  <c r="AR67" i="11" s="1"/>
  <c r="AS67" s="1"/>
  <c r="AP72" i="5"/>
  <c r="AT67" i="11" s="1"/>
  <c r="AU67" s="1"/>
  <c r="AR72" i="5"/>
  <c r="AX67" i="11" s="1"/>
  <c r="AT72" i="5"/>
  <c r="AZ67" i="11" s="1"/>
  <c r="BA67" s="1"/>
  <c r="AV72" i="5"/>
  <c r="BB67" i="11" s="1"/>
  <c r="BC67" s="1"/>
  <c r="H73" i="5"/>
  <c r="K73"/>
  <c r="I68" i="11" s="1"/>
  <c r="J68" s="1"/>
  <c r="N73" i="5"/>
  <c r="K68" i="11" s="1"/>
  <c r="L68" s="1"/>
  <c r="P73" i="5"/>
  <c r="O68" i="11" s="1"/>
  <c r="R73" i="5"/>
  <c r="Q68" i="11" s="1"/>
  <c r="R68" s="1"/>
  <c r="T73" i="5"/>
  <c r="S68" i="11" s="1"/>
  <c r="T68" s="1"/>
  <c r="V73" i="5"/>
  <c r="W68" i="11" s="1"/>
  <c r="X73" i="5"/>
  <c r="Z73"/>
  <c r="AA68" i="11" s="1"/>
  <c r="AB68" s="1"/>
  <c r="AD73" i="5"/>
  <c r="AG73"/>
  <c r="AJ68" i="11" s="1"/>
  <c r="AK68" s="1"/>
  <c r="AJ73" i="5"/>
  <c r="AL68" i="11" s="1"/>
  <c r="AM68" s="1"/>
  <c r="AL73" i="5"/>
  <c r="AP68" i="11" s="1"/>
  <c r="AN73" i="5"/>
  <c r="AR68" i="11" s="1"/>
  <c r="AS68" s="1"/>
  <c r="AP73" i="5"/>
  <c r="AT68" i="11" s="1"/>
  <c r="AU68" s="1"/>
  <c r="AR73" i="5"/>
  <c r="AX68" i="11" s="1"/>
  <c r="AT73" i="5"/>
  <c r="AZ68" i="11" s="1"/>
  <c r="BA68" s="1"/>
  <c r="AV73" i="5"/>
  <c r="BB68" i="11" s="1"/>
  <c r="BC68" s="1"/>
  <c r="H74" i="5"/>
  <c r="K74"/>
  <c r="I69" i="11" s="1"/>
  <c r="J69" s="1"/>
  <c r="N74" i="5"/>
  <c r="K69" i="11" s="1"/>
  <c r="L69" s="1"/>
  <c r="P74" i="5"/>
  <c r="O69" i="11" s="1"/>
  <c r="R74" i="5"/>
  <c r="Q69" i="11" s="1"/>
  <c r="R69" s="1"/>
  <c r="T74" i="5"/>
  <c r="S69" i="11" s="1"/>
  <c r="T69" s="1"/>
  <c r="V74" i="5"/>
  <c r="W69" i="11" s="1"/>
  <c r="X74" i="5"/>
  <c r="Z74"/>
  <c r="AA69" i="11" s="1"/>
  <c r="AB69" s="1"/>
  <c r="AD74" i="5"/>
  <c r="AG74"/>
  <c r="AJ69" i="11" s="1"/>
  <c r="AK69" s="1"/>
  <c r="AJ74" i="5"/>
  <c r="AL69" i="11" s="1"/>
  <c r="AM69" s="1"/>
  <c r="AL74" i="5"/>
  <c r="AP69" i="11" s="1"/>
  <c r="AN74" i="5"/>
  <c r="AR69" i="11" s="1"/>
  <c r="AS69" s="1"/>
  <c r="AP74" i="5"/>
  <c r="AT69" i="11" s="1"/>
  <c r="AU69" s="1"/>
  <c r="AR74" i="5"/>
  <c r="AX69" i="11" s="1"/>
  <c r="AT74" i="5"/>
  <c r="AZ69" i="11" s="1"/>
  <c r="BA69" s="1"/>
  <c r="AV74" i="5"/>
  <c r="BB69" i="11" s="1"/>
  <c r="BC69" s="1"/>
  <c r="H75" i="5"/>
  <c r="K75"/>
  <c r="I70" i="11" s="1"/>
  <c r="J70" s="1"/>
  <c r="N75" i="5"/>
  <c r="K70" i="11" s="1"/>
  <c r="L70" s="1"/>
  <c r="P75" i="5"/>
  <c r="O70" i="11" s="1"/>
  <c r="R75" i="5"/>
  <c r="Q70" i="11" s="1"/>
  <c r="R70" s="1"/>
  <c r="T75" i="5"/>
  <c r="S70" i="11" s="1"/>
  <c r="T70" s="1"/>
  <c r="V75" i="5"/>
  <c r="W70" i="11" s="1"/>
  <c r="X75" i="5"/>
  <c r="Z75"/>
  <c r="AA70" i="11" s="1"/>
  <c r="AB70" s="1"/>
  <c r="AD75" i="5"/>
  <c r="AG75"/>
  <c r="AJ70" i="11" s="1"/>
  <c r="AK70" s="1"/>
  <c r="AJ75" i="5"/>
  <c r="AL70" i="11" s="1"/>
  <c r="AM70" s="1"/>
  <c r="AL75" i="5"/>
  <c r="AP70" i="11" s="1"/>
  <c r="AN75" i="5"/>
  <c r="AR70" i="11" s="1"/>
  <c r="AS70" s="1"/>
  <c r="AP75" i="5"/>
  <c r="AT70" i="11" s="1"/>
  <c r="AU70" s="1"/>
  <c r="AR75" i="5"/>
  <c r="AX70" i="11" s="1"/>
  <c r="AT75" i="5"/>
  <c r="AZ70" i="11" s="1"/>
  <c r="BA70" s="1"/>
  <c r="AV75" i="5"/>
  <c r="BB70" i="11" s="1"/>
  <c r="BC70" s="1"/>
  <c r="H76" i="5"/>
  <c r="K76"/>
  <c r="I71" i="11" s="1"/>
  <c r="J71" s="1"/>
  <c r="N76" i="5"/>
  <c r="K71" i="11" s="1"/>
  <c r="L71" s="1"/>
  <c r="P76" i="5"/>
  <c r="O71" i="11" s="1"/>
  <c r="R76" i="5"/>
  <c r="Q71" i="11" s="1"/>
  <c r="R71" s="1"/>
  <c r="T76" i="5"/>
  <c r="S71" i="11" s="1"/>
  <c r="T71" s="1"/>
  <c r="V76" i="5"/>
  <c r="W71" i="11" s="1"/>
  <c r="X76" i="5"/>
  <c r="Z76"/>
  <c r="AA71" i="11" s="1"/>
  <c r="AB71" s="1"/>
  <c r="AD76" i="5"/>
  <c r="AG76"/>
  <c r="AJ71" i="11" s="1"/>
  <c r="AK71" s="1"/>
  <c r="AJ76" i="5"/>
  <c r="AL71" i="11" s="1"/>
  <c r="AM71" s="1"/>
  <c r="AL76" i="5"/>
  <c r="AP71" i="11" s="1"/>
  <c r="AN76" i="5"/>
  <c r="AR71" i="11" s="1"/>
  <c r="AS71" s="1"/>
  <c r="AP76" i="5"/>
  <c r="AT71" i="11" s="1"/>
  <c r="AU71" s="1"/>
  <c r="AR76" i="5"/>
  <c r="AX71" i="11" s="1"/>
  <c r="AT76" i="5"/>
  <c r="AZ71" i="11" s="1"/>
  <c r="BA71" s="1"/>
  <c r="AV76" i="5"/>
  <c r="BB71" i="11" s="1"/>
  <c r="BC71" s="1"/>
  <c r="H77" i="5"/>
  <c r="K77"/>
  <c r="I72" i="11" s="1"/>
  <c r="J72" s="1"/>
  <c r="N77" i="5"/>
  <c r="K72" i="11" s="1"/>
  <c r="L72" s="1"/>
  <c r="P77" i="5"/>
  <c r="O72" i="11" s="1"/>
  <c r="R77" i="5"/>
  <c r="Q72" i="11" s="1"/>
  <c r="R72" s="1"/>
  <c r="T77" i="5"/>
  <c r="S72" i="11" s="1"/>
  <c r="T72" s="1"/>
  <c r="V77" i="5"/>
  <c r="W72" i="11" s="1"/>
  <c r="X77" i="5"/>
  <c r="Z77"/>
  <c r="AA72" i="11" s="1"/>
  <c r="AB72" s="1"/>
  <c r="AD77" i="5"/>
  <c r="AG77"/>
  <c r="AJ72" i="11" s="1"/>
  <c r="AK72" s="1"/>
  <c r="AJ77" i="5"/>
  <c r="AL72" i="11" s="1"/>
  <c r="AM72" s="1"/>
  <c r="AL77" i="5"/>
  <c r="AP72" i="11" s="1"/>
  <c r="AN77" i="5"/>
  <c r="AR72" i="11" s="1"/>
  <c r="AS72" s="1"/>
  <c r="AP77" i="5"/>
  <c r="AT72" i="11" s="1"/>
  <c r="AU72" s="1"/>
  <c r="AR77" i="5"/>
  <c r="AX72" i="11" s="1"/>
  <c r="AT77" i="5"/>
  <c r="AZ72" i="11" s="1"/>
  <c r="BA72" s="1"/>
  <c r="AV77" i="5"/>
  <c r="BB72" i="11" s="1"/>
  <c r="BC72" s="1"/>
  <c r="G112" i="4"/>
  <c r="AD78" i="5"/>
  <c r="AJ78"/>
  <c r="AL73" i="11" s="1"/>
  <c r="AM73" s="1"/>
  <c r="AL78" i="5"/>
  <c r="AP73" i="11" s="1"/>
  <c r="AN78" i="5"/>
  <c r="AR73" i="11" s="1"/>
  <c r="AS73" s="1"/>
  <c r="AP78" i="5"/>
  <c r="AT73" i="11" s="1"/>
  <c r="AU73" s="1"/>
  <c r="AR78" i="5"/>
  <c r="AX73" i="11" s="1"/>
  <c r="AT78" i="5"/>
  <c r="AZ73" i="11" s="1"/>
  <c r="BA73" s="1"/>
  <c r="AV78" i="5"/>
  <c r="BB73" i="11" s="1"/>
  <c r="BC73" s="1"/>
  <c r="H79" i="5"/>
  <c r="K79"/>
  <c r="I74" i="11" s="1"/>
  <c r="J74" s="1"/>
  <c r="N79" i="5"/>
  <c r="K74" i="11" s="1"/>
  <c r="L74" s="1"/>
  <c r="P79" i="5"/>
  <c r="O74" i="11" s="1"/>
  <c r="R79" i="5"/>
  <c r="Q74" i="11" s="1"/>
  <c r="R74" s="1"/>
  <c r="T79" i="5"/>
  <c r="S74" i="11" s="1"/>
  <c r="T74" s="1"/>
  <c r="V79" i="5"/>
  <c r="W74" i="11" s="1"/>
  <c r="X79" i="5"/>
  <c r="Z79"/>
  <c r="AA74" i="11" s="1"/>
  <c r="AB74" s="1"/>
  <c r="AD79" i="5"/>
  <c r="AJ79"/>
  <c r="AL74" i="11" s="1"/>
  <c r="AM74" s="1"/>
  <c r="AL79" i="5"/>
  <c r="AP74" i="11" s="1"/>
  <c r="AN79" i="5"/>
  <c r="AR74" i="11" s="1"/>
  <c r="AS74" s="1"/>
  <c r="AP79" i="5"/>
  <c r="AT74" i="11" s="1"/>
  <c r="AU74" s="1"/>
  <c r="AR79" i="5"/>
  <c r="AX74" i="11" s="1"/>
  <c r="AT79" i="5"/>
  <c r="AZ74" i="11" s="1"/>
  <c r="BA74" s="1"/>
  <c r="AV79" i="5"/>
  <c r="BB74" i="11" s="1"/>
  <c r="BC74" s="1"/>
  <c r="H80" i="5"/>
  <c r="K80"/>
  <c r="I75" i="11" s="1"/>
  <c r="J75" s="1"/>
  <c r="N80" i="5"/>
  <c r="K75" i="11" s="1"/>
  <c r="L75" s="1"/>
  <c r="P80" i="5"/>
  <c r="O75" i="11" s="1"/>
  <c r="R80" i="5"/>
  <c r="Q75" i="11" s="1"/>
  <c r="R75" s="1"/>
  <c r="T80" i="5"/>
  <c r="S75" i="11" s="1"/>
  <c r="T75" s="1"/>
  <c r="V80" i="5"/>
  <c r="W75" i="11" s="1"/>
  <c r="X80" i="5"/>
  <c r="Z80"/>
  <c r="AA75" i="11" s="1"/>
  <c r="AB75" s="1"/>
  <c r="AD80" i="5"/>
  <c r="AG80"/>
  <c r="AJ75" i="11" s="1"/>
  <c r="AK75" s="1"/>
  <c r="AJ80" i="5"/>
  <c r="AL75" i="11" s="1"/>
  <c r="AM75" s="1"/>
  <c r="AL80" i="5"/>
  <c r="AP75" i="11" s="1"/>
  <c r="AN80" i="5"/>
  <c r="AR75" i="11" s="1"/>
  <c r="AS75" s="1"/>
  <c r="AP80" i="5"/>
  <c r="AT75" i="11" s="1"/>
  <c r="AU75" s="1"/>
  <c r="AR80" i="5"/>
  <c r="AX75" i="11" s="1"/>
  <c r="AT80" i="5"/>
  <c r="AZ75" i="11" s="1"/>
  <c r="BA75" s="1"/>
  <c r="AV80" i="5"/>
  <c r="BB75" i="11" s="1"/>
  <c r="BC75" s="1"/>
  <c r="H81" i="5"/>
  <c r="K81"/>
  <c r="I76" i="11" s="1"/>
  <c r="J76" s="1"/>
  <c r="N81" i="5"/>
  <c r="K76" i="11" s="1"/>
  <c r="L76" s="1"/>
  <c r="P81" i="5"/>
  <c r="O76" i="11" s="1"/>
  <c r="R81" i="5"/>
  <c r="Q76" i="11" s="1"/>
  <c r="R76" s="1"/>
  <c r="T81" i="5"/>
  <c r="S76" i="11" s="1"/>
  <c r="T76" s="1"/>
  <c r="V81" i="5"/>
  <c r="W76" i="11" s="1"/>
  <c r="X81" i="5"/>
  <c r="Z81"/>
  <c r="AA76" i="11" s="1"/>
  <c r="AB76" s="1"/>
  <c r="AD81" i="5"/>
  <c r="AG81"/>
  <c r="AJ76" i="11" s="1"/>
  <c r="AK76" s="1"/>
  <c r="AJ81" i="5"/>
  <c r="AL76" i="11" s="1"/>
  <c r="AM76" s="1"/>
  <c r="AL81" i="5"/>
  <c r="AP76" i="11" s="1"/>
  <c r="AN81" i="5"/>
  <c r="AR76" i="11" s="1"/>
  <c r="AS76" s="1"/>
  <c r="AP81" i="5"/>
  <c r="AT76" i="11" s="1"/>
  <c r="AU76" s="1"/>
  <c r="AR81" i="5"/>
  <c r="AX76" i="11" s="1"/>
  <c r="AT81" i="5"/>
  <c r="AZ76" i="11" s="1"/>
  <c r="BA76" s="1"/>
  <c r="AV81" i="5"/>
  <c r="BB76" i="11" s="1"/>
  <c r="BC76" s="1"/>
  <c r="H82" i="5"/>
  <c r="K82"/>
  <c r="I77" i="11" s="1"/>
  <c r="J77" s="1"/>
  <c r="N82" i="5"/>
  <c r="K77" i="11" s="1"/>
  <c r="L77" s="1"/>
  <c r="P82" i="5"/>
  <c r="O77" i="11" s="1"/>
  <c r="R82" i="5"/>
  <c r="Q77" i="11" s="1"/>
  <c r="R77" s="1"/>
  <c r="T82" i="5"/>
  <c r="S77" i="11" s="1"/>
  <c r="T77" s="1"/>
  <c r="V82" i="5"/>
  <c r="W77" i="11" s="1"/>
  <c r="X82" i="5"/>
  <c r="Z82"/>
  <c r="AA77" i="11" s="1"/>
  <c r="AB77" s="1"/>
  <c r="AD82" i="5"/>
  <c r="AG82"/>
  <c r="AJ77" i="11" s="1"/>
  <c r="AK77" s="1"/>
  <c r="AJ82" i="5"/>
  <c r="AL77" i="11" s="1"/>
  <c r="AM77" s="1"/>
  <c r="AL82" i="5"/>
  <c r="AP77" i="11" s="1"/>
  <c r="AN82" i="5"/>
  <c r="AR77" i="11" s="1"/>
  <c r="AS77" s="1"/>
  <c r="AP82" i="5"/>
  <c r="AT77" i="11" s="1"/>
  <c r="AU77" s="1"/>
  <c r="AR82" i="5"/>
  <c r="AX77" i="11" s="1"/>
  <c r="AT82" i="5"/>
  <c r="AZ77" i="11" s="1"/>
  <c r="BA77" s="1"/>
  <c r="AV82" i="5"/>
  <c r="BB77" i="11" s="1"/>
  <c r="BC77" s="1"/>
  <c r="H83" i="5"/>
  <c r="K83"/>
  <c r="I78" i="11" s="1"/>
  <c r="J78" s="1"/>
  <c r="N83" i="5"/>
  <c r="K78" i="11" s="1"/>
  <c r="L78" s="1"/>
  <c r="P83" i="5"/>
  <c r="O78" i="11" s="1"/>
  <c r="R83" i="5"/>
  <c r="Q78" i="11" s="1"/>
  <c r="R78" s="1"/>
  <c r="T83" i="5"/>
  <c r="S78" i="11" s="1"/>
  <c r="T78" s="1"/>
  <c r="V83" i="5"/>
  <c r="W78" i="11" s="1"/>
  <c r="X83" i="5"/>
  <c r="Z83"/>
  <c r="AA78" i="11" s="1"/>
  <c r="AB78" s="1"/>
  <c r="AD83" i="5"/>
  <c r="AG83"/>
  <c r="AJ78" i="11" s="1"/>
  <c r="AK78" s="1"/>
  <c r="AJ83" i="5"/>
  <c r="AL78" i="11" s="1"/>
  <c r="AM78" s="1"/>
  <c r="AL83" i="5"/>
  <c r="AP78" i="11" s="1"/>
  <c r="AN83" i="5"/>
  <c r="AR78" i="11" s="1"/>
  <c r="AS78" s="1"/>
  <c r="AP83" i="5"/>
  <c r="AT78" i="11" s="1"/>
  <c r="AU78" s="1"/>
  <c r="AR83" i="5"/>
  <c r="AX78" i="11" s="1"/>
  <c r="AT83" i="5"/>
  <c r="AZ78" i="11" s="1"/>
  <c r="BA78" s="1"/>
  <c r="AV83" i="5"/>
  <c r="BB78" i="11" s="1"/>
  <c r="BC78" s="1"/>
  <c r="H84" i="5"/>
  <c r="K84"/>
  <c r="I79" i="11" s="1"/>
  <c r="J79" s="1"/>
  <c r="N84" i="5"/>
  <c r="K79" i="11" s="1"/>
  <c r="L79" s="1"/>
  <c r="P84" i="5"/>
  <c r="O79" i="11" s="1"/>
  <c r="R84" i="5"/>
  <c r="Q79" i="11" s="1"/>
  <c r="R79" s="1"/>
  <c r="T84" i="5"/>
  <c r="S79" i="11" s="1"/>
  <c r="T79" s="1"/>
  <c r="V84" i="5"/>
  <c r="W79" i="11" s="1"/>
  <c r="X84" i="5"/>
  <c r="Z84"/>
  <c r="AA79" i="11" s="1"/>
  <c r="AB79" s="1"/>
  <c r="AD84" i="5"/>
  <c r="AG84"/>
  <c r="AJ79" i="11" s="1"/>
  <c r="AK79" s="1"/>
  <c r="AJ84" i="5"/>
  <c r="AL79" i="11" s="1"/>
  <c r="AM79" s="1"/>
  <c r="AL84" i="5"/>
  <c r="AP79" i="11" s="1"/>
  <c r="AN84" i="5"/>
  <c r="AR79" i="11" s="1"/>
  <c r="AS79" s="1"/>
  <c r="AP84" i="5"/>
  <c r="AT79" i="11" s="1"/>
  <c r="AU79" s="1"/>
  <c r="AR84" i="5"/>
  <c r="AX79" i="11" s="1"/>
  <c r="AT84" i="5"/>
  <c r="AZ79" i="11" s="1"/>
  <c r="BA79" s="1"/>
  <c r="AV84" i="5"/>
  <c r="BB79" i="11" s="1"/>
  <c r="BC79" s="1"/>
  <c r="H85" i="5"/>
  <c r="K85"/>
  <c r="I80" i="11" s="1"/>
  <c r="J80" s="1"/>
  <c r="N85" i="5"/>
  <c r="K80" i="11" s="1"/>
  <c r="L80" s="1"/>
  <c r="P85" i="5"/>
  <c r="O80" i="11" s="1"/>
  <c r="P80" s="1"/>
  <c r="R85" i="5"/>
  <c r="Q80" i="11" s="1"/>
  <c r="T85" i="5"/>
  <c r="S80" i="11" s="1"/>
  <c r="T80" s="1"/>
  <c r="V85" i="5"/>
  <c r="W80" i="11" s="1"/>
  <c r="X85" i="5"/>
  <c r="Z85"/>
  <c r="AA80" i="11" s="1"/>
  <c r="AB80" s="1"/>
  <c r="AD85" i="5"/>
  <c r="AJ85"/>
  <c r="AL80" i="11" s="1"/>
  <c r="AM80" s="1"/>
  <c r="AL85" i="5"/>
  <c r="AP80" i="11" s="1"/>
  <c r="AN85" i="5"/>
  <c r="AR80" i="11" s="1"/>
  <c r="AS80" s="1"/>
  <c r="AP85" i="5"/>
  <c r="AT80" i="11" s="1"/>
  <c r="AU80" s="1"/>
  <c r="AR85" i="5"/>
  <c r="AX80" i="11" s="1"/>
  <c r="AT85" i="5"/>
  <c r="AZ80" i="11" s="1"/>
  <c r="BA80" s="1"/>
  <c r="AV85" i="5"/>
  <c r="BB80" i="11" s="1"/>
  <c r="BC80" s="1"/>
  <c r="AD86" i="5"/>
  <c r="AJ86"/>
  <c r="AL81" i="11" s="1"/>
  <c r="AM81" s="1"/>
  <c r="AL86" i="5"/>
  <c r="AP81" i="11" s="1"/>
  <c r="AN86" i="5"/>
  <c r="AR81" i="11" s="1"/>
  <c r="AS81" s="1"/>
  <c r="AP86" i="5"/>
  <c r="AT81" i="11" s="1"/>
  <c r="AU81" s="1"/>
  <c r="AR86" i="5"/>
  <c r="AX81" i="11" s="1"/>
  <c r="AT86" i="5"/>
  <c r="AZ81" i="11" s="1"/>
  <c r="BA81" s="1"/>
  <c r="AV86" i="5"/>
  <c r="BB81" i="11" s="1"/>
  <c r="BC81" s="1"/>
  <c r="T87" i="5"/>
  <c r="S82" i="11" s="1"/>
  <c r="T82" s="1"/>
  <c r="V87" i="5"/>
  <c r="W82" i="11" s="1"/>
  <c r="X87" i="5"/>
  <c r="Z87"/>
  <c r="AA82" i="11" s="1"/>
  <c r="AB82" s="1"/>
  <c r="AD87" i="5"/>
  <c r="AG87"/>
  <c r="AJ82" i="11" s="1"/>
  <c r="AK82" s="1"/>
  <c r="AJ87" i="5"/>
  <c r="AL82" i="11" s="1"/>
  <c r="AM82" s="1"/>
  <c r="AL87" i="5"/>
  <c r="AP82" i="11" s="1"/>
  <c r="AN87" i="5"/>
  <c r="AR82" i="11" s="1"/>
  <c r="AS82" s="1"/>
  <c r="AP87" i="5"/>
  <c r="AT82" i="11" s="1"/>
  <c r="AU82" s="1"/>
  <c r="AR87" i="5"/>
  <c r="AX82" i="11" s="1"/>
  <c r="AT87" i="5"/>
  <c r="AZ82" i="11" s="1"/>
  <c r="BA82" s="1"/>
  <c r="AV87" i="5"/>
  <c r="BB82" i="11" s="1"/>
  <c r="BC82" s="1"/>
  <c r="T88" i="5"/>
  <c r="S83" i="11" s="1"/>
  <c r="V88" i="5"/>
  <c r="W83" i="11" s="1"/>
  <c r="X88" i="5"/>
  <c r="Z88"/>
  <c r="AA83" i="11" s="1"/>
  <c r="AB83" s="1"/>
  <c r="AD88" i="5"/>
  <c r="AG88"/>
  <c r="AJ83" i="11" s="1"/>
  <c r="AK83" s="1"/>
  <c r="AJ88" i="5"/>
  <c r="AL83" i="11" s="1"/>
  <c r="AM83" s="1"/>
  <c r="AL88" i="5"/>
  <c r="AP83" i="11" s="1"/>
  <c r="AN88" i="5"/>
  <c r="AR83" i="11" s="1"/>
  <c r="AS83" s="1"/>
  <c r="AP88" i="5"/>
  <c r="AT83" i="11" s="1"/>
  <c r="AU83" s="1"/>
  <c r="AR88" i="5"/>
  <c r="AX83" i="11" s="1"/>
  <c r="AT88" i="5"/>
  <c r="AZ83" i="11" s="1"/>
  <c r="BA83" s="1"/>
  <c r="AV88" i="5"/>
  <c r="BB83" i="11" s="1"/>
  <c r="BC83" s="1"/>
  <c r="P89" i="5"/>
  <c r="O84" i="11" s="1"/>
  <c r="R89" i="5"/>
  <c r="Q84" i="11" s="1"/>
  <c r="R84" s="1"/>
  <c r="T89" i="5"/>
  <c r="S84" i="11" s="1"/>
  <c r="T84" s="1"/>
  <c r="V89" i="5"/>
  <c r="W84" i="11" s="1"/>
  <c r="X89" i="5"/>
  <c r="Z89"/>
  <c r="AA84" i="11" s="1"/>
  <c r="AB84" s="1"/>
  <c r="AD89" i="5"/>
  <c r="AG89"/>
  <c r="AJ84" i="11" s="1"/>
  <c r="AK84" s="1"/>
  <c r="AJ89" i="5"/>
  <c r="AL84" i="11" s="1"/>
  <c r="AM84" s="1"/>
  <c r="AL89" i="5"/>
  <c r="AP84" i="11" s="1"/>
  <c r="AN89" i="5"/>
  <c r="AR84" i="11" s="1"/>
  <c r="AS84" s="1"/>
  <c r="AP89" i="5"/>
  <c r="AT84" i="11" s="1"/>
  <c r="AU84" s="1"/>
  <c r="AR89" i="5"/>
  <c r="AX84" i="11" s="1"/>
  <c r="AT89" i="5"/>
  <c r="AZ84" i="11" s="1"/>
  <c r="BA84" s="1"/>
  <c r="AV89" i="5"/>
  <c r="BB84" i="11" s="1"/>
  <c r="BC84" s="1"/>
  <c r="P90" i="5"/>
  <c r="O85" i="11" s="1"/>
  <c r="R90" i="5"/>
  <c r="Q85" i="11" s="1"/>
  <c r="R85" s="1"/>
  <c r="T90" i="5"/>
  <c r="S85" i="11" s="1"/>
  <c r="T85" s="1"/>
  <c r="V90" i="5"/>
  <c r="W85" i="11" s="1"/>
  <c r="X90" i="5"/>
  <c r="Z90"/>
  <c r="AA85" i="11" s="1"/>
  <c r="AB85" s="1"/>
  <c r="AD90" i="5"/>
  <c r="AJ90"/>
  <c r="AL85" i="11" s="1"/>
  <c r="AM85" s="1"/>
  <c r="AL90" i="5"/>
  <c r="AP85" i="11" s="1"/>
  <c r="AN90" i="5"/>
  <c r="AR85" i="11" s="1"/>
  <c r="AS85" s="1"/>
  <c r="AP90" i="5"/>
  <c r="AT85" i="11" s="1"/>
  <c r="AU85" s="1"/>
  <c r="AR90" i="5"/>
  <c r="AX85" i="11" s="1"/>
  <c r="AT90" i="5"/>
  <c r="AZ85" i="11" s="1"/>
  <c r="BA85" s="1"/>
  <c r="AV90" i="5"/>
  <c r="BB85" i="11" s="1"/>
  <c r="BC85" s="1"/>
  <c r="P91" i="5"/>
  <c r="O86" i="11" s="1"/>
  <c r="R91" i="5"/>
  <c r="Q86" i="11" s="1"/>
  <c r="R86" s="1"/>
  <c r="T91" i="5"/>
  <c r="S86" i="11" s="1"/>
  <c r="T86" s="1"/>
  <c r="V91" i="5"/>
  <c r="W86" i="11" s="1"/>
  <c r="X91" i="5"/>
  <c r="Z91"/>
  <c r="AA86" i="11" s="1"/>
  <c r="AB86" s="1"/>
  <c r="AD91" i="5"/>
  <c r="AJ91"/>
  <c r="AL86" i="11" s="1"/>
  <c r="AM86" s="1"/>
  <c r="AL91" i="5"/>
  <c r="AP86" i="11" s="1"/>
  <c r="AN91" i="5"/>
  <c r="AR86" i="11" s="1"/>
  <c r="AS86" s="1"/>
  <c r="AP91" i="5"/>
  <c r="AT86" i="11" s="1"/>
  <c r="AU86" s="1"/>
  <c r="AR91" i="5"/>
  <c r="AX86" i="11" s="1"/>
  <c r="AT91" i="5"/>
  <c r="AZ86" i="11" s="1"/>
  <c r="BA86" s="1"/>
  <c r="AV91" i="5"/>
  <c r="BB86" i="11" s="1"/>
  <c r="BC86" s="1"/>
  <c r="H92" i="5"/>
  <c r="K92"/>
  <c r="I87" i="11" s="1"/>
  <c r="J87" s="1"/>
  <c r="P92" i="5"/>
  <c r="O87" i="11" s="1"/>
  <c r="R92" i="5"/>
  <c r="Q87" i="11" s="1"/>
  <c r="R87" s="1"/>
  <c r="T92" i="5"/>
  <c r="S87" i="11" s="1"/>
  <c r="T87" s="1"/>
  <c r="V92" i="5"/>
  <c r="W87" i="11" s="1"/>
  <c r="X92" i="5"/>
  <c r="Z92"/>
  <c r="AA87" i="11" s="1"/>
  <c r="AB87" s="1"/>
  <c r="AD92" i="5"/>
  <c r="AJ92"/>
  <c r="AL87" i="11" s="1"/>
  <c r="AM87" s="1"/>
  <c r="AL92" i="5"/>
  <c r="AP87" i="11" s="1"/>
  <c r="AN92" i="5"/>
  <c r="AR87" i="11" s="1"/>
  <c r="AS87" s="1"/>
  <c r="AP92" i="5"/>
  <c r="AT87" i="11" s="1"/>
  <c r="AU87" s="1"/>
  <c r="AR92" i="5"/>
  <c r="AX87" i="11" s="1"/>
  <c r="AT92" i="5"/>
  <c r="AZ87" i="11" s="1"/>
  <c r="BA87" s="1"/>
  <c r="AV92" i="5"/>
  <c r="BB87" i="11" s="1"/>
  <c r="BC87" s="1"/>
  <c r="H93" i="5"/>
  <c r="K93"/>
  <c r="I88" i="11" s="1"/>
  <c r="J88" s="1"/>
  <c r="N93" i="5"/>
  <c r="K88" i="11" s="1"/>
  <c r="L88" s="1"/>
  <c r="P93" i="5"/>
  <c r="O88" i="11" s="1"/>
  <c r="R93" i="5"/>
  <c r="Q88" i="11" s="1"/>
  <c r="R88" s="1"/>
  <c r="T93" i="5"/>
  <c r="S88" i="11" s="1"/>
  <c r="T88" s="1"/>
  <c r="V93" i="5"/>
  <c r="W88" i="11" s="1"/>
  <c r="X93" i="5"/>
  <c r="Z93"/>
  <c r="AA88" i="11" s="1"/>
  <c r="AB88" s="1"/>
  <c r="AD93" i="5"/>
  <c r="AJ93"/>
  <c r="AL88" i="11" s="1"/>
  <c r="AM88" s="1"/>
  <c r="AL93" i="5"/>
  <c r="AP88" i="11" s="1"/>
  <c r="AN93" i="5"/>
  <c r="AR88" i="11" s="1"/>
  <c r="AS88" s="1"/>
  <c r="AP93" i="5"/>
  <c r="AT88" i="11" s="1"/>
  <c r="AU88" s="1"/>
  <c r="AR93" i="5"/>
  <c r="AX88" i="11" s="1"/>
  <c r="AT93" i="5"/>
  <c r="AZ88" i="11" s="1"/>
  <c r="BA88" s="1"/>
  <c r="AV93" i="5"/>
  <c r="BB88" i="11" s="1"/>
  <c r="BC88" s="1"/>
  <c r="N94" i="5"/>
  <c r="K89" i="11" s="1"/>
  <c r="P94" i="5"/>
  <c r="O89" i="11" s="1"/>
  <c r="R94" i="5"/>
  <c r="Q89" i="11" s="1"/>
  <c r="R89" s="1"/>
  <c r="T94" i="5"/>
  <c r="S89" i="11" s="1"/>
  <c r="T89" s="1"/>
  <c r="V94" i="5"/>
  <c r="W89" i="11" s="1"/>
  <c r="X94" i="5"/>
  <c r="Z94"/>
  <c r="AA89" i="11" s="1"/>
  <c r="AB89" s="1"/>
  <c r="AD94" i="5"/>
  <c r="AJ94"/>
  <c r="AL89" i="11" s="1"/>
  <c r="AM89" s="1"/>
  <c r="AL94" i="5"/>
  <c r="AP89" i="11" s="1"/>
  <c r="AN94" i="5"/>
  <c r="AR89" i="11" s="1"/>
  <c r="AS89" s="1"/>
  <c r="AP94" i="5"/>
  <c r="AT89" i="11" s="1"/>
  <c r="AU89" s="1"/>
  <c r="AR94" i="5"/>
  <c r="AX89" i="11" s="1"/>
  <c r="AT94" i="5"/>
  <c r="AZ89" i="11" s="1"/>
  <c r="BA89" s="1"/>
  <c r="AV94" i="5"/>
  <c r="BB89" i="11" s="1"/>
  <c r="BC89" s="1"/>
  <c r="AD95" i="5"/>
  <c r="AJ95"/>
  <c r="AL90" i="11" s="1"/>
  <c r="AM90" s="1"/>
  <c r="AL95" i="5"/>
  <c r="AP90" i="11" s="1"/>
  <c r="AN95" i="5"/>
  <c r="AR90" i="11" s="1"/>
  <c r="AS90" s="1"/>
  <c r="AP95" i="5"/>
  <c r="AT90" i="11" s="1"/>
  <c r="AU90" s="1"/>
  <c r="AR95" i="5"/>
  <c r="AX90" i="11" s="1"/>
  <c r="AT95" i="5"/>
  <c r="AZ90" i="11" s="1"/>
  <c r="BA90" s="1"/>
  <c r="AV95" i="5"/>
  <c r="BB90" i="11" s="1"/>
  <c r="BC90" s="1"/>
  <c r="AD96" i="5"/>
  <c r="AG96"/>
  <c r="AJ91" i="11" s="1"/>
  <c r="AK91" s="1"/>
  <c r="AJ96" i="5"/>
  <c r="AL91" i="11" s="1"/>
  <c r="AM91" s="1"/>
  <c r="AL96" i="5"/>
  <c r="AP91" i="11" s="1"/>
  <c r="AN96" i="5"/>
  <c r="AR91" i="11" s="1"/>
  <c r="AS91" s="1"/>
  <c r="AP96" i="5"/>
  <c r="AT91" i="11" s="1"/>
  <c r="AU91" s="1"/>
  <c r="AR96" i="5"/>
  <c r="AX91" i="11" s="1"/>
  <c r="AT96" i="5"/>
  <c r="AZ91" i="11" s="1"/>
  <c r="BA91" s="1"/>
  <c r="AV96" i="5"/>
  <c r="BB91" i="11" s="1"/>
  <c r="BC91" s="1"/>
  <c r="AD97" i="5"/>
  <c r="AG97"/>
  <c r="AJ92" i="11" s="1"/>
  <c r="AK92" s="1"/>
  <c r="AJ97" i="5"/>
  <c r="AL92" i="11" s="1"/>
  <c r="AM92" s="1"/>
  <c r="AL97" i="5"/>
  <c r="AP92" i="11" s="1"/>
  <c r="AN97" i="5"/>
  <c r="AR92" i="11" s="1"/>
  <c r="AS92" s="1"/>
  <c r="AP97" i="5"/>
  <c r="AT92" i="11" s="1"/>
  <c r="AU92" s="1"/>
  <c r="AR97" i="5"/>
  <c r="AX92" i="11" s="1"/>
  <c r="AT97" i="5"/>
  <c r="AZ92" i="11" s="1"/>
  <c r="BA92" s="1"/>
  <c r="AV97" i="5"/>
  <c r="BB92" i="11" s="1"/>
  <c r="BC92" s="1"/>
  <c r="AD98" i="5"/>
  <c r="AG98"/>
  <c r="AJ93" i="11" s="1"/>
  <c r="AK93" s="1"/>
  <c r="AJ98" i="5"/>
  <c r="AL93" i="11" s="1"/>
  <c r="AM93" s="1"/>
  <c r="AL98" i="5"/>
  <c r="AP93" i="11" s="1"/>
  <c r="AN98" i="5"/>
  <c r="AR93" i="11" s="1"/>
  <c r="AS93" s="1"/>
  <c r="AP98" i="5"/>
  <c r="AT93" i="11" s="1"/>
  <c r="AU93" s="1"/>
  <c r="AR98" i="5"/>
  <c r="AX93" i="11" s="1"/>
  <c r="AT98" i="5"/>
  <c r="AZ93" i="11" s="1"/>
  <c r="BA93" s="1"/>
  <c r="AV98" i="5"/>
  <c r="BB93" i="11" s="1"/>
  <c r="BC93" s="1"/>
  <c r="H99" i="5"/>
  <c r="AD99"/>
  <c r="AJ99"/>
  <c r="AL94" i="11" s="1"/>
  <c r="AM94" s="1"/>
  <c r="AL99" i="5"/>
  <c r="AP94" i="11" s="1"/>
  <c r="AN99" i="5"/>
  <c r="AR94" i="11" s="1"/>
  <c r="AS94" s="1"/>
  <c r="AP99" i="5"/>
  <c r="AT94" i="11" s="1"/>
  <c r="AU94" s="1"/>
  <c r="AR99" i="5"/>
  <c r="AX94" i="11" s="1"/>
  <c r="AT99" i="5"/>
  <c r="AZ94" i="11" s="1"/>
  <c r="BA94" s="1"/>
  <c r="AV99" i="5"/>
  <c r="BB94" i="11" s="1"/>
  <c r="BC94" s="1"/>
  <c r="H100" i="5"/>
  <c r="K100"/>
  <c r="I95" i="11" s="1"/>
  <c r="J95" s="1"/>
  <c r="AD100" i="5"/>
  <c r="AJ100"/>
  <c r="AL95" i="11" s="1"/>
  <c r="AM95" s="1"/>
  <c r="AL100" i="5"/>
  <c r="AP95" i="11" s="1"/>
  <c r="AN100" i="5"/>
  <c r="AR95" i="11" s="1"/>
  <c r="AS95" s="1"/>
  <c r="AP100" i="5"/>
  <c r="AT95" i="11" s="1"/>
  <c r="AU95" s="1"/>
  <c r="AR100" i="5"/>
  <c r="AX95" i="11" s="1"/>
  <c r="AT100" i="5"/>
  <c r="AZ95" i="11" s="1"/>
  <c r="BA95" s="1"/>
  <c r="AV100" i="5"/>
  <c r="BB95" i="11" s="1"/>
  <c r="BC95" s="1"/>
  <c r="H101" i="5"/>
  <c r="K101"/>
  <c r="I96" i="11" s="1"/>
  <c r="J96" s="1"/>
  <c r="AD101" i="5"/>
  <c r="AJ101"/>
  <c r="AL96" i="11" s="1"/>
  <c r="AM96" s="1"/>
  <c r="AL101" i="5"/>
  <c r="AP96" i="11" s="1"/>
  <c r="AN101" i="5"/>
  <c r="AR96" i="11" s="1"/>
  <c r="AS96" s="1"/>
  <c r="AP101" i="5"/>
  <c r="AT96" i="11" s="1"/>
  <c r="AU96" s="1"/>
  <c r="AR101" i="5"/>
  <c r="AX96" i="11" s="1"/>
  <c r="AT101" i="5"/>
  <c r="AZ96" i="11" s="1"/>
  <c r="BA96" s="1"/>
  <c r="AV101" i="5"/>
  <c r="BB96" i="11" s="1"/>
  <c r="BC96" s="1"/>
  <c r="H102" i="5"/>
  <c r="K102"/>
  <c r="I97" i="11" s="1"/>
  <c r="J97" s="1"/>
  <c r="AD102" i="5"/>
  <c r="AJ102"/>
  <c r="AL97" i="11" s="1"/>
  <c r="AM97" s="1"/>
  <c r="AL102" i="5"/>
  <c r="AP97" i="11" s="1"/>
  <c r="AN102" i="5"/>
  <c r="AR97" i="11" s="1"/>
  <c r="AS97" s="1"/>
  <c r="AP102" i="5"/>
  <c r="AT97" i="11" s="1"/>
  <c r="AU97" s="1"/>
  <c r="AR102" i="5"/>
  <c r="AX97" i="11" s="1"/>
  <c r="AT102" i="5"/>
  <c r="AZ97" i="11" s="1"/>
  <c r="BA97" s="1"/>
  <c r="AV102" i="5"/>
  <c r="BB97" i="11" s="1"/>
  <c r="BC97" s="1"/>
  <c r="H103" i="5"/>
  <c r="K103"/>
  <c r="I98" i="11" s="1"/>
  <c r="J98" s="1"/>
  <c r="AD103" i="5"/>
  <c r="AG103"/>
  <c r="AJ98" i="11" s="1"/>
  <c r="AK98" s="1"/>
  <c r="AJ103" i="5"/>
  <c r="AL98" i="11" s="1"/>
  <c r="AM98" s="1"/>
  <c r="AL103" i="5"/>
  <c r="AP98" i="11" s="1"/>
  <c r="AN103" i="5"/>
  <c r="AR98" i="11" s="1"/>
  <c r="AS98" s="1"/>
  <c r="AP103" i="5"/>
  <c r="AT98" i="11" s="1"/>
  <c r="AU98" s="1"/>
  <c r="AR103" i="5"/>
  <c r="AX98" i="11" s="1"/>
  <c r="AT103" i="5"/>
  <c r="AZ98" i="11" s="1"/>
  <c r="BA98" s="1"/>
  <c r="AV103" i="5"/>
  <c r="BB98" i="11" s="1"/>
  <c r="BC98" s="1"/>
  <c r="H104" i="5"/>
  <c r="K104"/>
  <c r="I99" i="11" s="1"/>
  <c r="J99" s="1"/>
  <c r="AD104" i="5"/>
  <c r="AG104"/>
  <c r="AJ99" i="11" s="1"/>
  <c r="AK99" s="1"/>
  <c r="AJ104" i="5"/>
  <c r="AL99" i="11" s="1"/>
  <c r="AM99" s="1"/>
  <c r="AL104" i="5"/>
  <c r="AP99" i="11" s="1"/>
  <c r="AN104" i="5"/>
  <c r="AR99" i="11" s="1"/>
  <c r="AS99" s="1"/>
  <c r="AP104" i="5"/>
  <c r="AT99" i="11" s="1"/>
  <c r="AU99" s="1"/>
  <c r="AR104" i="5"/>
  <c r="AX99" i="11" s="1"/>
  <c r="AT104" i="5"/>
  <c r="AZ99" i="11" s="1"/>
  <c r="BA99" s="1"/>
  <c r="AV104" i="5"/>
  <c r="BB99" i="11" s="1"/>
  <c r="BC99" s="1"/>
  <c r="H105" i="5"/>
  <c r="K105"/>
  <c r="I100" i="11" s="1"/>
  <c r="J100" s="1"/>
  <c r="AD105" i="5"/>
  <c r="AG105"/>
  <c r="AJ100" i="11" s="1"/>
  <c r="AK100" s="1"/>
  <c r="AJ105" i="5"/>
  <c r="AL100" i="11" s="1"/>
  <c r="AM100" s="1"/>
  <c r="AL105" i="5"/>
  <c r="AP100" i="11" s="1"/>
  <c r="AN105" i="5"/>
  <c r="AR100" i="11" s="1"/>
  <c r="AS100" s="1"/>
  <c r="AP105" i="5"/>
  <c r="AT100" i="11" s="1"/>
  <c r="AU100" s="1"/>
  <c r="AR105" i="5"/>
  <c r="AX100" i="11" s="1"/>
  <c r="AT105" i="5"/>
  <c r="AZ100" i="11" s="1"/>
  <c r="BA100" s="1"/>
  <c r="AV105" i="5"/>
  <c r="BB100" i="11" s="1"/>
  <c r="BC100" s="1"/>
  <c r="H106" i="5"/>
  <c r="K106"/>
  <c r="I101" i="11" s="1"/>
  <c r="J101" s="1"/>
  <c r="AD106" i="5"/>
  <c r="AG106"/>
  <c r="AJ101" i="11" s="1"/>
  <c r="AK101" s="1"/>
  <c r="AJ106" i="5"/>
  <c r="AL101" i="11" s="1"/>
  <c r="AM101" s="1"/>
  <c r="AL106" i="5"/>
  <c r="AP101" i="11" s="1"/>
  <c r="AN106" i="5"/>
  <c r="AR101" i="11" s="1"/>
  <c r="AS101" s="1"/>
  <c r="AP106" i="5"/>
  <c r="AT101" i="11" s="1"/>
  <c r="AU101" s="1"/>
  <c r="AR106" i="5"/>
  <c r="AX101" i="11" s="1"/>
  <c r="AT106" i="5"/>
  <c r="AZ101" i="11" s="1"/>
  <c r="BA101" s="1"/>
  <c r="AV106" i="5"/>
  <c r="BB101" i="11" s="1"/>
  <c r="BC101" s="1"/>
  <c r="H107" i="5"/>
  <c r="K107"/>
  <c r="I102" i="11" s="1"/>
  <c r="J102" s="1"/>
  <c r="AD107" i="5"/>
  <c r="AG107"/>
  <c r="AJ102" i="11" s="1"/>
  <c r="AK102" s="1"/>
  <c r="AJ107" i="5"/>
  <c r="AL102" i="11" s="1"/>
  <c r="AM102" s="1"/>
  <c r="AL107" i="5"/>
  <c r="AP102" i="11" s="1"/>
  <c r="AN107" i="5"/>
  <c r="AR102" i="11" s="1"/>
  <c r="AS102" s="1"/>
  <c r="AP107" i="5"/>
  <c r="AT102" i="11" s="1"/>
  <c r="AU102" s="1"/>
  <c r="AR107" i="5"/>
  <c r="AX102" i="11" s="1"/>
  <c r="AT107" i="5"/>
  <c r="AZ102" i="11" s="1"/>
  <c r="BA102" s="1"/>
  <c r="AV107" i="5"/>
  <c r="BB102" i="11" s="1"/>
  <c r="BC102" s="1"/>
  <c r="H108" i="5"/>
  <c r="K108"/>
  <c r="I103" i="11" s="1"/>
  <c r="J103" s="1"/>
  <c r="AD108" i="5"/>
  <c r="AG108"/>
  <c r="AJ103" i="11" s="1"/>
  <c r="AK103" s="1"/>
  <c r="AJ108" i="5"/>
  <c r="AL103" i="11" s="1"/>
  <c r="AM103" s="1"/>
  <c r="AL108" i="5"/>
  <c r="AP103" i="11" s="1"/>
  <c r="AN108" i="5"/>
  <c r="AR103" i="11" s="1"/>
  <c r="AS103" s="1"/>
  <c r="AP108" i="5"/>
  <c r="AT103" i="11" s="1"/>
  <c r="AU103" s="1"/>
  <c r="AR108" i="5"/>
  <c r="AX103" i="11" s="1"/>
  <c r="AT108" i="5"/>
  <c r="AZ103" i="11" s="1"/>
  <c r="BA103" s="1"/>
  <c r="AV108" i="5"/>
  <c r="BB103" i="11" s="1"/>
  <c r="BC103" s="1"/>
  <c r="K109" i="5"/>
  <c r="I104" i="11" s="1"/>
  <c r="J104" s="1"/>
  <c r="AD109" i="5"/>
  <c r="AG109"/>
  <c r="AJ104" i="11" s="1"/>
  <c r="AK104" s="1"/>
  <c r="AJ109" i="5"/>
  <c r="AL104" i="11" s="1"/>
  <c r="AM104" s="1"/>
  <c r="AL109" i="5"/>
  <c r="AP104" i="11" s="1"/>
  <c r="AN109" i="5"/>
  <c r="AR104" i="11" s="1"/>
  <c r="AS104" s="1"/>
  <c r="AP109" i="5"/>
  <c r="AT104" i="11" s="1"/>
  <c r="AU104" s="1"/>
  <c r="AR109" i="5"/>
  <c r="AX104" i="11" s="1"/>
  <c r="AT109" i="5"/>
  <c r="AZ104" i="11" s="1"/>
  <c r="BA104" s="1"/>
  <c r="AV109" i="5"/>
  <c r="BB104" i="11" s="1"/>
  <c r="BC104" s="1"/>
  <c r="K110" i="5"/>
  <c r="I105" i="11" s="1"/>
  <c r="J105" s="1"/>
  <c r="AD110" i="5"/>
  <c r="AG110"/>
  <c r="AJ105" i="11" s="1"/>
  <c r="AK105" s="1"/>
  <c r="AJ110" i="5"/>
  <c r="AL105" i="11" s="1"/>
  <c r="AM105" s="1"/>
  <c r="AL110" i="5"/>
  <c r="AP105" i="11" s="1"/>
  <c r="AN110" i="5"/>
  <c r="AR105" i="11" s="1"/>
  <c r="AS105" s="1"/>
  <c r="AP110" i="5"/>
  <c r="AT105" i="11" s="1"/>
  <c r="AU105" s="1"/>
  <c r="AR110" i="5"/>
  <c r="AX105" i="11" s="1"/>
  <c r="AT110" i="5"/>
  <c r="AZ105" i="11" s="1"/>
  <c r="BA105" s="1"/>
  <c r="AV110" i="5"/>
  <c r="BB105" i="11" s="1"/>
  <c r="BC105" s="1"/>
  <c r="H111" i="5"/>
  <c r="K111"/>
  <c r="I106" i="11" s="1"/>
  <c r="J106" s="1"/>
  <c r="AD111" i="5"/>
  <c r="AG111"/>
  <c r="AJ106" i="11" s="1"/>
  <c r="AK106" s="1"/>
  <c r="AJ111" i="5"/>
  <c r="AL106" i="11" s="1"/>
  <c r="AM106" s="1"/>
  <c r="AL111" i="5"/>
  <c r="AP106" i="11" s="1"/>
  <c r="AN111" i="5"/>
  <c r="AR106" i="11" s="1"/>
  <c r="AS106" s="1"/>
  <c r="AP111" i="5"/>
  <c r="AT106" i="11" s="1"/>
  <c r="AU106" s="1"/>
  <c r="AR111" i="5"/>
  <c r="AX106" i="11" s="1"/>
  <c r="AT111" i="5"/>
  <c r="AZ106" i="11" s="1"/>
  <c r="BA106" s="1"/>
  <c r="AV111" i="5"/>
  <c r="BB106" i="11" s="1"/>
  <c r="BC106" s="1"/>
  <c r="H112" i="5"/>
  <c r="K112"/>
  <c r="I107" i="11" s="1"/>
  <c r="J107" s="1"/>
  <c r="AD112" i="5"/>
  <c r="AG112"/>
  <c r="AJ107" i="11" s="1"/>
  <c r="AK107" s="1"/>
  <c r="AJ112" i="5"/>
  <c r="AL107" i="11" s="1"/>
  <c r="AM107" s="1"/>
  <c r="AL112" i="5"/>
  <c r="AP107" i="11" s="1"/>
  <c r="AN112" i="5"/>
  <c r="AR107" i="11" s="1"/>
  <c r="AS107" s="1"/>
  <c r="AP112" i="5"/>
  <c r="AT107" i="11" s="1"/>
  <c r="AU107" s="1"/>
  <c r="AR112" i="5"/>
  <c r="AX107" i="11" s="1"/>
  <c r="AT112" i="5"/>
  <c r="AZ107" i="11" s="1"/>
  <c r="BA107" s="1"/>
  <c r="AV112" i="5"/>
  <c r="BB107" i="11" s="1"/>
  <c r="BC107" s="1"/>
  <c r="H113" i="5"/>
  <c r="K113"/>
  <c r="I108" i="11" s="1"/>
  <c r="J108" s="1"/>
  <c r="AD113" i="5"/>
  <c r="AG113"/>
  <c r="AJ108" i="11" s="1"/>
  <c r="AK108" s="1"/>
  <c r="AJ113" i="5"/>
  <c r="AL108" i="11" s="1"/>
  <c r="AM108" s="1"/>
  <c r="AL113" i="5"/>
  <c r="AP108" i="11" s="1"/>
  <c r="AN113" i="5"/>
  <c r="AR108" i="11" s="1"/>
  <c r="AS108" s="1"/>
  <c r="AP113" i="5"/>
  <c r="AT108" i="11" s="1"/>
  <c r="AU108" s="1"/>
  <c r="AR113" i="5"/>
  <c r="AX108" i="11" s="1"/>
  <c r="AT113" i="5"/>
  <c r="AZ108" i="11" s="1"/>
  <c r="BA108" s="1"/>
  <c r="AV113" i="5"/>
  <c r="BB108" i="11" s="1"/>
  <c r="BC108" s="1"/>
  <c r="AG115" i="5"/>
  <c r="AJ110" i="11" s="1"/>
  <c r="AK110" s="1"/>
  <c r="AJ115" i="5"/>
  <c r="AL110" i="11" s="1"/>
  <c r="AM110" s="1"/>
  <c r="AL115" i="5"/>
  <c r="AP110" i="11" s="1"/>
  <c r="AN115" i="5"/>
  <c r="AR110" i="11" s="1"/>
  <c r="AS110" s="1"/>
  <c r="AP115" i="5"/>
  <c r="AT110" i="11" s="1"/>
  <c r="AU110" s="1"/>
  <c r="AR115" i="5"/>
  <c r="AX110" i="11" s="1"/>
  <c r="AT115" i="5"/>
  <c r="AZ110" i="11" s="1"/>
  <c r="BA110" s="1"/>
  <c r="AV115" i="5"/>
  <c r="BB110" i="11" s="1"/>
  <c r="BC110" s="1"/>
  <c r="AD116" i="5"/>
  <c r="AG116"/>
  <c r="AJ111" i="11" s="1"/>
  <c r="AK111" s="1"/>
  <c r="AJ116" i="5"/>
  <c r="AL111" i="11" s="1"/>
  <c r="AM111" s="1"/>
  <c r="AL116" i="5"/>
  <c r="AP111" i="11" s="1"/>
  <c r="AN116" i="5"/>
  <c r="AR111" i="11" s="1"/>
  <c r="AS111" s="1"/>
  <c r="AP116" i="5"/>
  <c r="AT111" i="11" s="1"/>
  <c r="AU111" s="1"/>
  <c r="AR116" i="5"/>
  <c r="AX111" i="11" s="1"/>
  <c r="AT116" i="5"/>
  <c r="AZ111" i="11" s="1"/>
  <c r="BA111" s="1"/>
  <c r="AV116" i="5"/>
  <c r="BB111" i="11" s="1"/>
  <c r="BC111" s="1"/>
  <c r="AD117" i="5"/>
  <c r="AG117"/>
  <c r="AJ112" i="11" s="1"/>
  <c r="AK112" s="1"/>
  <c r="AJ117" i="5"/>
  <c r="AL112" i="11" s="1"/>
  <c r="AM112" s="1"/>
  <c r="AL117" i="5"/>
  <c r="AP112" i="11" s="1"/>
  <c r="AN117" i="5"/>
  <c r="AR112" i="11" s="1"/>
  <c r="AS112" s="1"/>
  <c r="AP117" i="5"/>
  <c r="AT112" i="11" s="1"/>
  <c r="AU112" s="1"/>
  <c r="AR117" i="5"/>
  <c r="AX112" i="11" s="1"/>
  <c r="AT117" i="5"/>
  <c r="AZ112" i="11" s="1"/>
  <c r="BA112" s="1"/>
  <c r="AV117" i="5"/>
  <c r="BB112" i="11" s="1"/>
  <c r="BC112" s="1"/>
  <c r="H118" i="5"/>
  <c r="K118"/>
  <c r="I113" i="11" s="1"/>
  <c r="J113" s="1"/>
  <c r="AD118" i="5"/>
  <c r="AG118"/>
  <c r="AJ113" i="11" s="1"/>
  <c r="AK113" s="1"/>
  <c r="AJ118" i="5"/>
  <c r="AL113" i="11" s="1"/>
  <c r="AM113" s="1"/>
  <c r="AL118" i="5"/>
  <c r="AP113" i="11" s="1"/>
  <c r="AN118" i="5"/>
  <c r="AR113" i="11" s="1"/>
  <c r="AS113" s="1"/>
  <c r="AP118" i="5"/>
  <c r="AT113" i="11" s="1"/>
  <c r="AU113" s="1"/>
  <c r="AR118" i="5"/>
  <c r="AX113" i="11" s="1"/>
  <c r="AT118" i="5"/>
  <c r="AZ113" i="11" s="1"/>
  <c r="BA113" s="1"/>
  <c r="AV118" i="5"/>
  <c r="BB113" i="11" s="1"/>
  <c r="BC113" s="1"/>
  <c r="H119" i="5"/>
  <c r="G114" i="11" s="1"/>
  <c r="K119" i="5"/>
  <c r="I114" i="11" s="1"/>
  <c r="J114" s="1"/>
  <c r="AD119" i="5"/>
  <c r="AH114" i="11" s="1"/>
  <c r="AG119" i="5"/>
  <c r="AJ114" i="11" s="1"/>
  <c r="AK114" s="1"/>
  <c r="AJ119" i="5"/>
  <c r="AL114" i="11" s="1"/>
  <c r="AM114" s="1"/>
  <c r="AL119" i="5"/>
  <c r="AP114" i="11" s="1"/>
  <c r="AN119" i="5"/>
  <c r="AR114" i="11" s="1"/>
  <c r="AS114" s="1"/>
  <c r="AP119" i="5"/>
  <c r="AT114" i="11" s="1"/>
  <c r="AU114" s="1"/>
  <c r="AR119" i="5"/>
  <c r="AX114" i="11" s="1"/>
  <c r="AT119" i="5"/>
  <c r="AZ114" i="11" s="1"/>
  <c r="BA114" s="1"/>
  <c r="AV119" i="5"/>
  <c r="BB114" i="11" s="1"/>
  <c r="BC114" s="1"/>
  <c r="H120" i="5"/>
  <c r="K120"/>
  <c r="I115" i="11" s="1"/>
  <c r="J115" s="1"/>
  <c r="AD120" i="5"/>
  <c r="AG120"/>
  <c r="AJ115" i="11" s="1"/>
  <c r="AK115" s="1"/>
  <c r="AJ120" i="5"/>
  <c r="AL115" i="11" s="1"/>
  <c r="AM115" s="1"/>
  <c r="AL120" i="5"/>
  <c r="AP115" i="11" s="1"/>
  <c r="AN120" i="5"/>
  <c r="AR115" i="11" s="1"/>
  <c r="AS115" s="1"/>
  <c r="AP120" i="5"/>
  <c r="AT115" i="11" s="1"/>
  <c r="AU115" s="1"/>
  <c r="AR120" i="5"/>
  <c r="AX115" i="11" s="1"/>
  <c r="AT120" i="5"/>
  <c r="AZ115" i="11" s="1"/>
  <c r="BA115" s="1"/>
  <c r="AV120" i="5"/>
  <c r="BB115" i="11" s="1"/>
  <c r="BC115" s="1"/>
  <c r="H121" i="5"/>
  <c r="K121"/>
  <c r="I116" i="11" s="1"/>
  <c r="J116" s="1"/>
  <c r="AD121" i="5"/>
  <c r="AG121"/>
  <c r="AJ116" i="11" s="1"/>
  <c r="AK116" s="1"/>
  <c r="AJ121" i="5"/>
  <c r="AL116" i="11" s="1"/>
  <c r="AM116" s="1"/>
  <c r="AL121" i="5"/>
  <c r="AP116" i="11" s="1"/>
  <c r="AN121" i="5"/>
  <c r="AR116" i="11" s="1"/>
  <c r="AS116" s="1"/>
  <c r="AP121" i="5"/>
  <c r="AT116" i="11" s="1"/>
  <c r="AU116" s="1"/>
  <c r="AR121" i="5"/>
  <c r="AX116" i="11" s="1"/>
  <c r="AT121" i="5"/>
  <c r="AZ116" i="11" s="1"/>
  <c r="BA116" s="1"/>
  <c r="AV121" i="5"/>
  <c r="BB116" i="11" s="1"/>
  <c r="BC116" s="1"/>
  <c r="H122" i="5"/>
  <c r="K122"/>
  <c r="I117" i="11" s="1"/>
  <c r="J117" s="1"/>
  <c r="AD122" i="5"/>
  <c r="AG122"/>
  <c r="AJ117" i="11" s="1"/>
  <c r="AK117" s="1"/>
  <c r="AJ122" i="5"/>
  <c r="AL117" i="11" s="1"/>
  <c r="AM117" s="1"/>
  <c r="AL122" i="5"/>
  <c r="AP117" i="11" s="1"/>
  <c r="AN122" i="5"/>
  <c r="AR117" i="11" s="1"/>
  <c r="AS117" s="1"/>
  <c r="AP122" i="5"/>
  <c r="AT117" i="11" s="1"/>
  <c r="AU117" s="1"/>
  <c r="AR122" i="5"/>
  <c r="AX117" i="11" s="1"/>
  <c r="AT122" i="5"/>
  <c r="AZ117" i="11" s="1"/>
  <c r="BA117" s="1"/>
  <c r="AV122" i="5"/>
  <c r="BB117" i="11" s="1"/>
  <c r="BC117" s="1"/>
  <c r="H123" i="5"/>
  <c r="AG123"/>
  <c r="AJ118" i="11" s="1"/>
  <c r="AK118" s="1"/>
  <c r="AJ123" i="5"/>
  <c r="AL118" i="11" s="1"/>
  <c r="AM118" s="1"/>
  <c r="AL123" i="5"/>
  <c r="AP118" i="11" s="1"/>
  <c r="AN123" i="5"/>
  <c r="AR118" i="11" s="1"/>
  <c r="AS118" s="1"/>
  <c r="AP123" i="5"/>
  <c r="AT118" i="11" s="1"/>
  <c r="AU118" s="1"/>
  <c r="AR123" i="5"/>
  <c r="AX118" i="11" s="1"/>
  <c r="AT123" i="5"/>
  <c r="AZ118" i="11" s="1"/>
  <c r="BA118" s="1"/>
  <c r="AV123" i="5"/>
  <c r="BB118" i="11" s="1"/>
  <c r="BC118" s="1"/>
  <c r="H124" i="5"/>
  <c r="K124"/>
  <c r="I119" i="11" s="1"/>
  <c r="J119" s="1"/>
  <c r="AD124" i="5"/>
  <c r="AG124"/>
  <c r="AJ119" i="11" s="1"/>
  <c r="AK119" s="1"/>
  <c r="AJ124" i="5"/>
  <c r="AL119" i="11" s="1"/>
  <c r="AM119" s="1"/>
  <c r="AL124" i="5"/>
  <c r="AP119" i="11" s="1"/>
  <c r="AN124" i="5"/>
  <c r="AR119" i="11" s="1"/>
  <c r="AS119" s="1"/>
  <c r="AP124" i="5"/>
  <c r="AT119" i="11" s="1"/>
  <c r="AU119" s="1"/>
  <c r="AR124" i="5"/>
  <c r="AX119" i="11" s="1"/>
  <c r="AT124" i="5"/>
  <c r="AZ119" i="11" s="1"/>
  <c r="BA119" s="1"/>
  <c r="AV124" i="5"/>
  <c r="BB119" i="11" s="1"/>
  <c r="BC119" s="1"/>
  <c r="H125" i="5"/>
  <c r="K125"/>
  <c r="I120" i="11" s="1"/>
  <c r="J120" s="1"/>
  <c r="AD125" i="5"/>
  <c r="AG125"/>
  <c r="AJ120" i="11" s="1"/>
  <c r="AK120" s="1"/>
  <c r="AJ125" i="5"/>
  <c r="AL120" i="11" s="1"/>
  <c r="AM120" s="1"/>
  <c r="AL125" i="5"/>
  <c r="AP120" i="11" s="1"/>
  <c r="AN125" i="5"/>
  <c r="AR120" i="11" s="1"/>
  <c r="AS120" s="1"/>
  <c r="AP125" i="5"/>
  <c r="AT120" i="11" s="1"/>
  <c r="AU120" s="1"/>
  <c r="AR125" i="5"/>
  <c r="AX120" i="11" s="1"/>
  <c r="AT125" i="5"/>
  <c r="AZ120" i="11" s="1"/>
  <c r="BA120" s="1"/>
  <c r="AV125" i="5"/>
  <c r="BB120" i="11" s="1"/>
  <c r="BC120" s="1"/>
  <c r="H126" i="5"/>
  <c r="K126"/>
  <c r="I121" i="11" s="1"/>
  <c r="J121" s="1"/>
  <c r="AD126" i="5"/>
  <c r="AG126"/>
  <c r="AJ121" i="11" s="1"/>
  <c r="AK121" s="1"/>
  <c r="AJ126" i="5"/>
  <c r="AL121" i="11" s="1"/>
  <c r="AM121" s="1"/>
  <c r="AL126" i="5"/>
  <c r="AP121" i="11" s="1"/>
  <c r="AN126" i="5"/>
  <c r="AR121" i="11" s="1"/>
  <c r="AS121" s="1"/>
  <c r="AP126" i="5"/>
  <c r="AT121" i="11" s="1"/>
  <c r="AU121" s="1"/>
  <c r="AR126" i="5"/>
  <c r="AX121" i="11" s="1"/>
  <c r="AT126" i="5"/>
  <c r="AZ121" i="11" s="1"/>
  <c r="BA121" s="1"/>
  <c r="AV126" i="5"/>
  <c r="BB121" i="11" s="1"/>
  <c r="BC121" s="1"/>
  <c r="H127" i="5"/>
  <c r="K127"/>
  <c r="I122" i="11" s="1"/>
  <c r="J122" s="1"/>
  <c r="AD127" i="5"/>
  <c r="AG127"/>
  <c r="AJ122" i="11" s="1"/>
  <c r="AK122" s="1"/>
  <c r="AJ127" i="5"/>
  <c r="AL122" i="11" s="1"/>
  <c r="AM122" s="1"/>
  <c r="AL127" i="5"/>
  <c r="AP122" i="11" s="1"/>
  <c r="AN127" i="5"/>
  <c r="AR122" i="11" s="1"/>
  <c r="AS122" s="1"/>
  <c r="AP127" i="5"/>
  <c r="AT122" i="11" s="1"/>
  <c r="AU122" s="1"/>
  <c r="AR127" i="5"/>
  <c r="AX122" i="11" s="1"/>
  <c r="AT127" i="5"/>
  <c r="AZ122" i="11" s="1"/>
  <c r="BA122" s="1"/>
  <c r="AV127" i="5"/>
  <c r="BB122" i="11" s="1"/>
  <c r="BC122" s="1"/>
  <c r="H128" i="5"/>
  <c r="K128"/>
  <c r="I123" i="11" s="1"/>
  <c r="J123" s="1"/>
  <c r="AD128" i="5"/>
  <c r="AG128"/>
  <c r="AJ123" i="11" s="1"/>
  <c r="AK123" s="1"/>
  <c r="AJ128" i="5"/>
  <c r="AL123" i="11" s="1"/>
  <c r="AM123" s="1"/>
  <c r="AL128" i="5"/>
  <c r="AP123" i="11" s="1"/>
  <c r="AN128" i="5"/>
  <c r="AR123" i="11" s="1"/>
  <c r="AS123" s="1"/>
  <c r="AP128" i="5"/>
  <c r="AT123" i="11" s="1"/>
  <c r="AU123" s="1"/>
  <c r="AR128" i="5"/>
  <c r="AX123" i="11" s="1"/>
  <c r="AT128" i="5"/>
  <c r="AZ123" i="11" s="1"/>
  <c r="BA123" s="1"/>
  <c r="AV128" i="5"/>
  <c r="BB123" i="11" s="1"/>
  <c r="BC123" s="1"/>
  <c r="H129" i="5"/>
  <c r="K129"/>
  <c r="I124" i="11" s="1"/>
  <c r="J124" s="1"/>
  <c r="AD129" i="5"/>
  <c r="AG129"/>
  <c r="AJ124" i="11" s="1"/>
  <c r="AK124" s="1"/>
  <c r="AJ129" i="5"/>
  <c r="AL124" i="11" s="1"/>
  <c r="AM124" s="1"/>
  <c r="AL129" i="5"/>
  <c r="AP124" i="11" s="1"/>
  <c r="AN129" i="5"/>
  <c r="AR124" i="11" s="1"/>
  <c r="AS124" s="1"/>
  <c r="AP129" i="5"/>
  <c r="AT124" i="11" s="1"/>
  <c r="AU124" s="1"/>
  <c r="AR129" i="5"/>
  <c r="AX124" i="11" s="1"/>
  <c r="AT129" i="5"/>
  <c r="AZ124" i="11" s="1"/>
  <c r="BA124" s="1"/>
  <c r="AV129" i="5"/>
  <c r="BB124" i="11" s="1"/>
  <c r="BC124" s="1"/>
  <c r="H130" i="5"/>
  <c r="K130"/>
  <c r="I125" i="11" s="1"/>
  <c r="J125" s="1"/>
  <c r="AD130" i="5"/>
  <c r="AG130"/>
  <c r="AJ125" i="11" s="1"/>
  <c r="AK125" s="1"/>
  <c r="AJ130" i="5"/>
  <c r="AL125" i="11" s="1"/>
  <c r="AM125" s="1"/>
  <c r="AL130" i="5"/>
  <c r="AP125" i="11" s="1"/>
  <c r="AN130" i="5"/>
  <c r="AR125" i="11" s="1"/>
  <c r="AS125" s="1"/>
  <c r="AP130" i="5"/>
  <c r="AT125" i="11" s="1"/>
  <c r="AU125" s="1"/>
  <c r="AR130" i="5"/>
  <c r="AX125" i="11" s="1"/>
  <c r="AT130" i="5"/>
  <c r="AZ125" i="11" s="1"/>
  <c r="BA125" s="1"/>
  <c r="AV130" i="5"/>
  <c r="BB125" i="11" s="1"/>
  <c r="BC125" s="1"/>
  <c r="H131" i="5"/>
  <c r="K131"/>
  <c r="I126" i="11" s="1"/>
  <c r="J126" s="1"/>
  <c r="AD131" i="5"/>
  <c r="AG131"/>
  <c r="AJ126" i="11" s="1"/>
  <c r="AK126" s="1"/>
  <c r="AJ131" i="5"/>
  <c r="AL126" i="11" s="1"/>
  <c r="AM126" s="1"/>
  <c r="AL131" i="5"/>
  <c r="AP126" i="11" s="1"/>
  <c r="AN131" i="5"/>
  <c r="AR126" i="11" s="1"/>
  <c r="AS126" s="1"/>
  <c r="AP131" i="5"/>
  <c r="AT126" i="11" s="1"/>
  <c r="AU126" s="1"/>
  <c r="AR131" i="5"/>
  <c r="AX126" i="11" s="1"/>
  <c r="AT131" i="5"/>
  <c r="AZ126" i="11" s="1"/>
  <c r="BA126" s="1"/>
  <c r="AV131" i="5"/>
  <c r="BB126" i="11" s="1"/>
  <c r="BC126" s="1"/>
  <c r="H132" i="5"/>
  <c r="K132"/>
  <c r="I127" i="11" s="1"/>
  <c r="J127" s="1"/>
  <c r="AD132" i="5"/>
  <c r="AG132"/>
  <c r="AJ127" i="11" s="1"/>
  <c r="AK127" s="1"/>
  <c r="AJ132" i="5"/>
  <c r="AL127" i="11" s="1"/>
  <c r="AM127" s="1"/>
  <c r="AL132" i="5"/>
  <c r="AP127" i="11" s="1"/>
  <c r="AN132" i="5"/>
  <c r="AR127" i="11" s="1"/>
  <c r="AS127" s="1"/>
  <c r="AP132" i="5"/>
  <c r="AT127" i="11" s="1"/>
  <c r="AU127" s="1"/>
  <c r="AR132" i="5"/>
  <c r="AX127" i="11" s="1"/>
  <c r="AT132" i="5"/>
  <c r="AZ127" i="11" s="1"/>
  <c r="BA127" s="1"/>
  <c r="AV132" i="5"/>
  <c r="BB127" i="11" s="1"/>
  <c r="BC127" s="1"/>
  <c r="H133" i="5"/>
  <c r="G128" i="11" s="1"/>
  <c r="K133" i="5"/>
  <c r="I128" i="11" s="1"/>
  <c r="J128" s="1"/>
  <c r="AD133" i="5"/>
  <c r="AH128" i="11" s="1"/>
  <c r="AJ133" i="5"/>
  <c r="AL128" i="11" s="1"/>
  <c r="AM128" s="1"/>
  <c r="AL133" i="5"/>
  <c r="AP128" i="11" s="1"/>
  <c r="AN133" i="5"/>
  <c r="AR128" i="11" s="1"/>
  <c r="AS128" s="1"/>
  <c r="AP133" i="5"/>
  <c r="AT128" i="11" s="1"/>
  <c r="AU128" s="1"/>
  <c r="AR133" i="5"/>
  <c r="AX128" i="11" s="1"/>
  <c r="AT133" i="5"/>
  <c r="AZ128" i="11" s="1"/>
  <c r="BA128" s="1"/>
  <c r="AV133" i="5"/>
  <c r="BB128" i="11" s="1"/>
  <c r="BC128" s="1"/>
  <c r="H134" i="5"/>
  <c r="K134"/>
  <c r="I129" i="11" s="1"/>
  <c r="J129" s="1"/>
  <c r="AD134" i="5"/>
  <c r="AJ134"/>
  <c r="AL129" i="11" s="1"/>
  <c r="AM129" s="1"/>
  <c r="AL134" i="5"/>
  <c r="AP129" i="11" s="1"/>
  <c r="AN134" i="5"/>
  <c r="AR129" i="11" s="1"/>
  <c r="AS129" s="1"/>
  <c r="AP134" i="5"/>
  <c r="AT129" i="11" s="1"/>
  <c r="AU129" s="1"/>
  <c r="AR134" i="5"/>
  <c r="AX129" i="11" s="1"/>
  <c r="AT134" i="5"/>
  <c r="AZ129" i="11" s="1"/>
  <c r="BA129" s="1"/>
  <c r="AV134" i="5"/>
  <c r="BB129" i="11" s="1"/>
  <c r="BC129" s="1"/>
  <c r="H135" i="5"/>
  <c r="K135"/>
  <c r="I130" i="11" s="1"/>
  <c r="J130" s="1"/>
  <c r="AD135" i="5"/>
  <c r="AJ135"/>
  <c r="AL130" i="11" s="1"/>
  <c r="AM130" s="1"/>
  <c r="AL135" i="5"/>
  <c r="AP130" i="11" s="1"/>
  <c r="AN135" i="5"/>
  <c r="AR130" i="11" s="1"/>
  <c r="AS130" s="1"/>
  <c r="AP135" i="5"/>
  <c r="AT130" i="11" s="1"/>
  <c r="AU130" s="1"/>
  <c r="AR135" i="5"/>
  <c r="AX130" i="11" s="1"/>
  <c r="AT135" i="5"/>
  <c r="AZ130" i="11" s="1"/>
  <c r="BA130" s="1"/>
  <c r="AV135" i="5"/>
  <c r="BB130" i="11" s="1"/>
  <c r="BC130" s="1"/>
  <c r="H136" i="5"/>
  <c r="K136"/>
  <c r="I131" i="11" s="1"/>
  <c r="J131" s="1"/>
  <c r="AD136" i="5"/>
  <c r="AJ136"/>
  <c r="AL131" i="11" s="1"/>
  <c r="AM131" s="1"/>
  <c r="AL136" i="5"/>
  <c r="AP131" i="11" s="1"/>
  <c r="AN136" i="5"/>
  <c r="AR131" i="11" s="1"/>
  <c r="AS131" s="1"/>
  <c r="AP136" i="5"/>
  <c r="AT131" i="11" s="1"/>
  <c r="AU131" s="1"/>
  <c r="AR136" i="5"/>
  <c r="AX131" i="11" s="1"/>
  <c r="AT136" i="5"/>
  <c r="AZ131" i="11" s="1"/>
  <c r="BA131" s="1"/>
  <c r="AV136" i="5"/>
  <c r="BB131" i="11" s="1"/>
  <c r="BC131" s="1"/>
  <c r="H137" i="5"/>
  <c r="AJ137"/>
  <c r="AL132" i="11" s="1"/>
  <c r="AM132" s="1"/>
  <c r="AL137" i="5"/>
  <c r="AP132" i="11" s="1"/>
  <c r="AN137" i="5"/>
  <c r="AR132" i="11" s="1"/>
  <c r="AS132" s="1"/>
  <c r="AP137" i="5"/>
  <c r="AT132" i="11" s="1"/>
  <c r="AU132" s="1"/>
  <c r="AR137" i="5"/>
  <c r="AX132" i="11" s="1"/>
  <c r="AT137" i="5"/>
  <c r="AZ132" i="11" s="1"/>
  <c r="BA132" s="1"/>
  <c r="AV137" i="5"/>
  <c r="BB132" i="11" s="1"/>
  <c r="BC132" s="1"/>
  <c r="H138" i="5"/>
  <c r="K138"/>
  <c r="I133" i="11" s="1"/>
  <c r="J133" s="1"/>
  <c r="AD138" i="5"/>
  <c r="AG138"/>
  <c r="AJ133" i="11" s="1"/>
  <c r="AK133" s="1"/>
  <c r="AJ138" i="5"/>
  <c r="AL133" i="11" s="1"/>
  <c r="AM133" s="1"/>
  <c r="AL138" i="5"/>
  <c r="AP133" i="11" s="1"/>
  <c r="AN138" i="5"/>
  <c r="AR133" i="11" s="1"/>
  <c r="AS133" s="1"/>
  <c r="AP138" i="5"/>
  <c r="AT133" i="11" s="1"/>
  <c r="AU133" s="1"/>
  <c r="AR138" i="5"/>
  <c r="AX133" i="11" s="1"/>
  <c r="AT138" i="5"/>
  <c r="AZ133" i="11" s="1"/>
  <c r="BA133" s="1"/>
  <c r="AV138" i="5"/>
  <c r="BB133" i="11" s="1"/>
  <c r="BC133" s="1"/>
  <c r="H139" i="5"/>
  <c r="K139"/>
  <c r="I134" i="11" s="1"/>
  <c r="J134" s="1"/>
  <c r="AD139" i="5"/>
  <c r="AG139"/>
  <c r="AJ134" i="11" s="1"/>
  <c r="AK134" s="1"/>
  <c r="AJ139" i="5"/>
  <c r="AL134" i="11" s="1"/>
  <c r="AM134" s="1"/>
  <c r="AL139" i="5"/>
  <c r="AP134" i="11" s="1"/>
  <c r="AN139" i="5"/>
  <c r="AR134" i="11" s="1"/>
  <c r="AS134" s="1"/>
  <c r="AP139" i="5"/>
  <c r="AT134" i="11" s="1"/>
  <c r="AU134" s="1"/>
  <c r="AR139" i="5"/>
  <c r="AX134" i="11" s="1"/>
  <c r="AT139" i="5"/>
  <c r="AZ134" i="11" s="1"/>
  <c r="BA134" s="1"/>
  <c r="AV139" i="5"/>
  <c r="BB134" i="11" s="1"/>
  <c r="BC134" s="1"/>
  <c r="H140" i="5"/>
  <c r="K140"/>
  <c r="I135" i="11" s="1"/>
  <c r="J135" s="1"/>
  <c r="AD140" i="5"/>
  <c r="AG140"/>
  <c r="AJ135" i="11" s="1"/>
  <c r="AK135" s="1"/>
  <c r="AJ140" i="5"/>
  <c r="AL135" i="11" s="1"/>
  <c r="AM135" s="1"/>
  <c r="AL140" i="5"/>
  <c r="AP135" i="11" s="1"/>
  <c r="AN140" i="5"/>
  <c r="AR135" i="11" s="1"/>
  <c r="AS135" s="1"/>
  <c r="AP140" i="5"/>
  <c r="AT135" i="11" s="1"/>
  <c r="AU135" s="1"/>
  <c r="AR140" i="5"/>
  <c r="AX135" i="11" s="1"/>
  <c r="AT140" i="5"/>
  <c r="AZ135" i="11" s="1"/>
  <c r="BA135" s="1"/>
  <c r="AV140" i="5"/>
  <c r="BB135" i="11" s="1"/>
  <c r="BC135" s="1"/>
  <c r="H141" i="5"/>
  <c r="K141"/>
  <c r="I136" i="11" s="1"/>
  <c r="J136" s="1"/>
  <c r="AD141" i="5"/>
  <c r="AJ141"/>
  <c r="AL136" i="11" s="1"/>
  <c r="AM136" s="1"/>
  <c r="AL141" i="5"/>
  <c r="AP136" i="11" s="1"/>
  <c r="AN141" i="5"/>
  <c r="AR136" i="11" s="1"/>
  <c r="AS136" s="1"/>
  <c r="AP141" i="5"/>
  <c r="AT136" i="11" s="1"/>
  <c r="AU136" s="1"/>
  <c r="AR141" i="5"/>
  <c r="AX136" i="11" s="1"/>
  <c r="AT141" i="5"/>
  <c r="AZ136" i="11" s="1"/>
  <c r="BA136" s="1"/>
  <c r="AV141" i="5"/>
  <c r="BB136" i="11" s="1"/>
  <c r="BC136" s="1"/>
  <c r="H142" i="5"/>
  <c r="K142"/>
  <c r="I137" i="11" s="1"/>
  <c r="J137" s="1"/>
  <c r="AD142" i="5"/>
  <c r="AJ142"/>
  <c r="AL137" i="11" s="1"/>
  <c r="AM137" s="1"/>
  <c r="AL142" i="5"/>
  <c r="AP137" i="11" s="1"/>
  <c r="AN142" i="5"/>
  <c r="AR137" i="11" s="1"/>
  <c r="AS137" s="1"/>
  <c r="AP142" i="5"/>
  <c r="AT137" i="11" s="1"/>
  <c r="AU137" s="1"/>
  <c r="AR142" i="5"/>
  <c r="AX137" i="11" s="1"/>
  <c r="AT142" i="5"/>
  <c r="AZ137" i="11" s="1"/>
  <c r="BA137" s="1"/>
  <c r="AV142" i="5"/>
  <c r="BB137" i="11" s="1"/>
  <c r="BC137" s="1"/>
  <c r="H143" i="5"/>
  <c r="K143"/>
  <c r="I138" i="11" s="1"/>
  <c r="J138" s="1"/>
  <c r="AD143" i="5"/>
  <c r="AG143"/>
  <c r="AJ138" i="11" s="1"/>
  <c r="AK138" s="1"/>
  <c r="AJ143" i="5"/>
  <c r="AL138" i="11" s="1"/>
  <c r="AM138" s="1"/>
  <c r="AL143" i="5"/>
  <c r="AP138" i="11" s="1"/>
  <c r="AN143" i="5"/>
  <c r="AR138" i="11" s="1"/>
  <c r="AS138" s="1"/>
  <c r="AP143" i="5"/>
  <c r="AT138" i="11" s="1"/>
  <c r="AU138" s="1"/>
  <c r="AR143" i="5"/>
  <c r="AX138" i="11" s="1"/>
  <c r="AT143" i="5"/>
  <c r="AZ138" i="11" s="1"/>
  <c r="BA138" s="1"/>
  <c r="AV143" i="5"/>
  <c r="BB138" i="11" s="1"/>
  <c r="BC138" s="1"/>
  <c r="H144" i="5"/>
  <c r="K144"/>
  <c r="I139" i="11" s="1"/>
  <c r="J139" s="1"/>
  <c r="AD144" i="5"/>
  <c r="AG144"/>
  <c r="AJ139" i="11" s="1"/>
  <c r="AK139" s="1"/>
  <c r="AJ144" i="5"/>
  <c r="AL139" i="11" s="1"/>
  <c r="AM139" s="1"/>
  <c r="AL144" i="5"/>
  <c r="AP139" i="11" s="1"/>
  <c r="AN144" i="5"/>
  <c r="AR139" i="11" s="1"/>
  <c r="AS139" s="1"/>
  <c r="AP144" i="5"/>
  <c r="AT139" i="11" s="1"/>
  <c r="AU139" s="1"/>
  <c r="AR144" i="5"/>
  <c r="AX139" i="11" s="1"/>
  <c r="AT144" i="5"/>
  <c r="AZ139" i="11" s="1"/>
  <c r="BA139" s="1"/>
  <c r="AV144" i="5"/>
  <c r="BB139" i="11" s="1"/>
  <c r="BC139" s="1"/>
  <c r="H145" i="5"/>
  <c r="K145"/>
  <c r="I140" i="11" s="1"/>
  <c r="J140" s="1"/>
  <c r="AD145" i="5"/>
  <c r="AG145"/>
  <c r="AJ140" i="11" s="1"/>
  <c r="AK140" s="1"/>
  <c r="AJ145" i="5"/>
  <c r="AL140" i="11" s="1"/>
  <c r="AM140" s="1"/>
  <c r="AL145" i="5"/>
  <c r="AP140" i="11" s="1"/>
  <c r="AN145" i="5"/>
  <c r="AR140" i="11" s="1"/>
  <c r="AS140" s="1"/>
  <c r="AP145" i="5"/>
  <c r="AT140" i="11" s="1"/>
  <c r="AU140" s="1"/>
  <c r="AR145" i="5"/>
  <c r="AX140" i="11" s="1"/>
  <c r="AT145" i="5"/>
  <c r="AZ140" i="11" s="1"/>
  <c r="BA140" s="1"/>
  <c r="AV145" i="5"/>
  <c r="BB140" i="11" s="1"/>
  <c r="BC140" s="1"/>
  <c r="H146" i="5"/>
  <c r="K146"/>
  <c r="I141" i="11" s="1"/>
  <c r="J141" s="1"/>
  <c r="AD146" i="5"/>
  <c r="AG146"/>
  <c r="AJ141" i="11" s="1"/>
  <c r="AK141" s="1"/>
  <c r="AJ146" i="5"/>
  <c r="AL141" i="11" s="1"/>
  <c r="AM141" s="1"/>
  <c r="AL146" i="5"/>
  <c r="AP141" i="11" s="1"/>
  <c r="AN146" i="5"/>
  <c r="AR141" i="11" s="1"/>
  <c r="AS141" s="1"/>
  <c r="AP146" i="5"/>
  <c r="AT141" i="11" s="1"/>
  <c r="AU141" s="1"/>
  <c r="AR146" i="5"/>
  <c r="AX141" i="11" s="1"/>
  <c r="AT146" i="5"/>
  <c r="AZ141" i="11" s="1"/>
  <c r="BA141" s="1"/>
  <c r="AV146" i="5"/>
  <c r="BB141" i="11" s="1"/>
  <c r="BC141" s="1"/>
  <c r="H147" i="5"/>
  <c r="AJ147"/>
  <c r="AL142" i="11" s="1"/>
  <c r="AM142" s="1"/>
  <c r="AL147" i="5"/>
  <c r="AP142" i="11" s="1"/>
  <c r="AN147" i="5"/>
  <c r="AR142" i="11" s="1"/>
  <c r="AS142" s="1"/>
  <c r="AP147" i="5"/>
  <c r="AT142" i="11" s="1"/>
  <c r="AU142" s="1"/>
  <c r="AR147" i="5"/>
  <c r="AX142" i="11" s="1"/>
  <c r="AT147" i="5"/>
  <c r="AZ142" i="11" s="1"/>
  <c r="BA142" s="1"/>
  <c r="AV147" i="5"/>
  <c r="BB142" i="11" s="1"/>
  <c r="BC142" s="1"/>
  <c r="H148" i="5"/>
  <c r="K148"/>
  <c r="I143" i="11" s="1"/>
  <c r="J143" s="1"/>
  <c r="AD148" i="5"/>
  <c r="AG148"/>
  <c r="AJ143" i="11" s="1"/>
  <c r="AK143" s="1"/>
  <c r="AJ148" i="5"/>
  <c r="AL143" i="11" s="1"/>
  <c r="AM143" s="1"/>
  <c r="AL148" i="5"/>
  <c r="AP143" i="11" s="1"/>
  <c r="AN148" i="5"/>
  <c r="AR143" i="11" s="1"/>
  <c r="AS143" s="1"/>
  <c r="AP148" i="5"/>
  <c r="AT143" i="11" s="1"/>
  <c r="AU143" s="1"/>
  <c r="AR148" i="5"/>
  <c r="AX143" i="11" s="1"/>
  <c r="AT148" i="5"/>
  <c r="AZ143" i="11" s="1"/>
  <c r="BA143" s="1"/>
  <c r="AV148" i="5"/>
  <c r="BB143" i="11" s="1"/>
  <c r="BC143" s="1"/>
  <c r="H149" i="5"/>
  <c r="G144" i="11" s="1"/>
  <c r="K149" i="5"/>
  <c r="I144" i="11" s="1"/>
  <c r="J144" s="1"/>
  <c r="AD149" i="5"/>
  <c r="AH144" i="11" s="1"/>
  <c r="AG149" i="5"/>
  <c r="AJ144" i="11" s="1"/>
  <c r="AK144" s="1"/>
  <c r="AJ149" i="5"/>
  <c r="AL144" i="11" s="1"/>
  <c r="AM144" s="1"/>
  <c r="AL149" i="5"/>
  <c r="AP144" i="11" s="1"/>
  <c r="AN149" i="5"/>
  <c r="AR144" i="11" s="1"/>
  <c r="AS144" s="1"/>
  <c r="AP149" i="5"/>
  <c r="AT144" i="11" s="1"/>
  <c r="AU144" s="1"/>
  <c r="AR149" i="5"/>
  <c r="AX144" i="11" s="1"/>
  <c r="AT149" i="5"/>
  <c r="AZ144" i="11" s="1"/>
  <c r="BA144" s="1"/>
  <c r="AV149" i="5"/>
  <c r="BB144" i="11" s="1"/>
  <c r="BC144" s="1"/>
  <c r="H150" i="5"/>
  <c r="K150"/>
  <c r="I145" i="11" s="1"/>
  <c r="J145" s="1"/>
  <c r="AD150" i="5"/>
  <c r="AG150"/>
  <c r="AJ145" i="11" s="1"/>
  <c r="AK145" s="1"/>
  <c r="AJ150" i="5"/>
  <c r="AL145" i="11" s="1"/>
  <c r="AM145" s="1"/>
  <c r="AL150" i="5"/>
  <c r="AP145" i="11" s="1"/>
  <c r="AN150" i="5"/>
  <c r="AR145" i="11" s="1"/>
  <c r="AS145" s="1"/>
  <c r="AP150" i="5"/>
  <c r="AT145" i="11" s="1"/>
  <c r="AU145" s="1"/>
  <c r="AR150" i="5"/>
  <c r="AX145" i="11" s="1"/>
  <c r="AT150" i="5"/>
  <c r="AZ145" i="11" s="1"/>
  <c r="BA145" s="1"/>
  <c r="AV150" i="5"/>
  <c r="BB145" i="11" s="1"/>
  <c r="BC145" s="1"/>
  <c r="H151" i="5"/>
  <c r="K151"/>
  <c r="I146" i="11" s="1"/>
  <c r="J146" s="1"/>
  <c r="AD151" i="5"/>
  <c r="AG151"/>
  <c r="AJ146" i="11" s="1"/>
  <c r="AK146" s="1"/>
  <c r="AJ151" i="5"/>
  <c r="AL146" i="11" s="1"/>
  <c r="AM146" s="1"/>
  <c r="AL151" i="5"/>
  <c r="AP146" i="11" s="1"/>
  <c r="AN151" i="5"/>
  <c r="AR146" i="11" s="1"/>
  <c r="AS146" s="1"/>
  <c r="AP151" i="5"/>
  <c r="AT146" i="11" s="1"/>
  <c r="AU146" s="1"/>
  <c r="AR151" i="5"/>
  <c r="AX146" i="11" s="1"/>
  <c r="AT151" i="5"/>
  <c r="AZ146" i="11" s="1"/>
  <c r="BA146" s="1"/>
  <c r="AV151" i="5"/>
  <c r="BB146" i="11" s="1"/>
  <c r="BC146" s="1"/>
  <c r="H152" i="5"/>
  <c r="K152"/>
  <c r="I147" i="11" s="1"/>
  <c r="J147" s="1"/>
  <c r="AD152" i="5"/>
  <c r="AG152"/>
  <c r="AJ147" i="11" s="1"/>
  <c r="AK147" s="1"/>
  <c r="AJ152" i="5"/>
  <c r="AL147" i="11" s="1"/>
  <c r="AM147" s="1"/>
  <c r="AL152" i="5"/>
  <c r="AP147" i="11" s="1"/>
  <c r="AN152" i="5"/>
  <c r="AR147" i="11" s="1"/>
  <c r="AS147" s="1"/>
  <c r="AP152" i="5"/>
  <c r="AT147" i="11" s="1"/>
  <c r="AU147" s="1"/>
  <c r="AR152" i="5"/>
  <c r="AX147" i="11" s="1"/>
  <c r="AT152" i="5"/>
  <c r="AZ147" i="11" s="1"/>
  <c r="BA147" s="1"/>
  <c r="AV152" i="5"/>
  <c r="BB147" i="11" s="1"/>
  <c r="BC147" s="1"/>
  <c r="H153" i="5"/>
  <c r="K153"/>
  <c r="I148" i="11" s="1"/>
  <c r="J148" s="1"/>
  <c r="AD153" i="5"/>
  <c r="AG153"/>
  <c r="AJ148" i="11" s="1"/>
  <c r="AK148" s="1"/>
  <c r="AJ153" i="5"/>
  <c r="AL148" i="11" s="1"/>
  <c r="AM148" s="1"/>
  <c r="AL153" i="5"/>
  <c r="AP148" i="11" s="1"/>
  <c r="AN153" i="5"/>
  <c r="AR148" i="11" s="1"/>
  <c r="AS148" s="1"/>
  <c r="AP153" i="5"/>
  <c r="AT148" i="11" s="1"/>
  <c r="AU148" s="1"/>
  <c r="AR153" i="5"/>
  <c r="AX148" i="11" s="1"/>
  <c r="AT153" i="5"/>
  <c r="AZ148" i="11" s="1"/>
  <c r="BA148" s="1"/>
  <c r="AV153" i="5"/>
  <c r="BB148" i="11" s="1"/>
  <c r="BC148" s="1"/>
  <c r="H154" i="5"/>
  <c r="K154"/>
  <c r="I149" i="11" s="1"/>
  <c r="J149" s="1"/>
  <c r="AD154" i="5"/>
  <c r="AG154"/>
  <c r="AJ149" i="11" s="1"/>
  <c r="AK149" s="1"/>
  <c r="AJ154" i="5"/>
  <c r="AL149" i="11" s="1"/>
  <c r="AM149" s="1"/>
  <c r="AL154" i="5"/>
  <c r="AP149" i="11" s="1"/>
  <c r="AN154" i="5"/>
  <c r="AR149" i="11" s="1"/>
  <c r="AS149" s="1"/>
  <c r="AP154" i="5"/>
  <c r="AT149" i="11" s="1"/>
  <c r="AU149" s="1"/>
  <c r="AR154" i="5"/>
  <c r="AX149" i="11" s="1"/>
  <c r="AT154" i="5"/>
  <c r="AZ149" i="11" s="1"/>
  <c r="BA149" s="1"/>
  <c r="AV154" i="5"/>
  <c r="BB149" i="11" s="1"/>
  <c r="BC149" s="1"/>
  <c r="H155" i="5"/>
  <c r="K155"/>
  <c r="I150" i="11" s="1"/>
  <c r="J150" s="1"/>
  <c r="AD155" i="5"/>
  <c r="AG155"/>
  <c r="AJ150" i="11" s="1"/>
  <c r="AK150" s="1"/>
  <c r="AJ155" i="5"/>
  <c r="AL150" i="11" s="1"/>
  <c r="AM150" s="1"/>
  <c r="AL155" i="5"/>
  <c r="AP150" i="11" s="1"/>
  <c r="AN155" i="5"/>
  <c r="AR150" i="11" s="1"/>
  <c r="AS150" s="1"/>
  <c r="AP155" i="5"/>
  <c r="AT150" i="11" s="1"/>
  <c r="AU150" s="1"/>
  <c r="AR155" i="5"/>
  <c r="AX150" i="11" s="1"/>
  <c r="AT155" i="5"/>
  <c r="AZ150" i="11" s="1"/>
  <c r="BA150" s="1"/>
  <c r="AV155" i="5"/>
  <c r="BB150" i="11" s="1"/>
  <c r="BC150" s="1"/>
  <c r="H156" i="5"/>
  <c r="K156"/>
  <c r="I151" i="11" s="1"/>
  <c r="J151" s="1"/>
  <c r="AD156" i="5"/>
  <c r="AG156"/>
  <c r="AJ151" i="11" s="1"/>
  <c r="AK151" s="1"/>
  <c r="AJ156" i="5"/>
  <c r="AL151" i="11" s="1"/>
  <c r="AM151" s="1"/>
  <c r="AL156" i="5"/>
  <c r="AP151" i="11" s="1"/>
  <c r="AN156" i="5"/>
  <c r="AR151" i="11" s="1"/>
  <c r="AS151" s="1"/>
  <c r="AP156" i="5"/>
  <c r="AT151" i="11" s="1"/>
  <c r="AU151" s="1"/>
  <c r="AR156" i="5"/>
  <c r="AX151" i="11" s="1"/>
  <c r="AT156" i="5"/>
  <c r="AZ151" i="11" s="1"/>
  <c r="BA151" s="1"/>
  <c r="AV156" i="5"/>
  <c r="BB151" i="11" s="1"/>
  <c r="BC151" s="1"/>
  <c r="H157" i="5"/>
  <c r="K157"/>
  <c r="I152" i="11" s="1"/>
  <c r="J152" s="1"/>
  <c r="AD157" i="5"/>
  <c r="AG157"/>
  <c r="AJ152" i="11" s="1"/>
  <c r="AK152" s="1"/>
  <c r="AJ157" i="5"/>
  <c r="AL152" i="11" s="1"/>
  <c r="AM152" s="1"/>
  <c r="AL157" i="5"/>
  <c r="AP152" i="11" s="1"/>
  <c r="AN157" i="5"/>
  <c r="AR152" i="11" s="1"/>
  <c r="AS152" s="1"/>
  <c r="AP157" i="5"/>
  <c r="AT152" i="11" s="1"/>
  <c r="AU152" s="1"/>
  <c r="AR157" i="5"/>
  <c r="AX152" i="11" s="1"/>
  <c r="AT157" i="5"/>
  <c r="AZ152" i="11" s="1"/>
  <c r="BA152" s="1"/>
  <c r="AV157" i="5"/>
  <c r="BB152" i="11" s="1"/>
  <c r="BC152" s="1"/>
  <c r="H158" i="5"/>
  <c r="K158"/>
  <c r="I153" i="11" s="1"/>
  <c r="J153" s="1"/>
  <c r="AD158" i="5"/>
  <c r="AG158"/>
  <c r="AJ153" i="11" s="1"/>
  <c r="AK153" s="1"/>
  <c r="AJ158" i="5"/>
  <c r="AL153" i="11" s="1"/>
  <c r="AM153" s="1"/>
  <c r="AL158" i="5"/>
  <c r="AP153" i="11" s="1"/>
  <c r="AN158" i="5"/>
  <c r="AR153" i="11" s="1"/>
  <c r="AS153" s="1"/>
  <c r="AP158" i="5"/>
  <c r="AT153" i="11" s="1"/>
  <c r="AU153" s="1"/>
  <c r="AR158" i="5"/>
  <c r="AX153" i="11" s="1"/>
  <c r="AT158" i="5"/>
  <c r="AZ153" i="11" s="1"/>
  <c r="BA153" s="1"/>
  <c r="AV158" i="5"/>
  <c r="BB153" i="11" s="1"/>
  <c r="BC153" s="1"/>
  <c r="H159" i="5"/>
  <c r="K159"/>
  <c r="I154" i="11" s="1"/>
  <c r="J154" s="1"/>
  <c r="AD159" i="5"/>
  <c r="AG159"/>
  <c r="AJ154" i="11" s="1"/>
  <c r="AK154" s="1"/>
  <c r="AJ159" i="5"/>
  <c r="AL154" i="11" s="1"/>
  <c r="AM154" s="1"/>
  <c r="AL159" i="5"/>
  <c r="AP154" i="11" s="1"/>
  <c r="AN159" i="5"/>
  <c r="AR154" i="11" s="1"/>
  <c r="AS154" s="1"/>
  <c r="AP159" i="5"/>
  <c r="AT154" i="11" s="1"/>
  <c r="AU154" s="1"/>
  <c r="AR159" i="5"/>
  <c r="AX154" i="11" s="1"/>
  <c r="AT159" i="5"/>
  <c r="AZ154" i="11" s="1"/>
  <c r="BA154" s="1"/>
  <c r="AV159" i="5"/>
  <c r="BB154" i="11" s="1"/>
  <c r="BC154" s="1"/>
  <c r="H160" i="5"/>
  <c r="K160"/>
  <c r="I155" i="11" s="1"/>
  <c r="J155" s="1"/>
  <c r="AD160" i="5"/>
  <c r="AG160"/>
  <c r="AJ155" i="11" s="1"/>
  <c r="AK155" s="1"/>
  <c r="AJ160" i="5"/>
  <c r="AL155" i="11" s="1"/>
  <c r="AM155" s="1"/>
  <c r="AL160" i="5"/>
  <c r="AP155" i="11" s="1"/>
  <c r="AN160" i="5"/>
  <c r="AR155" i="11" s="1"/>
  <c r="AS155" s="1"/>
  <c r="AP160" i="5"/>
  <c r="AT155" i="11" s="1"/>
  <c r="AU155" s="1"/>
  <c r="AR160" i="5"/>
  <c r="AX155" i="11" s="1"/>
  <c r="AT160" i="5"/>
  <c r="AZ155" i="11" s="1"/>
  <c r="BA155" s="1"/>
  <c r="AV160" i="5"/>
  <c r="BB155" i="11" s="1"/>
  <c r="BC155" s="1"/>
  <c r="H161" i="5"/>
  <c r="K161"/>
  <c r="I156" i="11" s="1"/>
  <c r="J156" s="1"/>
  <c r="AD161" i="5"/>
  <c r="AG161"/>
  <c r="AJ156" i="11" s="1"/>
  <c r="AK156" s="1"/>
  <c r="AJ161" i="5"/>
  <c r="AL156" i="11" s="1"/>
  <c r="AM156" s="1"/>
  <c r="AL161" i="5"/>
  <c r="AP156" i="11" s="1"/>
  <c r="AN161" i="5"/>
  <c r="AR156" i="11" s="1"/>
  <c r="AS156" s="1"/>
  <c r="AP161" i="5"/>
  <c r="AT156" i="11" s="1"/>
  <c r="AU156" s="1"/>
  <c r="AR161" i="5"/>
  <c r="AX156" i="11" s="1"/>
  <c r="AT161" i="5"/>
  <c r="AZ156" i="11" s="1"/>
  <c r="BA156" s="1"/>
  <c r="AV161" i="5"/>
  <c r="BB156" i="11" s="1"/>
  <c r="BC156" s="1"/>
  <c r="H162" i="5"/>
  <c r="K162"/>
  <c r="I157" i="11" s="1"/>
  <c r="J157" s="1"/>
  <c r="AD162" i="5"/>
  <c r="AG162"/>
  <c r="AJ157" i="11" s="1"/>
  <c r="AK157" s="1"/>
  <c r="AJ162" i="5"/>
  <c r="AL157" i="11" s="1"/>
  <c r="AM157" s="1"/>
  <c r="AL162" i="5"/>
  <c r="AP157" i="11" s="1"/>
  <c r="AN162" i="5"/>
  <c r="AR157" i="11" s="1"/>
  <c r="AS157" s="1"/>
  <c r="AP162" i="5"/>
  <c r="AT157" i="11" s="1"/>
  <c r="AU157" s="1"/>
  <c r="AR162" i="5"/>
  <c r="AX157" i="11" s="1"/>
  <c r="AT162" i="5"/>
  <c r="AZ157" i="11" s="1"/>
  <c r="BA157" s="1"/>
  <c r="AV162" i="5"/>
  <c r="BB157" i="11" s="1"/>
  <c r="BC157" s="1"/>
  <c r="H163" i="5"/>
  <c r="K163"/>
  <c r="I158" i="11" s="1"/>
  <c r="J158" s="1"/>
  <c r="AD163" i="5"/>
  <c r="AG163"/>
  <c r="AJ158" i="11" s="1"/>
  <c r="AK158" s="1"/>
  <c r="AJ163" i="5"/>
  <c r="AL158" i="11" s="1"/>
  <c r="AM158" s="1"/>
  <c r="AL163" i="5"/>
  <c r="AP158" i="11" s="1"/>
  <c r="AN163" i="5"/>
  <c r="AR158" i="11" s="1"/>
  <c r="AS158" s="1"/>
  <c r="AP163" i="5"/>
  <c r="AT158" i="11" s="1"/>
  <c r="AU158" s="1"/>
  <c r="AR163" i="5"/>
  <c r="AX158" i="11" s="1"/>
  <c r="AT163" i="5"/>
  <c r="AZ158" i="11" s="1"/>
  <c r="BA158" s="1"/>
  <c r="AV163" i="5"/>
  <c r="BB158" i="11" s="1"/>
  <c r="BC158" s="1"/>
  <c r="V159" l="1"/>
  <c r="M120" i="4"/>
  <c r="U151"/>
  <c r="V151" s="1"/>
  <c r="U150"/>
  <c r="V150" s="1"/>
  <c r="AC200"/>
  <c r="AD200" s="1"/>
  <c r="AC231"/>
  <c r="AD231" s="1"/>
  <c r="U148"/>
  <c r="V148" s="1"/>
  <c r="AC143"/>
  <c r="AD143" s="1"/>
  <c r="U147"/>
  <c r="V147" s="1"/>
  <c r="AC249"/>
  <c r="AD249" s="1"/>
  <c r="M82" i="11"/>
  <c r="M138" i="4"/>
  <c r="N138" s="1"/>
  <c r="AC226"/>
  <c r="AD226" s="1"/>
  <c r="AC267"/>
  <c r="U142"/>
  <c r="V142" s="1"/>
  <c r="U143"/>
  <c r="V143" s="1"/>
  <c r="U177"/>
  <c r="V177" s="1"/>
  <c r="AC144"/>
  <c r="AD144" s="1"/>
  <c r="U145"/>
  <c r="V145" s="1"/>
  <c r="AD90" i="11"/>
  <c r="V91"/>
  <c r="V93"/>
  <c r="V95"/>
  <c r="V98"/>
  <c r="V100"/>
  <c r="AC165" i="4"/>
  <c r="AD101" i="11"/>
  <c r="AC102"/>
  <c r="AD102" s="1"/>
  <c r="AC105"/>
  <c r="AD105" s="1"/>
  <c r="AC126"/>
  <c r="AD126" s="1"/>
  <c r="AC152"/>
  <c r="AW109"/>
  <c r="V90"/>
  <c r="AD95"/>
  <c r="AD97"/>
  <c r="AD98"/>
  <c r="V115"/>
  <c r="AD116"/>
  <c r="V117"/>
  <c r="V138"/>
  <c r="V139"/>
  <c r="V149"/>
  <c r="AD150"/>
  <c r="V154"/>
  <c r="AD155"/>
  <c r="Z165" i="4"/>
  <c r="AC196"/>
  <c r="AC250"/>
  <c r="AD250" s="1"/>
  <c r="U174"/>
  <c r="V174" s="1"/>
  <c r="AC147"/>
  <c r="AD147" s="1"/>
  <c r="AC222"/>
  <c r="AC120"/>
  <c r="AD120" s="1"/>
  <c r="U200"/>
  <c r="V200" s="1"/>
  <c r="M144"/>
  <c r="N144" s="1"/>
  <c r="AC167"/>
  <c r="AC197"/>
  <c r="AD197" s="1"/>
  <c r="AC198"/>
  <c r="AC199"/>
  <c r="AD199" s="1"/>
  <c r="U144"/>
  <c r="V144" s="1"/>
  <c r="U234"/>
  <c r="AC142"/>
  <c r="AD142" s="1"/>
  <c r="V161" i="11"/>
  <c r="AD157"/>
  <c r="V110"/>
  <c r="V119"/>
  <c r="V121"/>
  <c r="AD127"/>
  <c r="AC138"/>
  <c r="AD138" s="1"/>
  <c r="M176" i="4"/>
  <c r="N176" s="1"/>
  <c r="BE109" i="11"/>
  <c r="V148"/>
  <c r="AD151"/>
  <c r="V155"/>
  <c r="V157"/>
  <c r="AD158"/>
  <c r="U160"/>
  <c r="V160" s="1"/>
  <c r="U163"/>
  <c r="V163" s="1"/>
  <c r="V103"/>
  <c r="AD104"/>
  <c r="V107"/>
  <c r="V108"/>
  <c r="AD109"/>
  <c r="AD110"/>
  <c r="V111"/>
  <c r="BD158"/>
  <c r="BE158" s="1"/>
  <c r="AY158"/>
  <c r="AH262" i="4"/>
  <c r="AH158" i="11"/>
  <c r="AH154"/>
  <c r="AH258" i="4"/>
  <c r="BD152" i="11"/>
  <c r="AY152"/>
  <c r="G256" i="4"/>
  <c r="G152" i="11"/>
  <c r="BD151"/>
  <c r="AY151"/>
  <c r="AH151"/>
  <c r="AH255" i="4"/>
  <c r="AV150" i="11"/>
  <c r="AQ150"/>
  <c r="BD149"/>
  <c r="BE149" s="1"/>
  <c r="AY149"/>
  <c r="G253" i="4"/>
  <c r="G149" i="11"/>
  <c r="G251" i="4"/>
  <c r="G147" i="11"/>
  <c r="BD146"/>
  <c r="AY146"/>
  <c r="AH146"/>
  <c r="AH250" i="4"/>
  <c r="G250"/>
  <c r="G146" i="11"/>
  <c r="BD145"/>
  <c r="BE145" s="1"/>
  <c r="AY145"/>
  <c r="AH145"/>
  <c r="AH249" i="4"/>
  <c r="G249"/>
  <c r="G145" i="11"/>
  <c r="AV144"/>
  <c r="AQ144"/>
  <c r="BD143"/>
  <c r="AY143"/>
  <c r="AH143"/>
  <c r="AH234" i="4"/>
  <c r="G234"/>
  <c r="G143" i="11"/>
  <c r="AY142"/>
  <c r="BD142"/>
  <c r="BD141"/>
  <c r="AY141"/>
  <c r="AH141"/>
  <c r="AH232" i="4"/>
  <c r="G232"/>
  <c r="G141" i="11"/>
  <c r="BD140"/>
  <c r="BE140" s="1"/>
  <c r="AY140"/>
  <c r="AH140"/>
  <c r="AH231" i="4"/>
  <c r="G231"/>
  <c r="G140" i="11"/>
  <c r="AQ139"/>
  <c r="AV139"/>
  <c r="AQ138"/>
  <c r="AV138"/>
  <c r="AY137"/>
  <c r="BD137"/>
  <c r="BD136"/>
  <c r="BE136" s="1"/>
  <c r="AY136"/>
  <c r="AY135"/>
  <c r="BD135"/>
  <c r="AH135"/>
  <c r="AH226" i="4"/>
  <c r="G226"/>
  <c r="G135" i="11"/>
  <c r="AV134"/>
  <c r="AQ134"/>
  <c r="AY133"/>
  <c r="BD133"/>
  <c r="AH133"/>
  <c r="AH224" i="4"/>
  <c r="G224"/>
  <c r="G133" i="11"/>
  <c r="AV132"/>
  <c r="AQ132"/>
  <c r="G223" i="4"/>
  <c r="G132" i="11"/>
  <c r="AQ131"/>
  <c r="AV131"/>
  <c r="AW131" s="1"/>
  <c r="AH131"/>
  <c r="AH222" i="4"/>
  <c r="G222"/>
  <c r="G131" i="11"/>
  <c r="BD130"/>
  <c r="AY130"/>
  <c r="AY129"/>
  <c r="BD129"/>
  <c r="BD128"/>
  <c r="AY128"/>
  <c r="AY127"/>
  <c r="BD127"/>
  <c r="BE127" s="1"/>
  <c r="AH127"/>
  <c r="AH205" i="4"/>
  <c r="G205"/>
  <c r="G127" i="11"/>
  <c r="AY126"/>
  <c r="BD126"/>
  <c r="AH126"/>
  <c r="AH204" i="4"/>
  <c r="G204"/>
  <c r="G126" i="11"/>
  <c r="AV125"/>
  <c r="AQ125"/>
  <c r="BD124"/>
  <c r="BE124" s="1"/>
  <c r="AY124"/>
  <c r="AH124"/>
  <c r="AH202" i="4"/>
  <c r="G202"/>
  <c r="G124" i="11"/>
  <c r="AV123"/>
  <c r="AQ123"/>
  <c r="AV122"/>
  <c r="AQ122"/>
  <c r="AV121"/>
  <c r="AW121" s="1"/>
  <c r="AQ121"/>
  <c r="AV120"/>
  <c r="AQ120"/>
  <c r="AV119"/>
  <c r="AQ119"/>
  <c r="BD118"/>
  <c r="AY118"/>
  <c r="G196" i="4"/>
  <c r="G118" i="11"/>
  <c r="AV117"/>
  <c r="AQ117"/>
  <c r="BD116"/>
  <c r="BE116" s="1"/>
  <c r="AY116"/>
  <c r="AH116"/>
  <c r="AH194" i="4"/>
  <c r="G194"/>
  <c r="G116" i="11"/>
  <c r="AQ115"/>
  <c r="AV115"/>
  <c r="AV114"/>
  <c r="AQ114"/>
  <c r="BD113"/>
  <c r="BE113" s="1"/>
  <c r="AY113"/>
  <c r="AH113"/>
  <c r="AH178" i="4"/>
  <c r="G178"/>
  <c r="G113" i="11"/>
  <c r="BD112"/>
  <c r="AY112"/>
  <c r="AH112"/>
  <c r="AH177" i="4"/>
  <c r="AV111" i="11"/>
  <c r="AQ111"/>
  <c r="BD110"/>
  <c r="AY110"/>
  <c r="BD108"/>
  <c r="AY108"/>
  <c r="AH108"/>
  <c r="AH173" i="4"/>
  <c r="G173"/>
  <c r="G108" i="11"/>
  <c r="BD107"/>
  <c r="BE107" s="1"/>
  <c r="AY107"/>
  <c r="AH107"/>
  <c r="AH172" i="4"/>
  <c r="G172"/>
  <c r="G107" i="11"/>
  <c r="BD106"/>
  <c r="BE106" s="1"/>
  <c r="AY106"/>
  <c r="AH106"/>
  <c r="AH171" i="4"/>
  <c r="G171"/>
  <c r="G106" i="11"/>
  <c r="BD105"/>
  <c r="BE105" s="1"/>
  <c r="AY105"/>
  <c r="AH105"/>
  <c r="AH170" i="4"/>
  <c r="BD104" i="11"/>
  <c r="AY104"/>
  <c r="AH104"/>
  <c r="AH169" i="4"/>
  <c r="BD103" i="11"/>
  <c r="AY103"/>
  <c r="AH103"/>
  <c r="AH168" i="4"/>
  <c r="G168"/>
  <c r="G103" i="11"/>
  <c r="BD102"/>
  <c r="BE102" s="1"/>
  <c r="AY102"/>
  <c r="AH167" i="4"/>
  <c r="AH102" i="11"/>
  <c r="G167" i="4"/>
  <c r="G102" i="11"/>
  <c r="BD101"/>
  <c r="BE101" s="1"/>
  <c r="AY101"/>
  <c r="AH101"/>
  <c r="AH166" i="4"/>
  <c r="G166"/>
  <c r="G101" i="11"/>
  <c r="AV100"/>
  <c r="AQ100"/>
  <c r="BD99"/>
  <c r="AY99"/>
  <c r="AH99"/>
  <c r="AH151" i="4"/>
  <c r="G151"/>
  <c r="G99" i="11"/>
  <c r="AY98"/>
  <c r="BD98"/>
  <c r="AH98"/>
  <c r="AH150" i="4"/>
  <c r="G150"/>
  <c r="G98" i="11"/>
  <c r="AY97"/>
  <c r="BD97"/>
  <c r="BE97" s="1"/>
  <c r="BD96"/>
  <c r="AY96"/>
  <c r="AY95"/>
  <c r="BD95"/>
  <c r="BE95" s="1"/>
  <c r="BD94"/>
  <c r="BE94" s="1"/>
  <c r="AY94"/>
  <c r="G146" i="4"/>
  <c r="G94" i="11"/>
  <c r="AQ93"/>
  <c r="AV93"/>
  <c r="BD92"/>
  <c r="BE92" s="1"/>
  <c r="AY92"/>
  <c r="AH144" i="4"/>
  <c r="AH92" i="11"/>
  <c r="AQ91"/>
  <c r="AV91"/>
  <c r="AQ90"/>
  <c r="AV90"/>
  <c r="AH90"/>
  <c r="AH142" i="4"/>
  <c r="AV89" i="11"/>
  <c r="AW89" s="1"/>
  <c r="AQ89"/>
  <c r="AH89"/>
  <c r="AH141" i="4"/>
  <c r="Y141"/>
  <c r="Y89" i="11"/>
  <c r="Z89" s="1"/>
  <c r="P89"/>
  <c r="U89"/>
  <c r="V89" s="1"/>
  <c r="AV88"/>
  <c r="AW88" s="1"/>
  <c r="AQ88"/>
  <c r="AH88"/>
  <c r="AH140" i="4"/>
  <c r="Y140"/>
  <c r="Y88" i="11"/>
  <c r="Z88" s="1"/>
  <c r="P88"/>
  <c r="U88"/>
  <c r="V88" s="1"/>
  <c r="AY87"/>
  <c r="BD87"/>
  <c r="X87"/>
  <c r="AQ86"/>
  <c r="AV86"/>
  <c r="AH86"/>
  <c r="AH138" i="4"/>
  <c r="Y138"/>
  <c r="Y86" i="11"/>
  <c r="Z86" s="1"/>
  <c r="U86"/>
  <c r="P86"/>
  <c r="AQ85"/>
  <c r="AV85"/>
  <c r="AH85"/>
  <c r="AH137" i="4"/>
  <c r="Y137"/>
  <c r="Y85" i="11"/>
  <c r="Z85" s="1"/>
  <c r="P85"/>
  <c r="U85"/>
  <c r="AV84"/>
  <c r="AW84" s="1"/>
  <c r="AQ84"/>
  <c r="X84"/>
  <c r="AQ83"/>
  <c r="AV83"/>
  <c r="X83"/>
  <c r="BD82"/>
  <c r="AY82"/>
  <c r="AH82"/>
  <c r="AH134" i="4"/>
  <c r="Y134"/>
  <c r="Y82" i="11"/>
  <c r="Z82" s="1"/>
  <c r="AQ81"/>
  <c r="AV81"/>
  <c r="AH81"/>
  <c r="AH120" i="4"/>
  <c r="AY80" i="11"/>
  <c r="BD80"/>
  <c r="X80"/>
  <c r="G119" i="4"/>
  <c r="G80" i="11"/>
  <c r="AQ79"/>
  <c r="AV79"/>
  <c r="X79"/>
  <c r="G118" i="4"/>
  <c r="G79" i="11"/>
  <c r="AQ78"/>
  <c r="AV78"/>
  <c r="X78"/>
  <c r="G117" i="4"/>
  <c r="G78" i="11"/>
  <c r="AQ77"/>
  <c r="AV77"/>
  <c r="X77"/>
  <c r="G116" i="4"/>
  <c r="G77" i="11"/>
  <c r="AQ76"/>
  <c r="AV76"/>
  <c r="AW76" s="1"/>
  <c r="X76"/>
  <c r="G115" i="4"/>
  <c r="G76" i="11"/>
  <c r="AQ75"/>
  <c r="AV75"/>
  <c r="AW75" s="1"/>
  <c r="X75"/>
  <c r="G114" i="4"/>
  <c r="G75" i="11"/>
  <c r="AV74"/>
  <c r="AQ74"/>
  <c r="AH74"/>
  <c r="AH113" i="4"/>
  <c r="Y113"/>
  <c r="Y74" i="11"/>
  <c r="Z74" s="1"/>
  <c r="P74"/>
  <c r="U74"/>
  <c r="BD73"/>
  <c r="AY73"/>
  <c r="AQ72"/>
  <c r="AV72"/>
  <c r="X72"/>
  <c r="G111" i="4"/>
  <c r="G72" i="11"/>
  <c r="AQ71"/>
  <c r="AV71"/>
  <c r="X71"/>
  <c r="G110" i="4"/>
  <c r="G71" i="11"/>
  <c r="AV70"/>
  <c r="AQ70"/>
  <c r="X70"/>
  <c r="G109" i="4"/>
  <c r="G70" i="11"/>
  <c r="AQ69"/>
  <c r="AV69"/>
  <c r="X69"/>
  <c r="G108" i="4"/>
  <c r="G69" i="11"/>
  <c r="AQ68"/>
  <c r="AV68"/>
  <c r="X68"/>
  <c r="G107" i="4"/>
  <c r="G68" i="11"/>
  <c r="AQ67"/>
  <c r="AV67"/>
  <c r="X67"/>
  <c r="G106" i="4"/>
  <c r="G67" i="11"/>
  <c r="AV66"/>
  <c r="AQ66"/>
  <c r="X66"/>
  <c r="G105" i="4"/>
  <c r="G66" i="11"/>
  <c r="G262" i="4"/>
  <c r="G158" i="11"/>
  <c r="AV157"/>
  <c r="AQ157"/>
  <c r="AQ156"/>
  <c r="AV156"/>
  <c r="AV155"/>
  <c r="AQ155"/>
  <c r="BD154"/>
  <c r="BE154" s="1"/>
  <c r="AY154"/>
  <c r="G258" i="4"/>
  <c r="G154" i="11"/>
  <c r="AV153"/>
  <c r="AW153" s="1"/>
  <c r="AQ153"/>
  <c r="AH152"/>
  <c r="AH256" i="4"/>
  <c r="G255"/>
  <c r="G151" i="11"/>
  <c r="AH149"/>
  <c r="AH253" i="4"/>
  <c r="AV148" i="11"/>
  <c r="AW148" s="1"/>
  <c r="AQ148"/>
  <c r="BD147"/>
  <c r="BE147" s="1"/>
  <c r="AY147"/>
  <c r="AH147"/>
  <c r="AH251" i="4"/>
  <c r="AV158" i="11"/>
  <c r="AQ158"/>
  <c r="BD157"/>
  <c r="AY157"/>
  <c r="AH157"/>
  <c r="AH261" i="4"/>
  <c r="G261"/>
  <c r="G157" i="11"/>
  <c r="BD156"/>
  <c r="AY156"/>
  <c r="AH156"/>
  <c r="AH260" i="4"/>
  <c r="G260"/>
  <c r="G156" i="11"/>
  <c r="BD155"/>
  <c r="AY155"/>
  <c r="AH155"/>
  <c r="AH259" i="4"/>
  <c r="G259"/>
  <c r="G155" i="11"/>
  <c r="AV154"/>
  <c r="AQ154"/>
  <c r="BD153"/>
  <c r="AY153"/>
  <c r="AH153"/>
  <c r="AH257" i="4"/>
  <c r="G257"/>
  <c r="G153" i="11"/>
  <c r="AV152"/>
  <c r="AW152" s="1"/>
  <c r="AQ152"/>
  <c r="AV151"/>
  <c r="AQ151"/>
  <c r="BD150"/>
  <c r="BE150" s="1"/>
  <c r="AY150"/>
  <c r="AH150"/>
  <c r="AH254" i="4"/>
  <c r="G254"/>
  <c r="G150" i="11"/>
  <c r="AV149"/>
  <c r="AQ149"/>
  <c r="BD148"/>
  <c r="BE148" s="1"/>
  <c r="AY148"/>
  <c r="AH148"/>
  <c r="AH252" i="4"/>
  <c r="G252"/>
  <c r="G148" i="11"/>
  <c r="AV147"/>
  <c r="AW147" s="1"/>
  <c r="AQ147"/>
  <c r="AV146"/>
  <c r="AQ146"/>
  <c r="AV145"/>
  <c r="AQ145"/>
  <c r="BD144"/>
  <c r="BE144" s="1"/>
  <c r="AY144"/>
  <c r="AN144"/>
  <c r="AI144"/>
  <c r="H144"/>
  <c r="M144"/>
  <c r="AV143"/>
  <c r="AQ143"/>
  <c r="AQ142"/>
  <c r="AV142"/>
  <c r="G233" i="4"/>
  <c r="G142" i="11"/>
  <c r="AV141"/>
  <c r="AQ141"/>
  <c r="AQ140"/>
  <c r="AV140"/>
  <c r="AW140" s="1"/>
  <c r="AY139"/>
  <c r="BD139"/>
  <c r="AH139"/>
  <c r="AH230" i="4"/>
  <c r="G230"/>
  <c r="G139" i="11"/>
  <c r="AY138"/>
  <c r="BD138"/>
  <c r="BE138" s="1"/>
  <c r="AH138"/>
  <c r="AH229" i="4"/>
  <c r="G229"/>
  <c r="G138" i="11"/>
  <c r="AQ137"/>
  <c r="AV137"/>
  <c r="AH228" i="4"/>
  <c r="AH137" i="11"/>
  <c r="G228" i="4"/>
  <c r="G137" i="11"/>
  <c r="AV136"/>
  <c r="AQ136"/>
  <c r="AH136"/>
  <c r="AH227" i="4"/>
  <c r="G227"/>
  <c r="G136" i="11"/>
  <c r="AQ135"/>
  <c r="AV135"/>
  <c r="BD134"/>
  <c r="AY134"/>
  <c r="AH134"/>
  <c r="AH225" i="4"/>
  <c r="G225"/>
  <c r="G134" i="11"/>
  <c r="AQ133"/>
  <c r="AV133"/>
  <c r="BD132"/>
  <c r="AY132"/>
  <c r="AY131"/>
  <c r="BD131"/>
  <c r="AV130"/>
  <c r="AQ130"/>
  <c r="AH130"/>
  <c r="AH221" i="4"/>
  <c r="G221"/>
  <c r="G130" i="11"/>
  <c r="AQ129"/>
  <c r="AV129"/>
  <c r="AH129"/>
  <c r="AH220" i="4"/>
  <c r="G220"/>
  <c r="G129" i="11"/>
  <c r="AV128"/>
  <c r="AQ128"/>
  <c r="AN128"/>
  <c r="AI128"/>
  <c r="H128"/>
  <c r="M128"/>
  <c r="AQ127"/>
  <c r="AV127"/>
  <c r="AQ126"/>
  <c r="AV126"/>
  <c r="BD125"/>
  <c r="AY125"/>
  <c r="AH125"/>
  <c r="AH203" i="4"/>
  <c r="G203"/>
  <c r="G125" i="11"/>
  <c r="AV124"/>
  <c r="AQ124"/>
  <c r="BD123"/>
  <c r="AY123"/>
  <c r="AH123"/>
  <c r="AH201" i="4"/>
  <c r="G201"/>
  <c r="G123" i="11"/>
  <c r="AY122"/>
  <c r="BD122"/>
  <c r="BE122" s="1"/>
  <c r="AH122"/>
  <c r="AH200" i="4"/>
  <c r="G200"/>
  <c r="G122" i="11"/>
  <c r="BD121"/>
  <c r="AY121"/>
  <c r="AH121"/>
  <c r="AH199" i="4"/>
  <c r="G199"/>
  <c r="G121" i="11"/>
  <c r="BD120"/>
  <c r="BE120" s="1"/>
  <c r="AY120"/>
  <c r="AH120"/>
  <c r="AH198" i="4"/>
  <c r="G198"/>
  <c r="G120" i="11"/>
  <c r="BD119"/>
  <c r="AY119"/>
  <c r="AH119"/>
  <c r="AH197" i="4"/>
  <c r="G197"/>
  <c r="G119" i="11"/>
  <c r="AV118"/>
  <c r="AQ118"/>
  <c r="AY117"/>
  <c r="BD117"/>
  <c r="BE117" s="1"/>
  <c r="AH117"/>
  <c r="AH195" i="4"/>
  <c r="G195"/>
  <c r="G117" i="11"/>
  <c r="AV116"/>
  <c r="AQ116"/>
  <c r="BD115"/>
  <c r="AY115"/>
  <c r="AH115"/>
  <c r="AH193" i="4"/>
  <c r="G193"/>
  <c r="G115" i="11"/>
  <c r="AY114"/>
  <c r="BD114"/>
  <c r="BE114" s="1"/>
  <c r="AN114"/>
  <c r="AI114"/>
  <c r="M114"/>
  <c r="H114"/>
  <c r="AV113"/>
  <c r="AQ113"/>
  <c r="AV112"/>
  <c r="AQ112"/>
  <c r="BD111"/>
  <c r="AY111"/>
  <c r="AH111"/>
  <c r="AH176" i="4"/>
  <c r="AV110" i="11"/>
  <c r="AW110" s="1"/>
  <c r="AQ110"/>
  <c r="AV108"/>
  <c r="AQ108"/>
  <c r="AV107"/>
  <c r="AQ107"/>
  <c r="AV106"/>
  <c r="AW106" s="1"/>
  <c r="AQ106"/>
  <c r="AV105"/>
  <c r="AQ105"/>
  <c r="AV104"/>
  <c r="AQ104"/>
  <c r="AV103"/>
  <c r="AQ103"/>
  <c r="AV102"/>
  <c r="AW102" s="1"/>
  <c r="AQ102"/>
  <c r="AV101"/>
  <c r="AQ101"/>
  <c r="BD100"/>
  <c r="AY100"/>
  <c r="AH100"/>
  <c r="AH165" i="4"/>
  <c r="G165"/>
  <c r="G100" i="11"/>
  <c r="AV99"/>
  <c r="AQ99"/>
  <c r="AQ98"/>
  <c r="AV98"/>
  <c r="AV97"/>
  <c r="AQ97"/>
  <c r="AH149" i="4"/>
  <c r="AH97" i="11"/>
  <c r="G149" i="4"/>
  <c r="G97" i="11"/>
  <c r="AV96"/>
  <c r="AQ96"/>
  <c r="AH96"/>
  <c r="AH148" i="4"/>
  <c r="G148"/>
  <c r="G96" i="11"/>
  <c r="AQ95"/>
  <c r="AV95"/>
  <c r="AH95"/>
  <c r="AH147" i="4"/>
  <c r="G147"/>
  <c r="G95" i="11"/>
  <c r="AV94"/>
  <c r="AQ94"/>
  <c r="AH94"/>
  <c r="AH146" i="4"/>
  <c r="AY93" i="11"/>
  <c r="BD93"/>
  <c r="BE93" s="1"/>
  <c r="AH145" i="4"/>
  <c r="AH93" i="11"/>
  <c r="AV92"/>
  <c r="AQ92"/>
  <c r="AY91"/>
  <c r="BD91"/>
  <c r="AH91"/>
  <c r="AH143" i="4"/>
  <c r="AY90" i="11"/>
  <c r="BD90"/>
  <c r="BD89"/>
  <c r="AY89"/>
  <c r="X89"/>
  <c r="L89"/>
  <c r="M89"/>
  <c r="BD88"/>
  <c r="BE88" s="1"/>
  <c r="AY88"/>
  <c r="X88"/>
  <c r="G140" i="4"/>
  <c r="G88" i="11"/>
  <c r="AQ87"/>
  <c r="AV87"/>
  <c r="AH87"/>
  <c r="AH139" i="4"/>
  <c r="Y139"/>
  <c r="Y87" i="11"/>
  <c r="Z87" s="1"/>
  <c r="U87"/>
  <c r="V87" s="1"/>
  <c r="P87"/>
  <c r="G139" i="4"/>
  <c r="G87" i="11"/>
  <c r="AY86"/>
  <c r="BD86"/>
  <c r="BE86" s="1"/>
  <c r="X86"/>
  <c r="BD85"/>
  <c r="AY85"/>
  <c r="X85"/>
  <c r="BD84"/>
  <c r="BE84" s="1"/>
  <c r="AY84"/>
  <c r="AH84"/>
  <c r="AH136" i="4"/>
  <c r="Y136"/>
  <c r="Y84" i="11"/>
  <c r="Z84" s="1"/>
  <c r="U84"/>
  <c r="V84" s="1"/>
  <c r="P84"/>
  <c r="AY83"/>
  <c r="BD83"/>
  <c r="BE83" s="1"/>
  <c r="AH83"/>
  <c r="AH135" i="4"/>
  <c r="Y135"/>
  <c r="Y83" i="11"/>
  <c r="Z83" s="1"/>
  <c r="T83"/>
  <c r="U83"/>
  <c r="AV82"/>
  <c r="AQ82"/>
  <c r="X82"/>
  <c r="BD81"/>
  <c r="BE81" s="1"/>
  <c r="AY81"/>
  <c r="AQ80"/>
  <c r="AV80"/>
  <c r="AH80"/>
  <c r="AH119" i="4"/>
  <c r="Y119"/>
  <c r="Y80" i="11"/>
  <c r="Z80" s="1"/>
  <c r="AY79"/>
  <c r="BD79"/>
  <c r="AH79"/>
  <c r="AH118" i="4"/>
  <c r="Y118"/>
  <c r="Y79" i="11"/>
  <c r="Z79" s="1"/>
  <c r="U79"/>
  <c r="P79"/>
  <c r="AY78"/>
  <c r="BD78"/>
  <c r="AH117" i="4"/>
  <c r="AH78" i="11"/>
  <c r="Y117" i="4"/>
  <c r="Y78" i="11"/>
  <c r="Z78" s="1"/>
  <c r="P78"/>
  <c r="U78"/>
  <c r="AQ65"/>
  <c r="AV65"/>
  <c r="AW65" s="1"/>
  <c r="X65"/>
  <c r="G104" i="4"/>
  <c r="G65" i="11"/>
  <c r="AQ64"/>
  <c r="AV64"/>
  <c r="AW64" s="1"/>
  <c r="X64"/>
  <c r="AQ63"/>
  <c r="AV63"/>
  <c r="X63"/>
  <c r="G63"/>
  <c r="G102" i="4"/>
  <c r="AV62" i="11"/>
  <c r="AQ62"/>
  <c r="X62"/>
  <c r="G101" i="4"/>
  <c r="G62" i="11"/>
  <c r="AQ61"/>
  <c r="AV61"/>
  <c r="AC61"/>
  <c r="X61"/>
  <c r="M61"/>
  <c r="H61"/>
  <c r="AV60"/>
  <c r="AQ60"/>
  <c r="X60"/>
  <c r="G86" i="4"/>
  <c r="G60" i="11"/>
  <c r="AV59"/>
  <c r="AW59" s="1"/>
  <c r="AQ59"/>
  <c r="X59"/>
  <c r="G85" i="4"/>
  <c r="G59" i="11"/>
  <c r="AY58"/>
  <c r="BD58"/>
  <c r="AH58"/>
  <c r="AH84" i="4"/>
  <c r="Y84"/>
  <c r="Y58" i="11"/>
  <c r="Z58" s="1"/>
  <c r="P58"/>
  <c r="U58"/>
  <c r="AY57"/>
  <c r="BD57"/>
  <c r="AH57"/>
  <c r="AH83" i="4"/>
  <c r="Y83"/>
  <c r="Y57" i="11"/>
  <c r="Z57" s="1"/>
  <c r="U57"/>
  <c r="V57" s="1"/>
  <c r="P57"/>
  <c r="AY56"/>
  <c r="BD56"/>
  <c r="AH56"/>
  <c r="AH82" i="4"/>
  <c r="Y82"/>
  <c r="Y56" i="11"/>
  <c r="Z56" s="1"/>
  <c r="P56"/>
  <c r="U56"/>
  <c r="V56" s="1"/>
  <c r="AY55"/>
  <c r="BD55"/>
  <c r="BE55" s="1"/>
  <c r="AH55"/>
  <c r="AH81" i="4"/>
  <c r="Y81"/>
  <c r="Y55" i="11"/>
  <c r="Z55" s="1"/>
  <c r="P55"/>
  <c r="U55"/>
  <c r="V55" s="1"/>
  <c r="AY54"/>
  <c r="BD54"/>
  <c r="AH54"/>
  <c r="AH80" i="4"/>
  <c r="Y80"/>
  <c r="Y54" i="11"/>
  <c r="Z54" s="1"/>
  <c r="U54"/>
  <c r="P54"/>
  <c r="AY53"/>
  <c r="BD53"/>
  <c r="AH53"/>
  <c r="AH79" i="4"/>
  <c r="Y79"/>
  <c r="Y53" i="11"/>
  <c r="Z53" s="1"/>
  <c r="P53"/>
  <c r="U53"/>
  <c r="BD52"/>
  <c r="AY52"/>
  <c r="AH52"/>
  <c r="AH78" i="4"/>
  <c r="Y78"/>
  <c r="Y52" i="11"/>
  <c r="Z52" s="1"/>
  <c r="P52"/>
  <c r="U52"/>
  <c r="AY51"/>
  <c r="BD51"/>
  <c r="AH51"/>
  <c r="AH77" i="4"/>
  <c r="Y77"/>
  <c r="Y51" i="11"/>
  <c r="Z51" s="1"/>
  <c r="P51"/>
  <c r="U51"/>
  <c r="V51" s="1"/>
  <c r="BD50"/>
  <c r="AY50"/>
  <c r="X50"/>
  <c r="AC50"/>
  <c r="H50"/>
  <c r="M50"/>
  <c r="AQ49"/>
  <c r="AV49"/>
  <c r="X49"/>
  <c r="G62" i="4"/>
  <c r="G49" i="11"/>
  <c r="AQ48"/>
  <c r="AV48"/>
  <c r="X48"/>
  <c r="G61" i="4"/>
  <c r="G48" i="11"/>
  <c r="AQ47"/>
  <c r="AV47"/>
  <c r="X47"/>
  <c r="G60" i="4"/>
  <c r="G47" i="11"/>
  <c r="AV46"/>
  <c r="AQ46"/>
  <c r="X46"/>
  <c r="G59" i="4"/>
  <c r="G46" i="11"/>
  <c r="AQ45"/>
  <c r="AV45"/>
  <c r="AW45" s="1"/>
  <c r="X45"/>
  <c r="G58" i="4"/>
  <c r="G45" i="11"/>
  <c r="AV44"/>
  <c r="AW44" s="1"/>
  <c r="AQ44"/>
  <c r="X44"/>
  <c r="G57" i="4"/>
  <c r="G44" i="11"/>
  <c r="AQ43"/>
  <c r="AV43"/>
  <c r="X43"/>
  <c r="G56" i="4"/>
  <c r="G43" i="11"/>
  <c r="AV42"/>
  <c r="AQ42"/>
  <c r="X42"/>
  <c r="G55" i="4"/>
  <c r="G42" i="11"/>
  <c r="AQ41"/>
  <c r="AV41"/>
  <c r="X41"/>
  <c r="G54" i="4"/>
  <c r="G41" i="11"/>
  <c r="AV40"/>
  <c r="AQ40"/>
  <c r="X40"/>
  <c r="G53" i="4"/>
  <c r="G40" i="11"/>
  <c r="AQ39"/>
  <c r="AV39"/>
  <c r="AW39" s="1"/>
  <c r="X39"/>
  <c r="G52" i="4"/>
  <c r="G39" i="11"/>
  <c r="AV38"/>
  <c r="AQ38"/>
  <c r="X38"/>
  <c r="G51" i="4"/>
  <c r="G38" i="11"/>
  <c r="AQ37"/>
  <c r="AV37"/>
  <c r="X37"/>
  <c r="G50" i="4"/>
  <c r="G37" i="11"/>
  <c r="AV36"/>
  <c r="AQ36"/>
  <c r="X36"/>
  <c r="G49" i="4"/>
  <c r="G36" i="11"/>
  <c r="AQ35"/>
  <c r="AV35"/>
  <c r="X35"/>
  <c r="J35"/>
  <c r="M35"/>
  <c r="AV34"/>
  <c r="AQ34"/>
  <c r="X34"/>
  <c r="J34"/>
  <c r="M34"/>
  <c r="AQ33"/>
  <c r="AV33"/>
  <c r="AH33"/>
  <c r="AH46" i="4"/>
  <c r="Y46"/>
  <c r="Y33" i="11"/>
  <c r="Z33" s="1"/>
  <c r="U33"/>
  <c r="P33"/>
  <c r="G46" i="4"/>
  <c r="G33" i="11"/>
  <c r="AV32"/>
  <c r="AQ32"/>
  <c r="X32"/>
  <c r="BD31"/>
  <c r="AY31"/>
  <c r="Y44" i="4"/>
  <c r="Y31" i="11"/>
  <c r="Z31" s="1"/>
  <c r="U31"/>
  <c r="P31"/>
  <c r="BD30"/>
  <c r="AY30"/>
  <c r="Y43" i="4"/>
  <c r="Y30" i="11"/>
  <c r="Z30" s="1"/>
  <c r="P30"/>
  <c r="U30"/>
  <c r="AY29"/>
  <c r="BD29"/>
  <c r="BE29" s="1"/>
  <c r="AH29"/>
  <c r="AH42" i="4"/>
  <c r="Y42"/>
  <c r="Y29" i="11"/>
  <c r="Z29" s="1"/>
  <c r="U29"/>
  <c r="P29"/>
  <c r="AY28"/>
  <c r="BD28"/>
  <c r="AH28"/>
  <c r="AH41" i="4"/>
  <c r="Y41"/>
  <c r="Y28" i="11"/>
  <c r="Z28" s="1"/>
  <c r="U28"/>
  <c r="V28" s="1"/>
  <c r="P28"/>
  <c r="AY27"/>
  <c r="BD27"/>
  <c r="BE27" s="1"/>
  <c r="AH27"/>
  <c r="AH27" i="4"/>
  <c r="Y27"/>
  <c r="Y27" i="11"/>
  <c r="Z27" s="1"/>
  <c r="U27"/>
  <c r="V27" s="1"/>
  <c r="P27"/>
  <c r="BD26"/>
  <c r="AY26"/>
  <c r="AH26"/>
  <c r="AH26" i="4"/>
  <c r="Y26"/>
  <c r="Y26" i="11"/>
  <c r="Z26" s="1"/>
  <c r="P26"/>
  <c r="U26"/>
  <c r="AY25"/>
  <c r="BD25"/>
  <c r="AH25"/>
  <c r="AH25" i="4"/>
  <c r="Y25"/>
  <c r="Y25" i="11"/>
  <c r="Z25" s="1"/>
  <c r="U25"/>
  <c r="V25" s="1"/>
  <c r="P25"/>
  <c r="AY24"/>
  <c r="BD24"/>
  <c r="BE24" s="1"/>
  <c r="AH24" i="4"/>
  <c r="AH24" i="11"/>
  <c r="Y24" i="4"/>
  <c r="Y24" i="11"/>
  <c r="Z24" s="1"/>
  <c r="U24"/>
  <c r="V24" s="1"/>
  <c r="P24"/>
  <c r="BD23"/>
  <c r="BE23" s="1"/>
  <c r="AY23"/>
  <c r="AH23"/>
  <c r="AH23" i="4"/>
  <c r="Y23"/>
  <c r="Y23" i="11"/>
  <c r="Z23" s="1"/>
  <c r="AY77"/>
  <c r="BD77"/>
  <c r="AH77"/>
  <c r="AH116" i="4"/>
  <c r="Y116"/>
  <c r="Y77" i="11"/>
  <c r="Z77" s="1"/>
  <c r="U77"/>
  <c r="P77"/>
  <c r="AY76"/>
  <c r="BD76"/>
  <c r="AH76"/>
  <c r="AH115" i="4"/>
  <c r="Y115"/>
  <c r="Y76" i="11"/>
  <c r="Z76" s="1"/>
  <c r="P76"/>
  <c r="U76"/>
  <c r="AY75"/>
  <c r="BD75"/>
  <c r="AH114" i="4"/>
  <c r="AH75" i="11"/>
  <c r="Y114" i="4"/>
  <c r="Y75" i="11"/>
  <c r="Z75" s="1"/>
  <c r="U75"/>
  <c r="P75"/>
  <c r="BD74"/>
  <c r="AY74"/>
  <c r="X74"/>
  <c r="AC74"/>
  <c r="G113" i="4"/>
  <c r="G74" i="11"/>
  <c r="AV73"/>
  <c r="AQ73"/>
  <c r="AH73"/>
  <c r="AH112" i="4"/>
  <c r="BD72" i="11"/>
  <c r="AY72"/>
  <c r="AH72"/>
  <c r="AH111" i="4"/>
  <c r="Y111"/>
  <c r="Y72" i="11"/>
  <c r="Z72" s="1"/>
  <c r="P72"/>
  <c r="U72"/>
  <c r="AY71"/>
  <c r="BD71"/>
  <c r="AH71"/>
  <c r="AH110" i="4"/>
  <c r="Y110"/>
  <c r="Y71" i="11"/>
  <c r="Z71" s="1"/>
  <c r="U71"/>
  <c r="V71" s="1"/>
  <c r="P71"/>
  <c r="BD70"/>
  <c r="AY70"/>
  <c r="AH70"/>
  <c r="AH109" i="4"/>
  <c r="Y109"/>
  <c r="Y70" i="11"/>
  <c r="Z70" s="1"/>
  <c r="P70"/>
  <c r="U70"/>
  <c r="V70" s="1"/>
  <c r="AY69"/>
  <c r="BD69"/>
  <c r="AH69"/>
  <c r="AH108" i="4"/>
  <c r="Y108"/>
  <c r="Y69" i="11"/>
  <c r="Z69" s="1"/>
  <c r="U69"/>
  <c r="P69"/>
  <c r="BD68"/>
  <c r="AY68"/>
  <c r="AH68"/>
  <c r="AH107" i="4"/>
  <c r="Y107"/>
  <c r="Y68" i="11"/>
  <c r="Z68" s="1"/>
  <c r="P68"/>
  <c r="U68"/>
  <c r="V68" s="1"/>
  <c r="AY67"/>
  <c r="BD67"/>
  <c r="BE67" s="1"/>
  <c r="AH67"/>
  <c r="AH106" i="4"/>
  <c r="Y106"/>
  <c r="Y67" i="11"/>
  <c r="Z67" s="1"/>
  <c r="U67"/>
  <c r="P67"/>
  <c r="BD66"/>
  <c r="AY66"/>
  <c r="AH66"/>
  <c r="AH105" i="4"/>
  <c r="Y105"/>
  <c r="Y66" i="11"/>
  <c r="Z66" s="1"/>
  <c r="P66"/>
  <c r="U66"/>
  <c r="AY65"/>
  <c r="BD65"/>
  <c r="BE65" s="1"/>
  <c r="AH65"/>
  <c r="AH104" i="4"/>
  <c r="Y104"/>
  <c r="Y65" i="11"/>
  <c r="Z65" s="1"/>
  <c r="U65"/>
  <c r="P65"/>
  <c r="AY64"/>
  <c r="BD64"/>
  <c r="BE64" s="1"/>
  <c r="AH64"/>
  <c r="AH103" i="4"/>
  <c r="Y103"/>
  <c r="Y64" i="11"/>
  <c r="Z64" s="1"/>
  <c r="P64"/>
  <c r="U64"/>
  <c r="J64"/>
  <c r="M64"/>
  <c r="AY63"/>
  <c r="BD63"/>
  <c r="AH63"/>
  <c r="AH102" i="4"/>
  <c r="Y102"/>
  <c r="Y63" i="11"/>
  <c r="Z63" s="1"/>
  <c r="U63"/>
  <c r="P63"/>
  <c r="BD62"/>
  <c r="AY62"/>
  <c r="AH62"/>
  <c r="AH101" i="4"/>
  <c r="Y101"/>
  <c r="Y62" i="11"/>
  <c r="Z62" s="1"/>
  <c r="P62"/>
  <c r="U62"/>
  <c r="V62" s="1"/>
  <c r="AY61"/>
  <c r="BD61"/>
  <c r="AI61"/>
  <c r="AN61"/>
  <c r="P61"/>
  <c r="U61"/>
  <c r="AY60"/>
  <c r="BD60"/>
  <c r="AH60"/>
  <c r="AH86" i="4"/>
  <c r="Y86"/>
  <c r="Y60" i="11"/>
  <c r="Z60" s="1"/>
  <c r="P60"/>
  <c r="U60"/>
  <c r="BD59"/>
  <c r="AY59"/>
  <c r="AH59"/>
  <c r="AH85" i="4"/>
  <c r="Y85"/>
  <c r="Y59" i="11"/>
  <c r="Z59" s="1"/>
  <c r="P59"/>
  <c r="U59"/>
  <c r="AQ58"/>
  <c r="AV58"/>
  <c r="X58"/>
  <c r="G84" i="4"/>
  <c r="G58" i="11"/>
  <c r="AQ57"/>
  <c r="AV57"/>
  <c r="AW57" s="1"/>
  <c r="X57"/>
  <c r="G83" i="4"/>
  <c r="G57" i="11"/>
  <c r="AV56"/>
  <c r="AW56" s="1"/>
  <c r="AQ56"/>
  <c r="X56"/>
  <c r="G82" i="4"/>
  <c r="G56" i="11"/>
  <c r="AV55"/>
  <c r="AQ55"/>
  <c r="X55"/>
  <c r="G81" i="4"/>
  <c r="G55" i="11"/>
  <c r="AQ54"/>
  <c r="AV54"/>
  <c r="X54"/>
  <c r="G80" i="4"/>
  <c r="G54" i="11"/>
  <c r="AQ53"/>
  <c r="AV53"/>
  <c r="X53"/>
  <c r="G79" i="4"/>
  <c r="G53" i="11"/>
  <c r="AV52"/>
  <c r="AQ52"/>
  <c r="X52"/>
  <c r="AC52"/>
  <c r="G78" i="4"/>
  <c r="G52" i="11"/>
  <c r="AQ51"/>
  <c r="AV51"/>
  <c r="X51"/>
  <c r="AC51"/>
  <c r="AD51" s="1"/>
  <c r="G77" i="4"/>
  <c r="G51" i="11"/>
  <c r="AV50"/>
  <c r="AQ50"/>
  <c r="AN50"/>
  <c r="AI50"/>
  <c r="P50"/>
  <c r="U50"/>
  <c r="V50" s="1"/>
  <c r="AY49"/>
  <c r="BD49"/>
  <c r="Y62" i="4"/>
  <c r="Y49" i="11"/>
  <c r="Z49" s="1"/>
  <c r="U49"/>
  <c r="V49" s="1"/>
  <c r="P49"/>
  <c r="AY48"/>
  <c r="BD48"/>
  <c r="BE48" s="1"/>
  <c r="AH48"/>
  <c r="AH61" i="4"/>
  <c r="Y61"/>
  <c r="Y48" i="11"/>
  <c r="Z48" s="1"/>
  <c r="P48"/>
  <c r="U48"/>
  <c r="V48" s="1"/>
  <c r="AY47"/>
  <c r="BD47"/>
  <c r="AH47"/>
  <c r="AH60" i="4"/>
  <c r="Y60"/>
  <c r="Y47" i="11"/>
  <c r="Z47" s="1"/>
  <c r="U47"/>
  <c r="V47" s="1"/>
  <c r="P47"/>
  <c r="BD46"/>
  <c r="BE46" s="1"/>
  <c r="AY46"/>
  <c r="AH46"/>
  <c r="AH59" i="4"/>
  <c r="Y59"/>
  <c r="Y46" i="11"/>
  <c r="Z46" s="1"/>
  <c r="P46"/>
  <c r="U46"/>
  <c r="AY45"/>
  <c r="BD45"/>
  <c r="BE45" s="1"/>
  <c r="AH45"/>
  <c r="AH58" i="4"/>
  <c r="Y58"/>
  <c r="Y45" i="11"/>
  <c r="Z45" s="1"/>
  <c r="U45"/>
  <c r="P45"/>
  <c r="BD44"/>
  <c r="BE44" s="1"/>
  <c r="AY44"/>
  <c r="AH44"/>
  <c r="AH57" i="4"/>
  <c r="Y57"/>
  <c r="Y44" i="11"/>
  <c r="Z44" s="1"/>
  <c r="P44"/>
  <c r="U44"/>
  <c r="AY43"/>
  <c r="BD43"/>
  <c r="BE43" s="1"/>
  <c r="AH43"/>
  <c r="AH56" i="4"/>
  <c r="Y56"/>
  <c r="Y43" i="11"/>
  <c r="Z43" s="1"/>
  <c r="P43"/>
  <c r="U43"/>
  <c r="V43" s="1"/>
  <c r="BD42"/>
  <c r="AY42"/>
  <c r="AH42"/>
  <c r="AH55" i="4"/>
  <c r="Y55"/>
  <c r="Y42" i="11"/>
  <c r="Z42" s="1"/>
  <c r="P42"/>
  <c r="U42"/>
  <c r="V42" s="1"/>
  <c r="AY41"/>
  <c r="BD41"/>
  <c r="BE41" s="1"/>
  <c r="AH41"/>
  <c r="AH54" i="4"/>
  <c r="Y54"/>
  <c r="Y41" i="11"/>
  <c r="Z41" s="1"/>
  <c r="P41"/>
  <c r="U41"/>
  <c r="V41" s="1"/>
  <c r="AY40"/>
  <c r="BD40"/>
  <c r="BE40" s="1"/>
  <c r="AH40"/>
  <c r="AH53" i="4"/>
  <c r="Y53"/>
  <c r="Y40" i="11"/>
  <c r="Z40" s="1"/>
  <c r="P40"/>
  <c r="U40"/>
  <c r="AY39"/>
  <c r="BD39"/>
  <c r="BE39" s="1"/>
  <c r="AH39"/>
  <c r="AH52" i="4"/>
  <c r="Y52"/>
  <c r="Y39" i="11"/>
  <c r="Z39" s="1"/>
  <c r="U39"/>
  <c r="P39"/>
  <c r="BD38"/>
  <c r="AY38"/>
  <c r="AH38"/>
  <c r="AH51" i="4"/>
  <c r="Y51"/>
  <c r="Y38" i="11"/>
  <c r="Z38" s="1"/>
  <c r="P38"/>
  <c r="U38"/>
  <c r="AY37"/>
  <c r="BD37"/>
  <c r="BE37" s="1"/>
  <c r="AH37"/>
  <c r="AH50" i="4"/>
  <c r="Y50"/>
  <c r="Y37" i="11"/>
  <c r="Z37" s="1"/>
  <c r="U37"/>
  <c r="P37"/>
  <c r="BD36"/>
  <c r="AY36"/>
  <c r="AH36"/>
  <c r="AH49" i="4"/>
  <c r="Y49"/>
  <c r="Y36" i="11"/>
  <c r="Z36" s="1"/>
  <c r="P36"/>
  <c r="U36"/>
  <c r="AY35"/>
  <c r="BD35"/>
  <c r="BE35" s="1"/>
  <c r="AH35"/>
  <c r="AH48" i="4"/>
  <c r="Y48"/>
  <c r="Y35" i="11"/>
  <c r="Z35" s="1"/>
  <c r="P35"/>
  <c r="U35"/>
  <c r="BD34"/>
  <c r="AY34"/>
  <c r="AH34"/>
  <c r="AH47" i="4"/>
  <c r="Y47"/>
  <c r="Y34" i="11"/>
  <c r="Z34" s="1"/>
  <c r="P34"/>
  <c r="U34"/>
  <c r="V34" s="1"/>
  <c r="AY33"/>
  <c r="BD33"/>
  <c r="X33"/>
  <c r="P23"/>
  <c r="U23"/>
  <c r="V23" s="1"/>
  <c r="AY22"/>
  <c r="BD22"/>
  <c r="AH22"/>
  <c r="AH22" i="4"/>
  <c r="Y22"/>
  <c r="Y22" i="11"/>
  <c r="Z22" s="1"/>
  <c r="U22"/>
  <c r="V22" s="1"/>
  <c r="P22"/>
  <c r="BD21"/>
  <c r="BE21" s="1"/>
  <c r="AY21"/>
  <c r="AH21"/>
  <c r="AH21" i="4"/>
  <c r="Y21"/>
  <c r="Y21" i="11"/>
  <c r="Z21" s="1"/>
  <c r="P21"/>
  <c r="U21"/>
  <c r="V21" s="1"/>
  <c r="BD20"/>
  <c r="BE20" s="1"/>
  <c r="AY20"/>
  <c r="AH20"/>
  <c r="AH20" i="4"/>
  <c r="Y20"/>
  <c r="Y20" i="11"/>
  <c r="Z20" s="1"/>
  <c r="P20"/>
  <c r="U20"/>
  <c r="V20" s="1"/>
  <c r="BD19"/>
  <c r="AY19"/>
  <c r="AH19"/>
  <c r="AH19" i="4"/>
  <c r="Y19"/>
  <c r="Y19" i="11"/>
  <c r="Z19" s="1"/>
  <c r="P19"/>
  <c r="U19"/>
  <c r="V19" s="1"/>
  <c r="AY18"/>
  <c r="BD18"/>
  <c r="AH18"/>
  <c r="AH18" i="4"/>
  <c r="Y18"/>
  <c r="Y18" i="11"/>
  <c r="Z18" s="1"/>
  <c r="U18"/>
  <c r="P18"/>
  <c r="BD17"/>
  <c r="BE17" s="1"/>
  <c r="AY17"/>
  <c r="Y17" i="4"/>
  <c r="Y17" i="11"/>
  <c r="Z17" s="1"/>
  <c r="P17"/>
  <c r="U17"/>
  <c r="BD16"/>
  <c r="BE16" s="1"/>
  <c r="AY16"/>
  <c r="Y16" i="4"/>
  <c r="Y16" i="11"/>
  <c r="Z16" s="1"/>
  <c r="U16"/>
  <c r="V16" s="1"/>
  <c r="P16"/>
  <c r="AY15"/>
  <c r="BD15"/>
  <c r="BE15" s="1"/>
  <c r="AH15"/>
  <c r="AH15" i="4"/>
  <c r="Y15"/>
  <c r="Y15" i="11"/>
  <c r="Z15" s="1"/>
  <c r="P15"/>
  <c r="U15"/>
  <c r="V15" s="1"/>
  <c r="AY14"/>
  <c r="BD14"/>
  <c r="BE14" s="1"/>
  <c r="AH14"/>
  <c r="AH14" i="4"/>
  <c r="Y14"/>
  <c r="Y14" i="11"/>
  <c r="Z14" s="1"/>
  <c r="U14"/>
  <c r="P14"/>
  <c r="AY13"/>
  <c r="BD13"/>
  <c r="X13"/>
  <c r="G13" i="4"/>
  <c r="G13" i="11"/>
  <c r="AQ12"/>
  <c r="AV12"/>
  <c r="AH12"/>
  <c r="AH12" i="4"/>
  <c r="Y12"/>
  <c r="Y12" i="11"/>
  <c r="Z12" s="1"/>
  <c r="U12"/>
  <c r="P12"/>
  <c r="BD11"/>
  <c r="BE11" s="1"/>
  <c r="AY11"/>
  <c r="AH11"/>
  <c r="AH11" i="4"/>
  <c r="Y11"/>
  <c r="Y11" i="11"/>
  <c r="Z11" s="1"/>
  <c r="P11"/>
  <c r="U11"/>
  <c r="AH32"/>
  <c r="AH45" i="4"/>
  <c r="AH43"/>
  <c r="AH30" i="11"/>
  <c r="G264" i="4"/>
  <c r="G160" i="11"/>
  <c r="AH163"/>
  <c r="AH267" i="4"/>
  <c r="AH160" i="11"/>
  <c r="AH264" i="4"/>
  <c r="AV163" i="11"/>
  <c r="AQ163"/>
  <c r="AV160"/>
  <c r="AW160" s="1"/>
  <c r="AQ160"/>
  <c r="BD162"/>
  <c r="AY162"/>
  <c r="BD161"/>
  <c r="BE161" s="1"/>
  <c r="AY161"/>
  <c r="AY159"/>
  <c r="BD159"/>
  <c r="AH17"/>
  <c r="AH17" i="4"/>
  <c r="AH49" i="11"/>
  <c r="AH62" i="4"/>
  <c r="AN109" i="11"/>
  <c r="AI109"/>
  <c r="AN110"/>
  <c r="AI110"/>
  <c r="N90"/>
  <c r="AE90"/>
  <c r="N91"/>
  <c r="AE91"/>
  <c r="N93"/>
  <c r="AE93"/>
  <c r="N110"/>
  <c r="AE110"/>
  <c r="V101"/>
  <c r="U162"/>
  <c r="V162" s="1"/>
  <c r="BD32"/>
  <c r="AY32"/>
  <c r="Y45" i="4"/>
  <c r="Y32" i="11"/>
  <c r="Z32" s="1"/>
  <c r="P32"/>
  <c r="U32"/>
  <c r="G45" i="4"/>
  <c r="G32" i="11"/>
  <c r="AV31"/>
  <c r="AQ31"/>
  <c r="X31"/>
  <c r="G44" i="4"/>
  <c r="G31" i="11"/>
  <c r="AV30"/>
  <c r="AQ30"/>
  <c r="X30"/>
  <c r="G43" i="4"/>
  <c r="G30" i="11"/>
  <c r="AQ29"/>
  <c r="AV29"/>
  <c r="X29"/>
  <c r="G42" i="4"/>
  <c r="G29" i="11"/>
  <c r="AQ28"/>
  <c r="AV28"/>
  <c r="X28"/>
  <c r="G41" i="4"/>
  <c r="G28" i="11"/>
  <c r="AQ27"/>
  <c r="AV27"/>
  <c r="AW27" s="1"/>
  <c r="X27"/>
  <c r="G27" i="4"/>
  <c r="G27" i="11"/>
  <c r="AV26"/>
  <c r="AQ26"/>
  <c r="X26"/>
  <c r="G26" i="4"/>
  <c r="G26" i="11"/>
  <c r="X25"/>
  <c r="G25" i="4"/>
  <c r="G25" i="11"/>
  <c r="AQ24"/>
  <c r="AV24"/>
  <c r="X24"/>
  <c r="G24" i="4"/>
  <c r="G24" i="11"/>
  <c r="AV23"/>
  <c r="AQ23"/>
  <c r="X23"/>
  <c r="G23" i="4"/>
  <c r="G23" i="11"/>
  <c r="AQ22"/>
  <c r="AV22"/>
  <c r="X22"/>
  <c r="G22" i="4"/>
  <c r="G22" i="11"/>
  <c r="AV21"/>
  <c r="AQ21"/>
  <c r="X21"/>
  <c r="G21" i="4"/>
  <c r="G21" i="11"/>
  <c r="AQ20"/>
  <c r="AV20"/>
  <c r="X20"/>
  <c r="G20" i="4"/>
  <c r="G20" i="11"/>
  <c r="AV19"/>
  <c r="AQ19"/>
  <c r="X19"/>
  <c r="AC19"/>
  <c r="G19" i="4"/>
  <c r="G19" i="11"/>
  <c r="AQ18"/>
  <c r="AV18"/>
  <c r="X18"/>
  <c r="AC18"/>
  <c r="G18" i="4"/>
  <c r="G18" i="11"/>
  <c r="AV17"/>
  <c r="AQ17"/>
  <c r="X17"/>
  <c r="G17" i="4"/>
  <c r="G17" i="11"/>
  <c r="N19" i="16" s="1"/>
  <c r="AV16" i="11"/>
  <c r="AQ16"/>
  <c r="X16"/>
  <c r="G16" i="4"/>
  <c r="G16" i="11"/>
  <c r="AV15"/>
  <c r="AQ15"/>
  <c r="X15"/>
  <c r="G15" i="4"/>
  <c r="G15" i="11"/>
  <c r="AQ14"/>
  <c r="AV14"/>
  <c r="X14"/>
  <c r="G14" i="4"/>
  <c r="G14" i="11"/>
  <c r="AQ13"/>
  <c r="AV13"/>
  <c r="AW13" s="1"/>
  <c r="AH13"/>
  <c r="AH13" i="4"/>
  <c r="Y13"/>
  <c r="Y13" i="11"/>
  <c r="Z13" s="1"/>
  <c r="U13"/>
  <c r="V13" s="1"/>
  <c r="P13"/>
  <c r="AY12"/>
  <c r="BD12"/>
  <c r="X12"/>
  <c r="G12" i="4"/>
  <c r="G12" i="11"/>
  <c r="AQ11"/>
  <c r="AV11"/>
  <c r="X11"/>
  <c r="G11" i="4"/>
  <c r="G11" i="11"/>
  <c r="AH31"/>
  <c r="AH44" i="4"/>
  <c r="AH118" i="11"/>
  <c r="AH196" i="4"/>
  <c r="AH132" i="11"/>
  <c r="AH223" i="4"/>
  <c r="AH142" i="11"/>
  <c r="AH233" i="4"/>
  <c r="G267"/>
  <c r="G163" i="11"/>
  <c r="G265" i="4"/>
  <c r="G161" i="11"/>
  <c r="G263" i="4"/>
  <c r="G159" i="11"/>
  <c r="AH162"/>
  <c r="AH266" i="4"/>
  <c r="AH161" i="11"/>
  <c r="AH265" i="4"/>
  <c r="AH263"/>
  <c r="AH159" i="11"/>
  <c r="AV162"/>
  <c r="AQ162"/>
  <c r="AV161"/>
  <c r="AQ161"/>
  <c r="AQ159"/>
  <c r="AV159"/>
  <c r="BD163"/>
  <c r="AY163"/>
  <c r="AY160"/>
  <c r="BD160"/>
  <c r="BE160" s="1"/>
  <c r="AH16"/>
  <c r="AH16" i="4"/>
  <c r="M104" i="11"/>
  <c r="H104"/>
  <c r="N92"/>
  <c r="AE92"/>
  <c r="M109"/>
  <c r="H109"/>
  <c r="M111"/>
  <c r="H111"/>
  <c r="M112"/>
  <c r="H112"/>
  <c r="AC103"/>
  <c r="X103"/>
  <c r="AC106"/>
  <c r="X106"/>
  <c r="AC107"/>
  <c r="X107"/>
  <c r="AC108"/>
  <c r="X108"/>
  <c r="U109"/>
  <c r="P109"/>
  <c r="AC111"/>
  <c r="X111"/>
  <c r="U112"/>
  <c r="P112"/>
  <c r="P113"/>
  <c r="U113"/>
  <c r="AC114"/>
  <c r="X114"/>
  <c r="AC115"/>
  <c r="X115"/>
  <c r="U116"/>
  <c r="P116"/>
  <c r="AC117"/>
  <c r="X117"/>
  <c r="U118"/>
  <c r="P118"/>
  <c r="P128"/>
  <c r="U128"/>
  <c r="P130"/>
  <c r="U130"/>
  <c r="V130" s="1"/>
  <c r="X131"/>
  <c r="AC131"/>
  <c r="AC133"/>
  <c r="X133"/>
  <c r="AC135"/>
  <c r="X135"/>
  <c r="P140"/>
  <c r="U140"/>
  <c r="V140" s="1"/>
  <c r="P141"/>
  <c r="U141"/>
  <c r="P142"/>
  <c r="U142"/>
  <c r="U143"/>
  <c r="P143"/>
  <c r="U145"/>
  <c r="P145"/>
  <c r="U146"/>
  <c r="P146"/>
  <c r="U147"/>
  <c r="P147"/>
  <c r="X149"/>
  <c r="AC149"/>
  <c r="AC154"/>
  <c r="X154"/>
  <c r="AC161"/>
  <c r="X161"/>
  <c r="AC162"/>
  <c r="X162"/>
  <c r="N81"/>
  <c r="AE81"/>
  <c r="N82"/>
  <c r="N85"/>
  <c r="M86"/>
  <c r="H86"/>
  <c r="M162"/>
  <c r="H162"/>
  <c r="M105"/>
  <c r="H105"/>
  <c r="AC100"/>
  <c r="X100"/>
  <c r="U102"/>
  <c r="P102"/>
  <c r="U105"/>
  <c r="P105"/>
  <c r="AC112"/>
  <c r="X112"/>
  <c r="U114"/>
  <c r="P114"/>
  <c r="AC118"/>
  <c r="X118"/>
  <c r="AC119"/>
  <c r="X119"/>
  <c r="AC120"/>
  <c r="X120"/>
  <c r="AC121"/>
  <c r="X121"/>
  <c r="X122"/>
  <c r="AC122"/>
  <c r="X123"/>
  <c r="AC123"/>
  <c r="U124"/>
  <c r="V124" s="1"/>
  <c r="P124"/>
  <c r="X125"/>
  <c r="AC125"/>
  <c r="U126"/>
  <c r="P126"/>
  <c r="U127"/>
  <c r="P127"/>
  <c r="X128"/>
  <c r="AC128"/>
  <c r="X130"/>
  <c r="AC130"/>
  <c r="U131"/>
  <c r="P131"/>
  <c r="U133"/>
  <c r="P133"/>
  <c r="U135"/>
  <c r="V135" s="1"/>
  <c r="P135"/>
  <c r="P137"/>
  <c r="U137"/>
  <c r="V137" s="1"/>
  <c r="X137"/>
  <c r="AC137"/>
  <c r="X140"/>
  <c r="AC140"/>
  <c r="X141"/>
  <c r="AC141"/>
  <c r="X142"/>
  <c r="AC142"/>
  <c r="AC143"/>
  <c r="AD143" s="1"/>
  <c r="X143"/>
  <c r="P144"/>
  <c r="U144"/>
  <c r="AC145"/>
  <c r="X145"/>
  <c r="AC146"/>
  <c r="X146"/>
  <c r="AC147"/>
  <c r="X147"/>
  <c r="AC153"/>
  <c r="X153"/>
  <c r="AC160"/>
  <c r="AD160" s="1"/>
  <c r="X160"/>
  <c r="AC163"/>
  <c r="X163"/>
  <c r="M83"/>
  <c r="H83"/>
  <c r="M84"/>
  <c r="H84"/>
  <c r="U196" i="4"/>
  <c r="AD92" i="11"/>
  <c r="AD94"/>
  <c r="AD96"/>
  <c r="V104"/>
  <c r="V123"/>
  <c r="AD129"/>
  <c r="V132"/>
  <c r="V136"/>
  <c r="AD139"/>
  <c r="AD144"/>
  <c r="AD152"/>
  <c r="V156"/>
  <c r="AD159"/>
  <c r="AD81"/>
  <c r="AD91"/>
  <c r="V92"/>
  <c r="AD93"/>
  <c r="V96"/>
  <c r="AD99"/>
  <c r="AC113"/>
  <c r="AD113" s="1"/>
  <c r="V129"/>
  <c r="AD132"/>
  <c r="AD134"/>
  <c r="V151"/>
  <c r="AD156"/>
  <c r="U82"/>
  <c r="V82" s="1"/>
  <c r="R80"/>
  <c r="U80"/>
  <c r="M136" i="4"/>
  <c r="N136" s="1"/>
  <c r="AQ25" i="11"/>
  <c r="AV25"/>
  <c r="AQ174" i="4"/>
  <c r="AV174"/>
  <c r="AC150"/>
  <c r="AD150" s="1"/>
  <c r="M142"/>
  <c r="N142" s="1"/>
  <c r="M135"/>
  <c r="N135" s="1"/>
  <c r="AC178"/>
  <c r="AD178" s="1"/>
  <c r="AC256"/>
  <c r="AD256" s="1"/>
  <c r="U146"/>
  <c r="V146" s="1"/>
  <c r="U178"/>
  <c r="V178" s="1"/>
  <c r="U233"/>
  <c r="V233" s="1"/>
  <c r="U255"/>
  <c r="V255" s="1"/>
  <c r="U264"/>
  <c r="V264" s="1"/>
  <c r="U267"/>
  <c r="V267" s="1"/>
  <c r="AC151"/>
  <c r="AD151" s="1"/>
  <c r="AC170"/>
  <c r="AD170" s="1"/>
  <c r="AC204"/>
  <c r="AD204" s="1"/>
  <c r="AC221"/>
  <c r="AD221" s="1"/>
  <c r="AC224"/>
  <c r="AC228"/>
  <c r="AD228" s="1"/>
  <c r="AC232"/>
  <c r="AD232" s="1"/>
  <c r="AC251"/>
  <c r="AD251" s="1"/>
  <c r="AC145"/>
  <c r="AD145" s="1"/>
  <c r="AC149"/>
  <c r="AD149" s="1"/>
  <c r="U120"/>
  <c r="V120" s="1"/>
  <c r="M174"/>
  <c r="N174" s="1"/>
  <c r="M177"/>
  <c r="N177" s="1"/>
  <c r="AI174"/>
  <c r="AN174"/>
  <c r="AY174"/>
  <c r="BD174"/>
  <c r="AZ262"/>
  <c r="BA262" s="1"/>
  <c r="AT262"/>
  <c r="AU262" s="1"/>
  <c r="AP262"/>
  <c r="AJ262"/>
  <c r="AK262" s="1"/>
  <c r="I262"/>
  <c r="J262" s="1"/>
  <c r="BB261"/>
  <c r="BC261" s="1"/>
  <c r="AX261"/>
  <c r="AR261"/>
  <c r="AS261" s="1"/>
  <c r="AL261"/>
  <c r="AM261" s="1"/>
  <c r="I261"/>
  <c r="J261" s="1"/>
  <c r="AZ260"/>
  <c r="BA260" s="1"/>
  <c r="AT260"/>
  <c r="AU260" s="1"/>
  <c r="AP260"/>
  <c r="AJ260"/>
  <c r="AK260" s="1"/>
  <c r="BB259"/>
  <c r="BC259" s="1"/>
  <c r="AX259"/>
  <c r="AR259"/>
  <c r="AS259" s="1"/>
  <c r="AL259"/>
  <c r="AM259" s="1"/>
  <c r="AZ258"/>
  <c r="BA258" s="1"/>
  <c r="AT258"/>
  <c r="AU258" s="1"/>
  <c r="AP258"/>
  <c r="AJ258"/>
  <c r="AK258" s="1"/>
  <c r="I258"/>
  <c r="J258" s="1"/>
  <c r="BB257"/>
  <c r="BC257" s="1"/>
  <c r="AX257"/>
  <c r="AR257"/>
  <c r="AS257" s="1"/>
  <c r="AL257"/>
  <c r="AM257" s="1"/>
  <c r="I257"/>
  <c r="J257" s="1"/>
  <c r="BB256"/>
  <c r="BC256" s="1"/>
  <c r="AX256"/>
  <c r="AR256"/>
  <c r="AS256" s="1"/>
  <c r="AL256"/>
  <c r="AM256" s="1"/>
  <c r="BB255"/>
  <c r="BC255" s="1"/>
  <c r="AX255"/>
  <c r="AR255"/>
  <c r="AS255" s="1"/>
  <c r="AL255"/>
  <c r="AM255" s="1"/>
  <c r="AZ254"/>
  <c r="BA254" s="1"/>
  <c r="AT254"/>
  <c r="AU254" s="1"/>
  <c r="AP254"/>
  <c r="AJ254"/>
  <c r="AK254" s="1"/>
  <c r="I254"/>
  <c r="J254" s="1"/>
  <c r="BB253"/>
  <c r="BC253" s="1"/>
  <c r="AX253"/>
  <c r="AR253"/>
  <c r="AS253" s="1"/>
  <c r="AL253"/>
  <c r="AM253" s="1"/>
  <c r="AZ252"/>
  <c r="BA252" s="1"/>
  <c r="AT252"/>
  <c r="AU252" s="1"/>
  <c r="AP252"/>
  <c r="AJ252"/>
  <c r="AK252" s="1"/>
  <c r="I252"/>
  <c r="J252" s="1"/>
  <c r="AZ251"/>
  <c r="BA251" s="1"/>
  <c r="AT251"/>
  <c r="AU251" s="1"/>
  <c r="AP251"/>
  <c r="AJ251"/>
  <c r="AK251" s="1"/>
  <c r="I251"/>
  <c r="J251" s="1"/>
  <c r="AZ250"/>
  <c r="BA250" s="1"/>
  <c r="AT250"/>
  <c r="AU250" s="1"/>
  <c r="AP250"/>
  <c r="AJ250"/>
  <c r="AK250" s="1"/>
  <c r="BB249"/>
  <c r="BC249" s="1"/>
  <c r="AX249"/>
  <c r="AR249"/>
  <c r="AS249" s="1"/>
  <c r="AL249"/>
  <c r="AM249" s="1"/>
  <c r="I249"/>
  <c r="J249" s="1"/>
  <c r="BB248"/>
  <c r="AX248"/>
  <c r="AY248" s="1"/>
  <c r="AR248"/>
  <c r="AS248" s="1"/>
  <c r="AL248"/>
  <c r="AH248"/>
  <c r="AI248" s="1"/>
  <c r="AZ234"/>
  <c r="BA234" s="1"/>
  <c r="AT234"/>
  <c r="AU234" s="1"/>
  <c r="AP234"/>
  <c r="AJ234"/>
  <c r="AK234" s="1"/>
  <c r="I234"/>
  <c r="J234" s="1"/>
  <c r="AZ233"/>
  <c r="BA233" s="1"/>
  <c r="AT233"/>
  <c r="AU233" s="1"/>
  <c r="AP233"/>
  <c r="AZ232"/>
  <c r="BA232" s="1"/>
  <c r="AT232"/>
  <c r="AU232" s="1"/>
  <c r="AP232"/>
  <c r="AJ232"/>
  <c r="AK232" s="1"/>
  <c r="I232"/>
  <c r="J232" s="1"/>
  <c r="AZ231"/>
  <c r="BA231" s="1"/>
  <c r="AT231"/>
  <c r="AU231" s="1"/>
  <c r="AP231"/>
  <c r="AJ231"/>
  <c r="AK231" s="1"/>
  <c r="AZ230"/>
  <c r="BA230" s="1"/>
  <c r="AT230"/>
  <c r="AU230" s="1"/>
  <c r="AP230"/>
  <c r="AJ230"/>
  <c r="AK230" s="1"/>
  <c r="I230"/>
  <c r="J230" s="1"/>
  <c r="AZ229"/>
  <c r="BA229" s="1"/>
  <c r="AT229"/>
  <c r="AU229" s="1"/>
  <c r="AP229"/>
  <c r="AJ229"/>
  <c r="AK229" s="1"/>
  <c r="I229"/>
  <c r="J229" s="1"/>
  <c r="BB228"/>
  <c r="BC228" s="1"/>
  <c r="AX228"/>
  <c r="AR228"/>
  <c r="AS228" s="1"/>
  <c r="AL228"/>
  <c r="AM228" s="1"/>
  <c r="AZ227"/>
  <c r="BA227" s="1"/>
  <c r="AT227"/>
  <c r="AU227" s="1"/>
  <c r="AP227"/>
  <c r="AJ227"/>
  <c r="AK227" s="1"/>
  <c r="I227"/>
  <c r="J227" s="1"/>
  <c r="BB226"/>
  <c r="BC226" s="1"/>
  <c r="AX226"/>
  <c r="AR226"/>
  <c r="AS226" s="1"/>
  <c r="AL226"/>
  <c r="AM226" s="1"/>
  <c r="AZ225"/>
  <c r="BA225" s="1"/>
  <c r="AT225"/>
  <c r="AU225" s="1"/>
  <c r="AP225"/>
  <c r="AJ225"/>
  <c r="AK225" s="1"/>
  <c r="I225"/>
  <c r="J225" s="1"/>
  <c r="BB224"/>
  <c r="BC224" s="1"/>
  <c r="AX224"/>
  <c r="AR224"/>
  <c r="AS224" s="1"/>
  <c r="AL224"/>
  <c r="AM224" s="1"/>
  <c r="AZ223"/>
  <c r="BA223" s="1"/>
  <c r="AT223"/>
  <c r="AU223" s="1"/>
  <c r="AP223"/>
  <c r="AZ222"/>
  <c r="BA222" s="1"/>
  <c r="AT222"/>
  <c r="AU222" s="1"/>
  <c r="AP222"/>
  <c r="AZ221"/>
  <c r="BA221" s="1"/>
  <c r="AT221"/>
  <c r="AU221" s="1"/>
  <c r="AP221"/>
  <c r="AZ220"/>
  <c r="BA220" s="1"/>
  <c r="AT220"/>
  <c r="AU220" s="1"/>
  <c r="AP220"/>
  <c r="AZ219"/>
  <c r="BA219" s="1"/>
  <c r="AT219"/>
  <c r="AP219"/>
  <c r="AQ219" s="1"/>
  <c r="AH219"/>
  <c r="AI219" s="1"/>
  <c r="AZ205"/>
  <c r="BA205" s="1"/>
  <c r="AT205"/>
  <c r="AU205" s="1"/>
  <c r="AP205"/>
  <c r="AJ205"/>
  <c r="AK205" s="1"/>
  <c r="I205"/>
  <c r="J205" s="1"/>
  <c r="AZ204"/>
  <c r="BA204" s="1"/>
  <c r="AT204"/>
  <c r="AU204" s="1"/>
  <c r="AP204"/>
  <c r="AJ204"/>
  <c r="AK204" s="1"/>
  <c r="I204"/>
  <c r="J204" s="1"/>
  <c r="AZ203"/>
  <c r="BA203" s="1"/>
  <c r="AT203"/>
  <c r="AU203" s="1"/>
  <c r="AP203"/>
  <c r="AJ203"/>
  <c r="AK203" s="1"/>
  <c r="I203"/>
  <c r="J203" s="1"/>
  <c r="BB202"/>
  <c r="BC202" s="1"/>
  <c r="AX202"/>
  <c r="AR202"/>
  <c r="AS202" s="1"/>
  <c r="AL202"/>
  <c r="AM202" s="1"/>
  <c r="AZ201"/>
  <c r="BA201" s="1"/>
  <c r="AT201"/>
  <c r="AU201" s="1"/>
  <c r="AP201"/>
  <c r="AJ201"/>
  <c r="AK201" s="1"/>
  <c r="BB200"/>
  <c r="BC200" s="1"/>
  <c r="AX200"/>
  <c r="AR200"/>
  <c r="AS200" s="1"/>
  <c r="AL200"/>
  <c r="AM200" s="1"/>
  <c r="AZ199"/>
  <c r="BA199" s="1"/>
  <c r="AT199"/>
  <c r="AU199" s="1"/>
  <c r="AP199"/>
  <c r="AJ199"/>
  <c r="AK199" s="1"/>
  <c r="I199"/>
  <c r="J199" s="1"/>
  <c r="AZ198"/>
  <c r="BA198" s="1"/>
  <c r="AT198"/>
  <c r="AU198" s="1"/>
  <c r="AP198"/>
  <c r="AJ198"/>
  <c r="AK198" s="1"/>
  <c r="I198"/>
  <c r="J198" s="1"/>
  <c r="AZ197"/>
  <c r="BA197" s="1"/>
  <c r="AT197"/>
  <c r="AU197" s="1"/>
  <c r="AP197"/>
  <c r="AJ197"/>
  <c r="AK197" s="1"/>
  <c r="I197"/>
  <c r="J197" s="1"/>
  <c r="BB196"/>
  <c r="BC196" s="1"/>
  <c r="AX196"/>
  <c r="AR196"/>
  <c r="AS196" s="1"/>
  <c r="AL196"/>
  <c r="AM196" s="1"/>
  <c r="AZ195"/>
  <c r="BA195" s="1"/>
  <c r="AT195"/>
  <c r="AU195" s="1"/>
  <c r="AP195"/>
  <c r="AJ195"/>
  <c r="AK195" s="1"/>
  <c r="I195"/>
  <c r="J195" s="1"/>
  <c r="BB194"/>
  <c r="BC194" s="1"/>
  <c r="AX194"/>
  <c r="AR194"/>
  <c r="AS194" s="1"/>
  <c r="AL194"/>
  <c r="AM194" s="1"/>
  <c r="AZ193"/>
  <c r="BA193" s="1"/>
  <c r="AT193"/>
  <c r="AU193" s="1"/>
  <c r="AP193"/>
  <c r="AJ193"/>
  <c r="AK193" s="1"/>
  <c r="I193"/>
  <c r="J193" s="1"/>
  <c r="AZ192"/>
  <c r="BA192" s="1"/>
  <c r="AT192"/>
  <c r="AP192"/>
  <c r="AQ192" s="1"/>
  <c r="AJ192"/>
  <c r="AK192" s="1"/>
  <c r="I192"/>
  <c r="J192" s="1"/>
  <c r="BB178"/>
  <c r="BC178" s="1"/>
  <c r="AX178"/>
  <c r="AR178"/>
  <c r="AS178" s="1"/>
  <c r="AL178"/>
  <c r="AM178" s="1"/>
  <c r="BB177"/>
  <c r="BC177" s="1"/>
  <c r="AX177"/>
  <c r="AR177"/>
  <c r="AS177" s="1"/>
  <c r="AL177"/>
  <c r="AM177" s="1"/>
  <c r="AZ176"/>
  <c r="BA176" s="1"/>
  <c r="AT176"/>
  <c r="AU176" s="1"/>
  <c r="AP176"/>
  <c r="AJ176"/>
  <c r="AK176" s="1"/>
  <c r="BB175"/>
  <c r="BC175" s="1"/>
  <c r="AX175"/>
  <c r="AR175"/>
  <c r="AS175" s="1"/>
  <c r="AL175"/>
  <c r="AM175" s="1"/>
  <c r="AZ173"/>
  <c r="BA173" s="1"/>
  <c r="AT173"/>
  <c r="AU173" s="1"/>
  <c r="AP173"/>
  <c r="AJ173"/>
  <c r="AK173" s="1"/>
  <c r="BB172"/>
  <c r="BC172" s="1"/>
  <c r="AX172"/>
  <c r="AR172"/>
  <c r="AS172" s="1"/>
  <c r="AL172"/>
  <c r="AM172" s="1"/>
  <c r="I172"/>
  <c r="J172" s="1"/>
  <c r="AZ171"/>
  <c r="BA171" s="1"/>
  <c r="AT171"/>
  <c r="AU171" s="1"/>
  <c r="AP171"/>
  <c r="AJ171"/>
  <c r="AK171" s="1"/>
  <c r="BB170"/>
  <c r="BC170" s="1"/>
  <c r="AX170"/>
  <c r="AR170"/>
  <c r="AS170" s="1"/>
  <c r="AL170"/>
  <c r="AM170" s="1"/>
  <c r="I170"/>
  <c r="J170" s="1"/>
  <c r="AZ169"/>
  <c r="BA169" s="1"/>
  <c r="AT169"/>
  <c r="AU169" s="1"/>
  <c r="AP169"/>
  <c r="AJ169"/>
  <c r="AK169" s="1"/>
  <c r="I169"/>
  <c r="J169" s="1"/>
  <c r="AZ168"/>
  <c r="BA168" s="1"/>
  <c r="AT168"/>
  <c r="AU168" s="1"/>
  <c r="AP168"/>
  <c r="AJ168"/>
  <c r="AK168" s="1"/>
  <c r="I168"/>
  <c r="J168" s="1"/>
  <c r="BB167"/>
  <c r="BC167" s="1"/>
  <c r="AX167"/>
  <c r="AR167"/>
  <c r="AS167" s="1"/>
  <c r="AL167"/>
  <c r="AM167" s="1"/>
  <c r="BB166"/>
  <c r="BC166" s="1"/>
  <c r="AX166"/>
  <c r="AR166"/>
  <c r="AS166" s="1"/>
  <c r="AL166"/>
  <c r="AM166" s="1"/>
  <c r="AZ165"/>
  <c r="BA165" s="1"/>
  <c r="AT165"/>
  <c r="AU165" s="1"/>
  <c r="AP165"/>
  <c r="AJ165"/>
  <c r="AK165" s="1"/>
  <c r="I165"/>
  <c r="J165" s="1"/>
  <c r="BB151"/>
  <c r="BC151" s="1"/>
  <c r="AX151"/>
  <c r="AR151"/>
  <c r="AS151" s="1"/>
  <c r="AL151"/>
  <c r="AM151" s="1"/>
  <c r="I151"/>
  <c r="J151" s="1"/>
  <c r="BB262"/>
  <c r="BC262" s="1"/>
  <c r="AX262"/>
  <c r="AR262"/>
  <c r="AS262" s="1"/>
  <c r="AL262"/>
  <c r="AM262" s="1"/>
  <c r="AZ261"/>
  <c r="BA261" s="1"/>
  <c r="AT261"/>
  <c r="AU261" s="1"/>
  <c r="AP261"/>
  <c r="AJ261"/>
  <c r="AK261" s="1"/>
  <c r="BB260"/>
  <c r="BC260" s="1"/>
  <c r="AX260"/>
  <c r="AR260"/>
  <c r="AS260" s="1"/>
  <c r="AL260"/>
  <c r="AM260" s="1"/>
  <c r="I260"/>
  <c r="J260" s="1"/>
  <c r="AZ259"/>
  <c r="BA259" s="1"/>
  <c r="AT259"/>
  <c r="AU259" s="1"/>
  <c r="AP259"/>
  <c r="AJ259"/>
  <c r="AK259" s="1"/>
  <c r="I259"/>
  <c r="J259" s="1"/>
  <c r="BB258"/>
  <c r="BC258" s="1"/>
  <c r="AX258"/>
  <c r="AR258"/>
  <c r="AS258" s="1"/>
  <c r="AL258"/>
  <c r="AM258" s="1"/>
  <c r="AZ257"/>
  <c r="BA257" s="1"/>
  <c r="AT257"/>
  <c r="AU257" s="1"/>
  <c r="AP257"/>
  <c r="AJ257"/>
  <c r="AK257" s="1"/>
  <c r="AZ256"/>
  <c r="BA256" s="1"/>
  <c r="AT256"/>
  <c r="AU256" s="1"/>
  <c r="AP256"/>
  <c r="AJ256"/>
  <c r="AK256" s="1"/>
  <c r="I256"/>
  <c r="J256" s="1"/>
  <c r="AZ255"/>
  <c r="BA255" s="1"/>
  <c r="AT255"/>
  <c r="AU255" s="1"/>
  <c r="AP255"/>
  <c r="AJ255"/>
  <c r="AK255" s="1"/>
  <c r="I255"/>
  <c r="J255" s="1"/>
  <c r="BB254"/>
  <c r="BC254" s="1"/>
  <c r="AX254"/>
  <c r="AR254"/>
  <c r="AS254" s="1"/>
  <c r="AL254"/>
  <c r="AM254" s="1"/>
  <c r="AZ253"/>
  <c r="BA253" s="1"/>
  <c r="AT253"/>
  <c r="AU253" s="1"/>
  <c r="AP253"/>
  <c r="AJ253"/>
  <c r="AK253" s="1"/>
  <c r="I253"/>
  <c r="J253" s="1"/>
  <c r="BB252"/>
  <c r="BC252" s="1"/>
  <c r="AX252"/>
  <c r="AR252"/>
  <c r="AS252" s="1"/>
  <c r="AL252"/>
  <c r="AM252" s="1"/>
  <c r="BB251"/>
  <c r="BC251" s="1"/>
  <c r="AX251"/>
  <c r="AR251"/>
  <c r="AS251" s="1"/>
  <c r="AL251"/>
  <c r="AM251" s="1"/>
  <c r="BB250"/>
  <c r="BC250" s="1"/>
  <c r="AX250"/>
  <c r="AR250"/>
  <c r="AS250" s="1"/>
  <c r="AL250"/>
  <c r="AM250" s="1"/>
  <c r="I250"/>
  <c r="J250" s="1"/>
  <c r="AZ249"/>
  <c r="BA249" s="1"/>
  <c r="AT249"/>
  <c r="AU249" s="1"/>
  <c r="AP249"/>
  <c r="AJ249"/>
  <c r="AK249" s="1"/>
  <c r="AZ248"/>
  <c r="BA248" s="1"/>
  <c r="AT248"/>
  <c r="AP248"/>
  <c r="AQ248" s="1"/>
  <c r="AJ248"/>
  <c r="AK248" s="1"/>
  <c r="I248"/>
  <c r="J248" s="1"/>
  <c r="BB234"/>
  <c r="BC234" s="1"/>
  <c r="AX234"/>
  <c r="AR234"/>
  <c r="AS234" s="1"/>
  <c r="AL234"/>
  <c r="AM234" s="1"/>
  <c r="BB233"/>
  <c r="BC233" s="1"/>
  <c r="AX233"/>
  <c r="AR233"/>
  <c r="AS233" s="1"/>
  <c r="AL233"/>
  <c r="AM233" s="1"/>
  <c r="BB232"/>
  <c r="BC232" s="1"/>
  <c r="AX232"/>
  <c r="AR232"/>
  <c r="AS232" s="1"/>
  <c r="AL232"/>
  <c r="AM232" s="1"/>
  <c r="BB231"/>
  <c r="BC231" s="1"/>
  <c r="AX231"/>
  <c r="AR231"/>
  <c r="AS231" s="1"/>
  <c r="AL231"/>
  <c r="AM231" s="1"/>
  <c r="I231"/>
  <c r="J231" s="1"/>
  <c r="BB230"/>
  <c r="BC230" s="1"/>
  <c r="AX230"/>
  <c r="AR230"/>
  <c r="AS230" s="1"/>
  <c r="AL230"/>
  <c r="AM230" s="1"/>
  <c r="BB229"/>
  <c r="BC229" s="1"/>
  <c r="AX229"/>
  <c r="AR229"/>
  <c r="AS229" s="1"/>
  <c r="AL229"/>
  <c r="AM229" s="1"/>
  <c r="AZ228"/>
  <c r="BA228" s="1"/>
  <c r="AT228"/>
  <c r="AU228" s="1"/>
  <c r="AP228"/>
  <c r="AJ228"/>
  <c r="AK228" s="1"/>
  <c r="I228"/>
  <c r="J228" s="1"/>
  <c r="BB227"/>
  <c r="BC227" s="1"/>
  <c r="AX227"/>
  <c r="AR227"/>
  <c r="AS227" s="1"/>
  <c r="AL227"/>
  <c r="AM227" s="1"/>
  <c r="AZ226"/>
  <c r="BA226" s="1"/>
  <c r="AT226"/>
  <c r="AU226" s="1"/>
  <c r="AP226"/>
  <c r="AJ226"/>
  <c r="AK226" s="1"/>
  <c r="I226"/>
  <c r="J226" s="1"/>
  <c r="BB225"/>
  <c r="BC225" s="1"/>
  <c r="AX225"/>
  <c r="AR225"/>
  <c r="AS225" s="1"/>
  <c r="AL225"/>
  <c r="AM225" s="1"/>
  <c r="AZ224"/>
  <c r="BA224" s="1"/>
  <c r="AT224"/>
  <c r="AU224" s="1"/>
  <c r="AP224"/>
  <c r="AJ224"/>
  <c r="AK224" s="1"/>
  <c r="I224"/>
  <c r="J224" s="1"/>
  <c r="BB223"/>
  <c r="BC223" s="1"/>
  <c r="AX223"/>
  <c r="AR223"/>
  <c r="AS223" s="1"/>
  <c r="AL223"/>
  <c r="AM223" s="1"/>
  <c r="BB222"/>
  <c r="BC222" s="1"/>
  <c r="AX222"/>
  <c r="AR222"/>
  <c r="AS222" s="1"/>
  <c r="AL222"/>
  <c r="AM222" s="1"/>
  <c r="I222"/>
  <c r="J222" s="1"/>
  <c r="BB221"/>
  <c r="BC221" s="1"/>
  <c r="AX221"/>
  <c r="AR221"/>
  <c r="AS221" s="1"/>
  <c r="AL221"/>
  <c r="AM221" s="1"/>
  <c r="I221"/>
  <c r="J221" s="1"/>
  <c r="BB220"/>
  <c r="BC220" s="1"/>
  <c r="AX220"/>
  <c r="AR220"/>
  <c r="AS220" s="1"/>
  <c r="AL220"/>
  <c r="AM220" s="1"/>
  <c r="I220"/>
  <c r="J220" s="1"/>
  <c r="BB219"/>
  <c r="AX219"/>
  <c r="AY219" s="1"/>
  <c r="AR219"/>
  <c r="AS219" s="1"/>
  <c r="AL219"/>
  <c r="I219"/>
  <c r="J219" s="1"/>
  <c r="BB205"/>
  <c r="BC205" s="1"/>
  <c r="AX205"/>
  <c r="AR205"/>
  <c r="AS205" s="1"/>
  <c r="AL205"/>
  <c r="AM205" s="1"/>
  <c r="BB204"/>
  <c r="BC204" s="1"/>
  <c r="AX204"/>
  <c r="AR204"/>
  <c r="AS204" s="1"/>
  <c r="AL204"/>
  <c r="AM204" s="1"/>
  <c r="BB203"/>
  <c r="BC203" s="1"/>
  <c r="AX203"/>
  <c r="AR203"/>
  <c r="AS203" s="1"/>
  <c r="AL203"/>
  <c r="AM203" s="1"/>
  <c r="AZ202"/>
  <c r="BA202" s="1"/>
  <c r="AT202"/>
  <c r="AU202" s="1"/>
  <c r="AP202"/>
  <c r="AJ202"/>
  <c r="AK202" s="1"/>
  <c r="I202"/>
  <c r="J202" s="1"/>
  <c r="BB201"/>
  <c r="BC201" s="1"/>
  <c r="AX201"/>
  <c r="AR201"/>
  <c r="AS201" s="1"/>
  <c r="AL201"/>
  <c r="AM201" s="1"/>
  <c r="I201"/>
  <c r="J201" s="1"/>
  <c r="AZ200"/>
  <c r="BA200" s="1"/>
  <c r="AT200"/>
  <c r="AU200" s="1"/>
  <c r="AP200"/>
  <c r="AJ200"/>
  <c r="AK200" s="1"/>
  <c r="I200"/>
  <c r="J200" s="1"/>
  <c r="BB199"/>
  <c r="BC199" s="1"/>
  <c r="AX199"/>
  <c r="AR199"/>
  <c r="AS199" s="1"/>
  <c r="AL199"/>
  <c r="AM199" s="1"/>
  <c r="BB198"/>
  <c r="BC198" s="1"/>
  <c r="AX198"/>
  <c r="AR198"/>
  <c r="AS198" s="1"/>
  <c r="AL198"/>
  <c r="AM198" s="1"/>
  <c r="BB197"/>
  <c r="BC197" s="1"/>
  <c r="AX197"/>
  <c r="AR197"/>
  <c r="AS197" s="1"/>
  <c r="AL197"/>
  <c r="AM197" s="1"/>
  <c r="AZ196"/>
  <c r="BA196" s="1"/>
  <c r="AT196"/>
  <c r="AU196" s="1"/>
  <c r="AP196"/>
  <c r="AJ196"/>
  <c r="AK196" s="1"/>
  <c r="BB195"/>
  <c r="BC195" s="1"/>
  <c r="AX195"/>
  <c r="AR195"/>
  <c r="AS195" s="1"/>
  <c r="AL195"/>
  <c r="AM195" s="1"/>
  <c r="AZ194"/>
  <c r="BA194" s="1"/>
  <c r="AT194"/>
  <c r="AU194" s="1"/>
  <c r="AP194"/>
  <c r="AJ194"/>
  <c r="AK194" s="1"/>
  <c r="I194"/>
  <c r="J194" s="1"/>
  <c r="BB193"/>
  <c r="BC193" s="1"/>
  <c r="AX193"/>
  <c r="AR193"/>
  <c r="AS193" s="1"/>
  <c r="AL193"/>
  <c r="AM193" s="1"/>
  <c r="BB192"/>
  <c r="AX192"/>
  <c r="AY192" s="1"/>
  <c r="AR192"/>
  <c r="AS192" s="1"/>
  <c r="AL192"/>
  <c r="AH192"/>
  <c r="AI192" s="1"/>
  <c r="AZ178"/>
  <c r="BA178" s="1"/>
  <c r="AT178"/>
  <c r="AU178" s="1"/>
  <c r="AP178"/>
  <c r="AJ178"/>
  <c r="AK178" s="1"/>
  <c r="I178"/>
  <c r="J178" s="1"/>
  <c r="AZ177"/>
  <c r="BA177" s="1"/>
  <c r="AT177"/>
  <c r="AU177" s="1"/>
  <c r="AP177"/>
  <c r="AJ177"/>
  <c r="AK177" s="1"/>
  <c r="BB176"/>
  <c r="BC176" s="1"/>
  <c r="AX176"/>
  <c r="AR176"/>
  <c r="AS176" s="1"/>
  <c r="AL176"/>
  <c r="AM176" s="1"/>
  <c r="AZ175"/>
  <c r="BA175" s="1"/>
  <c r="AT175"/>
  <c r="AU175" s="1"/>
  <c r="AP175"/>
  <c r="AJ175"/>
  <c r="BB173"/>
  <c r="BC173" s="1"/>
  <c r="AX173"/>
  <c r="AR173"/>
  <c r="AS173" s="1"/>
  <c r="AL173"/>
  <c r="AM173" s="1"/>
  <c r="I173"/>
  <c r="J173" s="1"/>
  <c r="AZ172"/>
  <c r="BA172" s="1"/>
  <c r="AT172"/>
  <c r="AU172" s="1"/>
  <c r="AP172"/>
  <c r="AJ172"/>
  <c r="AK172" s="1"/>
  <c r="BB171"/>
  <c r="BC171" s="1"/>
  <c r="AX171"/>
  <c r="AR171"/>
  <c r="AS171" s="1"/>
  <c r="AL171"/>
  <c r="AM171" s="1"/>
  <c r="I171"/>
  <c r="J171" s="1"/>
  <c r="AZ170"/>
  <c r="BA170" s="1"/>
  <c r="AT170"/>
  <c r="AU170" s="1"/>
  <c r="AP170"/>
  <c r="AJ170"/>
  <c r="AK170" s="1"/>
  <c r="BB169"/>
  <c r="BC169" s="1"/>
  <c r="AX169"/>
  <c r="AR169"/>
  <c r="AS169" s="1"/>
  <c r="AL169"/>
  <c r="AM169" s="1"/>
  <c r="BB168"/>
  <c r="BC168" s="1"/>
  <c r="AX168"/>
  <c r="AR168"/>
  <c r="AS168" s="1"/>
  <c r="AL168"/>
  <c r="AM168" s="1"/>
  <c r="AZ167"/>
  <c r="BA167" s="1"/>
  <c r="AT167"/>
  <c r="AU167" s="1"/>
  <c r="AP167"/>
  <c r="AJ167"/>
  <c r="AK167" s="1"/>
  <c r="I167"/>
  <c r="J167" s="1"/>
  <c r="AZ150"/>
  <c r="BA150" s="1"/>
  <c r="AT150"/>
  <c r="AU150" s="1"/>
  <c r="AP150"/>
  <c r="AJ150"/>
  <c r="AK150" s="1"/>
  <c r="I150"/>
  <c r="J150" s="1"/>
  <c r="AZ149"/>
  <c r="BA149" s="1"/>
  <c r="AT149"/>
  <c r="AU149" s="1"/>
  <c r="AP149"/>
  <c r="I149"/>
  <c r="J149" s="1"/>
  <c r="BB148"/>
  <c r="BC148" s="1"/>
  <c r="AX148"/>
  <c r="AR148"/>
  <c r="AS148" s="1"/>
  <c r="AL148"/>
  <c r="AM148" s="1"/>
  <c r="I148"/>
  <c r="J148" s="1"/>
  <c r="BB147"/>
  <c r="BC147" s="1"/>
  <c r="AX147"/>
  <c r="AR147"/>
  <c r="AS147" s="1"/>
  <c r="AL147"/>
  <c r="AM147" s="1"/>
  <c r="I147"/>
  <c r="J147" s="1"/>
  <c r="BB146"/>
  <c r="BC146" s="1"/>
  <c r="AX146"/>
  <c r="AR146"/>
  <c r="AS146" s="1"/>
  <c r="AL146"/>
  <c r="AM146" s="1"/>
  <c r="AZ145"/>
  <c r="BA145" s="1"/>
  <c r="AT145"/>
  <c r="AU145" s="1"/>
  <c r="AP145"/>
  <c r="AJ145"/>
  <c r="AK145" s="1"/>
  <c r="BB144"/>
  <c r="BC144" s="1"/>
  <c r="AX144"/>
  <c r="AR144"/>
  <c r="AS144" s="1"/>
  <c r="AL144"/>
  <c r="AM144" s="1"/>
  <c r="AZ143"/>
  <c r="BA143" s="1"/>
  <c r="AT143"/>
  <c r="AU143" s="1"/>
  <c r="AP143"/>
  <c r="AJ143"/>
  <c r="AK143" s="1"/>
  <c r="AZ142"/>
  <c r="BA142" s="1"/>
  <c r="AT142"/>
  <c r="AU142" s="1"/>
  <c r="AP142"/>
  <c r="BB141"/>
  <c r="BC141" s="1"/>
  <c r="AX141"/>
  <c r="AR141"/>
  <c r="AS141" s="1"/>
  <c r="AL141"/>
  <c r="AM141" s="1"/>
  <c r="Q141"/>
  <c r="R141" s="1"/>
  <c r="BB140"/>
  <c r="BC140" s="1"/>
  <c r="AX140"/>
  <c r="AR140"/>
  <c r="AS140" s="1"/>
  <c r="AL140"/>
  <c r="AM140" s="1"/>
  <c r="Q140"/>
  <c r="R140" s="1"/>
  <c r="AZ139"/>
  <c r="BA139" s="1"/>
  <c r="AT139"/>
  <c r="AU139" s="1"/>
  <c r="AP139"/>
  <c r="O139"/>
  <c r="P139" s="1"/>
  <c r="BB138"/>
  <c r="BC138" s="1"/>
  <c r="AX138"/>
  <c r="AR138"/>
  <c r="AS138" s="1"/>
  <c r="AL138"/>
  <c r="AM138" s="1"/>
  <c r="Q138"/>
  <c r="R138" s="1"/>
  <c r="BB137"/>
  <c r="BC137" s="1"/>
  <c r="AX137"/>
  <c r="AR137"/>
  <c r="AS137" s="1"/>
  <c r="AL137"/>
  <c r="AM137" s="1"/>
  <c r="O137"/>
  <c r="P137" s="1"/>
  <c r="AZ136"/>
  <c r="BA136" s="1"/>
  <c r="AT136"/>
  <c r="AU136" s="1"/>
  <c r="AP136"/>
  <c r="AJ136"/>
  <c r="AK136" s="1"/>
  <c r="Q136"/>
  <c r="R136" s="1"/>
  <c r="AZ135"/>
  <c r="BA135" s="1"/>
  <c r="AT135"/>
  <c r="AU135" s="1"/>
  <c r="AP135"/>
  <c r="AJ135"/>
  <c r="AK135" s="1"/>
  <c r="BB134"/>
  <c r="BC134" s="1"/>
  <c r="AX134"/>
  <c r="AR134"/>
  <c r="AS134" s="1"/>
  <c r="AL134"/>
  <c r="AM134" s="1"/>
  <c r="BB120"/>
  <c r="BC120" s="1"/>
  <c r="AX120"/>
  <c r="AR120"/>
  <c r="AS120" s="1"/>
  <c r="AL120"/>
  <c r="AM120" s="1"/>
  <c r="AZ119"/>
  <c r="BA119" s="1"/>
  <c r="AT119"/>
  <c r="AU119" s="1"/>
  <c r="AP119"/>
  <c r="Q119"/>
  <c r="R119" s="1"/>
  <c r="AZ118"/>
  <c r="BA118" s="1"/>
  <c r="AT118"/>
  <c r="AU118" s="1"/>
  <c r="AP118"/>
  <c r="AJ118"/>
  <c r="AK118" s="1"/>
  <c r="Q118"/>
  <c r="R118" s="1"/>
  <c r="AZ117"/>
  <c r="BA117" s="1"/>
  <c r="AT117"/>
  <c r="AU117" s="1"/>
  <c r="AP117"/>
  <c r="AJ117"/>
  <c r="AK117" s="1"/>
  <c r="Q117"/>
  <c r="R117" s="1"/>
  <c r="AZ116"/>
  <c r="BA116" s="1"/>
  <c r="AT116"/>
  <c r="AU116" s="1"/>
  <c r="AP116"/>
  <c r="AJ116"/>
  <c r="AK116" s="1"/>
  <c r="Q116"/>
  <c r="R116" s="1"/>
  <c r="AZ115"/>
  <c r="BA115" s="1"/>
  <c r="AT115"/>
  <c r="AU115" s="1"/>
  <c r="AP115"/>
  <c r="AJ115"/>
  <c r="AK115" s="1"/>
  <c r="Q115"/>
  <c r="R115" s="1"/>
  <c r="AZ114"/>
  <c r="BA114" s="1"/>
  <c r="AT114"/>
  <c r="AU114" s="1"/>
  <c r="AP114"/>
  <c r="AJ114"/>
  <c r="AK114" s="1"/>
  <c r="Q114"/>
  <c r="R114" s="1"/>
  <c r="AZ113"/>
  <c r="BA113" s="1"/>
  <c r="AT113"/>
  <c r="AU113" s="1"/>
  <c r="AP113"/>
  <c r="O113"/>
  <c r="P113" s="1"/>
  <c r="I113"/>
  <c r="J113" s="1"/>
  <c r="BB112"/>
  <c r="BC112" s="1"/>
  <c r="AX112"/>
  <c r="AR112"/>
  <c r="AS112" s="1"/>
  <c r="AL112"/>
  <c r="AM112" s="1"/>
  <c r="Q112"/>
  <c r="R112" s="1"/>
  <c r="AZ111"/>
  <c r="BA111" s="1"/>
  <c r="AT111"/>
  <c r="AU111" s="1"/>
  <c r="AP111"/>
  <c r="AJ111"/>
  <c r="AK111" s="1"/>
  <c r="Q111"/>
  <c r="R111" s="1"/>
  <c r="AZ110"/>
  <c r="BA110" s="1"/>
  <c r="AT110"/>
  <c r="AU110" s="1"/>
  <c r="AP110"/>
  <c r="AJ110"/>
  <c r="AK110" s="1"/>
  <c r="Q110"/>
  <c r="R110" s="1"/>
  <c r="AZ109"/>
  <c r="BA109" s="1"/>
  <c r="AT109"/>
  <c r="AU109" s="1"/>
  <c r="AP109"/>
  <c r="AJ109"/>
  <c r="AK109" s="1"/>
  <c r="Q109"/>
  <c r="R109" s="1"/>
  <c r="AZ108"/>
  <c r="BA108" s="1"/>
  <c r="AT108"/>
  <c r="AU108" s="1"/>
  <c r="AP108"/>
  <c r="AJ108"/>
  <c r="AK108" s="1"/>
  <c r="Q108"/>
  <c r="R108" s="1"/>
  <c r="AZ107"/>
  <c r="BA107" s="1"/>
  <c r="AT107"/>
  <c r="AU107" s="1"/>
  <c r="AP107"/>
  <c r="AJ107"/>
  <c r="AK107" s="1"/>
  <c r="Q107"/>
  <c r="R107" s="1"/>
  <c r="AZ106"/>
  <c r="BA106" s="1"/>
  <c r="AT106"/>
  <c r="AU106" s="1"/>
  <c r="AP106"/>
  <c r="AJ106"/>
  <c r="AK106" s="1"/>
  <c r="Q106"/>
  <c r="R106" s="1"/>
  <c r="AZ105"/>
  <c r="BA105" s="1"/>
  <c r="AT105"/>
  <c r="AU105" s="1"/>
  <c r="AP105"/>
  <c r="AJ105"/>
  <c r="AK105" s="1"/>
  <c r="Q105"/>
  <c r="R105" s="1"/>
  <c r="AZ104"/>
  <c r="BA104" s="1"/>
  <c r="AT104"/>
  <c r="AU104" s="1"/>
  <c r="AP104"/>
  <c r="AJ104"/>
  <c r="AK104" s="1"/>
  <c r="Q104"/>
  <c r="R104" s="1"/>
  <c r="AZ103"/>
  <c r="BA103" s="1"/>
  <c r="AT103"/>
  <c r="AU103" s="1"/>
  <c r="AP103"/>
  <c r="AJ103"/>
  <c r="AK103" s="1"/>
  <c r="Q103"/>
  <c r="R103" s="1"/>
  <c r="AZ102"/>
  <c r="BA102" s="1"/>
  <c r="AT102"/>
  <c r="AU102" s="1"/>
  <c r="AP102"/>
  <c r="AJ102"/>
  <c r="AK102" s="1"/>
  <c r="Q102"/>
  <c r="R102" s="1"/>
  <c r="AZ101"/>
  <c r="BA101" s="1"/>
  <c r="AT101"/>
  <c r="AU101" s="1"/>
  <c r="AP101"/>
  <c r="AJ101"/>
  <c r="AK101" s="1"/>
  <c r="Q101"/>
  <c r="R101" s="1"/>
  <c r="AZ100"/>
  <c r="BA100" s="1"/>
  <c r="AT100"/>
  <c r="AP100"/>
  <c r="AQ100" s="1"/>
  <c r="AJ100"/>
  <c r="AK100" s="1"/>
  <c r="Q100"/>
  <c r="R100" s="1"/>
  <c r="AZ86"/>
  <c r="BA86" s="1"/>
  <c r="AT86"/>
  <c r="AU86" s="1"/>
  <c r="AP86"/>
  <c r="AJ86"/>
  <c r="AK86" s="1"/>
  <c r="Q86"/>
  <c r="R86" s="1"/>
  <c r="BB85"/>
  <c r="BC85" s="1"/>
  <c r="AX85"/>
  <c r="AR85"/>
  <c r="AS85" s="1"/>
  <c r="AL85"/>
  <c r="AM85" s="1"/>
  <c r="O85"/>
  <c r="P85" s="1"/>
  <c r="I85"/>
  <c r="J85" s="1"/>
  <c r="BB84"/>
  <c r="BC84" s="1"/>
  <c r="AX84"/>
  <c r="AR84"/>
  <c r="AS84" s="1"/>
  <c r="AL84"/>
  <c r="AM84" s="1"/>
  <c r="O84"/>
  <c r="P84" s="1"/>
  <c r="I84"/>
  <c r="J84" s="1"/>
  <c r="BB83"/>
  <c r="BC83" s="1"/>
  <c r="AX83"/>
  <c r="AR83"/>
  <c r="AS83" s="1"/>
  <c r="AL83"/>
  <c r="AM83" s="1"/>
  <c r="O83"/>
  <c r="P83" s="1"/>
  <c r="I83"/>
  <c r="J83" s="1"/>
  <c r="BB82"/>
  <c r="BC82" s="1"/>
  <c r="AX82"/>
  <c r="AR82"/>
  <c r="AS82" s="1"/>
  <c r="AL82"/>
  <c r="AM82" s="1"/>
  <c r="O82"/>
  <c r="P82" s="1"/>
  <c r="I82"/>
  <c r="J82" s="1"/>
  <c r="BB81"/>
  <c r="BC81" s="1"/>
  <c r="AX81"/>
  <c r="AR81"/>
  <c r="AS81" s="1"/>
  <c r="AL81"/>
  <c r="AM81" s="1"/>
  <c r="O81"/>
  <c r="P81" s="1"/>
  <c r="I81"/>
  <c r="J81" s="1"/>
  <c r="BB80"/>
  <c r="BC80" s="1"/>
  <c r="AX80"/>
  <c r="AR80"/>
  <c r="AS80" s="1"/>
  <c r="AL80"/>
  <c r="AM80" s="1"/>
  <c r="O80"/>
  <c r="P80" s="1"/>
  <c r="I80"/>
  <c r="J80" s="1"/>
  <c r="BB79"/>
  <c r="BC79" s="1"/>
  <c r="AX79"/>
  <c r="AR79"/>
  <c r="AS79" s="1"/>
  <c r="AL79"/>
  <c r="AM79" s="1"/>
  <c r="O79"/>
  <c r="P79" s="1"/>
  <c r="I79"/>
  <c r="J79" s="1"/>
  <c r="AZ78"/>
  <c r="BA78" s="1"/>
  <c r="AT78"/>
  <c r="AU78" s="1"/>
  <c r="AP78"/>
  <c r="AJ78"/>
  <c r="AK78" s="1"/>
  <c r="Q78"/>
  <c r="R78" s="1"/>
  <c r="AZ77"/>
  <c r="BA77" s="1"/>
  <c r="AT77"/>
  <c r="AU77" s="1"/>
  <c r="AP77"/>
  <c r="AJ77"/>
  <c r="AK77" s="1"/>
  <c r="Q77"/>
  <c r="R77" s="1"/>
  <c r="AZ76"/>
  <c r="BA76" s="1"/>
  <c r="AT76"/>
  <c r="AP76"/>
  <c r="AQ76" s="1"/>
  <c r="AH76"/>
  <c r="AI76" s="1"/>
  <c r="O76"/>
  <c r="P76" s="1"/>
  <c r="BB62"/>
  <c r="BC62" s="1"/>
  <c r="AX62"/>
  <c r="AR62"/>
  <c r="AS62" s="1"/>
  <c r="AL62"/>
  <c r="AM62" s="1"/>
  <c r="O62"/>
  <c r="P62" s="1"/>
  <c r="BB61"/>
  <c r="BC61" s="1"/>
  <c r="AX61"/>
  <c r="AR61"/>
  <c r="AS61" s="1"/>
  <c r="AL61"/>
  <c r="AM61" s="1"/>
  <c r="O61"/>
  <c r="P61" s="1"/>
  <c r="I61"/>
  <c r="J61" s="1"/>
  <c r="BB60"/>
  <c r="BC60" s="1"/>
  <c r="AX60"/>
  <c r="AR60"/>
  <c r="AS60" s="1"/>
  <c r="AL60"/>
  <c r="AM60" s="1"/>
  <c r="O60"/>
  <c r="P60" s="1"/>
  <c r="I60"/>
  <c r="J60" s="1"/>
  <c r="BB59"/>
  <c r="BC59" s="1"/>
  <c r="AX59"/>
  <c r="AR59"/>
  <c r="AS59" s="1"/>
  <c r="AL59"/>
  <c r="AM59" s="1"/>
  <c r="O59"/>
  <c r="P59" s="1"/>
  <c r="I59"/>
  <c r="J59" s="1"/>
  <c r="AZ166"/>
  <c r="BA166" s="1"/>
  <c r="AT166"/>
  <c r="AU166" s="1"/>
  <c r="AP166"/>
  <c r="AJ166"/>
  <c r="AK166" s="1"/>
  <c r="I166"/>
  <c r="J166" s="1"/>
  <c r="BB165"/>
  <c r="BC165" s="1"/>
  <c r="AX165"/>
  <c r="AR165"/>
  <c r="AS165" s="1"/>
  <c r="AL165"/>
  <c r="AM165" s="1"/>
  <c r="AZ151"/>
  <c r="BA151" s="1"/>
  <c r="AT151"/>
  <c r="AU151" s="1"/>
  <c r="AP151"/>
  <c r="AJ151"/>
  <c r="AK151" s="1"/>
  <c r="BB150"/>
  <c r="BC150" s="1"/>
  <c r="AX150"/>
  <c r="AR150"/>
  <c r="AS150" s="1"/>
  <c r="AL150"/>
  <c r="AM150" s="1"/>
  <c r="BB149"/>
  <c r="BC149" s="1"/>
  <c r="AX149"/>
  <c r="AR149"/>
  <c r="AS149" s="1"/>
  <c r="AL149"/>
  <c r="AM149" s="1"/>
  <c r="AZ148"/>
  <c r="BA148" s="1"/>
  <c r="AT148"/>
  <c r="AU148" s="1"/>
  <c r="AP148"/>
  <c r="AZ147"/>
  <c r="BA147" s="1"/>
  <c r="AT147"/>
  <c r="AU147" s="1"/>
  <c r="AP147"/>
  <c r="AZ146"/>
  <c r="BA146" s="1"/>
  <c r="AT146"/>
  <c r="AU146" s="1"/>
  <c r="AP146"/>
  <c r="BB145"/>
  <c r="BC145" s="1"/>
  <c r="AX145"/>
  <c r="AR145"/>
  <c r="AS145" s="1"/>
  <c r="AL145"/>
  <c r="AM145" s="1"/>
  <c r="AZ144"/>
  <c r="BA144" s="1"/>
  <c r="AT144"/>
  <c r="AU144" s="1"/>
  <c r="AP144"/>
  <c r="AJ144"/>
  <c r="AK144" s="1"/>
  <c r="BB143"/>
  <c r="BC143" s="1"/>
  <c r="AX143"/>
  <c r="AR143"/>
  <c r="AS143" s="1"/>
  <c r="AL143"/>
  <c r="AM143" s="1"/>
  <c r="BB142"/>
  <c r="BC142" s="1"/>
  <c r="AX142"/>
  <c r="AR142"/>
  <c r="AS142" s="1"/>
  <c r="AL142"/>
  <c r="AM142" s="1"/>
  <c r="AZ141"/>
  <c r="BA141" s="1"/>
  <c r="AT141"/>
  <c r="AU141" s="1"/>
  <c r="AP141"/>
  <c r="O141"/>
  <c r="P141" s="1"/>
  <c r="AZ140"/>
  <c r="BA140" s="1"/>
  <c r="AT140"/>
  <c r="AU140" s="1"/>
  <c r="AP140"/>
  <c r="O140"/>
  <c r="P140" s="1"/>
  <c r="I140"/>
  <c r="J140" s="1"/>
  <c r="BB139"/>
  <c r="BC139" s="1"/>
  <c r="AX139"/>
  <c r="AR139"/>
  <c r="AS139" s="1"/>
  <c r="AL139"/>
  <c r="AM139" s="1"/>
  <c r="Q139"/>
  <c r="R139" s="1"/>
  <c r="I139"/>
  <c r="J139" s="1"/>
  <c r="AZ138"/>
  <c r="BA138" s="1"/>
  <c r="AT138"/>
  <c r="AU138" s="1"/>
  <c r="AP138"/>
  <c r="O138"/>
  <c r="P138" s="1"/>
  <c r="AZ137"/>
  <c r="BA137" s="1"/>
  <c r="AT137"/>
  <c r="AU137" s="1"/>
  <c r="AP137"/>
  <c r="Q137"/>
  <c r="R137" s="1"/>
  <c r="BB136"/>
  <c r="BC136" s="1"/>
  <c r="AX136"/>
  <c r="AR136"/>
  <c r="AS136" s="1"/>
  <c r="AL136"/>
  <c r="AM136" s="1"/>
  <c r="O136"/>
  <c r="P136" s="1"/>
  <c r="BB135"/>
  <c r="BC135" s="1"/>
  <c r="AX135"/>
  <c r="AR135"/>
  <c r="AS135" s="1"/>
  <c r="AL135"/>
  <c r="AM135" s="1"/>
  <c r="AZ134"/>
  <c r="BA134" s="1"/>
  <c r="AT134"/>
  <c r="AU134" s="1"/>
  <c r="AP134"/>
  <c r="AJ134"/>
  <c r="AK134" s="1"/>
  <c r="AZ120"/>
  <c r="BA120" s="1"/>
  <c r="AT120"/>
  <c r="AU120" s="1"/>
  <c r="AP120"/>
  <c r="BB119"/>
  <c r="BC119" s="1"/>
  <c r="AX119"/>
  <c r="AR119"/>
  <c r="AS119" s="1"/>
  <c r="AL119"/>
  <c r="AM119" s="1"/>
  <c r="O119"/>
  <c r="P119" s="1"/>
  <c r="I119"/>
  <c r="J119" s="1"/>
  <c r="BB118"/>
  <c r="BC118" s="1"/>
  <c r="AX118"/>
  <c r="AR118"/>
  <c r="AS118" s="1"/>
  <c r="AL118"/>
  <c r="AM118" s="1"/>
  <c r="O118"/>
  <c r="P118" s="1"/>
  <c r="I118"/>
  <c r="J118" s="1"/>
  <c r="BB117"/>
  <c r="BC117" s="1"/>
  <c r="AX117"/>
  <c r="AR117"/>
  <c r="AS117" s="1"/>
  <c r="AL117"/>
  <c r="AM117" s="1"/>
  <c r="O117"/>
  <c r="P117" s="1"/>
  <c r="I117"/>
  <c r="J117" s="1"/>
  <c r="BB116"/>
  <c r="BC116" s="1"/>
  <c r="AX116"/>
  <c r="AR116"/>
  <c r="AS116" s="1"/>
  <c r="AL116"/>
  <c r="AM116" s="1"/>
  <c r="O116"/>
  <c r="P116" s="1"/>
  <c r="I116"/>
  <c r="J116" s="1"/>
  <c r="BB115"/>
  <c r="BC115" s="1"/>
  <c r="AX115"/>
  <c r="AR115"/>
  <c r="AS115" s="1"/>
  <c r="AL115"/>
  <c r="AM115" s="1"/>
  <c r="O115"/>
  <c r="P115" s="1"/>
  <c r="I115"/>
  <c r="J115" s="1"/>
  <c r="BB114"/>
  <c r="BC114" s="1"/>
  <c r="AX114"/>
  <c r="AR114"/>
  <c r="AS114" s="1"/>
  <c r="AL114"/>
  <c r="AM114" s="1"/>
  <c r="O114"/>
  <c r="P114" s="1"/>
  <c r="I114"/>
  <c r="J114" s="1"/>
  <c r="BB113"/>
  <c r="BC113" s="1"/>
  <c r="AX113"/>
  <c r="AR113"/>
  <c r="AS113" s="1"/>
  <c r="AL113"/>
  <c r="AM113" s="1"/>
  <c r="Q113"/>
  <c r="R113" s="1"/>
  <c r="AZ112"/>
  <c r="BA112" s="1"/>
  <c r="AT112"/>
  <c r="AU112" s="1"/>
  <c r="AP112"/>
  <c r="O112"/>
  <c r="P112" s="1"/>
  <c r="I112"/>
  <c r="J112" s="1"/>
  <c r="BB111"/>
  <c r="BC111" s="1"/>
  <c r="AX111"/>
  <c r="AR111"/>
  <c r="AS111" s="1"/>
  <c r="AL111"/>
  <c r="AM111" s="1"/>
  <c r="O111"/>
  <c r="P111" s="1"/>
  <c r="I111"/>
  <c r="J111" s="1"/>
  <c r="BB110"/>
  <c r="BC110" s="1"/>
  <c r="AX110"/>
  <c r="AR110"/>
  <c r="AS110" s="1"/>
  <c r="AL110"/>
  <c r="AM110" s="1"/>
  <c r="O110"/>
  <c r="P110" s="1"/>
  <c r="I110"/>
  <c r="J110" s="1"/>
  <c r="BB109"/>
  <c r="BC109" s="1"/>
  <c r="AX109"/>
  <c r="AR109"/>
  <c r="AS109" s="1"/>
  <c r="AL109"/>
  <c r="AM109" s="1"/>
  <c r="O109"/>
  <c r="P109" s="1"/>
  <c r="I109"/>
  <c r="J109" s="1"/>
  <c r="BB108"/>
  <c r="BC108" s="1"/>
  <c r="AX108"/>
  <c r="AR108"/>
  <c r="AS108" s="1"/>
  <c r="AL108"/>
  <c r="AM108" s="1"/>
  <c r="O108"/>
  <c r="P108" s="1"/>
  <c r="I108"/>
  <c r="J108" s="1"/>
  <c r="BB107"/>
  <c r="BC107" s="1"/>
  <c r="AX107"/>
  <c r="AR107"/>
  <c r="AS107" s="1"/>
  <c r="AL107"/>
  <c r="AM107" s="1"/>
  <c r="O107"/>
  <c r="P107" s="1"/>
  <c r="I107"/>
  <c r="J107" s="1"/>
  <c r="BB106"/>
  <c r="BC106" s="1"/>
  <c r="AX106"/>
  <c r="AR106"/>
  <c r="AS106" s="1"/>
  <c r="AL106"/>
  <c r="AM106" s="1"/>
  <c r="O106"/>
  <c r="P106" s="1"/>
  <c r="I106"/>
  <c r="J106" s="1"/>
  <c r="BB105"/>
  <c r="BC105" s="1"/>
  <c r="AX105"/>
  <c r="AR105"/>
  <c r="AS105" s="1"/>
  <c r="AL105"/>
  <c r="AM105" s="1"/>
  <c r="O105"/>
  <c r="P105" s="1"/>
  <c r="I105"/>
  <c r="J105" s="1"/>
  <c r="BB104"/>
  <c r="BC104" s="1"/>
  <c r="AX104"/>
  <c r="AR104"/>
  <c r="AS104" s="1"/>
  <c r="AL104"/>
  <c r="AM104" s="1"/>
  <c r="O104"/>
  <c r="P104" s="1"/>
  <c r="I104"/>
  <c r="J104" s="1"/>
  <c r="BB103"/>
  <c r="BC103" s="1"/>
  <c r="AX103"/>
  <c r="AR103"/>
  <c r="AS103" s="1"/>
  <c r="AL103"/>
  <c r="AM103" s="1"/>
  <c r="O103"/>
  <c r="P103" s="1"/>
  <c r="I103"/>
  <c r="J103" s="1"/>
  <c r="BB102"/>
  <c r="BC102" s="1"/>
  <c r="AX102"/>
  <c r="AR102"/>
  <c r="AS102" s="1"/>
  <c r="AL102"/>
  <c r="AM102" s="1"/>
  <c r="O102"/>
  <c r="P102" s="1"/>
  <c r="I102"/>
  <c r="J102" s="1"/>
  <c r="BB101"/>
  <c r="BC101" s="1"/>
  <c r="AX101"/>
  <c r="AR101"/>
  <c r="AS101" s="1"/>
  <c r="AL101"/>
  <c r="AM101" s="1"/>
  <c r="O101"/>
  <c r="P101" s="1"/>
  <c r="I101"/>
  <c r="J101" s="1"/>
  <c r="BB100"/>
  <c r="AX100"/>
  <c r="AY100" s="1"/>
  <c r="AR100"/>
  <c r="AS100" s="1"/>
  <c r="AL100"/>
  <c r="AH100"/>
  <c r="AI100" s="1"/>
  <c r="O100"/>
  <c r="P100" s="1"/>
  <c r="I100"/>
  <c r="J100" s="1"/>
  <c r="BB86"/>
  <c r="BC86" s="1"/>
  <c r="AX86"/>
  <c r="AR86"/>
  <c r="AS86" s="1"/>
  <c r="AL86"/>
  <c r="AM86" s="1"/>
  <c r="O86"/>
  <c r="P86" s="1"/>
  <c r="I86"/>
  <c r="J86" s="1"/>
  <c r="AZ85"/>
  <c r="BA85" s="1"/>
  <c r="AT85"/>
  <c r="AU85" s="1"/>
  <c r="AP85"/>
  <c r="AJ85"/>
  <c r="AK85" s="1"/>
  <c r="Q85"/>
  <c r="R85" s="1"/>
  <c r="AZ84"/>
  <c r="BA84" s="1"/>
  <c r="AT84"/>
  <c r="AU84" s="1"/>
  <c r="AP84"/>
  <c r="AJ84"/>
  <c r="AK84" s="1"/>
  <c r="Q84"/>
  <c r="R84" s="1"/>
  <c r="AZ83"/>
  <c r="BA83" s="1"/>
  <c r="AT83"/>
  <c r="AU83" s="1"/>
  <c r="AP83"/>
  <c r="AJ83"/>
  <c r="AK83" s="1"/>
  <c r="Q83"/>
  <c r="R83" s="1"/>
  <c r="AZ82"/>
  <c r="BA82" s="1"/>
  <c r="AT82"/>
  <c r="AU82" s="1"/>
  <c r="AP82"/>
  <c r="AJ82"/>
  <c r="AK82" s="1"/>
  <c r="Q82"/>
  <c r="R82" s="1"/>
  <c r="AZ81"/>
  <c r="BA81" s="1"/>
  <c r="AT81"/>
  <c r="AU81" s="1"/>
  <c r="AP81"/>
  <c r="AJ81"/>
  <c r="AK81" s="1"/>
  <c r="Q81"/>
  <c r="R81" s="1"/>
  <c r="AZ80"/>
  <c r="BA80" s="1"/>
  <c r="AT80"/>
  <c r="AU80" s="1"/>
  <c r="AP80"/>
  <c r="AJ80"/>
  <c r="AK80" s="1"/>
  <c r="Q80"/>
  <c r="R80" s="1"/>
  <c r="AZ79"/>
  <c r="BA79" s="1"/>
  <c r="AT79"/>
  <c r="AU79" s="1"/>
  <c r="AP79"/>
  <c r="AJ79"/>
  <c r="AK79" s="1"/>
  <c r="Q79"/>
  <c r="R79" s="1"/>
  <c r="BB78"/>
  <c r="BC78" s="1"/>
  <c r="AX78"/>
  <c r="AR78"/>
  <c r="AS78" s="1"/>
  <c r="AL78"/>
  <c r="AM78" s="1"/>
  <c r="O78"/>
  <c r="P78" s="1"/>
  <c r="I78"/>
  <c r="J78" s="1"/>
  <c r="BB77"/>
  <c r="BC77" s="1"/>
  <c r="AX77"/>
  <c r="AR77"/>
  <c r="AS77" s="1"/>
  <c r="AL77"/>
  <c r="AM77" s="1"/>
  <c r="O77"/>
  <c r="P77" s="1"/>
  <c r="I77"/>
  <c r="J77" s="1"/>
  <c r="BB76"/>
  <c r="AX76"/>
  <c r="AY76" s="1"/>
  <c r="AR76"/>
  <c r="AS76" s="1"/>
  <c r="AL76"/>
  <c r="Q76"/>
  <c r="R76" s="1"/>
  <c r="BB58"/>
  <c r="BC58" s="1"/>
  <c r="AX58"/>
  <c r="AR58"/>
  <c r="AS58" s="1"/>
  <c r="AL58"/>
  <c r="AM58" s="1"/>
  <c r="O58"/>
  <c r="P58" s="1"/>
  <c r="I58"/>
  <c r="J58" s="1"/>
  <c r="BB57"/>
  <c r="BC57" s="1"/>
  <c r="AX57"/>
  <c r="AR57"/>
  <c r="AS57" s="1"/>
  <c r="AL57"/>
  <c r="AM57" s="1"/>
  <c r="O57"/>
  <c r="P57" s="1"/>
  <c r="I57"/>
  <c r="J57" s="1"/>
  <c r="BB56"/>
  <c r="BC56" s="1"/>
  <c r="AX56"/>
  <c r="AR56"/>
  <c r="AS56" s="1"/>
  <c r="AL56"/>
  <c r="AM56" s="1"/>
  <c r="O56"/>
  <c r="P56" s="1"/>
  <c r="I56"/>
  <c r="J56" s="1"/>
  <c r="BB55"/>
  <c r="BC55" s="1"/>
  <c r="AX55"/>
  <c r="AR55"/>
  <c r="AS55" s="1"/>
  <c r="AL55"/>
  <c r="AM55" s="1"/>
  <c r="O55"/>
  <c r="P55" s="1"/>
  <c r="I55"/>
  <c r="J55" s="1"/>
  <c r="BB54"/>
  <c r="BC54" s="1"/>
  <c r="AX54"/>
  <c r="AR54"/>
  <c r="AS54" s="1"/>
  <c r="AL54"/>
  <c r="AM54" s="1"/>
  <c r="O54"/>
  <c r="P54" s="1"/>
  <c r="I54"/>
  <c r="J54" s="1"/>
  <c r="BB53"/>
  <c r="BC53" s="1"/>
  <c r="AX53"/>
  <c r="AR53"/>
  <c r="AS53" s="1"/>
  <c r="AL53"/>
  <c r="AM53" s="1"/>
  <c r="O53"/>
  <c r="P53" s="1"/>
  <c r="I53"/>
  <c r="J53" s="1"/>
  <c r="BB52"/>
  <c r="BC52" s="1"/>
  <c r="AX52"/>
  <c r="AR52"/>
  <c r="AS52" s="1"/>
  <c r="AL52"/>
  <c r="AM52" s="1"/>
  <c r="O52"/>
  <c r="P52" s="1"/>
  <c r="I52"/>
  <c r="J52" s="1"/>
  <c r="BB51"/>
  <c r="BC51" s="1"/>
  <c r="AX51"/>
  <c r="AR51"/>
  <c r="AS51" s="1"/>
  <c r="AL51"/>
  <c r="AM51" s="1"/>
  <c r="O51"/>
  <c r="P51" s="1"/>
  <c r="I51"/>
  <c r="J51" s="1"/>
  <c r="BB50"/>
  <c r="BC50" s="1"/>
  <c r="AX50"/>
  <c r="AR50"/>
  <c r="AS50" s="1"/>
  <c r="AL50"/>
  <c r="AM50" s="1"/>
  <c r="O50"/>
  <c r="P50" s="1"/>
  <c r="I50"/>
  <c r="J50" s="1"/>
  <c r="BB49"/>
  <c r="BC49" s="1"/>
  <c r="AX49"/>
  <c r="AR49"/>
  <c r="AS49" s="1"/>
  <c r="AL49"/>
  <c r="AM49" s="1"/>
  <c r="O49"/>
  <c r="P49" s="1"/>
  <c r="I49"/>
  <c r="J49" s="1"/>
  <c r="BB48"/>
  <c r="BC48" s="1"/>
  <c r="AX48"/>
  <c r="AR48"/>
  <c r="AS48" s="1"/>
  <c r="AL48"/>
  <c r="AM48" s="1"/>
  <c r="O48"/>
  <c r="P48" s="1"/>
  <c r="BB47"/>
  <c r="BC47" s="1"/>
  <c r="AX47"/>
  <c r="AR47"/>
  <c r="AS47" s="1"/>
  <c r="AL47"/>
  <c r="AM47" s="1"/>
  <c r="O47"/>
  <c r="P47" s="1"/>
  <c r="BB46"/>
  <c r="BC46" s="1"/>
  <c r="AX46"/>
  <c r="AR46"/>
  <c r="AS46" s="1"/>
  <c r="AL46"/>
  <c r="AM46" s="1"/>
  <c r="Q46"/>
  <c r="R46" s="1"/>
  <c r="I46"/>
  <c r="J46" s="1"/>
  <c r="BB45"/>
  <c r="BC45" s="1"/>
  <c r="AX45"/>
  <c r="AR45"/>
  <c r="AS45" s="1"/>
  <c r="AL45"/>
  <c r="AM45" s="1"/>
  <c r="O45"/>
  <c r="P45" s="1"/>
  <c r="AZ44"/>
  <c r="BA44" s="1"/>
  <c r="AT44"/>
  <c r="AU44" s="1"/>
  <c r="AP44"/>
  <c r="Q44"/>
  <c r="R44" s="1"/>
  <c r="AZ43"/>
  <c r="BA43" s="1"/>
  <c r="AT43"/>
  <c r="AU43" s="1"/>
  <c r="AP43"/>
  <c r="Q43"/>
  <c r="R43" s="1"/>
  <c r="AZ42"/>
  <c r="BA42" s="1"/>
  <c r="AT42"/>
  <c r="AU42" s="1"/>
  <c r="AP42"/>
  <c r="AJ42"/>
  <c r="AK42" s="1"/>
  <c r="Q42"/>
  <c r="R42" s="1"/>
  <c r="AZ41"/>
  <c r="BA41" s="1"/>
  <c r="AT41"/>
  <c r="AU41" s="1"/>
  <c r="AP41"/>
  <c r="AJ41"/>
  <c r="AK41" s="1"/>
  <c r="Q41"/>
  <c r="R41" s="1"/>
  <c r="AZ27"/>
  <c r="BA27" s="1"/>
  <c r="AT27"/>
  <c r="AU27" s="1"/>
  <c r="AP27"/>
  <c r="AJ27"/>
  <c r="AK27" s="1"/>
  <c r="Q27"/>
  <c r="R27" s="1"/>
  <c r="AZ26"/>
  <c r="BA26" s="1"/>
  <c r="AT26"/>
  <c r="AU26" s="1"/>
  <c r="AP26"/>
  <c r="AJ26"/>
  <c r="AK26" s="1"/>
  <c r="Q26"/>
  <c r="R26" s="1"/>
  <c r="AZ25"/>
  <c r="BA25" s="1"/>
  <c r="AT25"/>
  <c r="AU25" s="1"/>
  <c r="AP25"/>
  <c r="AJ25"/>
  <c r="AK25" s="1"/>
  <c r="Q25"/>
  <c r="R25" s="1"/>
  <c r="AZ24"/>
  <c r="BA24" s="1"/>
  <c r="AT24"/>
  <c r="AU24" s="1"/>
  <c r="AP24"/>
  <c r="AJ24"/>
  <c r="AK24" s="1"/>
  <c r="Q24"/>
  <c r="R24" s="1"/>
  <c r="AZ23"/>
  <c r="BA23" s="1"/>
  <c r="AT23"/>
  <c r="AU23" s="1"/>
  <c r="AP23"/>
  <c r="AJ23"/>
  <c r="AK23" s="1"/>
  <c r="Q23"/>
  <c r="R23" s="1"/>
  <c r="AZ22"/>
  <c r="BA22" s="1"/>
  <c r="AT22"/>
  <c r="AU22" s="1"/>
  <c r="AP22"/>
  <c r="AJ22"/>
  <c r="AK22" s="1"/>
  <c r="Q22"/>
  <c r="R22" s="1"/>
  <c r="AZ21"/>
  <c r="BA21" s="1"/>
  <c r="AT21"/>
  <c r="AU21" s="1"/>
  <c r="AP21"/>
  <c r="AJ21"/>
  <c r="AK21" s="1"/>
  <c r="Q21"/>
  <c r="R21" s="1"/>
  <c r="AZ20"/>
  <c r="BA20" s="1"/>
  <c r="AT20"/>
  <c r="AU20" s="1"/>
  <c r="AP20"/>
  <c r="AJ20"/>
  <c r="AK20" s="1"/>
  <c r="Q20"/>
  <c r="R20" s="1"/>
  <c r="AZ19"/>
  <c r="BA19" s="1"/>
  <c r="AT19"/>
  <c r="AU19" s="1"/>
  <c r="AP19"/>
  <c r="AJ19"/>
  <c r="AK19" s="1"/>
  <c r="Q19"/>
  <c r="R19" s="1"/>
  <c r="AZ18"/>
  <c r="BA18" s="1"/>
  <c r="AT18"/>
  <c r="AU18" s="1"/>
  <c r="AP18"/>
  <c r="AJ18"/>
  <c r="AK18" s="1"/>
  <c r="Q18"/>
  <c r="R18" s="1"/>
  <c r="AZ17"/>
  <c r="BA17" s="1"/>
  <c r="AT17"/>
  <c r="AU17" s="1"/>
  <c r="AP17"/>
  <c r="Q17"/>
  <c r="R17" s="1"/>
  <c r="AZ16"/>
  <c r="BA16" s="1"/>
  <c r="AT16"/>
  <c r="AU16" s="1"/>
  <c r="AP16"/>
  <c r="Q16"/>
  <c r="R16" s="1"/>
  <c r="AZ15"/>
  <c r="BA15" s="1"/>
  <c r="AT15"/>
  <c r="AU15" s="1"/>
  <c r="AP15"/>
  <c r="AJ15"/>
  <c r="AK15" s="1"/>
  <c r="Q15"/>
  <c r="R15" s="1"/>
  <c r="AZ14"/>
  <c r="BA14" s="1"/>
  <c r="AT14"/>
  <c r="AU14" s="1"/>
  <c r="AP14"/>
  <c r="AJ14"/>
  <c r="AK14" s="1"/>
  <c r="Q14"/>
  <c r="R14" s="1"/>
  <c r="AZ13"/>
  <c r="BA13" s="1"/>
  <c r="AT13"/>
  <c r="AU13" s="1"/>
  <c r="AP13"/>
  <c r="AJ13"/>
  <c r="AK13" s="1"/>
  <c r="Q13"/>
  <c r="R13" s="1"/>
  <c r="AZ12"/>
  <c r="BA12" s="1"/>
  <c r="AT12"/>
  <c r="AU12" s="1"/>
  <c r="AP12"/>
  <c r="AJ12"/>
  <c r="AK12" s="1"/>
  <c r="Q12"/>
  <c r="R12" s="1"/>
  <c r="AZ62"/>
  <c r="BA62" s="1"/>
  <c r="AT62"/>
  <c r="AU62" s="1"/>
  <c r="AP62"/>
  <c r="Q62"/>
  <c r="R62" s="1"/>
  <c r="AZ61"/>
  <c r="BA61" s="1"/>
  <c r="AT61"/>
  <c r="AU61" s="1"/>
  <c r="AP61"/>
  <c r="AJ61"/>
  <c r="AK61" s="1"/>
  <c r="Q61"/>
  <c r="R61" s="1"/>
  <c r="AZ60"/>
  <c r="BA60" s="1"/>
  <c r="AT60"/>
  <c r="AU60" s="1"/>
  <c r="AP60"/>
  <c r="AJ60"/>
  <c r="AK60" s="1"/>
  <c r="Q60"/>
  <c r="R60" s="1"/>
  <c r="AZ59"/>
  <c r="BA59" s="1"/>
  <c r="AT59"/>
  <c r="AU59" s="1"/>
  <c r="AP59"/>
  <c r="AJ59"/>
  <c r="AK59" s="1"/>
  <c r="Q59"/>
  <c r="R59" s="1"/>
  <c r="AZ58"/>
  <c r="BA58" s="1"/>
  <c r="AT58"/>
  <c r="AU58" s="1"/>
  <c r="AP58"/>
  <c r="AJ58"/>
  <c r="AK58" s="1"/>
  <c r="Q58"/>
  <c r="R58" s="1"/>
  <c r="AZ57"/>
  <c r="BA57" s="1"/>
  <c r="AT57"/>
  <c r="AU57" s="1"/>
  <c r="AP57"/>
  <c r="AJ57"/>
  <c r="AK57" s="1"/>
  <c r="Q57"/>
  <c r="R57" s="1"/>
  <c r="AZ56"/>
  <c r="BA56" s="1"/>
  <c r="AT56"/>
  <c r="AU56" s="1"/>
  <c r="AP56"/>
  <c r="AJ56"/>
  <c r="AK56" s="1"/>
  <c r="Q56"/>
  <c r="R56" s="1"/>
  <c r="AZ55"/>
  <c r="BA55" s="1"/>
  <c r="AT55"/>
  <c r="AU55" s="1"/>
  <c r="AP55"/>
  <c r="AJ55"/>
  <c r="AK55" s="1"/>
  <c r="Q55"/>
  <c r="R55" s="1"/>
  <c r="AZ54"/>
  <c r="BA54" s="1"/>
  <c r="AT54"/>
  <c r="AU54" s="1"/>
  <c r="AP54"/>
  <c r="AJ54"/>
  <c r="AK54" s="1"/>
  <c r="Q54"/>
  <c r="R54" s="1"/>
  <c r="AZ53"/>
  <c r="BA53" s="1"/>
  <c r="AT53"/>
  <c r="AU53" s="1"/>
  <c r="AP53"/>
  <c r="AJ53"/>
  <c r="AK53" s="1"/>
  <c r="Q53"/>
  <c r="R53" s="1"/>
  <c r="AZ52"/>
  <c r="BA52" s="1"/>
  <c r="AT52"/>
  <c r="AU52" s="1"/>
  <c r="AP52"/>
  <c r="AJ52"/>
  <c r="AK52" s="1"/>
  <c r="Q52"/>
  <c r="R52" s="1"/>
  <c r="AZ51"/>
  <c r="BA51" s="1"/>
  <c r="AT51"/>
  <c r="AU51" s="1"/>
  <c r="AP51"/>
  <c r="AJ51"/>
  <c r="AK51" s="1"/>
  <c r="Q51"/>
  <c r="R51" s="1"/>
  <c r="AZ50"/>
  <c r="BA50" s="1"/>
  <c r="AT50"/>
  <c r="AU50" s="1"/>
  <c r="AP50"/>
  <c r="AJ50"/>
  <c r="AK50" s="1"/>
  <c r="Q50"/>
  <c r="R50" s="1"/>
  <c r="AZ49"/>
  <c r="BA49" s="1"/>
  <c r="AT49"/>
  <c r="AU49" s="1"/>
  <c r="AP49"/>
  <c r="AJ49"/>
  <c r="AK49" s="1"/>
  <c r="Q49"/>
  <c r="R49" s="1"/>
  <c r="AZ48"/>
  <c r="BA48" s="1"/>
  <c r="AT48"/>
  <c r="AU48" s="1"/>
  <c r="AP48"/>
  <c r="AJ48"/>
  <c r="AK48" s="1"/>
  <c r="Q48"/>
  <c r="R48" s="1"/>
  <c r="I48"/>
  <c r="AZ47"/>
  <c r="BA47" s="1"/>
  <c r="AT47"/>
  <c r="AU47" s="1"/>
  <c r="AP47"/>
  <c r="AJ47"/>
  <c r="AK47" s="1"/>
  <c r="Q47"/>
  <c r="R47" s="1"/>
  <c r="I47"/>
  <c r="AZ46"/>
  <c r="BA46" s="1"/>
  <c r="AT46"/>
  <c r="AU46" s="1"/>
  <c r="AP46"/>
  <c r="O46"/>
  <c r="P46" s="1"/>
  <c r="AZ45"/>
  <c r="BA45" s="1"/>
  <c r="AT45"/>
  <c r="AU45" s="1"/>
  <c r="AP45"/>
  <c r="Q45"/>
  <c r="R45" s="1"/>
  <c r="I45"/>
  <c r="J45" s="1"/>
  <c r="BB44"/>
  <c r="BC44" s="1"/>
  <c r="AX44"/>
  <c r="AR44"/>
  <c r="AS44" s="1"/>
  <c r="AL44"/>
  <c r="AM44" s="1"/>
  <c r="O44"/>
  <c r="P44" s="1"/>
  <c r="BB43"/>
  <c r="BC43" s="1"/>
  <c r="AX43"/>
  <c r="AR43"/>
  <c r="AS43" s="1"/>
  <c r="AL43"/>
  <c r="AM43" s="1"/>
  <c r="O43"/>
  <c r="P43" s="1"/>
  <c r="BB42"/>
  <c r="BC42" s="1"/>
  <c r="AX42"/>
  <c r="AR42"/>
  <c r="AS42" s="1"/>
  <c r="AL42"/>
  <c r="AM42" s="1"/>
  <c r="O42"/>
  <c r="P42" s="1"/>
  <c r="I42"/>
  <c r="J42" s="1"/>
  <c r="BB41"/>
  <c r="BC41" s="1"/>
  <c r="AX41"/>
  <c r="AR41"/>
  <c r="AS41" s="1"/>
  <c r="AL41"/>
  <c r="AM41" s="1"/>
  <c r="O41"/>
  <c r="P41" s="1"/>
  <c r="I41"/>
  <c r="J41" s="1"/>
  <c r="BB27"/>
  <c r="BC27" s="1"/>
  <c r="AX27"/>
  <c r="AR27"/>
  <c r="AS27" s="1"/>
  <c r="AL27"/>
  <c r="AM27" s="1"/>
  <c r="O27"/>
  <c r="P27" s="1"/>
  <c r="I27"/>
  <c r="J27" s="1"/>
  <c r="BB26"/>
  <c r="BC26" s="1"/>
  <c r="AX26"/>
  <c r="AR26"/>
  <c r="AS26" s="1"/>
  <c r="AL26"/>
  <c r="AM26" s="1"/>
  <c r="O26"/>
  <c r="P26" s="1"/>
  <c r="I26"/>
  <c r="J26" s="1"/>
  <c r="BB25"/>
  <c r="BC25" s="1"/>
  <c r="AX25"/>
  <c r="AR25"/>
  <c r="AS25" s="1"/>
  <c r="AL25"/>
  <c r="AM25" s="1"/>
  <c r="O25"/>
  <c r="P25" s="1"/>
  <c r="I25"/>
  <c r="J25" s="1"/>
  <c r="BB24"/>
  <c r="BC24" s="1"/>
  <c r="AX24"/>
  <c r="AR24"/>
  <c r="AS24" s="1"/>
  <c r="AL24"/>
  <c r="AM24" s="1"/>
  <c r="O24"/>
  <c r="P24" s="1"/>
  <c r="I24"/>
  <c r="J24" s="1"/>
  <c r="BB23"/>
  <c r="BC23" s="1"/>
  <c r="AX23"/>
  <c r="AR23"/>
  <c r="AS23" s="1"/>
  <c r="AL23"/>
  <c r="AM23" s="1"/>
  <c r="O23"/>
  <c r="P23" s="1"/>
  <c r="I23"/>
  <c r="J23" s="1"/>
  <c r="BB22"/>
  <c r="BC22" s="1"/>
  <c r="AX22"/>
  <c r="AR22"/>
  <c r="AS22" s="1"/>
  <c r="AL22"/>
  <c r="AM22" s="1"/>
  <c r="O22"/>
  <c r="P22" s="1"/>
  <c r="I22"/>
  <c r="J22" s="1"/>
  <c r="BB21"/>
  <c r="BC21" s="1"/>
  <c r="AX21"/>
  <c r="AR21"/>
  <c r="AS21" s="1"/>
  <c r="AL21"/>
  <c r="AM21" s="1"/>
  <c r="O21"/>
  <c r="P21" s="1"/>
  <c r="I21"/>
  <c r="J21" s="1"/>
  <c r="BB20"/>
  <c r="BC20" s="1"/>
  <c r="AX20"/>
  <c r="AR20"/>
  <c r="AS20" s="1"/>
  <c r="AL20"/>
  <c r="AM20" s="1"/>
  <c r="O20"/>
  <c r="P20" s="1"/>
  <c r="I20"/>
  <c r="J20" s="1"/>
  <c r="BB19"/>
  <c r="BC19" s="1"/>
  <c r="AX19"/>
  <c r="AR19"/>
  <c r="AS19" s="1"/>
  <c r="AL19"/>
  <c r="AM19" s="1"/>
  <c r="O19"/>
  <c r="P19" s="1"/>
  <c r="I19"/>
  <c r="J19" s="1"/>
  <c r="BB18"/>
  <c r="BC18" s="1"/>
  <c r="AX18"/>
  <c r="AR18"/>
  <c r="AS18" s="1"/>
  <c r="AL18"/>
  <c r="AM18" s="1"/>
  <c r="O18"/>
  <c r="P18" s="1"/>
  <c r="I18"/>
  <c r="J18" s="1"/>
  <c r="BB17"/>
  <c r="BC17" s="1"/>
  <c r="AX17"/>
  <c r="AR17"/>
  <c r="AS17" s="1"/>
  <c r="AL17"/>
  <c r="AM17" s="1"/>
  <c r="O17"/>
  <c r="P17" s="1"/>
  <c r="I17"/>
  <c r="J17" s="1"/>
  <c r="BB16"/>
  <c r="BC16" s="1"/>
  <c r="AX16"/>
  <c r="AR16"/>
  <c r="AS16" s="1"/>
  <c r="AL16"/>
  <c r="AM16" s="1"/>
  <c r="O16"/>
  <c r="P16" s="1"/>
  <c r="I16"/>
  <c r="J16" s="1"/>
  <c r="BB15"/>
  <c r="BC15" s="1"/>
  <c r="AX15"/>
  <c r="AR15"/>
  <c r="AS15" s="1"/>
  <c r="AL15"/>
  <c r="AM15" s="1"/>
  <c r="O15"/>
  <c r="P15" s="1"/>
  <c r="I15"/>
  <c r="J15" s="1"/>
  <c r="BB14"/>
  <c r="BC14" s="1"/>
  <c r="AX14"/>
  <c r="AR14"/>
  <c r="AS14" s="1"/>
  <c r="AL14"/>
  <c r="AM14" s="1"/>
  <c r="O14"/>
  <c r="P14" s="1"/>
  <c r="AZ11"/>
  <c r="BA11" s="1"/>
  <c r="AT11"/>
  <c r="AU11" s="1"/>
  <c r="AP11"/>
  <c r="AJ11"/>
  <c r="AK11" s="1"/>
  <c r="Q11"/>
  <c r="R11" s="1"/>
  <c r="N35" i="16"/>
  <c r="N33"/>
  <c r="N31"/>
  <c r="I43" i="4"/>
  <c r="J43" s="1"/>
  <c r="AJ45"/>
  <c r="AK45" s="1"/>
  <c r="AJ43"/>
  <c r="AK43" s="1"/>
  <c r="AJ112"/>
  <c r="AK112" s="1"/>
  <c r="AJ149"/>
  <c r="AK149" s="1"/>
  <c r="AJ147"/>
  <c r="AK147" s="1"/>
  <c r="I196"/>
  <c r="J196" s="1"/>
  <c r="I223"/>
  <c r="J223" s="1"/>
  <c r="AJ222"/>
  <c r="AK222" s="1"/>
  <c r="AJ221"/>
  <c r="AK221" s="1"/>
  <c r="AJ219"/>
  <c r="AK219" s="1"/>
  <c r="I266"/>
  <c r="I265"/>
  <c r="J265" s="1"/>
  <c r="I263"/>
  <c r="J263" s="1"/>
  <c r="AJ266"/>
  <c r="AK266" s="1"/>
  <c r="AJ265"/>
  <c r="AK265" s="1"/>
  <c r="AJ263"/>
  <c r="AK263" s="1"/>
  <c r="AL267"/>
  <c r="AM267" s="1"/>
  <c r="AL264"/>
  <c r="AM264" s="1"/>
  <c r="AP266"/>
  <c r="AP265"/>
  <c r="AP263"/>
  <c r="AR267"/>
  <c r="AS267" s="1"/>
  <c r="AR264"/>
  <c r="AS264" s="1"/>
  <c r="AT266"/>
  <c r="AU266" s="1"/>
  <c r="AT265"/>
  <c r="AU265" s="1"/>
  <c r="AT263"/>
  <c r="AU263" s="1"/>
  <c r="AX267"/>
  <c r="AX264"/>
  <c r="AZ266"/>
  <c r="BA266" s="1"/>
  <c r="AZ265"/>
  <c r="BA265" s="1"/>
  <c r="AZ263"/>
  <c r="BA263" s="1"/>
  <c r="BB267"/>
  <c r="BC267" s="1"/>
  <c r="BB264"/>
  <c r="BC264" s="1"/>
  <c r="AJ16"/>
  <c r="AK16" s="1"/>
  <c r="I62"/>
  <c r="J62" s="1"/>
  <c r="AJ76"/>
  <c r="AK76" s="1"/>
  <c r="Z148"/>
  <c r="AC148"/>
  <c r="I14"/>
  <c r="J14" s="1"/>
  <c r="BB13"/>
  <c r="BC13" s="1"/>
  <c r="AX13"/>
  <c r="AR13"/>
  <c r="AS13" s="1"/>
  <c r="AL13"/>
  <c r="AM13" s="1"/>
  <c r="O13"/>
  <c r="P13" s="1"/>
  <c r="I13"/>
  <c r="J13" s="1"/>
  <c r="BB12"/>
  <c r="BC12" s="1"/>
  <c r="AX12"/>
  <c r="AR12"/>
  <c r="AS12" s="1"/>
  <c r="AL12"/>
  <c r="AM12" s="1"/>
  <c r="O12"/>
  <c r="P12" s="1"/>
  <c r="I12"/>
  <c r="J12" s="1"/>
  <c r="BB11"/>
  <c r="BC11" s="1"/>
  <c r="AX11"/>
  <c r="AR11"/>
  <c r="AS11" s="1"/>
  <c r="AL11"/>
  <c r="AM11" s="1"/>
  <c r="O11"/>
  <c r="P11" s="1"/>
  <c r="I11"/>
  <c r="J11" s="1"/>
  <c r="N36" i="16"/>
  <c r="N30"/>
  <c r="N25"/>
  <c r="N23"/>
  <c r="I44" i="4"/>
  <c r="J44" s="1"/>
  <c r="AJ46"/>
  <c r="AK46" s="1"/>
  <c r="AJ44"/>
  <c r="AK44" s="1"/>
  <c r="AJ113"/>
  <c r="AK113" s="1"/>
  <c r="I146"/>
  <c r="J146" s="1"/>
  <c r="AJ148"/>
  <c r="AK148" s="1"/>
  <c r="AJ146"/>
  <c r="AK146" s="1"/>
  <c r="AJ223"/>
  <c r="AK223" s="1"/>
  <c r="AJ220"/>
  <c r="AK220" s="1"/>
  <c r="I233"/>
  <c r="J233" s="1"/>
  <c r="AJ233"/>
  <c r="AK233" s="1"/>
  <c r="I267"/>
  <c r="J267" s="1"/>
  <c r="I264"/>
  <c r="J264" s="1"/>
  <c r="AJ267"/>
  <c r="AK267" s="1"/>
  <c r="AJ264"/>
  <c r="AK264" s="1"/>
  <c r="AL266"/>
  <c r="AM266" s="1"/>
  <c r="AL265"/>
  <c r="AM265" s="1"/>
  <c r="AL263"/>
  <c r="AM263" s="1"/>
  <c r="AP267"/>
  <c r="AP264"/>
  <c r="AR266"/>
  <c r="AS266" s="1"/>
  <c r="AR265"/>
  <c r="AS265" s="1"/>
  <c r="AR263"/>
  <c r="AS263" s="1"/>
  <c r="AT267"/>
  <c r="AU267" s="1"/>
  <c r="AT264"/>
  <c r="AU264" s="1"/>
  <c r="AX266"/>
  <c r="AX265"/>
  <c r="AX263"/>
  <c r="AZ267"/>
  <c r="BA267" s="1"/>
  <c r="AZ264"/>
  <c r="BA264" s="1"/>
  <c r="BB266"/>
  <c r="BC266" s="1"/>
  <c r="BB265"/>
  <c r="BC265" s="1"/>
  <c r="BB263"/>
  <c r="BC263" s="1"/>
  <c r="N29" i="16"/>
  <c r="AJ17" i="4"/>
  <c r="AK17" s="1"/>
  <c r="I76"/>
  <c r="J76" s="1"/>
  <c r="AJ62"/>
  <c r="AK62" s="1"/>
  <c r="Z146"/>
  <c r="AC146"/>
  <c r="AD198"/>
  <c r="AD224"/>
  <c r="V234"/>
  <c r="AA141"/>
  <c r="AB141" s="1"/>
  <c r="AA140"/>
  <c r="AB140" s="1"/>
  <c r="AA139"/>
  <c r="AB139" s="1"/>
  <c r="AA138"/>
  <c r="AB138" s="1"/>
  <c r="AA137"/>
  <c r="AB137" s="1"/>
  <c r="AA136"/>
  <c r="AB136" s="1"/>
  <c r="AA135"/>
  <c r="AB135" s="1"/>
  <c r="AA134"/>
  <c r="AB134" s="1"/>
  <c r="AA119"/>
  <c r="AB119" s="1"/>
  <c r="AA118"/>
  <c r="AB118" s="1"/>
  <c r="AA117"/>
  <c r="AB117" s="1"/>
  <c r="AA116"/>
  <c r="AB116" s="1"/>
  <c r="AA115"/>
  <c r="AB115" s="1"/>
  <c r="AA114"/>
  <c r="AB114" s="1"/>
  <c r="AA113"/>
  <c r="AB113" s="1"/>
  <c r="AA112"/>
  <c r="AB112" s="1"/>
  <c r="AA111"/>
  <c r="AB111" s="1"/>
  <c r="AA110"/>
  <c r="AB110" s="1"/>
  <c r="AA109"/>
  <c r="AB109" s="1"/>
  <c r="AA108"/>
  <c r="AB108" s="1"/>
  <c r="AA107"/>
  <c r="AB107" s="1"/>
  <c r="AA106"/>
  <c r="AB106" s="1"/>
  <c r="AA105"/>
  <c r="AB105" s="1"/>
  <c r="AA104"/>
  <c r="AB104" s="1"/>
  <c r="AA103"/>
  <c r="AB103" s="1"/>
  <c r="AA102"/>
  <c r="AB102" s="1"/>
  <c r="AA101"/>
  <c r="AB101" s="1"/>
  <c r="AA100"/>
  <c r="AA86"/>
  <c r="AB86" s="1"/>
  <c r="AA85"/>
  <c r="AB85" s="1"/>
  <c r="AA84"/>
  <c r="AB84" s="1"/>
  <c r="AA83"/>
  <c r="AB83" s="1"/>
  <c r="AA82"/>
  <c r="AB82" s="1"/>
  <c r="AA81"/>
  <c r="AB81" s="1"/>
  <c r="AA80"/>
  <c r="AB80" s="1"/>
  <c r="AA79"/>
  <c r="AB79" s="1"/>
  <c r="AA78"/>
  <c r="AB78" s="1"/>
  <c r="AA77"/>
  <c r="AB77" s="1"/>
  <c r="AA76"/>
  <c r="AA62"/>
  <c r="AB62" s="1"/>
  <c r="AA61"/>
  <c r="AB61" s="1"/>
  <c r="AA60"/>
  <c r="AB60" s="1"/>
  <c r="AA59"/>
  <c r="AB59" s="1"/>
  <c r="AA58"/>
  <c r="AB58" s="1"/>
  <c r="AA57"/>
  <c r="AB57" s="1"/>
  <c r="AA56"/>
  <c r="AB56" s="1"/>
  <c r="AA55"/>
  <c r="AB55" s="1"/>
  <c r="AA54"/>
  <c r="AB54" s="1"/>
  <c r="AA53"/>
  <c r="AB53" s="1"/>
  <c r="AA52"/>
  <c r="AB52" s="1"/>
  <c r="AA51"/>
  <c r="AB51" s="1"/>
  <c r="AA50"/>
  <c r="AB50" s="1"/>
  <c r="AA49"/>
  <c r="AB49" s="1"/>
  <c r="AA48"/>
  <c r="AB48" s="1"/>
  <c r="AA47"/>
  <c r="AB47" s="1"/>
  <c r="AA46"/>
  <c r="AB46" s="1"/>
  <c r="AA45"/>
  <c r="AB45" s="1"/>
  <c r="AA44"/>
  <c r="AB44" s="1"/>
  <c r="AA43"/>
  <c r="AB43" s="1"/>
  <c r="AA42"/>
  <c r="AB42" s="1"/>
  <c r="AA41"/>
  <c r="AB41" s="1"/>
  <c r="AA27"/>
  <c r="AB27" s="1"/>
  <c r="AA26"/>
  <c r="AB26" s="1"/>
  <c r="AA25"/>
  <c r="AB25" s="1"/>
  <c r="AA24"/>
  <c r="AB24" s="1"/>
  <c r="AA23"/>
  <c r="AB23" s="1"/>
  <c r="AA22"/>
  <c r="AB22" s="1"/>
  <c r="AA21"/>
  <c r="AB21" s="1"/>
  <c r="AA20"/>
  <c r="AB20" s="1"/>
  <c r="AA19"/>
  <c r="AB19" s="1"/>
  <c r="AA18"/>
  <c r="AB18" s="1"/>
  <c r="AA17"/>
  <c r="AB17" s="1"/>
  <c r="AA16"/>
  <c r="AB16" s="1"/>
  <c r="AA15"/>
  <c r="AB15" s="1"/>
  <c r="AA14"/>
  <c r="AB14" s="1"/>
  <c r="AA13"/>
  <c r="AB13" s="1"/>
  <c r="AA12"/>
  <c r="AB12" s="1"/>
  <c r="N27" i="16"/>
  <c r="AA11" i="4"/>
  <c r="AB11" s="1"/>
  <c r="W141"/>
  <c r="X141" s="1"/>
  <c r="W140"/>
  <c r="X140" s="1"/>
  <c r="W139"/>
  <c r="X139" s="1"/>
  <c r="W138"/>
  <c r="X138" s="1"/>
  <c r="W137"/>
  <c r="X137" s="1"/>
  <c r="W136"/>
  <c r="X136" s="1"/>
  <c r="W135"/>
  <c r="X135" s="1"/>
  <c r="W134"/>
  <c r="X134" s="1"/>
  <c r="W119"/>
  <c r="X119" s="1"/>
  <c r="W118"/>
  <c r="X118" s="1"/>
  <c r="W117"/>
  <c r="X117" s="1"/>
  <c r="W116"/>
  <c r="X116" s="1"/>
  <c r="W114"/>
  <c r="X114" s="1"/>
  <c r="W113"/>
  <c r="X113" s="1"/>
  <c r="W112"/>
  <c r="X112" s="1"/>
  <c r="W111"/>
  <c r="X111" s="1"/>
  <c r="W110"/>
  <c r="X110" s="1"/>
  <c r="W109"/>
  <c r="X109" s="1"/>
  <c r="W108"/>
  <c r="X108" s="1"/>
  <c r="W107"/>
  <c r="X107" s="1"/>
  <c r="W106"/>
  <c r="X106" s="1"/>
  <c r="W105"/>
  <c r="X105" s="1"/>
  <c r="W104"/>
  <c r="X104" s="1"/>
  <c r="W103"/>
  <c r="X103" s="1"/>
  <c r="W102"/>
  <c r="X102" s="1"/>
  <c r="W101"/>
  <c r="X101" s="1"/>
  <c r="W100"/>
  <c r="X100" s="1"/>
  <c r="W86"/>
  <c r="X86" s="1"/>
  <c r="W85"/>
  <c r="X85" s="1"/>
  <c r="W84"/>
  <c r="X84" s="1"/>
  <c r="W83"/>
  <c r="X83" s="1"/>
  <c r="W82"/>
  <c r="X82" s="1"/>
  <c r="W81"/>
  <c r="X81" s="1"/>
  <c r="W80"/>
  <c r="X80" s="1"/>
  <c r="W79"/>
  <c r="X79" s="1"/>
  <c r="W78"/>
  <c r="X78" s="1"/>
  <c r="W77"/>
  <c r="X77" s="1"/>
  <c r="W62"/>
  <c r="X62" s="1"/>
  <c r="W60"/>
  <c r="X60" s="1"/>
  <c r="W59"/>
  <c r="X59" s="1"/>
  <c r="W58"/>
  <c r="X58" s="1"/>
  <c r="W57"/>
  <c r="X57" s="1"/>
  <c r="W56"/>
  <c r="X56" s="1"/>
  <c r="W55"/>
  <c r="X55" s="1"/>
  <c r="W54"/>
  <c r="X54" s="1"/>
  <c r="W53"/>
  <c r="X53" s="1"/>
  <c r="W52"/>
  <c r="X52" s="1"/>
  <c r="W51"/>
  <c r="X51" s="1"/>
  <c r="W50"/>
  <c r="X50" s="1"/>
  <c r="W49"/>
  <c r="X49" s="1"/>
  <c r="W48"/>
  <c r="X48" s="1"/>
  <c r="W47"/>
  <c r="X47" s="1"/>
  <c r="W46"/>
  <c r="X46" s="1"/>
  <c r="W45"/>
  <c r="X45" s="1"/>
  <c r="W43"/>
  <c r="X43" s="1"/>
  <c r="W42"/>
  <c r="X42" s="1"/>
  <c r="W41"/>
  <c r="X41" s="1"/>
  <c r="W27"/>
  <c r="X27" s="1"/>
  <c r="W26"/>
  <c r="X26" s="1"/>
  <c r="W25"/>
  <c r="X25" s="1"/>
  <c r="W24"/>
  <c r="X24" s="1"/>
  <c r="W23"/>
  <c r="X23" s="1"/>
  <c r="W22"/>
  <c r="X22" s="1"/>
  <c r="W21"/>
  <c r="X21" s="1"/>
  <c r="W20"/>
  <c r="X20" s="1"/>
  <c r="W18"/>
  <c r="X18" s="1"/>
  <c r="W17"/>
  <c r="X17" s="1"/>
  <c r="W16"/>
  <c r="X16" s="1"/>
  <c r="W15"/>
  <c r="X15" s="1"/>
  <c r="W14"/>
  <c r="X14" s="1"/>
  <c r="W13"/>
  <c r="X13" s="1"/>
  <c r="W12"/>
  <c r="X12" s="1"/>
  <c r="W11"/>
  <c r="X11" s="1"/>
  <c r="W76"/>
  <c r="X76" s="1"/>
  <c r="W115"/>
  <c r="X115" s="1"/>
  <c r="W61"/>
  <c r="X61" s="1"/>
  <c r="W44"/>
  <c r="X44" s="1"/>
  <c r="W19"/>
  <c r="X19" s="1"/>
  <c r="T266"/>
  <c r="U266"/>
  <c r="V266" s="1"/>
  <c r="T265"/>
  <c r="U265"/>
  <c r="T263"/>
  <c r="U263"/>
  <c r="V263" s="1"/>
  <c r="T262"/>
  <c r="U262"/>
  <c r="V262" s="1"/>
  <c r="T261"/>
  <c r="U261"/>
  <c r="T260"/>
  <c r="U260"/>
  <c r="T259"/>
  <c r="U259"/>
  <c r="T258"/>
  <c r="U258"/>
  <c r="T257"/>
  <c r="U257"/>
  <c r="V257" s="1"/>
  <c r="T256"/>
  <c r="U256"/>
  <c r="V256" s="1"/>
  <c r="T254"/>
  <c r="U254"/>
  <c r="T253"/>
  <c r="U253"/>
  <c r="U252"/>
  <c r="T252"/>
  <c r="U251"/>
  <c r="T251"/>
  <c r="U250"/>
  <c r="T250"/>
  <c r="U249"/>
  <c r="T249"/>
  <c r="T232"/>
  <c r="U232"/>
  <c r="T231"/>
  <c r="U231"/>
  <c r="V231" s="1"/>
  <c r="T230"/>
  <c r="U230"/>
  <c r="T229"/>
  <c r="U229"/>
  <c r="T228"/>
  <c r="U228"/>
  <c r="V228" s="1"/>
  <c r="T227"/>
  <c r="U227"/>
  <c r="T226"/>
  <c r="U226"/>
  <c r="V226" s="1"/>
  <c r="T225"/>
  <c r="U225"/>
  <c r="V225" s="1"/>
  <c r="T224"/>
  <c r="U224"/>
  <c r="T223"/>
  <c r="U223"/>
  <c r="T222"/>
  <c r="U222"/>
  <c r="T221"/>
  <c r="U221"/>
  <c r="V221" s="1"/>
  <c r="T220"/>
  <c r="U220"/>
  <c r="T205"/>
  <c r="U205"/>
  <c r="T204"/>
  <c r="U204"/>
  <c r="T203"/>
  <c r="U203"/>
  <c r="V203" s="1"/>
  <c r="T202"/>
  <c r="U202"/>
  <c r="V202" s="1"/>
  <c r="T201"/>
  <c r="U201"/>
  <c r="T199"/>
  <c r="U199"/>
  <c r="T198"/>
  <c r="U198"/>
  <c r="V198" s="1"/>
  <c r="T197"/>
  <c r="U197"/>
  <c r="V196"/>
  <c r="T195"/>
  <c r="U195"/>
  <c r="T194"/>
  <c r="U194"/>
  <c r="T193"/>
  <c r="U193"/>
  <c r="U176"/>
  <c r="T176"/>
  <c r="T175"/>
  <c r="U175"/>
  <c r="T173"/>
  <c r="U173"/>
  <c r="T172"/>
  <c r="U172"/>
  <c r="U171"/>
  <c r="T171"/>
  <c r="T170"/>
  <c r="U170"/>
  <c r="T169"/>
  <c r="U169"/>
  <c r="U168"/>
  <c r="T168"/>
  <c r="T167"/>
  <c r="U167"/>
  <c r="U166"/>
  <c r="T166"/>
  <c r="T165"/>
  <c r="U165"/>
  <c r="S141"/>
  <c r="S140"/>
  <c r="S139"/>
  <c r="S138"/>
  <c r="S137"/>
  <c r="S136"/>
  <c r="S135"/>
  <c r="S134"/>
  <c r="S119"/>
  <c r="S118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S86"/>
  <c r="S85"/>
  <c r="S84"/>
  <c r="S83"/>
  <c r="S82"/>
  <c r="S81"/>
  <c r="S80"/>
  <c r="S79"/>
  <c r="S78"/>
  <c r="S77"/>
  <c r="S76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27"/>
  <c r="S26"/>
  <c r="S25"/>
  <c r="S24"/>
  <c r="S23"/>
  <c r="S22"/>
  <c r="S21"/>
  <c r="S20"/>
  <c r="S19"/>
  <c r="S18"/>
  <c r="S17"/>
  <c r="S16"/>
  <c r="S15"/>
  <c r="S14"/>
  <c r="S13"/>
  <c r="S12"/>
  <c r="S11"/>
  <c r="K141"/>
  <c r="K140"/>
  <c r="L14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K102"/>
  <c r="L102" s="1"/>
  <c r="K101"/>
  <c r="L101" s="1"/>
  <c r="K100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K62"/>
  <c r="L62" s="1"/>
  <c r="K61"/>
  <c r="L61" s="1"/>
  <c r="K60"/>
  <c r="L60" s="1"/>
  <c r="K59"/>
  <c r="L59" s="1"/>
  <c r="K58"/>
  <c r="L58" s="1"/>
  <c r="K57"/>
  <c r="L57" s="1"/>
  <c r="K56"/>
  <c r="L56" s="1"/>
  <c r="K55"/>
  <c r="L55" s="1"/>
  <c r="K54"/>
  <c r="L54" s="1"/>
  <c r="K53"/>
  <c r="L53" s="1"/>
  <c r="K52"/>
  <c r="L52" s="1"/>
  <c r="K51"/>
  <c r="L51" s="1"/>
  <c r="K50"/>
  <c r="L50" s="1"/>
  <c r="K49"/>
  <c r="L49" s="1"/>
  <c r="K45"/>
  <c r="L45" s="1"/>
  <c r="K44"/>
  <c r="L44" s="1"/>
  <c r="K43"/>
  <c r="L43" s="1"/>
  <c r="K42"/>
  <c r="L42" s="1"/>
  <c r="K41"/>
  <c r="L41" s="1"/>
  <c r="K27"/>
  <c r="L27" s="1"/>
  <c r="K26"/>
  <c r="L26" s="1"/>
  <c r="K25"/>
  <c r="L25" s="1"/>
  <c r="K24"/>
  <c r="L24" s="1"/>
  <c r="K23"/>
  <c r="L23" s="1"/>
  <c r="K22"/>
  <c r="L22" s="1"/>
  <c r="K21"/>
  <c r="L21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s="1"/>
  <c r="N21" i="16"/>
  <c r="AD222" i="4"/>
  <c r="AD267"/>
  <c r="Z266"/>
  <c r="AC266"/>
  <c r="Z265"/>
  <c r="AC265"/>
  <c r="Z264"/>
  <c r="AC264"/>
  <c r="AD264" s="1"/>
  <c r="AC263"/>
  <c r="Z263"/>
  <c r="Z262"/>
  <c r="AC262"/>
  <c r="Z261"/>
  <c r="AC261"/>
  <c r="Z260"/>
  <c r="AC260"/>
  <c r="Z259"/>
  <c r="AC259"/>
  <c r="Z258"/>
  <c r="AC258"/>
  <c r="Z257"/>
  <c r="AC257"/>
  <c r="Z255"/>
  <c r="AC255"/>
  <c r="Z254"/>
  <c r="AC254"/>
  <c r="Z253"/>
  <c r="AC253"/>
  <c r="Z252"/>
  <c r="AC252"/>
  <c r="Z234"/>
  <c r="AC234"/>
  <c r="AD234" s="1"/>
  <c r="Z233"/>
  <c r="AC233"/>
  <c r="Z230"/>
  <c r="AC230"/>
  <c r="Z229"/>
  <c r="AC229"/>
  <c r="Z227"/>
  <c r="AC227"/>
  <c r="AD227" s="1"/>
  <c r="Z225"/>
  <c r="AC225"/>
  <c r="Z223"/>
  <c r="AC223"/>
  <c r="Z220"/>
  <c r="AC220"/>
  <c r="Z205"/>
  <c r="AC205"/>
  <c r="Z203"/>
  <c r="AC203"/>
  <c r="Z202"/>
  <c r="AC202"/>
  <c r="AD202" s="1"/>
  <c r="Z201"/>
  <c r="AC201"/>
  <c r="AD196"/>
  <c r="Z195"/>
  <c r="AC195"/>
  <c r="Z194"/>
  <c r="AC194"/>
  <c r="Z193"/>
  <c r="AC193"/>
  <c r="Z177"/>
  <c r="AC177"/>
  <c r="Z176"/>
  <c r="AC176"/>
  <c r="AC175"/>
  <c r="Z175"/>
  <c r="Z174"/>
  <c r="AC174"/>
  <c r="Z173"/>
  <c r="AC173"/>
  <c r="Z172"/>
  <c r="AC172"/>
  <c r="Z171"/>
  <c r="AC171"/>
  <c r="AC169"/>
  <c r="Z169"/>
  <c r="Z168"/>
  <c r="AC168"/>
  <c r="AD167"/>
  <c r="Z166"/>
  <c r="AC166"/>
  <c r="Y100"/>
  <c r="Z100" s="1"/>
  <c r="Y76"/>
  <c r="Z76" s="1"/>
  <c r="G248"/>
  <c r="H248" s="1"/>
  <c r="G219"/>
  <c r="H219" s="1"/>
  <c r="G192"/>
  <c r="H192" s="1"/>
  <c r="H175"/>
  <c r="M175"/>
  <c r="H145"/>
  <c r="M145"/>
  <c r="H137"/>
  <c r="M137"/>
  <c r="H134"/>
  <c r="M134"/>
  <c r="G100"/>
  <c r="H100" s="1"/>
  <c r="G76"/>
  <c r="H76" s="1"/>
  <c r="N120"/>
  <c r="X248"/>
  <c r="R248"/>
  <c r="Z219"/>
  <c r="Z248"/>
  <c r="X219"/>
  <c r="R219"/>
  <c r="Z192"/>
  <c r="X192"/>
  <c r="R192"/>
  <c r="P248"/>
  <c r="P219"/>
  <c r="P192"/>
  <c r="V39" i="16"/>
  <c r="AD106" i="11" l="1"/>
  <c r="V142"/>
  <c r="AD171" i="4"/>
  <c r="AW16" i="11"/>
  <c r="AC25"/>
  <c r="AD25" s="1"/>
  <c r="AE143" i="4"/>
  <c r="AG143" s="1"/>
  <c r="AC11" i="11"/>
  <c r="AC17"/>
  <c r="AD17" s="1"/>
  <c r="AC23"/>
  <c r="AC24"/>
  <c r="AD24" s="1"/>
  <c r="AC26"/>
  <c r="AD26" s="1"/>
  <c r="AC30"/>
  <c r="AW24"/>
  <c r="AW28"/>
  <c r="BE162"/>
  <c r="AC53"/>
  <c r="AD53" s="1"/>
  <c r="AD165" i="4"/>
  <c r="AC54" i="11"/>
  <c r="AD54" s="1"/>
  <c r="AC57"/>
  <c r="AD57" s="1"/>
  <c r="AC82"/>
  <c r="AC12"/>
  <c r="AC55"/>
  <c r="AD55" s="1"/>
  <c r="AC56"/>
  <c r="AD56" s="1"/>
  <c r="AC58"/>
  <c r="AD58" s="1"/>
  <c r="AW34"/>
  <c r="AW36"/>
  <c r="AW38"/>
  <c r="AW46"/>
  <c r="AW62"/>
  <c r="AC85"/>
  <c r="AE85" s="1"/>
  <c r="AG85" s="1"/>
  <c r="AC86"/>
  <c r="AE86" s="1"/>
  <c r="AC88"/>
  <c r="V32"/>
  <c r="V141"/>
  <c r="AD131"/>
  <c r="V128"/>
  <c r="AW163"/>
  <c r="AD18"/>
  <c r="AW22"/>
  <c r="AD23"/>
  <c r="AE120" i="4"/>
  <c r="AG120" s="1"/>
  <c r="AE177"/>
  <c r="AG177" s="1"/>
  <c r="AW159" i="11"/>
  <c r="AD11"/>
  <c r="AW11"/>
  <c r="BE12"/>
  <c r="AW18"/>
  <c r="AD19"/>
  <c r="AW29"/>
  <c r="AE144" i="4"/>
  <c r="AE142"/>
  <c r="AG142" s="1"/>
  <c r="AE176"/>
  <c r="AG176" s="1"/>
  <c r="AC15" i="11"/>
  <c r="AC20"/>
  <c r="AC21"/>
  <c r="AD21" s="1"/>
  <c r="AC27"/>
  <c r="AD27" s="1"/>
  <c r="AC28"/>
  <c r="AC29"/>
  <c r="AD29" s="1"/>
  <c r="AC31"/>
  <c r="AD31" s="1"/>
  <c r="AC33"/>
  <c r="AD33" s="1"/>
  <c r="AC89"/>
  <c r="AE89" s="1"/>
  <c r="AW66"/>
  <c r="AW70"/>
  <c r="BE73"/>
  <c r="AW74"/>
  <c r="BE96"/>
  <c r="BE99"/>
  <c r="AW100"/>
  <c r="BE103"/>
  <c r="BE104"/>
  <c r="BE108"/>
  <c r="BE110"/>
  <c r="AW111"/>
  <c r="BE112"/>
  <c r="AW114"/>
  <c r="AW117"/>
  <c r="BE118"/>
  <c r="AW119"/>
  <c r="AW120"/>
  <c r="AW122"/>
  <c r="AW123"/>
  <c r="AW125"/>
  <c r="BE128"/>
  <c r="BE130"/>
  <c r="AW132"/>
  <c r="AW134"/>
  <c r="AW40"/>
  <c r="AW32"/>
  <c r="AW14"/>
  <c r="AD15"/>
  <c r="AD20"/>
  <c r="AW20"/>
  <c r="V79"/>
  <c r="AW82"/>
  <c r="BE89"/>
  <c r="AW92"/>
  <c r="AW94"/>
  <c r="AW96"/>
  <c r="AW97"/>
  <c r="AW99"/>
  <c r="BE100"/>
  <c r="AW101"/>
  <c r="AW103"/>
  <c r="AW104"/>
  <c r="AW105"/>
  <c r="AW107"/>
  <c r="AW108"/>
  <c r="BE111"/>
  <c r="AW112"/>
  <c r="AW113"/>
  <c r="BE115"/>
  <c r="AW116"/>
  <c r="AW118"/>
  <c r="BE119"/>
  <c r="BE121"/>
  <c r="BE123"/>
  <c r="BE125"/>
  <c r="AW128"/>
  <c r="AW130"/>
  <c r="BE132"/>
  <c r="BE134"/>
  <c r="AW141"/>
  <c r="AW143"/>
  <c r="AW145"/>
  <c r="AC14"/>
  <c r="AD14" s="1"/>
  <c r="AC16"/>
  <c r="AD16" s="1"/>
  <c r="AC22"/>
  <c r="AD22" s="1"/>
  <c r="AW50"/>
  <c r="AW52"/>
  <c r="AW146"/>
  <c r="AW149"/>
  <c r="AW151"/>
  <c r="V12"/>
  <c r="AW55"/>
  <c r="BE66"/>
  <c r="BE68"/>
  <c r="BE70"/>
  <c r="BE72"/>
  <c r="AW150"/>
  <c r="BE151"/>
  <c r="BE152"/>
  <c r="V144"/>
  <c r="AD142"/>
  <c r="AD141"/>
  <c r="AD140"/>
  <c r="AD137"/>
  <c r="V133"/>
  <c r="AD130"/>
  <c r="AD128"/>
  <c r="AD125"/>
  <c r="AD123"/>
  <c r="AD122"/>
  <c r="V14"/>
  <c r="V18"/>
  <c r="BE19"/>
  <c r="BE34"/>
  <c r="BE36"/>
  <c r="BE62"/>
  <c r="V67"/>
  <c r="V69"/>
  <c r="AW73"/>
  <c r="BE74"/>
  <c r="V77"/>
  <c r="BE26"/>
  <c r="V29"/>
  <c r="BE30"/>
  <c r="V31"/>
  <c r="V33"/>
  <c r="AW42"/>
  <c r="BE50"/>
  <c r="AW60"/>
  <c r="AD61"/>
  <c r="BE141"/>
  <c r="BE153"/>
  <c r="AW154"/>
  <c r="BE155"/>
  <c r="BE156"/>
  <c r="BE157"/>
  <c r="AW158"/>
  <c r="AW157"/>
  <c r="BE82"/>
  <c r="V86"/>
  <c r="V37"/>
  <c r="BE38"/>
  <c r="V39"/>
  <c r="BE42"/>
  <c r="V45"/>
  <c r="BE59"/>
  <c r="V63"/>
  <c r="V65"/>
  <c r="V75"/>
  <c r="BE31"/>
  <c r="BE52"/>
  <c r="AD149"/>
  <c r="V113"/>
  <c r="AD30"/>
  <c r="V54"/>
  <c r="BE85"/>
  <c r="AW155"/>
  <c r="AF81"/>
  <c r="AG81"/>
  <c r="AG92"/>
  <c r="AF92"/>
  <c r="AI159"/>
  <c r="AN159"/>
  <c r="H159"/>
  <c r="M159"/>
  <c r="M161"/>
  <c r="H161"/>
  <c r="M163"/>
  <c r="H163"/>
  <c r="H11"/>
  <c r="M11"/>
  <c r="H12"/>
  <c r="M12"/>
  <c r="M14"/>
  <c r="H14"/>
  <c r="H15"/>
  <c r="M15"/>
  <c r="M16"/>
  <c r="H16"/>
  <c r="H17"/>
  <c r="M17"/>
  <c r="M18"/>
  <c r="H18"/>
  <c r="H19"/>
  <c r="M19"/>
  <c r="H20"/>
  <c r="M20"/>
  <c r="H21"/>
  <c r="M21"/>
  <c r="M22"/>
  <c r="H22"/>
  <c r="H23"/>
  <c r="M23"/>
  <c r="M24"/>
  <c r="H24"/>
  <c r="M25"/>
  <c r="H25"/>
  <c r="H26"/>
  <c r="M26"/>
  <c r="H27"/>
  <c r="M27"/>
  <c r="M28"/>
  <c r="H28"/>
  <c r="M29"/>
  <c r="H29"/>
  <c r="H30"/>
  <c r="M30"/>
  <c r="M31"/>
  <c r="H31"/>
  <c r="H32"/>
  <c r="M32"/>
  <c r="BF110"/>
  <c r="BG110" s="1"/>
  <c r="AO110"/>
  <c r="BF109"/>
  <c r="AO109"/>
  <c r="AI49"/>
  <c r="AN49"/>
  <c r="AN17"/>
  <c r="AI17"/>
  <c r="AN160"/>
  <c r="AI160"/>
  <c r="AN163"/>
  <c r="AI163"/>
  <c r="AI32"/>
  <c r="AN32"/>
  <c r="AN11"/>
  <c r="AI11"/>
  <c r="AI12"/>
  <c r="AN12"/>
  <c r="AI14"/>
  <c r="AN14"/>
  <c r="AN15"/>
  <c r="AI15"/>
  <c r="AI18"/>
  <c r="AN18"/>
  <c r="AN19"/>
  <c r="AI19"/>
  <c r="AN20"/>
  <c r="AI20"/>
  <c r="AN21"/>
  <c r="AI21"/>
  <c r="AI22"/>
  <c r="AN22"/>
  <c r="AI34"/>
  <c r="AN34"/>
  <c r="AI35"/>
  <c r="AN35"/>
  <c r="AN36"/>
  <c r="AI36"/>
  <c r="AI37"/>
  <c r="AN37"/>
  <c r="AN38"/>
  <c r="AI38"/>
  <c r="AI39"/>
  <c r="AN39"/>
  <c r="AN40"/>
  <c r="AI40"/>
  <c r="AI41"/>
  <c r="AN41"/>
  <c r="AI42"/>
  <c r="AN42"/>
  <c r="AI43"/>
  <c r="AN43"/>
  <c r="AN44"/>
  <c r="AI44"/>
  <c r="AI45"/>
  <c r="AN45"/>
  <c r="AN46"/>
  <c r="AI46"/>
  <c r="AI47"/>
  <c r="AN47"/>
  <c r="AI48"/>
  <c r="AN48"/>
  <c r="BF50"/>
  <c r="AO50"/>
  <c r="AI59"/>
  <c r="AN59"/>
  <c r="AN60"/>
  <c r="AI60"/>
  <c r="AN62"/>
  <c r="AI62"/>
  <c r="AI63"/>
  <c r="AN63"/>
  <c r="AI64"/>
  <c r="AN64"/>
  <c r="AI65"/>
  <c r="AN65"/>
  <c r="AN66"/>
  <c r="AI66"/>
  <c r="AI67"/>
  <c r="AN67"/>
  <c r="AN68"/>
  <c r="AI68"/>
  <c r="AI69"/>
  <c r="AN69"/>
  <c r="AN70"/>
  <c r="AI70"/>
  <c r="AI71"/>
  <c r="AN71"/>
  <c r="AN72"/>
  <c r="AI72"/>
  <c r="AN73"/>
  <c r="AI73"/>
  <c r="AI76"/>
  <c r="AN76"/>
  <c r="AI77"/>
  <c r="AN77"/>
  <c r="AN23"/>
  <c r="AI23"/>
  <c r="AI25"/>
  <c r="AN25"/>
  <c r="BF25" s="1"/>
  <c r="AN26"/>
  <c r="AI26"/>
  <c r="AI27"/>
  <c r="AN27"/>
  <c r="AI28"/>
  <c r="AN28"/>
  <c r="AI29"/>
  <c r="AN29"/>
  <c r="AI33"/>
  <c r="AN33"/>
  <c r="AI51"/>
  <c r="AN51"/>
  <c r="AN52"/>
  <c r="AI52"/>
  <c r="AI53"/>
  <c r="AN53"/>
  <c r="AI54"/>
  <c r="AN54"/>
  <c r="AN55"/>
  <c r="AI55"/>
  <c r="AN56"/>
  <c r="AI56"/>
  <c r="AI57"/>
  <c r="AN57"/>
  <c r="AI58"/>
  <c r="AN58"/>
  <c r="AE61"/>
  <c r="N61"/>
  <c r="M63"/>
  <c r="H63"/>
  <c r="AI79"/>
  <c r="AN79"/>
  <c r="AI80"/>
  <c r="AN80"/>
  <c r="AI83"/>
  <c r="AN83"/>
  <c r="AI84"/>
  <c r="AN84"/>
  <c r="AI87"/>
  <c r="AN87"/>
  <c r="AI91"/>
  <c r="AN91"/>
  <c r="AI94"/>
  <c r="AN94"/>
  <c r="AI95"/>
  <c r="AN95"/>
  <c r="AI96"/>
  <c r="AN96"/>
  <c r="AN100"/>
  <c r="AI100"/>
  <c r="AN111"/>
  <c r="AI111"/>
  <c r="AE114"/>
  <c r="N114"/>
  <c r="BF114"/>
  <c r="BG114" s="1"/>
  <c r="AO114"/>
  <c r="AN115"/>
  <c r="AI115"/>
  <c r="AN117"/>
  <c r="AI117"/>
  <c r="AN119"/>
  <c r="AI119"/>
  <c r="AN120"/>
  <c r="AI120"/>
  <c r="AN121"/>
  <c r="AI121"/>
  <c r="AN122"/>
  <c r="AI122"/>
  <c r="AN123"/>
  <c r="AI123"/>
  <c r="AW124"/>
  <c r="AN125"/>
  <c r="AI125"/>
  <c r="AO128"/>
  <c r="BF128"/>
  <c r="AI129"/>
  <c r="AN129"/>
  <c r="AN130"/>
  <c r="AI130"/>
  <c r="AN134"/>
  <c r="AI134"/>
  <c r="AN136"/>
  <c r="AO136" s="1"/>
  <c r="AI136"/>
  <c r="AW136"/>
  <c r="AI138"/>
  <c r="AN138"/>
  <c r="AI139"/>
  <c r="AN139"/>
  <c r="BF144"/>
  <c r="AO144"/>
  <c r="AN148"/>
  <c r="AI148"/>
  <c r="AI150"/>
  <c r="AN150"/>
  <c r="AN153"/>
  <c r="AI153"/>
  <c r="AI155"/>
  <c r="AN155"/>
  <c r="AN156"/>
  <c r="AI156"/>
  <c r="AI157"/>
  <c r="AN157"/>
  <c r="AI147"/>
  <c r="AN147"/>
  <c r="AN149"/>
  <c r="AI149"/>
  <c r="AN152"/>
  <c r="AI152"/>
  <c r="AN74"/>
  <c r="AI74"/>
  <c r="AN81"/>
  <c r="AI81"/>
  <c r="AN82"/>
  <c r="AI82"/>
  <c r="AN85"/>
  <c r="AI85"/>
  <c r="AI86"/>
  <c r="AN86"/>
  <c r="AN88"/>
  <c r="AI88"/>
  <c r="AI89"/>
  <c r="AN89"/>
  <c r="AI90"/>
  <c r="AN90"/>
  <c r="AI98"/>
  <c r="AN98"/>
  <c r="AN99"/>
  <c r="AI99"/>
  <c r="AN101"/>
  <c r="AI101"/>
  <c r="AI103"/>
  <c r="AN103"/>
  <c r="AN104"/>
  <c r="AI104"/>
  <c r="AN105"/>
  <c r="AI105"/>
  <c r="AN106"/>
  <c r="AI106"/>
  <c r="AN107"/>
  <c r="AI107"/>
  <c r="AN108"/>
  <c r="AI108"/>
  <c r="AN112"/>
  <c r="AI112"/>
  <c r="AN113"/>
  <c r="AI113"/>
  <c r="AN116"/>
  <c r="AI116"/>
  <c r="AN124"/>
  <c r="AI124"/>
  <c r="AI126"/>
  <c r="AN126"/>
  <c r="AI127"/>
  <c r="AN127"/>
  <c r="AI131"/>
  <c r="AN131"/>
  <c r="AI133"/>
  <c r="AN133"/>
  <c r="AI135"/>
  <c r="AN135"/>
  <c r="AN140"/>
  <c r="AI140"/>
  <c r="AN141"/>
  <c r="AI141"/>
  <c r="AN143"/>
  <c r="AI143"/>
  <c r="AI145"/>
  <c r="AN145"/>
  <c r="AN146"/>
  <c r="AI146"/>
  <c r="AN151"/>
  <c r="AI151"/>
  <c r="AN154"/>
  <c r="AI154"/>
  <c r="AE82"/>
  <c r="AC13"/>
  <c r="AD13" s="1"/>
  <c r="AC35"/>
  <c r="AD35" s="1"/>
  <c r="AC37"/>
  <c r="AD37" s="1"/>
  <c r="AC39"/>
  <c r="AD39" s="1"/>
  <c r="AC41"/>
  <c r="AD41" s="1"/>
  <c r="AC43"/>
  <c r="AD43" s="1"/>
  <c r="AC45"/>
  <c r="AD45" s="1"/>
  <c r="AC47"/>
  <c r="AD47" s="1"/>
  <c r="AC49"/>
  <c r="AD49" s="1"/>
  <c r="AC63"/>
  <c r="AD63" s="1"/>
  <c r="AC65"/>
  <c r="AD65" s="1"/>
  <c r="AC67"/>
  <c r="AD67" s="1"/>
  <c r="AC71"/>
  <c r="AD71" s="1"/>
  <c r="AC75"/>
  <c r="AD75" s="1"/>
  <c r="AC77"/>
  <c r="AD77" s="1"/>
  <c r="AC79"/>
  <c r="AD79" s="1"/>
  <c r="AC83"/>
  <c r="AD83" s="1"/>
  <c r="AC84"/>
  <c r="AD84" s="1"/>
  <c r="AC87"/>
  <c r="AD87" s="1"/>
  <c r="BE143"/>
  <c r="AW144"/>
  <c r="BE146"/>
  <c r="N84"/>
  <c r="N83"/>
  <c r="N105"/>
  <c r="AE105"/>
  <c r="AE162"/>
  <c r="N162"/>
  <c r="N86"/>
  <c r="N112"/>
  <c r="AE112"/>
  <c r="AE111"/>
  <c r="N111"/>
  <c r="AE109"/>
  <c r="N109"/>
  <c r="AE104"/>
  <c r="N104"/>
  <c r="AN16"/>
  <c r="AI16"/>
  <c r="AN161"/>
  <c r="AI161"/>
  <c r="AN162"/>
  <c r="AI162"/>
  <c r="AI142"/>
  <c r="AN142"/>
  <c r="AN132"/>
  <c r="AI132"/>
  <c r="AN118"/>
  <c r="AI118"/>
  <c r="AN31"/>
  <c r="AI31"/>
  <c r="AI13"/>
  <c r="AN13"/>
  <c r="AF110"/>
  <c r="AG110"/>
  <c r="AG93"/>
  <c r="AF93"/>
  <c r="AG91"/>
  <c r="AF91"/>
  <c r="AF90"/>
  <c r="AG90"/>
  <c r="M160"/>
  <c r="H160"/>
  <c r="AN30"/>
  <c r="AI30"/>
  <c r="H13"/>
  <c r="M13"/>
  <c r="H51"/>
  <c r="M51"/>
  <c r="H52"/>
  <c r="M52"/>
  <c r="M53"/>
  <c r="H53"/>
  <c r="M54"/>
  <c r="H54"/>
  <c r="H55"/>
  <c r="M55"/>
  <c r="H56"/>
  <c r="M56"/>
  <c r="M57"/>
  <c r="H57"/>
  <c r="H58"/>
  <c r="M58"/>
  <c r="AO61"/>
  <c r="BF61"/>
  <c r="N64"/>
  <c r="H74"/>
  <c r="M74"/>
  <c r="AI75"/>
  <c r="AN75"/>
  <c r="AI24"/>
  <c r="AN24"/>
  <c r="M33"/>
  <c r="H33"/>
  <c r="N34"/>
  <c r="N35"/>
  <c r="AE35"/>
  <c r="H36"/>
  <c r="M36"/>
  <c r="M37"/>
  <c r="H37"/>
  <c r="H38"/>
  <c r="M38"/>
  <c r="M39"/>
  <c r="H39"/>
  <c r="H40"/>
  <c r="M40"/>
  <c r="M41"/>
  <c r="H41"/>
  <c r="H42"/>
  <c r="M42"/>
  <c r="M43"/>
  <c r="H43"/>
  <c r="H44"/>
  <c r="M44"/>
  <c r="M45"/>
  <c r="H45"/>
  <c r="H46"/>
  <c r="M46"/>
  <c r="H47"/>
  <c r="M47"/>
  <c r="H48"/>
  <c r="M48"/>
  <c r="M49"/>
  <c r="H49"/>
  <c r="N50"/>
  <c r="AE50"/>
  <c r="H59"/>
  <c r="M59"/>
  <c r="H60"/>
  <c r="M60"/>
  <c r="H62"/>
  <c r="M62"/>
  <c r="H65"/>
  <c r="M65"/>
  <c r="AI78"/>
  <c r="AN78"/>
  <c r="H87"/>
  <c r="M87"/>
  <c r="H88"/>
  <c r="M88"/>
  <c r="N89"/>
  <c r="AI93"/>
  <c r="AN93"/>
  <c r="M95"/>
  <c r="H95"/>
  <c r="H96"/>
  <c r="M96"/>
  <c r="M97"/>
  <c r="H97"/>
  <c r="AN97"/>
  <c r="AI97"/>
  <c r="M100"/>
  <c r="H100"/>
  <c r="M115"/>
  <c r="H115"/>
  <c r="M117"/>
  <c r="H117"/>
  <c r="H119"/>
  <c r="M119"/>
  <c r="M120"/>
  <c r="H120"/>
  <c r="H121"/>
  <c r="M121"/>
  <c r="H122"/>
  <c r="M122"/>
  <c r="H123"/>
  <c r="M123"/>
  <c r="H125"/>
  <c r="M125"/>
  <c r="AE128"/>
  <c r="N128"/>
  <c r="M129"/>
  <c r="H129"/>
  <c r="H130"/>
  <c r="M130"/>
  <c r="H134"/>
  <c r="M134"/>
  <c r="H136"/>
  <c r="M136"/>
  <c r="H137"/>
  <c r="M137"/>
  <c r="AI137"/>
  <c r="AN137"/>
  <c r="H138"/>
  <c r="M138"/>
  <c r="M139"/>
  <c r="H139"/>
  <c r="H142"/>
  <c r="M142"/>
  <c r="AE144"/>
  <c r="N144"/>
  <c r="M148"/>
  <c r="H148"/>
  <c r="M150"/>
  <c r="H150"/>
  <c r="H153"/>
  <c r="M153"/>
  <c r="M155"/>
  <c r="H155"/>
  <c r="H156"/>
  <c r="M156"/>
  <c r="M157"/>
  <c r="H157"/>
  <c r="M151"/>
  <c r="H151"/>
  <c r="M154"/>
  <c r="H154"/>
  <c r="M158"/>
  <c r="H158"/>
  <c r="H66"/>
  <c r="M66"/>
  <c r="H67"/>
  <c r="M67"/>
  <c r="H68"/>
  <c r="M68"/>
  <c r="M69"/>
  <c r="H69"/>
  <c r="H70"/>
  <c r="M70"/>
  <c r="H71"/>
  <c r="M71"/>
  <c r="H72"/>
  <c r="M72"/>
  <c r="M75"/>
  <c r="H75"/>
  <c r="H76"/>
  <c r="M76"/>
  <c r="M77"/>
  <c r="H77"/>
  <c r="H78"/>
  <c r="M78"/>
  <c r="H79"/>
  <c r="M79"/>
  <c r="H80"/>
  <c r="M80"/>
  <c r="AN92"/>
  <c r="AI92"/>
  <c r="H94"/>
  <c r="M94"/>
  <c r="M98"/>
  <c r="H98"/>
  <c r="M99"/>
  <c r="H99"/>
  <c r="M101"/>
  <c r="H101"/>
  <c r="M102"/>
  <c r="H102"/>
  <c r="AN102"/>
  <c r="AI102"/>
  <c r="M103"/>
  <c r="H103"/>
  <c r="M106"/>
  <c r="H106"/>
  <c r="M107"/>
  <c r="H107"/>
  <c r="M108"/>
  <c r="H108"/>
  <c r="M113"/>
  <c r="H113"/>
  <c r="M116"/>
  <c r="H116"/>
  <c r="M118"/>
  <c r="H118"/>
  <c r="M124"/>
  <c r="H124"/>
  <c r="M126"/>
  <c r="H126"/>
  <c r="H127"/>
  <c r="M127"/>
  <c r="M131"/>
  <c r="H131"/>
  <c r="H132"/>
  <c r="M132"/>
  <c r="H133"/>
  <c r="M133"/>
  <c r="H135"/>
  <c r="M135"/>
  <c r="H140"/>
  <c r="M140"/>
  <c r="H141"/>
  <c r="M141"/>
  <c r="M143"/>
  <c r="H143"/>
  <c r="M145"/>
  <c r="H145"/>
  <c r="M146"/>
  <c r="H146"/>
  <c r="M147"/>
  <c r="H147"/>
  <c r="M149"/>
  <c r="H149"/>
  <c r="M152"/>
  <c r="H152"/>
  <c r="AN158"/>
  <c r="AI158"/>
  <c r="AD163"/>
  <c r="AD153"/>
  <c r="AD147"/>
  <c r="AD146"/>
  <c r="AD145"/>
  <c r="V131"/>
  <c r="V127"/>
  <c r="V126"/>
  <c r="AD121"/>
  <c r="AD120"/>
  <c r="AD119"/>
  <c r="AD118"/>
  <c r="V114"/>
  <c r="AD112"/>
  <c r="V105"/>
  <c r="V102"/>
  <c r="AD100"/>
  <c r="AD162"/>
  <c r="AD161"/>
  <c r="AD154"/>
  <c r="V147"/>
  <c r="V146"/>
  <c r="V145"/>
  <c r="V143"/>
  <c r="AD135"/>
  <c r="AD133"/>
  <c r="V118"/>
  <c r="AD117"/>
  <c r="V116"/>
  <c r="AD115"/>
  <c r="AD114"/>
  <c r="V112"/>
  <c r="AD111"/>
  <c r="V109"/>
  <c r="AD108"/>
  <c r="AD107"/>
  <c r="AD103"/>
  <c r="BE163"/>
  <c r="AW161"/>
  <c r="AW162"/>
  <c r="AD12"/>
  <c r="AW15"/>
  <c r="AW17"/>
  <c r="AW19"/>
  <c r="AW21"/>
  <c r="AW23"/>
  <c r="AW26"/>
  <c r="AD28"/>
  <c r="AW30"/>
  <c r="AW31"/>
  <c r="BE32"/>
  <c r="BE159"/>
  <c r="V11"/>
  <c r="AW12"/>
  <c r="BE13"/>
  <c r="V17"/>
  <c r="BE18"/>
  <c r="BE22"/>
  <c r="BE33"/>
  <c r="V35"/>
  <c r="V36"/>
  <c r="V38"/>
  <c r="V40"/>
  <c r="V44"/>
  <c r="V46"/>
  <c r="BE47"/>
  <c r="BE49"/>
  <c r="AW51"/>
  <c r="AD52"/>
  <c r="AW53"/>
  <c r="AW54"/>
  <c r="AW58"/>
  <c r="V59"/>
  <c r="V60"/>
  <c r="BE60"/>
  <c r="V61"/>
  <c r="BE61"/>
  <c r="BE63"/>
  <c r="V64"/>
  <c r="V66"/>
  <c r="BE69"/>
  <c r="BE71"/>
  <c r="V72"/>
  <c r="AD74"/>
  <c r="BE75"/>
  <c r="V76"/>
  <c r="BE76"/>
  <c r="BE77"/>
  <c r="BE25"/>
  <c r="V26"/>
  <c r="BE28"/>
  <c r="V30"/>
  <c r="AC32"/>
  <c r="AD32" s="1"/>
  <c r="AW33"/>
  <c r="AC34"/>
  <c r="AD34" s="1"/>
  <c r="AW35"/>
  <c r="AC36"/>
  <c r="AD36" s="1"/>
  <c r="AW37"/>
  <c r="AC38"/>
  <c r="AD38" s="1"/>
  <c r="AC40"/>
  <c r="AD40" s="1"/>
  <c r="AW41"/>
  <c r="AC42"/>
  <c r="AD42" s="1"/>
  <c r="AW43"/>
  <c r="AC44"/>
  <c r="AD44" s="1"/>
  <c r="AC46"/>
  <c r="AD46" s="1"/>
  <c r="AW47"/>
  <c r="AC48"/>
  <c r="AD48" s="1"/>
  <c r="AW48"/>
  <c r="AW49"/>
  <c r="AD50"/>
  <c r="BE51"/>
  <c r="V52"/>
  <c r="V53"/>
  <c r="BE53"/>
  <c r="BE54"/>
  <c r="BE56"/>
  <c r="BE57"/>
  <c r="V58"/>
  <c r="BE58"/>
  <c r="AC59"/>
  <c r="AD59" s="1"/>
  <c r="AC60"/>
  <c r="AD60" s="1"/>
  <c r="AW61"/>
  <c r="AC62"/>
  <c r="AD62" s="1"/>
  <c r="AW63"/>
  <c r="AC64"/>
  <c r="AD64" s="1"/>
  <c r="V78"/>
  <c r="BE78"/>
  <c r="BE79"/>
  <c r="AW80"/>
  <c r="AD82"/>
  <c r="V83"/>
  <c r="AD85"/>
  <c r="AW87"/>
  <c r="AD88"/>
  <c r="BE90"/>
  <c r="BE91"/>
  <c r="AW95"/>
  <c r="AW98"/>
  <c r="AW126"/>
  <c r="AW127"/>
  <c r="AW129"/>
  <c r="BE131"/>
  <c r="AW133"/>
  <c r="AW135"/>
  <c r="AW137"/>
  <c r="BE139"/>
  <c r="AW142"/>
  <c r="AW156"/>
  <c r="AC66"/>
  <c r="AD66" s="1"/>
  <c r="AW67"/>
  <c r="AC68"/>
  <c r="AD68" s="1"/>
  <c r="AW68"/>
  <c r="AC69"/>
  <c r="AD69" s="1"/>
  <c r="AW69"/>
  <c r="AC70"/>
  <c r="AD70" s="1"/>
  <c r="AW71"/>
  <c r="AC72"/>
  <c r="AD72" s="1"/>
  <c r="AW72"/>
  <c r="V74"/>
  <c r="AC76"/>
  <c r="AD76" s="1"/>
  <c r="AW77"/>
  <c r="AC78"/>
  <c r="AD78" s="1"/>
  <c r="AW78"/>
  <c r="AW79"/>
  <c r="AC80"/>
  <c r="AD80" s="1"/>
  <c r="BE80"/>
  <c r="AW81"/>
  <c r="AW83"/>
  <c r="V85"/>
  <c r="AW85"/>
  <c r="AW86"/>
  <c r="BE87"/>
  <c r="AW90"/>
  <c r="AW91"/>
  <c r="AW93"/>
  <c r="BE98"/>
  <c r="AW115"/>
  <c r="BE126"/>
  <c r="BE129"/>
  <c r="BE133"/>
  <c r="BE135"/>
  <c r="BE137"/>
  <c r="AW138"/>
  <c r="AW139"/>
  <c r="BE142"/>
  <c r="V80"/>
  <c r="AW25"/>
  <c r="AW174" i="4"/>
  <c r="AF143"/>
  <c r="AD176"/>
  <c r="AD177"/>
  <c r="AF177" s="1"/>
  <c r="AD201"/>
  <c r="AD203"/>
  <c r="AD220"/>
  <c r="AD223"/>
  <c r="AD225"/>
  <c r="AD230"/>
  <c r="AD257"/>
  <c r="AD258"/>
  <c r="AD259"/>
  <c r="AD265"/>
  <c r="AD266"/>
  <c r="V175"/>
  <c r="V193"/>
  <c r="V194"/>
  <c r="V201"/>
  <c r="V204"/>
  <c r="V205"/>
  <c r="V220"/>
  <c r="V222"/>
  <c r="V223"/>
  <c r="V224"/>
  <c r="V227"/>
  <c r="V230"/>
  <c r="V232"/>
  <c r="V258"/>
  <c r="V259"/>
  <c r="V260"/>
  <c r="V261"/>
  <c r="V265"/>
  <c r="AO174"/>
  <c r="BF174"/>
  <c r="BE174"/>
  <c r="AI233"/>
  <c r="AN233"/>
  <c r="AI44"/>
  <c r="AN44"/>
  <c r="N32" i="16"/>
  <c r="N34"/>
  <c r="AY12" i="4"/>
  <c r="BD12"/>
  <c r="AY13"/>
  <c r="BD13"/>
  <c r="AY264"/>
  <c r="BD264"/>
  <c r="AY267"/>
  <c r="BD267"/>
  <c r="AQ263"/>
  <c r="AV263"/>
  <c r="AQ265"/>
  <c r="AV265"/>
  <c r="AQ266"/>
  <c r="AV266"/>
  <c r="AI264"/>
  <c r="AN264"/>
  <c r="AI267"/>
  <c r="AN267"/>
  <c r="AV11"/>
  <c r="AQ11"/>
  <c r="AI15"/>
  <c r="AN15"/>
  <c r="AY16"/>
  <c r="BD16"/>
  <c r="AN18"/>
  <c r="AI18"/>
  <c r="BD18"/>
  <c r="AY18"/>
  <c r="AI19"/>
  <c r="AN19"/>
  <c r="AY19"/>
  <c r="BD19"/>
  <c r="AI20"/>
  <c r="AN20"/>
  <c r="AY20"/>
  <c r="BD20"/>
  <c r="BE20" s="1"/>
  <c r="AI21"/>
  <c r="AN21"/>
  <c r="AY21"/>
  <c r="BD21"/>
  <c r="BE21" s="1"/>
  <c r="AN22"/>
  <c r="AI22"/>
  <c r="BD22"/>
  <c r="AY22"/>
  <c r="AI23"/>
  <c r="AN23"/>
  <c r="AY23"/>
  <c r="BD23"/>
  <c r="BE23" s="1"/>
  <c r="AN24"/>
  <c r="AI24"/>
  <c r="BD24"/>
  <c r="AY24"/>
  <c r="AN25"/>
  <c r="AI25"/>
  <c r="BD25"/>
  <c r="AY25"/>
  <c r="AI26"/>
  <c r="AN26"/>
  <c r="AY26"/>
  <c r="BD26"/>
  <c r="AI27"/>
  <c r="AN27"/>
  <c r="AY27"/>
  <c r="BD27"/>
  <c r="BE27" s="1"/>
  <c r="AI41"/>
  <c r="AN41"/>
  <c r="AY41"/>
  <c r="BD41"/>
  <c r="AI42"/>
  <c r="AN42"/>
  <c r="AY42"/>
  <c r="BD42"/>
  <c r="BD43"/>
  <c r="AY43"/>
  <c r="AY44"/>
  <c r="BD44"/>
  <c r="AV45"/>
  <c r="AQ45"/>
  <c r="AN46"/>
  <c r="AI46"/>
  <c r="AV46"/>
  <c r="AQ46"/>
  <c r="J47"/>
  <c r="M47"/>
  <c r="AQ47"/>
  <c r="AV47"/>
  <c r="J48"/>
  <c r="M48"/>
  <c r="AV48"/>
  <c r="AQ48"/>
  <c r="AQ49"/>
  <c r="AV49"/>
  <c r="AV50"/>
  <c r="AQ50"/>
  <c r="AQ51"/>
  <c r="AV51"/>
  <c r="AV52"/>
  <c r="AQ52"/>
  <c r="AQ53"/>
  <c r="AV53"/>
  <c r="AV54"/>
  <c r="AQ54"/>
  <c r="AV55"/>
  <c r="AQ55"/>
  <c r="AQ56"/>
  <c r="AV56"/>
  <c r="AV57"/>
  <c r="AQ57"/>
  <c r="AQ58"/>
  <c r="AV58"/>
  <c r="AW58" s="1"/>
  <c r="AQ59"/>
  <c r="AV59"/>
  <c r="AV60"/>
  <c r="AQ60"/>
  <c r="AQ61"/>
  <c r="AV61"/>
  <c r="AV62"/>
  <c r="AQ62"/>
  <c r="AQ12"/>
  <c r="AV12"/>
  <c r="AQ13"/>
  <c r="AV13"/>
  <c r="AW13" s="1"/>
  <c r="AV14"/>
  <c r="AQ14"/>
  <c r="AQ15"/>
  <c r="AV15"/>
  <c r="AQ16"/>
  <c r="AV16"/>
  <c r="AW16" s="1"/>
  <c r="AQ17"/>
  <c r="AV17"/>
  <c r="AV18"/>
  <c r="AQ18"/>
  <c r="AQ19"/>
  <c r="AV19"/>
  <c r="AQ20"/>
  <c r="AV20"/>
  <c r="AQ21"/>
  <c r="AV21"/>
  <c r="AV22"/>
  <c r="AQ22"/>
  <c r="AQ23"/>
  <c r="AV23"/>
  <c r="AV24"/>
  <c r="AQ24"/>
  <c r="AV25"/>
  <c r="AQ25"/>
  <c r="AQ26"/>
  <c r="AV26"/>
  <c r="AQ27"/>
  <c r="AV27"/>
  <c r="AW27" s="1"/>
  <c r="AN62"/>
  <c r="AI62"/>
  <c r="AI17"/>
  <c r="AN17"/>
  <c r="AY263"/>
  <c r="BD263"/>
  <c r="AY265"/>
  <c r="BD265"/>
  <c r="AY266"/>
  <c r="BD266"/>
  <c r="AQ264"/>
  <c r="AV264"/>
  <c r="AQ267"/>
  <c r="AV267"/>
  <c r="AI263"/>
  <c r="AN263"/>
  <c r="AI265"/>
  <c r="AN265"/>
  <c r="AI266"/>
  <c r="AN266"/>
  <c r="AN196"/>
  <c r="AI196"/>
  <c r="AN11"/>
  <c r="AI11"/>
  <c r="BD11"/>
  <c r="AY11"/>
  <c r="AI12"/>
  <c r="AN12"/>
  <c r="AN13"/>
  <c r="AI13"/>
  <c r="AN16"/>
  <c r="AI16"/>
  <c r="J266"/>
  <c r="M266"/>
  <c r="AI223"/>
  <c r="AN223"/>
  <c r="AN43"/>
  <c r="AI43"/>
  <c r="AN45"/>
  <c r="AI45"/>
  <c r="N20" i="16"/>
  <c r="N22"/>
  <c r="N28"/>
  <c r="AI14" i="4"/>
  <c r="AN14"/>
  <c r="BD14"/>
  <c r="AY14"/>
  <c r="AY15"/>
  <c r="BD15"/>
  <c r="BE15" s="1"/>
  <c r="AY17"/>
  <c r="BD17"/>
  <c r="AQ41"/>
  <c r="AV41"/>
  <c r="AQ42"/>
  <c r="AV42"/>
  <c r="AV43"/>
  <c r="AQ43"/>
  <c r="AQ44"/>
  <c r="AV44"/>
  <c r="BD45"/>
  <c r="AY45"/>
  <c r="BD46"/>
  <c r="AY46"/>
  <c r="AI47"/>
  <c r="AN47"/>
  <c r="AY47"/>
  <c r="BD47"/>
  <c r="AN48"/>
  <c r="AI48"/>
  <c r="BD48"/>
  <c r="AY48"/>
  <c r="AI49"/>
  <c r="AN49"/>
  <c r="AY49"/>
  <c r="BD49"/>
  <c r="AN50"/>
  <c r="AI50"/>
  <c r="BD50"/>
  <c r="AY50"/>
  <c r="AI51"/>
  <c r="AN51"/>
  <c r="AY51"/>
  <c r="BD51"/>
  <c r="AN52"/>
  <c r="AI52"/>
  <c r="BD52"/>
  <c r="AY52"/>
  <c r="AI53"/>
  <c r="AN53"/>
  <c r="AY53"/>
  <c r="BD53"/>
  <c r="AN54"/>
  <c r="AI54"/>
  <c r="BD54"/>
  <c r="AY54"/>
  <c r="AN55"/>
  <c r="AI55"/>
  <c r="BD55"/>
  <c r="AY55"/>
  <c r="AI56"/>
  <c r="AN56"/>
  <c r="AY56"/>
  <c r="BD56"/>
  <c r="AN57"/>
  <c r="AI57"/>
  <c r="BD57"/>
  <c r="AY57"/>
  <c r="AI58"/>
  <c r="AN58"/>
  <c r="AY58"/>
  <c r="BD58"/>
  <c r="AN77"/>
  <c r="AI77"/>
  <c r="BD77"/>
  <c r="AY77"/>
  <c r="AN78"/>
  <c r="AI78"/>
  <c r="BD78"/>
  <c r="AY78"/>
  <c r="AQ79"/>
  <c r="AV79"/>
  <c r="AV80"/>
  <c r="AQ80"/>
  <c r="AQ81"/>
  <c r="AV81"/>
  <c r="AD166"/>
  <c r="V165"/>
  <c r="V167"/>
  <c r="V169"/>
  <c r="V170"/>
  <c r="V172"/>
  <c r="V173"/>
  <c r="V253"/>
  <c r="V254"/>
  <c r="AD146"/>
  <c r="AD148"/>
  <c r="AI116"/>
  <c r="AN116"/>
  <c r="AQ134"/>
  <c r="AV134"/>
  <c r="AV147"/>
  <c r="AQ147"/>
  <c r="AQ148"/>
  <c r="AV148"/>
  <c r="AQ151"/>
  <c r="AV151"/>
  <c r="AV102"/>
  <c r="AQ102"/>
  <c r="AV103"/>
  <c r="AQ103"/>
  <c r="AV104"/>
  <c r="AQ104"/>
  <c r="AV105"/>
  <c r="AQ105"/>
  <c r="AQ106"/>
  <c r="AV106"/>
  <c r="AQ108"/>
  <c r="AV108"/>
  <c r="AQ110"/>
  <c r="AV110"/>
  <c r="AV113"/>
  <c r="AQ113"/>
  <c r="AV117"/>
  <c r="AQ117"/>
  <c r="AV118"/>
  <c r="AQ118"/>
  <c r="AQ119"/>
  <c r="AV119"/>
  <c r="AY120"/>
  <c r="BD120"/>
  <c r="AI134"/>
  <c r="AN134"/>
  <c r="AV135"/>
  <c r="AQ135"/>
  <c r="AV136"/>
  <c r="AQ136"/>
  <c r="AV143"/>
  <c r="AQ143"/>
  <c r="AV145"/>
  <c r="AQ145"/>
  <c r="AQ149"/>
  <c r="AV149"/>
  <c r="AV150"/>
  <c r="AQ150"/>
  <c r="AV167"/>
  <c r="AQ167"/>
  <c r="AI168"/>
  <c r="AN168"/>
  <c r="AY168"/>
  <c r="BD168"/>
  <c r="AI169"/>
  <c r="AN169"/>
  <c r="AQ170"/>
  <c r="AV170"/>
  <c r="AY173"/>
  <c r="BD173"/>
  <c r="AK175"/>
  <c r="AN175"/>
  <c r="AQ175"/>
  <c r="AV175"/>
  <c r="AI176"/>
  <c r="AN176"/>
  <c r="AY176"/>
  <c r="BD176"/>
  <c r="AV194"/>
  <c r="AQ194"/>
  <c r="AQ200"/>
  <c r="AV200"/>
  <c r="AI201"/>
  <c r="AN201"/>
  <c r="AQ82"/>
  <c r="AV82"/>
  <c r="AV83"/>
  <c r="AQ83"/>
  <c r="AQ84"/>
  <c r="AV84"/>
  <c r="AQ85"/>
  <c r="AV85"/>
  <c r="AN86"/>
  <c r="AI86"/>
  <c r="BD86"/>
  <c r="AY86"/>
  <c r="AI101"/>
  <c r="AN101"/>
  <c r="AY101"/>
  <c r="BD101"/>
  <c r="AN102"/>
  <c r="AI102"/>
  <c r="BD102"/>
  <c r="AY102"/>
  <c r="AN103"/>
  <c r="AI103"/>
  <c r="BD103"/>
  <c r="AY103"/>
  <c r="AN104"/>
  <c r="AI104"/>
  <c r="BD104"/>
  <c r="AY104"/>
  <c r="AN105"/>
  <c r="AI105"/>
  <c r="BD105"/>
  <c r="AY105"/>
  <c r="AI106"/>
  <c r="AN106"/>
  <c r="AY106"/>
  <c r="BD106"/>
  <c r="AN107"/>
  <c r="AI107"/>
  <c r="BD107"/>
  <c r="AY107"/>
  <c r="AI108"/>
  <c r="AN108"/>
  <c r="AY108"/>
  <c r="BD108"/>
  <c r="AN109"/>
  <c r="AI109"/>
  <c r="BD109"/>
  <c r="AY109"/>
  <c r="AI110"/>
  <c r="AN110"/>
  <c r="AY110"/>
  <c r="BD110"/>
  <c r="AN111"/>
  <c r="AI111"/>
  <c r="BD111"/>
  <c r="AY111"/>
  <c r="AI112"/>
  <c r="AN112"/>
  <c r="AQ112"/>
  <c r="AV112"/>
  <c r="BD113"/>
  <c r="AY113"/>
  <c r="AI114"/>
  <c r="AN114"/>
  <c r="AY114"/>
  <c r="BD114"/>
  <c r="AN115"/>
  <c r="AI115"/>
  <c r="BD115"/>
  <c r="AY115"/>
  <c r="AY116"/>
  <c r="BD116"/>
  <c r="AN117"/>
  <c r="AI117"/>
  <c r="BD117"/>
  <c r="AY117"/>
  <c r="AN118"/>
  <c r="AI118"/>
  <c r="BD118"/>
  <c r="AY118"/>
  <c r="AI119"/>
  <c r="AN119"/>
  <c r="AY119"/>
  <c r="BD119"/>
  <c r="AI120"/>
  <c r="AN120"/>
  <c r="AQ120"/>
  <c r="AV120"/>
  <c r="AN135"/>
  <c r="AI135"/>
  <c r="BD135"/>
  <c r="AY135"/>
  <c r="AN136"/>
  <c r="AI136"/>
  <c r="BD136"/>
  <c r="AY136"/>
  <c r="AQ137"/>
  <c r="AV137"/>
  <c r="AI138"/>
  <c r="AN138"/>
  <c r="AQ138"/>
  <c r="AV138"/>
  <c r="AY139"/>
  <c r="BD139"/>
  <c r="AI140"/>
  <c r="AN140"/>
  <c r="AQ140"/>
  <c r="AV140"/>
  <c r="AI141"/>
  <c r="AN141"/>
  <c r="AQ141"/>
  <c r="AV141"/>
  <c r="AI142"/>
  <c r="AN142"/>
  <c r="AY142"/>
  <c r="BD142"/>
  <c r="AN143"/>
  <c r="AI143"/>
  <c r="BD143"/>
  <c r="AY143"/>
  <c r="AQ144"/>
  <c r="AV144"/>
  <c r="AN145"/>
  <c r="AI145"/>
  <c r="BD145"/>
  <c r="AY145"/>
  <c r="AI146"/>
  <c r="AN146"/>
  <c r="AQ146"/>
  <c r="AV146"/>
  <c r="AN147"/>
  <c r="AI147"/>
  <c r="AI148"/>
  <c r="AN148"/>
  <c r="AY149"/>
  <c r="BD149"/>
  <c r="AN150"/>
  <c r="AI150"/>
  <c r="BD150"/>
  <c r="AY150"/>
  <c r="AI165"/>
  <c r="AN165"/>
  <c r="AY165"/>
  <c r="BD165"/>
  <c r="AQ166"/>
  <c r="AV166"/>
  <c r="AI59"/>
  <c r="AN59"/>
  <c r="AY59"/>
  <c r="BD59"/>
  <c r="AN60"/>
  <c r="AI60"/>
  <c r="BD60"/>
  <c r="AY60"/>
  <c r="AI61"/>
  <c r="AN61"/>
  <c r="AY61"/>
  <c r="BD61"/>
  <c r="BD62"/>
  <c r="AY62"/>
  <c r="AV77"/>
  <c r="AQ77"/>
  <c r="AV78"/>
  <c r="AQ78"/>
  <c r="AI79"/>
  <c r="AN79"/>
  <c r="AY79"/>
  <c r="BD79"/>
  <c r="AN80"/>
  <c r="AI80"/>
  <c r="BD80"/>
  <c r="AY80"/>
  <c r="AI81"/>
  <c r="AN81"/>
  <c r="AY81"/>
  <c r="BD81"/>
  <c r="AI82"/>
  <c r="AN82"/>
  <c r="AY82"/>
  <c r="BD82"/>
  <c r="AN83"/>
  <c r="AI83"/>
  <c r="BD83"/>
  <c r="AY83"/>
  <c r="AI84"/>
  <c r="AN84"/>
  <c r="AY84"/>
  <c r="BD84"/>
  <c r="AI85"/>
  <c r="AN85"/>
  <c r="AY85"/>
  <c r="BD85"/>
  <c r="AV86"/>
  <c r="AQ86"/>
  <c r="AQ101"/>
  <c r="AV101"/>
  <c r="AV107"/>
  <c r="AQ107"/>
  <c r="AV109"/>
  <c r="AQ109"/>
  <c r="AV111"/>
  <c r="AQ111"/>
  <c r="AY112"/>
  <c r="BD112"/>
  <c r="AN113"/>
  <c r="AI113"/>
  <c r="AQ114"/>
  <c r="AV114"/>
  <c r="AV115"/>
  <c r="AQ115"/>
  <c r="AQ116"/>
  <c r="AV116"/>
  <c r="AY134"/>
  <c r="BD134"/>
  <c r="AI137"/>
  <c r="AN137"/>
  <c r="AY137"/>
  <c r="BD137"/>
  <c r="AY138"/>
  <c r="BD138"/>
  <c r="AI139"/>
  <c r="AN139"/>
  <c r="AQ139"/>
  <c r="AV139"/>
  <c r="AY140"/>
  <c r="BD140"/>
  <c r="AY141"/>
  <c r="BD141"/>
  <c r="AQ142"/>
  <c r="AV142"/>
  <c r="AI144"/>
  <c r="AN144"/>
  <c r="AY144"/>
  <c r="BD144"/>
  <c r="AY146"/>
  <c r="BD146"/>
  <c r="BD147"/>
  <c r="AY147"/>
  <c r="AY148"/>
  <c r="BD148"/>
  <c r="AI149"/>
  <c r="AN149"/>
  <c r="AY169"/>
  <c r="BD169"/>
  <c r="AI171"/>
  <c r="AN171"/>
  <c r="BD171"/>
  <c r="AY171"/>
  <c r="AQ172"/>
  <c r="AV172"/>
  <c r="AI173"/>
  <c r="AN173"/>
  <c r="AQ177"/>
  <c r="AV177"/>
  <c r="AQ178"/>
  <c r="AV178"/>
  <c r="AI193"/>
  <c r="AN193"/>
  <c r="AY193"/>
  <c r="BD193"/>
  <c r="AI195"/>
  <c r="AN195"/>
  <c r="AY195"/>
  <c r="BD195"/>
  <c r="AV196"/>
  <c r="AQ196"/>
  <c r="AI197"/>
  <c r="AN197"/>
  <c r="AY197"/>
  <c r="BD197"/>
  <c r="AI198"/>
  <c r="AN198"/>
  <c r="AY198"/>
  <c r="BD198"/>
  <c r="AI199"/>
  <c r="AN199"/>
  <c r="AY199"/>
  <c r="BD199"/>
  <c r="AY220"/>
  <c r="BD220"/>
  <c r="AY223"/>
  <c r="BD223"/>
  <c r="AV224"/>
  <c r="AQ224"/>
  <c r="AI225"/>
  <c r="AN225"/>
  <c r="AY225"/>
  <c r="BD225"/>
  <c r="AV226"/>
  <c r="AQ226"/>
  <c r="AI227"/>
  <c r="AN227"/>
  <c r="AY227"/>
  <c r="BD227"/>
  <c r="AV228"/>
  <c r="AQ228"/>
  <c r="AI229"/>
  <c r="AN229"/>
  <c r="AY229"/>
  <c r="BD229"/>
  <c r="BE229" s="1"/>
  <c r="AI230"/>
  <c r="AN230"/>
  <c r="AN231"/>
  <c r="AI231"/>
  <c r="AN251"/>
  <c r="AI251"/>
  <c r="BD251"/>
  <c r="BE251" s="1"/>
  <c r="AY251"/>
  <c r="BD254"/>
  <c r="BE254" s="1"/>
  <c r="AY254"/>
  <c r="AQ257"/>
  <c r="AV257"/>
  <c r="AY260"/>
  <c r="BD260"/>
  <c r="AI262"/>
  <c r="AN262"/>
  <c r="AY262"/>
  <c r="BD262"/>
  <c r="AI151"/>
  <c r="AN151"/>
  <c r="AN167"/>
  <c r="AI167"/>
  <c r="BD167"/>
  <c r="AY167"/>
  <c r="AQ168"/>
  <c r="AV168"/>
  <c r="AQ169"/>
  <c r="AV169"/>
  <c r="AI170"/>
  <c r="AN170"/>
  <c r="AY170"/>
  <c r="BD170"/>
  <c r="AI172"/>
  <c r="AN172"/>
  <c r="AQ173"/>
  <c r="AV173"/>
  <c r="AI177"/>
  <c r="AN177"/>
  <c r="AI178"/>
  <c r="AN178"/>
  <c r="AY178"/>
  <c r="BD178"/>
  <c r="AN194"/>
  <c r="AI194"/>
  <c r="AQ195"/>
  <c r="AV195"/>
  <c r="AQ197"/>
  <c r="AV197"/>
  <c r="AQ198"/>
  <c r="AV198"/>
  <c r="AQ199"/>
  <c r="AV199"/>
  <c r="AW199" s="1"/>
  <c r="AI200"/>
  <c r="AN200"/>
  <c r="AY200"/>
  <c r="BD200"/>
  <c r="AQ203"/>
  <c r="AV203"/>
  <c r="AV204"/>
  <c r="AQ204"/>
  <c r="AV205"/>
  <c r="AQ205"/>
  <c r="AI220"/>
  <c r="AN220"/>
  <c r="AQ220"/>
  <c r="AV220"/>
  <c r="AV221"/>
  <c r="AQ221"/>
  <c r="AQ223"/>
  <c r="AV223"/>
  <c r="AN224"/>
  <c r="AI224"/>
  <c r="BD224"/>
  <c r="AY224"/>
  <c r="AN226"/>
  <c r="AI226"/>
  <c r="BD226"/>
  <c r="AY226"/>
  <c r="AN228"/>
  <c r="AI228"/>
  <c r="BD228"/>
  <c r="AY228"/>
  <c r="AQ230"/>
  <c r="AV230"/>
  <c r="AV231"/>
  <c r="AQ231"/>
  <c r="AQ233"/>
  <c r="AV233"/>
  <c r="BD249"/>
  <c r="AY249"/>
  <c r="AQ250"/>
  <c r="AV250"/>
  <c r="AY257"/>
  <c r="BD257"/>
  <c r="AQ258"/>
  <c r="AV258"/>
  <c r="AI259"/>
  <c r="AN259"/>
  <c r="AY259"/>
  <c r="BD259"/>
  <c r="AI261"/>
  <c r="AN261"/>
  <c r="AY201"/>
  <c r="BD201"/>
  <c r="AV202"/>
  <c r="AQ202"/>
  <c r="AI203"/>
  <c r="AN203"/>
  <c r="AY203"/>
  <c r="BD203"/>
  <c r="AN204"/>
  <c r="AI204"/>
  <c r="BD204"/>
  <c r="AY204"/>
  <c r="AN205"/>
  <c r="AI205"/>
  <c r="BD205"/>
  <c r="AY205"/>
  <c r="BD221"/>
  <c r="AY221"/>
  <c r="BD222"/>
  <c r="AY222"/>
  <c r="AY230"/>
  <c r="BD230"/>
  <c r="BD231"/>
  <c r="AY231"/>
  <c r="AN232"/>
  <c r="AI232"/>
  <c r="BD232"/>
  <c r="AY232"/>
  <c r="AY233"/>
  <c r="BD233"/>
  <c r="AN234"/>
  <c r="AI234"/>
  <c r="BD234"/>
  <c r="AY234"/>
  <c r="AV249"/>
  <c r="AQ249"/>
  <c r="AN250"/>
  <c r="AI250"/>
  <c r="AY250"/>
  <c r="BD250"/>
  <c r="AI252"/>
  <c r="AN252"/>
  <c r="AY252"/>
  <c r="BD252"/>
  <c r="AQ253"/>
  <c r="AV253"/>
  <c r="AI254"/>
  <c r="AN254"/>
  <c r="AQ255"/>
  <c r="AV255"/>
  <c r="AQ256"/>
  <c r="AV256"/>
  <c r="AI258"/>
  <c r="AN258"/>
  <c r="AY258"/>
  <c r="BD258"/>
  <c r="AQ259"/>
  <c r="AV259"/>
  <c r="AI260"/>
  <c r="AN260"/>
  <c r="AQ261"/>
  <c r="AV261"/>
  <c r="AY151"/>
  <c r="BD151"/>
  <c r="AQ165"/>
  <c r="AV165"/>
  <c r="AI166"/>
  <c r="AN166"/>
  <c r="AY166"/>
  <c r="BD166"/>
  <c r="AV171"/>
  <c r="AQ171"/>
  <c r="AY172"/>
  <c r="BD172"/>
  <c r="AY175"/>
  <c r="BD175"/>
  <c r="AQ176"/>
  <c r="AV176"/>
  <c r="AY177"/>
  <c r="BD177"/>
  <c r="AQ193"/>
  <c r="AV193"/>
  <c r="BD194"/>
  <c r="AY194"/>
  <c r="BD196"/>
  <c r="AY196"/>
  <c r="AQ201"/>
  <c r="AV201"/>
  <c r="AN202"/>
  <c r="AI202"/>
  <c r="BD202"/>
  <c r="AY202"/>
  <c r="AN221"/>
  <c r="AI221"/>
  <c r="AN222"/>
  <c r="AI222"/>
  <c r="AV222"/>
  <c r="AQ222"/>
  <c r="AQ225"/>
  <c r="AV225"/>
  <c r="AQ227"/>
  <c r="AV227"/>
  <c r="AQ229"/>
  <c r="AV229"/>
  <c r="AV232"/>
  <c r="AQ232"/>
  <c r="AV234"/>
  <c r="AQ234"/>
  <c r="AN249"/>
  <c r="AI249"/>
  <c r="AV251"/>
  <c r="AQ251"/>
  <c r="AQ252"/>
  <c r="AV252"/>
  <c r="AI253"/>
  <c r="AN253"/>
  <c r="AY253"/>
  <c r="BD253"/>
  <c r="AQ254"/>
  <c r="AV254"/>
  <c r="AI255"/>
  <c r="AN255"/>
  <c r="AY255"/>
  <c r="BD255"/>
  <c r="AI256"/>
  <c r="AN256"/>
  <c r="AY256"/>
  <c r="BD256"/>
  <c r="AI257"/>
  <c r="AN257"/>
  <c r="AQ260"/>
  <c r="AV260"/>
  <c r="AY261"/>
  <c r="BD261"/>
  <c r="AQ262"/>
  <c r="AV262"/>
  <c r="V252"/>
  <c r="V251"/>
  <c r="V250"/>
  <c r="V249"/>
  <c r="V229"/>
  <c r="V199"/>
  <c r="V197"/>
  <c r="V195"/>
  <c r="V176"/>
  <c r="V171"/>
  <c r="V168"/>
  <c r="V166"/>
  <c r="T141"/>
  <c r="U141"/>
  <c r="V141" s="1"/>
  <c r="U140"/>
  <c r="T140"/>
  <c r="T139"/>
  <c r="U139"/>
  <c r="V139" s="1"/>
  <c r="T138"/>
  <c r="U138"/>
  <c r="T137"/>
  <c r="U137"/>
  <c r="T136"/>
  <c r="U136"/>
  <c r="V136" s="1"/>
  <c r="T135"/>
  <c r="U135"/>
  <c r="T134"/>
  <c r="U134"/>
  <c r="T119"/>
  <c r="U119"/>
  <c r="V119" s="1"/>
  <c r="T118"/>
  <c r="U118"/>
  <c r="T117"/>
  <c r="U117"/>
  <c r="T116"/>
  <c r="U116"/>
  <c r="T115"/>
  <c r="U115"/>
  <c r="T114"/>
  <c r="U114"/>
  <c r="T113"/>
  <c r="U113"/>
  <c r="T112"/>
  <c r="U112"/>
  <c r="V112" s="1"/>
  <c r="T111"/>
  <c r="U111"/>
  <c r="T110"/>
  <c r="U110"/>
  <c r="V110" s="1"/>
  <c r="T109"/>
  <c r="U109"/>
  <c r="V109" s="1"/>
  <c r="T108"/>
  <c r="U108"/>
  <c r="T107"/>
  <c r="U107"/>
  <c r="V107" s="1"/>
  <c r="T106"/>
  <c r="U106"/>
  <c r="T105"/>
  <c r="U105"/>
  <c r="T104"/>
  <c r="U104"/>
  <c r="T103"/>
  <c r="U103"/>
  <c r="T102"/>
  <c r="U102"/>
  <c r="T101"/>
  <c r="U101"/>
  <c r="V101" s="1"/>
  <c r="T86"/>
  <c r="U86"/>
  <c r="T85"/>
  <c r="U85"/>
  <c r="T84"/>
  <c r="U84"/>
  <c r="T83"/>
  <c r="U83"/>
  <c r="V83" s="1"/>
  <c r="T82"/>
  <c r="U82"/>
  <c r="V82" s="1"/>
  <c r="T81"/>
  <c r="U81"/>
  <c r="T80"/>
  <c r="U80"/>
  <c r="U79"/>
  <c r="T79"/>
  <c r="U78"/>
  <c r="T78"/>
  <c r="U77"/>
  <c r="T77"/>
  <c r="T62"/>
  <c r="U62"/>
  <c r="T61"/>
  <c r="U61"/>
  <c r="T60"/>
  <c r="U60"/>
  <c r="T59"/>
  <c r="U59"/>
  <c r="T58"/>
  <c r="U58"/>
  <c r="T57"/>
  <c r="U57"/>
  <c r="T56"/>
  <c r="U56"/>
  <c r="T55"/>
  <c r="U55"/>
  <c r="T54"/>
  <c r="U54"/>
  <c r="T53"/>
  <c r="U53"/>
  <c r="T52"/>
  <c r="U52"/>
  <c r="T51"/>
  <c r="U51"/>
  <c r="T50"/>
  <c r="U50"/>
  <c r="T49"/>
  <c r="U49"/>
  <c r="T48"/>
  <c r="U48"/>
  <c r="T47"/>
  <c r="U47"/>
  <c r="T46"/>
  <c r="U46"/>
  <c r="T45"/>
  <c r="U45"/>
  <c r="T44"/>
  <c r="U44"/>
  <c r="T43"/>
  <c r="U43"/>
  <c r="T42"/>
  <c r="U42"/>
  <c r="U41"/>
  <c r="T41"/>
  <c r="T27"/>
  <c r="U27"/>
  <c r="V27" s="1"/>
  <c r="T26"/>
  <c r="U26"/>
  <c r="T25"/>
  <c r="U25"/>
  <c r="T24"/>
  <c r="U24"/>
  <c r="T23"/>
  <c r="U23"/>
  <c r="T22"/>
  <c r="U22"/>
  <c r="T21"/>
  <c r="U21"/>
  <c r="V21" s="1"/>
  <c r="T20"/>
  <c r="U20"/>
  <c r="V20" s="1"/>
  <c r="T19"/>
  <c r="U19"/>
  <c r="V19" s="1"/>
  <c r="T18"/>
  <c r="U18"/>
  <c r="T17"/>
  <c r="U17"/>
  <c r="T16"/>
  <c r="U16"/>
  <c r="V16" s="1"/>
  <c r="T15"/>
  <c r="U15"/>
  <c r="V15" s="1"/>
  <c r="T14"/>
  <c r="U14"/>
  <c r="U13"/>
  <c r="T13"/>
  <c r="T12"/>
  <c r="U12"/>
  <c r="T11"/>
  <c r="U11"/>
  <c r="N24" i="16"/>
  <c r="M141" i="4"/>
  <c r="L141"/>
  <c r="L103"/>
  <c r="M103"/>
  <c r="N103" s="1"/>
  <c r="AD252"/>
  <c r="AD253"/>
  <c r="AD254"/>
  <c r="AD255"/>
  <c r="AD260"/>
  <c r="AD261"/>
  <c r="AD262"/>
  <c r="AD205"/>
  <c r="AD193"/>
  <c r="AD194"/>
  <c r="AD195"/>
  <c r="AD168"/>
  <c r="AD172"/>
  <c r="AD173"/>
  <c r="AD174"/>
  <c r="AD263"/>
  <c r="AD233"/>
  <c r="AD229"/>
  <c r="AD175"/>
  <c r="AE174"/>
  <c r="AG174" s="1"/>
  <c r="AD169"/>
  <c r="AC141"/>
  <c r="Z141"/>
  <c r="AC140"/>
  <c r="Z140"/>
  <c r="Z139"/>
  <c r="AC139"/>
  <c r="Z138"/>
  <c r="AC138"/>
  <c r="Z137"/>
  <c r="AC137"/>
  <c r="Z136"/>
  <c r="AC136"/>
  <c r="Z135"/>
  <c r="AC135"/>
  <c r="Z134"/>
  <c r="AC134"/>
  <c r="Z119"/>
  <c r="AC119"/>
  <c r="Z118"/>
  <c r="AC118"/>
  <c r="Z117"/>
  <c r="AC117"/>
  <c r="Z116"/>
  <c r="AC116"/>
  <c r="Z115"/>
  <c r="AC115"/>
  <c r="AD115" s="1"/>
  <c r="Z114"/>
  <c r="AC114"/>
  <c r="Z113"/>
  <c r="AC113"/>
  <c r="Z112"/>
  <c r="AC112"/>
  <c r="Z111"/>
  <c r="AC111"/>
  <c r="Z110"/>
  <c r="AC110"/>
  <c r="Z109"/>
  <c r="AC109"/>
  <c r="Z108"/>
  <c r="AC108"/>
  <c r="Z107"/>
  <c r="AC107"/>
  <c r="Z106"/>
  <c r="AC106"/>
  <c r="Z105"/>
  <c r="AC105"/>
  <c r="Z104"/>
  <c r="AC104"/>
  <c r="Z103"/>
  <c r="AC103"/>
  <c r="Z102"/>
  <c r="AC102"/>
  <c r="Z101"/>
  <c r="AC101"/>
  <c r="Z86"/>
  <c r="AC86"/>
  <c r="Z85"/>
  <c r="AC85"/>
  <c r="Z84"/>
  <c r="AC84"/>
  <c r="AD84" s="1"/>
  <c r="Z83"/>
  <c r="AC83"/>
  <c r="Z82"/>
  <c r="AC82"/>
  <c r="AD82" s="1"/>
  <c r="Z81"/>
  <c r="AC81"/>
  <c r="Z80"/>
  <c r="AC80"/>
  <c r="Z79"/>
  <c r="AC79"/>
  <c r="Z78"/>
  <c r="AC78"/>
  <c r="Z77"/>
  <c r="AC77"/>
  <c r="AD77" s="1"/>
  <c r="Z62"/>
  <c r="AC62"/>
  <c r="Z61"/>
  <c r="AC61"/>
  <c r="AD61" s="1"/>
  <c r="Z60"/>
  <c r="AC60"/>
  <c r="Z59"/>
  <c r="AC59"/>
  <c r="Z58"/>
  <c r="AC58"/>
  <c r="Z57"/>
  <c r="AC57"/>
  <c r="Z56"/>
  <c r="AC56"/>
  <c r="Z55"/>
  <c r="AC55"/>
  <c r="AD55" s="1"/>
  <c r="Z54"/>
  <c r="AC54"/>
  <c r="Z53"/>
  <c r="AC53"/>
  <c r="Z52"/>
  <c r="AC52"/>
  <c r="Z51"/>
  <c r="AC51"/>
  <c r="Z50"/>
  <c r="AC50"/>
  <c r="Z49"/>
  <c r="AC49"/>
  <c r="Z48"/>
  <c r="AC48"/>
  <c r="Z47"/>
  <c r="AC47"/>
  <c r="Z46"/>
  <c r="AC46"/>
  <c r="Z45"/>
  <c r="AC45"/>
  <c r="Z44"/>
  <c r="AC44"/>
  <c r="Z43"/>
  <c r="AC43"/>
  <c r="Z42"/>
  <c r="AC42"/>
  <c r="Z41"/>
  <c r="AC41"/>
  <c r="Z27"/>
  <c r="AC27"/>
  <c r="Z26"/>
  <c r="AC26"/>
  <c r="Z25"/>
  <c r="AC25"/>
  <c r="Z24"/>
  <c r="AC24"/>
  <c r="AC23"/>
  <c r="Z23"/>
  <c r="Z22"/>
  <c r="AC22"/>
  <c r="Z21"/>
  <c r="AC21"/>
  <c r="AC20"/>
  <c r="Z20"/>
  <c r="Z19"/>
  <c r="AC19"/>
  <c r="Z18"/>
  <c r="AC18"/>
  <c r="AC17"/>
  <c r="Z17"/>
  <c r="AC16"/>
  <c r="Z16"/>
  <c r="AC15"/>
  <c r="Z15"/>
  <c r="AC14"/>
  <c r="Z14"/>
  <c r="Z13"/>
  <c r="AC13"/>
  <c r="AC12"/>
  <c r="Z12"/>
  <c r="Z11"/>
  <c r="AC11"/>
  <c r="N26" i="16"/>
  <c r="M267" i="4"/>
  <c r="H267"/>
  <c r="M265"/>
  <c r="H265"/>
  <c r="H264"/>
  <c r="M264"/>
  <c r="H263"/>
  <c r="M263"/>
  <c r="M262"/>
  <c r="H262"/>
  <c r="H261"/>
  <c r="M261"/>
  <c r="H260"/>
  <c r="M260"/>
  <c r="H259"/>
  <c r="M259"/>
  <c r="M258"/>
  <c r="H258"/>
  <c r="H257"/>
  <c r="M257"/>
  <c r="H256"/>
  <c r="M256"/>
  <c r="H255"/>
  <c r="M255"/>
  <c r="H254"/>
  <c r="M254"/>
  <c r="H253"/>
  <c r="M253"/>
  <c r="H252"/>
  <c r="M252"/>
  <c r="H251"/>
  <c r="M251"/>
  <c r="H250"/>
  <c r="M250"/>
  <c r="H249"/>
  <c r="M249"/>
  <c r="AE249" s="1"/>
  <c r="AG249" s="1"/>
  <c r="H234"/>
  <c r="M234"/>
  <c r="H233"/>
  <c r="M233"/>
  <c r="H232"/>
  <c r="M232"/>
  <c r="H231"/>
  <c r="M231"/>
  <c r="H230"/>
  <c r="M230"/>
  <c r="H229"/>
  <c r="M229"/>
  <c r="H228"/>
  <c r="M228"/>
  <c r="H227"/>
  <c r="M227"/>
  <c r="H226"/>
  <c r="M226"/>
  <c r="H225"/>
  <c r="M225"/>
  <c r="H224"/>
  <c r="M224"/>
  <c r="H223"/>
  <c r="M223"/>
  <c r="H222"/>
  <c r="M222"/>
  <c r="H221"/>
  <c r="M221"/>
  <c r="H220"/>
  <c r="M220"/>
  <c r="H205"/>
  <c r="M205"/>
  <c r="H204"/>
  <c r="M204"/>
  <c r="H203"/>
  <c r="M203"/>
  <c r="H202"/>
  <c r="M202"/>
  <c r="H201"/>
  <c r="M201"/>
  <c r="H200"/>
  <c r="M200"/>
  <c r="H199"/>
  <c r="M199"/>
  <c r="H198"/>
  <c r="M198"/>
  <c r="H197"/>
  <c r="M197"/>
  <c r="H196"/>
  <c r="M196"/>
  <c r="H195"/>
  <c r="M195"/>
  <c r="H194"/>
  <c r="M194"/>
  <c r="H193"/>
  <c r="M193"/>
  <c r="M178"/>
  <c r="H178"/>
  <c r="N175"/>
  <c r="AE175"/>
  <c r="AG175" s="1"/>
  <c r="H173"/>
  <c r="M173"/>
  <c r="H172"/>
  <c r="M172"/>
  <c r="M171"/>
  <c r="H171"/>
  <c r="H170"/>
  <c r="M170"/>
  <c r="H169"/>
  <c r="M169"/>
  <c r="M168"/>
  <c r="H168"/>
  <c r="H167"/>
  <c r="M167"/>
  <c r="M166"/>
  <c r="H166"/>
  <c r="H165"/>
  <c r="M165"/>
  <c r="AE165" s="1"/>
  <c r="AG165" s="1"/>
  <c r="H151"/>
  <c r="M151"/>
  <c r="H150"/>
  <c r="M150"/>
  <c r="H149"/>
  <c r="M149"/>
  <c r="H148"/>
  <c r="M148"/>
  <c r="H147"/>
  <c r="M147"/>
  <c r="H146"/>
  <c r="M146"/>
  <c r="AE145"/>
  <c r="AG145" s="1"/>
  <c r="N145"/>
  <c r="H140"/>
  <c r="M140"/>
  <c r="M139"/>
  <c r="H139"/>
  <c r="N137"/>
  <c r="N134"/>
  <c r="H119"/>
  <c r="M119"/>
  <c r="H118"/>
  <c r="M118"/>
  <c r="H117"/>
  <c r="M117"/>
  <c r="H116"/>
  <c r="M116"/>
  <c r="H115"/>
  <c r="M115"/>
  <c r="H114"/>
  <c r="M114"/>
  <c r="H113"/>
  <c r="M113"/>
  <c r="H112"/>
  <c r="M112"/>
  <c r="H111"/>
  <c r="M111"/>
  <c r="H110"/>
  <c r="M110"/>
  <c r="H109"/>
  <c r="M109"/>
  <c r="H108"/>
  <c r="M108"/>
  <c r="H107"/>
  <c r="M107"/>
  <c r="H106"/>
  <c r="M106"/>
  <c r="H105"/>
  <c r="M105"/>
  <c r="H104"/>
  <c r="M104"/>
  <c r="H102"/>
  <c r="M102"/>
  <c r="H101"/>
  <c r="M101"/>
  <c r="H86"/>
  <c r="M86"/>
  <c r="H85"/>
  <c r="M85"/>
  <c r="H84"/>
  <c r="M84"/>
  <c r="H83"/>
  <c r="M83"/>
  <c r="H82"/>
  <c r="M82"/>
  <c r="H81"/>
  <c r="M81"/>
  <c r="M80"/>
  <c r="H80"/>
  <c r="M79"/>
  <c r="H79"/>
  <c r="M78"/>
  <c r="H78"/>
  <c r="M77"/>
  <c r="H77"/>
  <c r="H62"/>
  <c r="M62"/>
  <c r="H61"/>
  <c r="M61"/>
  <c r="H60"/>
  <c r="M60"/>
  <c r="H59"/>
  <c r="M59"/>
  <c r="H58"/>
  <c r="M58"/>
  <c r="H57"/>
  <c r="M57"/>
  <c r="H56"/>
  <c r="M56"/>
  <c r="H55"/>
  <c r="M55"/>
  <c r="H54"/>
  <c r="M54"/>
  <c r="H53"/>
  <c r="M53"/>
  <c r="H52"/>
  <c r="M52"/>
  <c r="H51"/>
  <c r="M51"/>
  <c r="H50"/>
  <c r="M50"/>
  <c r="H49"/>
  <c r="M49"/>
  <c r="H46"/>
  <c r="M46"/>
  <c r="H45"/>
  <c r="M45"/>
  <c r="H44"/>
  <c r="M44"/>
  <c r="H43"/>
  <c r="M43"/>
  <c r="H42"/>
  <c r="M42"/>
  <c r="H41"/>
  <c r="M41"/>
  <c r="H27"/>
  <c r="M27"/>
  <c r="H26"/>
  <c r="M26"/>
  <c r="H25"/>
  <c r="M25"/>
  <c r="H24"/>
  <c r="M24"/>
  <c r="M23"/>
  <c r="H23"/>
  <c r="H22"/>
  <c r="M22"/>
  <c r="H21"/>
  <c r="M21"/>
  <c r="M20"/>
  <c r="H20"/>
  <c r="H19"/>
  <c r="M19"/>
  <c r="H18"/>
  <c r="M18"/>
  <c r="M17"/>
  <c r="H17"/>
  <c r="H16"/>
  <c r="M16"/>
  <c r="M15"/>
  <c r="H15"/>
  <c r="H14"/>
  <c r="M14"/>
  <c r="H13"/>
  <c r="M13"/>
  <c r="H12"/>
  <c r="M12"/>
  <c r="H11"/>
  <c r="M11"/>
  <c r="AD86" i="11" l="1"/>
  <c r="AF86" s="1"/>
  <c r="BH110"/>
  <c r="AF120" i="4"/>
  <c r="AF176"/>
  <c r="AE83" i="11"/>
  <c r="AG83" s="1"/>
  <c r="AE16" i="4"/>
  <c r="BF136" i="11"/>
  <c r="BG136" s="1"/>
  <c r="AF142" i="4"/>
  <c r="AD89" i="11"/>
  <c r="AF89" s="1"/>
  <c r="N80"/>
  <c r="BG50"/>
  <c r="BG109"/>
  <c r="AG144" i="4"/>
  <c r="AF144"/>
  <c r="AE134"/>
  <c r="AG134" s="1"/>
  <c r="AW81"/>
  <c r="AW23"/>
  <c r="AW20"/>
  <c r="AW19"/>
  <c r="AW15"/>
  <c r="AW61"/>
  <c r="AW59"/>
  <c r="N48"/>
  <c r="N47"/>
  <c r="BE44"/>
  <c r="BE41"/>
  <c r="BE26"/>
  <c r="AE80" i="11"/>
  <c r="AF85"/>
  <c r="AE84"/>
  <c r="AF84" s="1"/>
  <c r="AO124"/>
  <c r="AE41" i="4"/>
  <c r="AG41" s="1"/>
  <c r="V84"/>
  <c r="V85"/>
  <c r="V86"/>
  <c r="V102"/>
  <c r="V103"/>
  <c r="V104"/>
  <c r="V105"/>
  <c r="V106"/>
  <c r="V108"/>
  <c r="V111"/>
  <c r="V113"/>
  <c r="V114"/>
  <c r="BF158" i="11"/>
  <c r="AO158"/>
  <c r="AE152"/>
  <c r="N152"/>
  <c r="AE149"/>
  <c r="N149"/>
  <c r="AE147"/>
  <c r="N147"/>
  <c r="AE146"/>
  <c r="N146"/>
  <c r="AE145"/>
  <c r="N145"/>
  <c r="AE143"/>
  <c r="N143"/>
  <c r="N131"/>
  <c r="AE131"/>
  <c r="AE126"/>
  <c r="N126"/>
  <c r="N124"/>
  <c r="AE124"/>
  <c r="AE118"/>
  <c r="N118"/>
  <c r="N116"/>
  <c r="AE116"/>
  <c r="N113"/>
  <c r="AE113"/>
  <c r="AE108"/>
  <c r="N108"/>
  <c r="AE107"/>
  <c r="N107"/>
  <c r="N106"/>
  <c r="AE106"/>
  <c r="AE103"/>
  <c r="N103"/>
  <c r="BF102"/>
  <c r="BG102" s="1"/>
  <c r="AO102"/>
  <c r="N102"/>
  <c r="AE102"/>
  <c r="N101"/>
  <c r="AE101"/>
  <c r="N99"/>
  <c r="AE99"/>
  <c r="N98"/>
  <c r="AE98"/>
  <c r="AO92"/>
  <c r="BF92"/>
  <c r="N77"/>
  <c r="AE77"/>
  <c r="N75"/>
  <c r="AE75"/>
  <c r="N69"/>
  <c r="AE69"/>
  <c r="N158"/>
  <c r="AE158"/>
  <c r="AE154"/>
  <c r="N154"/>
  <c r="N151"/>
  <c r="AE151"/>
  <c r="AE157"/>
  <c r="N157"/>
  <c r="AE155"/>
  <c r="N155"/>
  <c r="AE150"/>
  <c r="N150"/>
  <c r="N148"/>
  <c r="AE148"/>
  <c r="BH144"/>
  <c r="BJ144" s="1"/>
  <c r="AG144"/>
  <c r="AF144"/>
  <c r="N139"/>
  <c r="AE139"/>
  <c r="AE129"/>
  <c r="N129"/>
  <c r="BH128"/>
  <c r="AG128"/>
  <c r="AF128"/>
  <c r="N120"/>
  <c r="AE120"/>
  <c r="AE117"/>
  <c r="N117"/>
  <c r="AE115"/>
  <c r="N115"/>
  <c r="AE100"/>
  <c r="N100"/>
  <c r="BF97"/>
  <c r="AO97"/>
  <c r="AE97"/>
  <c r="N97"/>
  <c r="N95"/>
  <c r="AE95"/>
  <c r="AE49"/>
  <c r="N49"/>
  <c r="AE45"/>
  <c r="N45"/>
  <c r="N43"/>
  <c r="AE43"/>
  <c r="N41"/>
  <c r="AE41"/>
  <c r="AE39"/>
  <c r="N39"/>
  <c r="AE37"/>
  <c r="N37"/>
  <c r="AE33"/>
  <c r="N33"/>
  <c r="AE57"/>
  <c r="N57"/>
  <c r="AE54"/>
  <c r="N54"/>
  <c r="AE53"/>
  <c r="N53"/>
  <c r="BF30"/>
  <c r="AO30"/>
  <c r="AE160"/>
  <c r="N160"/>
  <c r="AO31"/>
  <c r="BF31"/>
  <c r="BF118"/>
  <c r="AO118"/>
  <c r="AO132"/>
  <c r="BF132"/>
  <c r="BF162"/>
  <c r="BH162" s="1"/>
  <c r="BJ162" s="1"/>
  <c r="AO162"/>
  <c r="BF161"/>
  <c r="BG161" s="1"/>
  <c r="AO161"/>
  <c r="BF16"/>
  <c r="BG16" s="1"/>
  <c r="AO16"/>
  <c r="AG104"/>
  <c r="AF104"/>
  <c r="AF109"/>
  <c r="BH109"/>
  <c r="BJ109" s="1"/>
  <c r="AG109"/>
  <c r="AG111"/>
  <c r="AF111"/>
  <c r="AG162"/>
  <c r="AF162"/>
  <c r="BF145"/>
  <c r="AO145"/>
  <c r="BF135"/>
  <c r="BG135" s="1"/>
  <c r="AO135"/>
  <c r="BF133"/>
  <c r="AO133"/>
  <c r="BF131"/>
  <c r="AO131"/>
  <c r="BF127"/>
  <c r="AO127"/>
  <c r="BF126"/>
  <c r="AO126"/>
  <c r="BF103"/>
  <c r="AO103"/>
  <c r="BF98"/>
  <c r="AO98"/>
  <c r="AO90"/>
  <c r="BF90"/>
  <c r="AO89"/>
  <c r="BF89"/>
  <c r="BH89" s="1"/>
  <c r="BJ89" s="1"/>
  <c r="AO86"/>
  <c r="BF86"/>
  <c r="BG86" s="1"/>
  <c r="AO147"/>
  <c r="BF147"/>
  <c r="BG147" s="1"/>
  <c r="AO157"/>
  <c r="BF157"/>
  <c r="BF155"/>
  <c r="AO155"/>
  <c r="BF150"/>
  <c r="AO150"/>
  <c r="AO139"/>
  <c r="BF139"/>
  <c r="BF138"/>
  <c r="AO138"/>
  <c r="BF129"/>
  <c r="AO129"/>
  <c r="BF96"/>
  <c r="AO96"/>
  <c r="AO95"/>
  <c r="BF95"/>
  <c r="BG95" s="1"/>
  <c r="AO94"/>
  <c r="BF94"/>
  <c r="BG94" s="1"/>
  <c r="AO91"/>
  <c r="BF91"/>
  <c r="AO87"/>
  <c r="BF87"/>
  <c r="AO84"/>
  <c r="BF84"/>
  <c r="BG84" s="1"/>
  <c r="AO83"/>
  <c r="BF83"/>
  <c r="AO80"/>
  <c r="BF80"/>
  <c r="AO79"/>
  <c r="BF79"/>
  <c r="AO58"/>
  <c r="BF58"/>
  <c r="AO57"/>
  <c r="BF57"/>
  <c r="AO54"/>
  <c r="BF54"/>
  <c r="AO53"/>
  <c r="BF53"/>
  <c r="AO51"/>
  <c r="BF51"/>
  <c r="AO33"/>
  <c r="BF33"/>
  <c r="AO29"/>
  <c r="BF29"/>
  <c r="BG29" s="1"/>
  <c r="AO28"/>
  <c r="BF28"/>
  <c r="BG28" s="1"/>
  <c r="AO27"/>
  <c r="BF27"/>
  <c r="BG27" s="1"/>
  <c r="AO77"/>
  <c r="BF77"/>
  <c r="BF76"/>
  <c r="AO76"/>
  <c r="AO71"/>
  <c r="BF71"/>
  <c r="AO69"/>
  <c r="BF69"/>
  <c r="AO67"/>
  <c r="BF67"/>
  <c r="BF65"/>
  <c r="BG65" s="1"/>
  <c r="AO65"/>
  <c r="BF64"/>
  <c r="BG64" s="1"/>
  <c r="AO64"/>
  <c r="AO63"/>
  <c r="BF63"/>
  <c r="AO59"/>
  <c r="BF59"/>
  <c r="BG59" s="1"/>
  <c r="AO48"/>
  <c r="BF48"/>
  <c r="AO47"/>
  <c r="BF47"/>
  <c r="AO45"/>
  <c r="BF45"/>
  <c r="BG45" s="1"/>
  <c r="AO43"/>
  <c r="BF43"/>
  <c r="BF42"/>
  <c r="AO42"/>
  <c r="AO41"/>
  <c r="BF41"/>
  <c r="BG41" s="1"/>
  <c r="AO39"/>
  <c r="BF39"/>
  <c r="BG39" s="1"/>
  <c r="AO37"/>
  <c r="BF37"/>
  <c r="AO35"/>
  <c r="BF35"/>
  <c r="BG35" s="1"/>
  <c r="BF34"/>
  <c r="AO34"/>
  <c r="BF22"/>
  <c r="AO22"/>
  <c r="AO18"/>
  <c r="BF18"/>
  <c r="AO14"/>
  <c r="BF14"/>
  <c r="AO12"/>
  <c r="BF12"/>
  <c r="BG12" s="1"/>
  <c r="BF32"/>
  <c r="AO32"/>
  <c r="AO49"/>
  <c r="BF49"/>
  <c r="N32"/>
  <c r="AE32"/>
  <c r="N30"/>
  <c r="AE30"/>
  <c r="AE27"/>
  <c r="N27"/>
  <c r="N26"/>
  <c r="AE26"/>
  <c r="N23"/>
  <c r="AE23"/>
  <c r="N21"/>
  <c r="AE21"/>
  <c r="AE20"/>
  <c r="N20"/>
  <c r="N19"/>
  <c r="AE19"/>
  <c r="N17"/>
  <c r="AE17"/>
  <c r="AE15"/>
  <c r="N15"/>
  <c r="N12"/>
  <c r="AE12"/>
  <c r="AE11"/>
  <c r="N11"/>
  <c r="N159"/>
  <c r="AE159"/>
  <c r="AO159"/>
  <c r="BF159"/>
  <c r="BE19" i="4"/>
  <c r="BG128" i="11"/>
  <c r="AO25"/>
  <c r="BG25" s="1"/>
  <c r="AE141"/>
  <c r="N141"/>
  <c r="N140"/>
  <c r="AE140"/>
  <c r="N135"/>
  <c r="AE135"/>
  <c r="N133"/>
  <c r="AE133"/>
  <c r="AE132"/>
  <c r="N132"/>
  <c r="AE127"/>
  <c r="N127"/>
  <c r="N94"/>
  <c r="AE94"/>
  <c r="N79"/>
  <c r="AE79"/>
  <c r="AE78"/>
  <c r="N78"/>
  <c r="N76"/>
  <c r="AE76"/>
  <c r="AE72"/>
  <c r="N72"/>
  <c r="N71"/>
  <c r="AE71"/>
  <c r="AE70"/>
  <c r="N70"/>
  <c r="AE68"/>
  <c r="N68"/>
  <c r="N67"/>
  <c r="AE67"/>
  <c r="AE66"/>
  <c r="N66"/>
  <c r="N156"/>
  <c r="AE156"/>
  <c r="N153"/>
  <c r="AE153"/>
  <c r="N142"/>
  <c r="AE142"/>
  <c r="N138"/>
  <c r="AE138"/>
  <c r="AO137"/>
  <c r="BF137"/>
  <c r="BG137" s="1"/>
  <c r="N137"/>
  <c r="AE137"/>
  <c r="AE136"/>
  <c r="N136"/>
  <c r="AE134"/>
  <c r="N134"/>
  <c r="AE130"/>
  <c r="N130"/>
  <c r="AE125"/>
  <c r="N125"/>
  <c r="AE123"/>
  <c r="N123"/>
  <c r="AE122"/>
  <c r="N122"/>
  <c r="N121"/>
  <c r="AE121"/>
  <c r="N119"/>
  <c r="AE119"/>
  <c r="N96"/>
  <c r="AE96"/>
  <c r="AO93"/>
  <c r="BF93"/>
  <c r="AG89"/>
  <c r="N88"/>
  <c r="AE88"/>
  <c r="N87"/>
  <c r="AE87"/>
  <c r="AO78"/>
  <c r="BF78"/>
  <c r="N65"/>
  <c r="AE65"/>
  <c r="N62"/>
  <c r="AE62"/>
  <c r="N60"/>
  <c r="AE60"/>
  <c r="N59"/>
  <c r="AE59"/>
  <c r="BH50"/>
  <c r="AG50"/>
  <c r="AF50"/>
  <c r="N48"/>
  <c r="AE48"/>
  <c r="N47"/>
  <c r="AE47"/>
  <c r="N46"/>
  <c r="AE46"/>
  <c r="N44"/>
  <c r="AE44"/>
  <c r="N42"/>
  <c r="AE42"/>
  <c r="N40"/>
  <c r="AE40"/>
  <c r="N38"/>
  <c r="AE38"/>
  <c r="N36"/>
  <c r="AE36"/>
  <c r="AG35"/>
  <c r="AF35"/>
  <c r="AO24"/>
  <c r="BF24"/>
  <c r="BF75"/>
  <c r="AO75"/>
  <c r="N74"/>
  <c r="AE74"/>
  <c r="N58"/>
  <c r="AE58"/>
  <c r="N56"/>
  <c r="AE56"/>
  <c r="N55"/>
  <c r="AE55"/>
  <c r="N52"/>
  <c r="AE52"/>
  <c r="N51"/>
  <c r="AE51"/>
  <c r="AE13"/>
  <c r="N13"/>
  <c r="BF13"/>
  <c r="BG13" s="1"/>
  <c r="AO13"/>
  <c r="BF142"/>
  <c r="AO142"/>
  <c r="AG112"/>
  <c r="AF112"/>
  <c r="AG86"/>
  <c r="AG105"/>
  <c r="AF105"/>
  <c r="AG82"/>
  <c r="AF82"/>
  <c r="AO154"/>
  <c r="BF154"/>
  <c r="AO151"/>
  <c r="BF151"/>
  <c r="BF146"/>
  <c r="AO146"/>
  <c r="BF143"/>
  <c r="AO143"/>
  <c r="AO141"/>
  <c r="BF141"/>
  <c r="AO140"/>
  <c r="BF140"/>
  <c r="BG140" s="1"/>
  <c r="BF116"/>
  <c r="AO116"/>
  <c r="BF113"/>
  <c r="AO113"/>
  <c r="BF112"/>
  <c r="AO112"/>
  <c r="BF108"/>
  <c r="BG108" s="1"/>
  <c r="AO108"/>
  <c r="AO107"/>
  <c r="BF107"/>
  <c r="AO106"/>
  <c r="BF106"/>
  <c r="BG106" s="1"/>
  <c r="AO105"/>
  <c r="BF105"/>
  <c r="BH105" s="1"/>
  <c r="BJ105" s="1"/>
  <c r="BF104"/>
  <c r="AO104"/>
  <c r="BF101"/>
  <c r="AO101"/>
  <c r="BF99"/>
  <c r="AO99"/>
  <c r="BF88"/>
  <c r="BG88" s="1"/>
  <c r="AO88"/>
  <c r="AO85"/>
  <c r="BF85"/>
  <c r="AO82"/>
  <c r="BF82"/>
  <c r="AO81"/>
  <c r="BF81"/>
  <c r="AO74"/>
  <c r="BF74"/>
  <c r="AO152"/>
  <c r="BF152"/>
  <c r="BG152" s="1"/>
  <c r="AO149"/>
  <c r="BF149"/>
  <c r="BG149" s="1"/>
  <c r="BF156"/>
  <c r="AO156"/>
  <c r="BF153"/>
  <c r="AO153"/>
  <c r="AO148"/>
  <c r="BF148"/>
  <c r="BG148" s="1"/>
  <c r="AO134"/>
  <c r="BF134"/>
  <c r="AO130"/>
  <c r="BF130"/>
  <c r="BG130" s="1"/>
  <c r="AO125"/>
  <c r="BF125"/>
  <c r="AO123"/>
  <c r="BF123"/>
  <c r="AO122"/>
  <c r="BF122"/>
  <c r="BF121"/>
  <c r="BG121" s="1"/>
  <c r="AO121"/>
  <c r="BF120"/>
  <c r="AO120"/>
  <c r="BF119"/>
  <c r="BG119" s="1"/>
  <c r="AO119"/>
  <c r="BF117"/>
  <c r="BG117" s="1"/>
  <c r="AO117"/>
  <c r="AO115"/>
  <c r="BF115"/>
  <c r="AG114"/>
  <c r="AF114"/>
  <c r="BH114"/>
  <c r="BJ114" s="1"/>
  <c r="AO111"/>
  <c r="BF111"/>
  <c r="BG111" s="1"/>
  <c r="AO100"/>
  <c r="BF100"/>
  <c r="AE63"/>
  <c r="N63"/>
  <c r="AG61"/>
  <c r="AF61"/>
  <c r="BH61"/>
  <c r="BJ61" s="1"/>
  <c r="BF56"/>
  <c r="BG56" s="1"/>
  <c r="AO56"/>
  <c r="BF55"/>
  <c r="BG55" s="1"/>
  <c r="AO55"/>
  <c r="BF52"/>
  <c r="AO52"/>
  <c r="AO26"/>
  <c r="BF26"/>
  <c r="AO23"/>
  <c r="BF23"/>
  <c r="AO73"/>
  <c r="BF73"/>
  <c r="AO72"/>
  <c r="BF72"/>
  <c r="AO70"/>
  <c r="BF70"/>
  <c r="AO68"/>
  <c r="BF68"/>
  <c r="AO66"/>
  <c r="BF66"/>
  <c r="AO62"/>
  <c r="BF62"/>
  <c r="BF60"/>
  <c r="AO60"/>
  <c r="BF46"/>
  <c r="BG46" s="1"/>
  <c r="AO46"/>
  <c r="BF44"/>
  <c r="BG44" s="1"/>
  <c r="AO44"/>
  <c r="BF40"/>
  <c r="AO40"/>
  <c r="AO38"/>
  <c r="BF38"/>
  <c r="BF36"/>
  <c r="AO36"/>
  <c r="BF21"/>
  <c r="AO21"/>
  <c r="AO20"/>
  <c r="BF20"/>
  <c r="AO19"/>
  <c r="BF19"/>
  <c r="BF15"/>
  <c r="AO15"/>
  <c r="AO11"/>
  <c r="BF11"/>
  <c r="BG11" s="1"/>
  <c r="AO163"/>
  <c r="BF163"/>
  <c r="BF160"/>
  <c r="BG160" s="1"/>
  <c r="AO160"/>
  <c r="BF17"/>
  <c r="BG17" s="1"/>
  <c r="AO17"/>
  <c r="N31"/>
  <c r="AE31"/>
  <c r="AE29"/>
  <c r="N29"/>
  <c r="AE28"/>
  <c r="N28"/>
  <c r="AE25"/>
  <c r="BH25" s="1"/>
  <c r="N25"/>
  <c r="N24"/>
  <c r="AE24"/>
  <c r="AE22"/>
  <c r="N22"/>
  <c r="AE18"/>
  <c r="N18"/>
  <c r="AE16"/>
  <c r="N16"/>
  <c r="AE14"/>
  <c r="N14"/>
  <c r="AE163"/>
  <c r="N163"/>
  <c r="AE161"/>
  <c r="N161"/>
  <c r="AE34"/>
  <c r="AE64"/>
  <c r="BG61"/>
  <c r="BG144"/>
  <c r="BF124"/>
  <c r="BG124" s="1"/>
  <c r="AD116" i="4"/>
  <c r="AW197"/>
  <c r="AW168"/>
  <c r="BE220"/>
  <c r="BE193"/>
  <c r="AW177"/>
  <c r="AW151"/>
  <c r="AW56"/>
  <c r="AW21"/>
  <c r="AW233"/>
  <c r="AW220"/>
  <c r="AW194"/>
  <c r="AW147"/>
  <c r="AW102"/>
  <c r="AW79"/>
  <c r="AW53"/>
  <c r="AW51"/>
  <c r="AW49"/>
  <c r="AW47"/>
  <c r="AW26"/>
  <c r="AW17"/>
  <c r="AW12"/>
  <c r="BE260"/>
  <c r="BE42"/>
  <c r="AE137"/>
  <c r="AG137" s="1"/>
  <c r="N41"/>
  <c r="AD51"/>
  <c r="AD52"/>
  <c r="AD53"/>
  <c r="AD54"/>
  <c r="AD56"/>
  <c r="AD57"/>
  <c r="AD58"/>
  <c r="AD59"/>
  <c r="AD60"/>
  <c r="AD78"/>
  <c r="AD79"/>
  <c r="AD80"/>
  <c r="AD81"/>
  <c r="AD83"/>
  <c r="AD85"/>
  <c r="AW229"/>
  <c r="AW225"/>
  <c r="AW222"/>
  <c r="AW201"/>
  <c r="BE196"/>
  <c r="AW176"/>
  <c r="BE175"/>
  <c r="BE172"/>
  <c r="BE166"/>
  <c r="AW165"/>
  <c r="AW261"/>
  <c r="AW259"/>
  <c r="AW256"/>
  <c r="BE233"/>
  <c r="BE231"/>
  <c r="BE222"/>
  <c r="BE204"/>
  <c r="BE201"/>
  <c r="BE259"/>
  <c r="BE178"/>
  <c r="AW173"/>
  <c r="BE170"/>
  <c r="BE262"/>
  <c r="AW257"/>
  <c r="AW224"/>
  <c r="BE223"/>
  <c r="BE145"/>
  <c r="AW141"/>
  <c r="BE135"/>
  <c r="AW120"/>
  <c r="BE113"/>
  <c r="BE109"/>
  <c r="BE105"/>
  <c r="BE103"/>
  <c r="BE102"/>
  <c r="AW85"/>
  <c r="AW84"/>
  <c r="AW82"/>
  <c r="AW200"/>
  <c r="AW175"/>
  <c r="BE173"/>
  <c r="AW149"/>
  <c r="AW135"/>
  <c r="BE120"/>
  <c r="AW119"/>
  <c r="AW113"/>
  <c r="AW110"/>
  <c r="AW106"/>
  <c r="AW104"/>
  <c r="AW134"/>
  <c r="BE14"/>
  <c r="BE264"/>
  <c r="BE12"/>
  <c r="V115"/>
  <c r="V116"/>
  <c r="V117"/>
  <c r="V118"/>
  <c r="BE147"/>
  <c r="BE144"/>
  <c r="BE140"/>
  <c r="BE138"/>
  <c r="AD86"/>
  <c r="AD101"/>
  <c r="BE137"/>
  <c r="AW115"/>
  <c r="BE85"/>
  <c r="BE84"/>
  <c r="BE82"/>
  <c r="BE81"/>
  <c r="BE79"/>
  <c r="AD102"/>
  <c r="AD104"/>
  <c r="AD105"/>
  <c r="AD106"/>
  <c r="AD107"/>
  <c r="AD108"/>
  <c r="AD109"/>
  <c r="AW253"/>
  <c r="AD110"/>
  <c r="AD111"/>
  <c r="AD112"/>
  <c r="AD113"/>
  <c r="V134"/>
  <c r="V135"/>
  <c r="BE252"/>
  <c r="BE167"/>
  <c r="BE227"/>
  <c r="BE61"/>
  <c r="BE59"/>
  <c r="AW166"/>
  <c r="BE165"/>
  <c r="BE150"/>
  <c r="AW140"/>
  <c r="BE116"/>
  <c r="BE101"/>
  <c r="AW170"/>
  <c r="AD114"/>
  <c r="AD117"/>
  <c r="AD118"/>
  <c r="AD119"/>
  <c r="AW250"/>
  <c r="BE228"/>
  <c r="BE224"/>
  <c r="BE199"/>
  <c r="BE198"/>
  <c r="BE197"/>
  <c r="BE195"/>
  <c r="AW178"/>
  <c r="AW148"/>
  <c r="AD134"/>
  <c r="AD137"/>
  <c r="AD139"/>
  <c r="V11"/>
  <c r="V12"/>
  <c r="V14"/>
  <c r="V17"/>
  <c r="V18"/>
  <c r="V26"/>
  <c r="V42"/>
  <c r="V43"/>
  <c r="V44"/>
  <c r="V45"/>
  <c r="AW255"/>
  <c r="AW221"/>
  <c r="AW205"/>
  <c r="AW204"/>
  <c r="AW203"/>
  <c r="AW198"/>
  <c r="AW169"/>
  <c r="AW228"/>
  <c r="AW142"/>
  <c r="BE141"/>
  <c r="AW139"/>
  <c r="BE134"/>
  <c r="BE112"/>
  <c r="AW109"/>
  <c r="AW101"/>
  <c r="BE11"/>
  <c r="V137"/>
  <c r="V138"/>
  <c r="AW251"/>
  <c r="AW234"/>
  <c r="AW227"/>
  <c r="BE151"/>
  <c r="BE230"/>
  <c r="BE203"/>
  <c r="BE225"/>
  <c r="AW144"/>
  <c r="BE142"/>
  <c r="BE139"/>
  <c r="BE136"/>
  <c r="BE115"/>
  <c r="BE111"/>
  <c r="BE107"/>
  <c r="BE104"/>
  <c r="BE86"/>
  <c r="BE176"/>
  <c r="BE168"/>
  <c r="AW167"/>
  <c r="AW136"/>
  <c r="BE13"/>
  <c r="AW260"/>
  <c r="BE256"/>
  <c r="BE234"/>
  <c r="AW196"/>
  <c r="AW138"/>
  <c r="BE118"/>
  <c r="BE117"/>
  <c r="BE114"/>
  <c r="V46"/>
  <c r="V47"/>
  <c r="V48"/>
  <c r="V49"/>
  <c r="V50"/>
  <c r="V51"/>
  <c r="V52"/>
  <c r="BE226"/>
  <c r="BE143"/>
  <c r="BE58"/>
  <c r="BE56"/>
  <c r="BE53"/>
  <c r="BE51"/>
  <c r="BE49"/>
  <c r="BE47"/>
  <c r="AW44"/>
  <c r="AW42"/>
  <c r="AW41"/>
  <c r="BG174"/>
  <c r="BF249"/>
  <c r="BH249" s="1"/>
  <c r="BK249" s="1"/>
  <c r="AO249"/>
  <c r="BF222"/>
  <c r="AO222"/>
  <c r="AO250"/>
  <c r="BF250"/>
  <c r="BF204"/>
  <c r="AO204"/>
  <c r="AO259"/>
  <c r="BF259"/>
  <c r="BF226"/>
  <c r="AO226"/>
  <c r="AO200"/>
  <c r="BF200"/>
  <c r="BF194"/>
  <c r="AO194"/>
  <c r="AO172"/>
  <c r="BF172"/>
  <c r="AO230"/>
  <c r="BF230"/>
  <c r="AO229"/>
  <c r="BF229"/>
  <c r="AO227"/>
  <c r="BF227"/>
  <c r="AO225"/>
  <c r="BF225"/>
  <c r="AO199"/>
  <c r="BF199"/>
  <c r="AO198"/>
  <c r="BF198"/>
  <c r="AO197"/>
  <c r="BF197"/>
  <c r="AO195"/>
  <c r="BF195"/>
  <c r="AO173"/>
  <c r="BF173"/>
  <c r="BF171"/>
  <c r="AO171"/>
  <c r="AO144"/>
  <c r="BF144"/>
  <c r="AO139"/>
  <c r="BF139"/>
  <c r="BF137"/>
  <c r="AO137"/>
  <c r="AO85"/>
  <c r="BF85"/>
  <c r="AO84"/>
  <c r="BF84"/>
  <c r="AO82"/>
  <c r="BF82"/>
  <c r="AO81"/>
  <c r="BF81"/>
  <c r="AO79"/>
  <c r="BF79"/>
  <c r="AO61"/>
  <c r="BF61"/>
  <c r="AO59"/>
  <c r="BF59"/>
  <c r="AO165"/>
  <c r="BF165"/>
  <c r="BH165" s="1"/>
  <c r="BF150"/>
  <c r="AO150"/>
  <c r="AO148"/>
  <c r="BF148"/>
  <c r="BF147"/>
  <c r="AO147"/>
  <c r="BF145"/>
  <c r="BH145" s="1"/>
  <c r="BK145" s="1"/>
  <c r="AO145"/>
  <c r="BF143"/>
  <c r="AO143"/>
  <c r="BF136"/>
  <c r="AO136"/>
  <c r="BF135"/>
  <c r="AO135"/>
  <c r="AO120"/>
  <c r="BF120"/>
  <c r="BF119"/>
  <c r="AO119"/>
  <c r="BF115"/>
  <c r="AO115"/>
  <c r="BF111"/>
  <c r="AO111"/>
  <c r="BF109"/>
  <c r="AO109"/>
  <c r="BF107"/>
  <c r="AO107"/>
  <c r="BF105"/>
  <c r="AO105"/>
  <c r="BF104"/>
  <c r="AO104"/>
  <c r="BF103"/>
  <c r="AO103"/>
  <c r="AO101"/>
  <c r="BF101"/>
  <c r="AO201"/>
  <c r="BF201"/>
  <c r="AO176"/>
  <c r="BF176"/>
  <c r="AO175"/>
  <c r="BF175"/>
  <c r="BH175" s="1"/>
  <c r="BK175" s="1"/>
  <c r="AO116"/>
  <c r="BF116"/>
  <c r="AO58"/>
  <c r="BF58"/>
  <c r="BG58" s="1"/>
  <c r="AO56"/>
  <c r="BF56"/>
  <c r="AO53"/>
  <c r="BF53"/>
  <c r="AO51"/>
  <c r="BF51"/>
  <c r="AO49"/>
  <c r="BF49"/>
  <c r="AO47"/>
  <c r="BF47"/>
  <c r="AO223"/>
  <c r="BF223"/>
  <c r="N266"/>
  <c r="AE266"/>
  <c r="AG266" s="1"/>
  <c r="AO16"/>
  <c r="BF16"/>
  <c r="BF11"/>
  <c r="AO11"/>
  <c r="BF196"/>
  <c r="AO196"/>
  <c r="BF62"/>
  <c r="AO62"/>
  <c r="AO42"/>
  <c r="BF42"/>
  <c r="AO41"/>
  <c r="BF41"/>
  <c r="AO27"/>
  <c r="BF27"/>
  <c r="BF26"/>
  <c r="AO26"/>
  <c r="AO23"/>
  <c r="BF23"/>
  <c r="AO21"/>
  <c r="BF21"/>
  <c r="AO20"/>
  <c r="BF20"/>
  <c r="AO19"/>
  <c r="BF19"/>
  <c r="AO15"/>
  <c r="BF15"/>
  <c r="BF267"/>
  <c r="AO267"/>
  <c r="AO44"/>
  <c r="BF44"/>
  <c r="V53"/>
  <c r="V54"/>
  <c r="V55"/>
  <c r="V56"/>
  <c r="V57"/>
  <c r="V58"/>
  <c r="V59"/>
  <c r="V60"/>
  <c r="V61"/>
  <c r="V62"/>
  <c r="V80"/>
  <c r="V81"/>
  <c r="AW262"/>
  <c r="BE261"/>
  <c r="AW171"/>
  <c r="AW249"/>
  <c r="BE221"/>
  <c r="AW202"/>
  <c r="AW258"/>
  <c r="BE257"/>
  <c r="AW223"/>
  <c r="BE200"/>
  <c r="AW195"/>
  <c r="BE119"/>
  <c r="AW150"/>
  <c r="AW145"/>
  <c r="AW143"/>
  <c r="AW118"/>
  <c r="AW117"/>
  <c r="AW108"/>
  <c r="AW105"/>
  <c r="AW103"/>
  <c r="AO257"/>
  <c r="BF257"/>
  <c r="BF256"/>
  <c r="AO256"/>
  <c r="BF255"/>
  <c r="AO255"/>
  <c r="AO253"/>
  <c r="BF253"/>
  <c r="BF221"/>
  <c r="AO221"/>
  <c r="BF202"/>
  <c r="AO202"/>
  <c r="AO166"/>
  <c r="BF166"/>
  <c r="AO260"/>
  <c r="BF260"/>
  <c r="AO258"/>
  <c r="BF258"/>
  <c r="AO254"/>
  <c r="BF254"/>
  <c r="BF252"/>
  <c r="AO252"/>
  <c r="BF234"/>
  <c r="AO234"/>
  <c r="BF232"/>
  <c r="AO232"/>
  <c r="BF205"/>
  <c r="AO205"/>
  <c r="AO203"/>
  <c r="BF203"/>
  <c r="AO261"/>
  <c r="BF261"/>
  <c r="BF228"/>
  <c r="AO228"/>
  <c r="BF224"/>
  <c r="AO224"/>
  <c r="AO220"/>
  <c r="BF220"/>
  <c r="AO178"/>
  <c r="BF178"/>
  <c r="AO177"/>
  <c r="BF177"/>
  <c r="BF170"/>
  <c r="AO170"/>
  <c r="BF167"/>
  <c r="AO167"/>
  <c r="AO151"/>
  <c r="BF151"/>
  <c r="AO262"/>
  <c r="BF262"/>
  <c r="AO251"/>
  <c r="BF251"/>
  <c r="BF231"/>
  <c r="AO231"/>
  <c r="AO193"/>
  <c r="BF193"/>
  <c r="AO149"/>
  <c r="BF149"/>
  <c r="BF113"/>
  <c r="AO113"/>
  <c r="BF83"/>
  <c r="AO83"/>
  <c r="BF80"/>
  <c r="AO80"/>
  <c r="BF60"/>
  <c r="AO60"/>
  <c r="AO146"/>
  <c r="BF146"/>
  <c r="AO142"/>
  <c r="BF142"/>
  <c r="AO141"/>
  <c r="BF141"/>
  <c r="AO140"/>
  <c r="BF140"/>
  <c r="AO138"/>
  <c r="BF138"/>
  <c r="BF118"/>
  <c r="AO118"/>
  <c r="BF117"/>
  <c r="AO117"/>
  <c r="AO114"/>
  <c r="BF114"/>
  <c r="AO112"/>
  <c r="BF112"/>
  <c r="AO110"/>
  <c r="BF110"/>
  <c r="AO108"/>
  <c r="BF108"/>
  <c r="AO106"/>
  <c r="BF106"/>
  <c r="BF102"/>
  <c r="AO102"/>
  <c r="BF86"/>
  <c r="AO86"/>
  <c r="BF169"/>
  <c r="AO169"/>
  <c r="AO168"/>
  <c r="BF168"/>
  <c r="AO134"/>
  <c r="BF134"/>
  <c r="BF78"/>
  <c r="AO78"/>
  <c r="BF77"/>
  <c r="AO77"/>
  <c r="BF57"/>
  <c r="AO57"/>
  <c r="BF55"/>
  <c r="AO55"/>
  <c r="BF54"/>
  <c r="AO54"/>
  <c r="BF52"/>
  <c r="AO52"/>
  <c r="BF50"/>
  <c r="AO50"/>
  <c r="BF48"/>
  <c r="AO48"/>
  <c r="AO14"/>
  <c r="BF14"/>
  <c r="BF45"/>
  <c r="AO45"/>
  <c r="BF43"/>
  <c r="AO43"/>
  <c r="AO13"/>
  <c r="BF13"/>
  <c r="BF12"/>
  <c r="BG12" s="1"/>
  <c r="AO12"/>
  <c r="AO266"/>
  <c r="BF266"/>
  <c r="AO265"/>
  <c r="BF265"/>
  <c r="AO263"/>
  <c r="BF263"/>
  <c r="BF17"/>
  <c r="AO17"/>
  <c r="BF46"/>
  <c r="AO46"/>
  <c r="BF25"/>
  <c r="AO25"/>
  <c r="BF24"/>
  <c r="AO24"/>
  <c r="BF22"/>
  <c r="AO22"/>
  <c r="BF18"/>
  <c r="AO18"/>
  <c r="AO264"/>
  <c r="BF264"/>
  <c r="BF233"/>
  <c r="AO233"/>
  <c r="N165"/>
  <c r="AF165" s="1"/>
  <c r="AD18"/>
  <c r="AD19"/>
  <c r="AD21"/>
  <c r="AD22"/>
  <c r="AD24"/>
  <c r="AD25"/>
  <c r="AD26"/>
  <c r="V22"/>
  <c r="V23"/>
  <c r="V24"/>
  <c r="V25"/>
  <c r="BE255"/>
  <c r="AW254"/>
  <c r="BE253"/>
  <c r="AW252"/>
  <c r="AW232"/>
  <c r="BE202"/>
  <c r="BE194"/>
  <c r="AW193"/>
  <c r="BE177"/>
  <c r="BE258"/>
  <c r="BE250"/>
  <c r="BE232"/>
  <c r="BE205"/>
  <c r="BE249"/>
  <c r="AW231"/>
  <c r="AW230"/>
  <c r="AW226"/>
  <c r="AW172"/>
  <c r="BE171"/>
  <c r="BE169"/>
  <c r="BE148"/>
  <c r="BE146"/>
  <c r="AW116"/>
  <c r="AW114"/>
  <c r="AW111"/>
  <c r="AW107"/>
  <c r="AW86"/>
  <c r="BE83"/>
  <c r="BE80"/>
  <c r="AW78"/>
  <c r="AW77"/>
  <c r="BE62"/>
  <c r="BE60"/>
  <c r="BE149"/>
  <c r="AW146"/>
  <c r="AW137"/>
  <c r="AW112"/>
  <c r="BE110"/>
  <c r="BE108"/>
  <c r="BE106"/>
  <c r="AW83"/>
  <c r="AW80"/>
  <c r="BE78"/>
  <c r="BE77"/>
  <c r="BE57"/>
  <c r="BE55"/>
  <c r="BE54"/>
  <c r="BE52"/>
  <c r="BE50"/>
  <c r="BE48"/>
  <c r="BE46"/>
  <c r="BE45"/>
  <c r="AW43"/>
  <c r="BE17"/>
  <c r="AW267"/>
  <c r="AW264"/>
  <c r="BE266"/>
  <c r="BE265"/>
  <c r="BE263"/>
  <c r="AW25"/>
  <c r="AW24"/>
  <c r="AW22"/>
  <c r="AW18"/>
  <c r="AW14"/>
  <c r="AW62"/>
  <c r="AW60"/>
  <c r="AW57"/>
  <c r="AW55"/>
  <c r="AW54"/>
  <c r="AW52"/>
  <c r="AW50"/>
  <c r="AW48"/>
  <c r="AW46"/>
  <c r="AW45"/>
  <c r="BE43"/>
  <c r="BE25"/>
  <c r="BE24"/>
  <c r="BE22"/>
  <c r="BE18"/>
  <c r="BE16"/>
  <c r="AW11"/>
  <c r="AW266"/>
  <c r="AW265"/>
  <c r="AW263"/>
  <c r="BE267"/>
  <c r="V140"/>
  <c r="V79"/>
  <c r="V78"/>
  <c r="V77"/>
  <c r="V41"/>
  <c r="V13"/>
  <c r="N141"/>
  <c r="AD62"/>
  <c r="AD41"/>
  <c r="AD42"/>
  <c r="AD43"/>
  <c r="AD44"/>
  <c r="AD45"/>
  <c r="AD46"/>
  <c r="AD49"/>
  <c r="AD11"/>
  <c r="AD13"/>
  <c r="AD27"/>
  <c r="AF174"/>
  <c r="BH174"/>
  <c r="BK174" s="1"/>
  <c r="AE141"/>
  <c r="AG141" s="1"/>
  <c r="AD141"/>
  <c r="AD140"/>
  <c r="AD138"/>
  <c r="AE138"/>
  <c r="AG138" s="1"/>
  <c r="AD136"/>
  <c r="AE136"/>
  <c r="AD135"/>
  <c r="AE135"/>
  <c r="AG135" s="1"/>
  <c r="AD103"/>
  <c r="AE103"/>
  <c r="AD50"/>
  <c r="AD48"/>
  <c r="AE48"/>
  <c r="AG48" s="1"/>
  <c r="AD47"/>
  <c r="AE47"/>
  <c r="AG47" s="1"/>
  <c r="AD23"/>
  <c r="AD20"/>
  <c r="AD17"/>
  <c r="AD16"/>
  <c r="AD15"/>
  <c r="AD14"/>
  <c r="AD12"/>
  <c r="AE267"/>
  <c r="AG267" s="1"/>
  <c r="N267"/>
  <c r="AE265"/>
  <c r="AG265" s="1"/>
  <c r="N265"/>
  <c r="N264"/>
  <c r="AE264"/>
  <c r="AG264" s="1"/>
  <c r="N263"/>
  <c r="AE263"/>
  <c r="AE262"/>
  <c r="AG262" s="1"/>
  <c r="N262"/>
  <c r="N261"/>
  <c r="AE261"/>
  <c r="AG261" s="1"/>
  <c r="N260"/>
  <c r="AE260"/>
  <c r="AG260" s="1"/>
  <c r="N259"/>
  <c r="AE259"/>
  <c r="AG259" s="1"/>
  <c r="AE258"/>
  <c r="AG258" s="1"/>
  <c r="N258"/>
  <c r="N257"/>
  <c r="AE257"/>
  <c r="AG257" s="1"/>
  <c r="N256"/>
  <c r="AE256"/>
  <c r="AG256" s="1"/>
  <c r="N255"/>
  <c r="AE255"/>
  <c r="AG255" s="1"/>
  <c r="N254"/>
  <c r="AE254"/>
  <c r="AG254" s="1"/>
  <c r="AE253"/>
  <c r="AG253" s="1"/>
  <c r="N253"/>
  <c r="N252"/>
  <c r="AE252"/>
  <c r="N251"/>
  <c r="AE251"/>
  <c r="AG251" s="1"/>
  <c r="N250"/>
  <c r="AE250"/>
  <c r="AG250" s="1"/>
  <c r="N249"/>
  <c r="AF249" s="1"/>
  <c r="AE234"/>
  <c r="N234"/>
  <c r="N233"/>
  <c r="AE233"/>
  <c r="N232"/>
  <c r="AE232"/>
  <c r="AG232" s="1"/>
  <c r="N231"/>
  <c r="AE231"/>
  <c r="AG231" s="1"/>
  <c r="N230"/>
  <c r="AE230"/>
  <c r="AG230" s="1"/>
  <c r="N229"/>
  <c r="AE229"/>
  <c r="AG229" s="1"/>
  <c r="N228"/>
  <c r="AE228"/>
  <c r="N227"/>
  <c r="AE227"/>
  <c r="AG227" s="1"/>
  <c r="N226"/>
  <c r="AE226"/>
  <c r="AG226" s="1"/>
  <c r="N225"/>
  <c r="AE225"/>
  <c r="AG225" s="1"/>
  <c r="N224"/>
  <c r="AE224"/>
  <c r="AG224" s="1"/>
  <c r="N223"/>
  <c r="AE223"/>
  <c r="AG223" s="1"/>
  <c r="N222"/>
  <c r="AE222"/>
  <c r="AG222" s="1"/>
  <c r="N221"/>
  <c r="AE221"/>
  <c r="AG221" s="1"/>
  <c r="N220"/>
  <c r="AE220"/>
  <c r="AG220" s="1"/>
  <c r="N205"/>
  <c r="AE205"/>
  <c r="AG205" s="1"/>
  <c r="N204"/>
  <c r="AE204"/>
  <c r="AG204" s="1"/>
  <c r="N203"/>
  <c r="AE203"/>
  <c r="AG203" s="1"/>
  <c r="N202"/>
  <c r="AE202"/>
  <c r="AE201"/>
  <c r="AG201" s="1"/>
  <c r="N201"/>
  <c r="AE200"/>
  <c r="AG200" s="1"/>
  <c r="N200"/>
  <c r="N199"/>
  <c r="AE199"/>
  <c r="AG199" s="1"/>
  <c r="N198"/>
  <c r="AE198"/>
  <c r="AG198" s="1"/>
  <c r="N197"/>
  <c r="AE197"/>
  <c r="AG197" s="1"/>
  <c r="N196"/>
  <c r="AE196"/>
  <c r="AG196" s="1"/>
  <c r="N195"/>
  <c r="AE195"/>
  <c r="AG195" s="1"/>
  <c r="N194"/>
  <c r="AE194"/>
  <c r="AG194" s="1"/>
  <c r="N193"/>
  <c r="AE193"/>
  <c r="AG193" s="1"/>
  <c r="AE178"/>
  <c r="AG178" s="1"/>
  <c r="N178"/>
  <c r="AF175"/>
  <c r="AE173"/>
  <c r="AG173" s="1"/>
  <c r="N173"/>
  <c r="AE172"/>
  <c r="AG172" s="1"/>
  <c r="N172"/>
  <c r="AE171"/>
  <c r="N171"/>
  <c r="N170"/>
  <c r="AE170"/>
  <c r="AG170" s="1"/>
  <c r="N169"/>
  <c r="AE169"/>
  <c r="AG169" s="1"/>
  <c r="AE168"/>
  <c r="AG168" s="1"/>
  <c r="N168"/>
  <c r="N167"/>
  <c r="AE167"/>
  <c r="AE166"/>
  <c r="AG166" s="1"/>
  <c r="N166"/>
  <c r="N151"/>
  <c r="AE151"/>
  <c r="AG151" s="1"/>
  <c r="N150"/>
  <c r="AE150"/>
  <c r="AG150" s="1"/>
  <c r="AE149"/>
  <c r="N149"/>
  <c r="AE148"/>
  <c r="AG148" s="1"/>
  <c r="N148"/>
  <c r="AE147"/>
  <c r="AG147" s="1"/>
  <c r="N147"/>
  <c r="AE146"/>
  <c r="AG146" s="1"/>
  <c r="N146"/>
  <c r="AF145"/>
  <c r="N140"/>
  <c r="AE140"/>
  <c r="AG140" s="1"/>
  <c r="AE139"/>
  <c r="AG139" s="1"/>
  <c r="N139"/>
  <c r="AE119"/>
  <c r="N119"/>
  <c r="AE118"/>
  <c r="AG118" s="1"/>
  <c r="N118"/>
  <c r="AE117"/>
  <c r="AG117" s="1"/>
  <c r="N117"/>
  <c r="AE116"/>
  <c r="N116"/>
  <c r="AE115"/>
  <c r="N115"/>
  <c r="N114"/>
  <c r="AE114"/>
  <c r="AG114" s="1"/>
  <c r="AE113"/>
  <c r="AG113" s="1"/>
  <c r="N113"/>
  <c r="N112"/>
  <c r="AE112"/>
  <c r="N111"/>
  <c r="AE111"/>
  <c r="AG111" s="1"/>
  <c r="N110"/>
  <c r="AE110"/>
  <c r="AG110" s="1"/>
  <c r="N109"/>
  <c r="AE109"/>
  <c r="AG109" s="1"/>
  <c r="N108"/>
  <c r="AE108"/>
  <c r="AG108" s="1"/>
  <c r="N107"/>
  <c r="AE107"/>
  <c r="AG107" s="1"/>
  <c r="N106"/>
  <c r="AE106"/>
  <c r="AG106" s="1"/>
  <c r="N105"/>
  <c r="AE105"/>
  <c r="AG105" s="1"/>
  <c r="N104"/>
  <c r="AE104"/>
  <c r="AG104" s="1"/>
  <c r="N102"/>
  <c r="AE102"/>
  <c r="AG102" s="1"/>
  <c r="N101"/>
  <c r="AE101"/>
  <c r="AG101" s="1"/>
  <c r="N86"/>
  <c r="AE86"/>
  <c r="AG86" s="1"/>
  <c r="N85"/>
  <c r="AE85"/>
  <c r="AG85" s="1"/>
  <c r="N84"/>
  <c r="AE84"/>
  <c r="N83"/>
  <c r="AE83"/>
  <c r="AG83" s="1"/>
  <c r="N82"/>
  <c r="AE82"/>
  <c r="AG82" s="1"/>
  <c r="N81"/>
  <c r="AE81"/>
  <c r="AG81" s="1"/>
  <c r="AE80"/>
  <c r="AG80" s="1"/>
  <c r="N80"/>
  <c r="AE79"/>
  <c r="AG79" s="1"/>
  <c r="N79"/>
  <c r="N78"/>
  <c r="AE78"/>
  <c r="AG78" s="1"/>
  <c r="AE77"/>
  <c r="N77"/>
  <c r="AE62"/>
  <c r="AG62" s="1"/>
  <c r="N62"/>
  <c r="AE61"/>
  <c r="N61"/>
  <c r="AE60"/>
  <c r="AG60" s="1"/>
  <c r="N60"/>
  <c r="AE59"/>
  <c r="AG59" s="1"/>
  <c r="N59"/>
  <c r="AE58"/>
  <c r="AG58" s="1"/>
  <c r="N58"/>
  <c r="AE57"/>
  <c r="AG57" s="1"/>
  <c r="N57"/>
  <c r="AE56"/>
  <c r="AG56" s="1"/>
  <c r="N56"/>
  <c r="N55"/>
  <c r="AE55"/>
  <c r="AG55" s="1"/>
  <c r="AE54"/>
  <c r="AG54" s="1"/>
  <c r="N54"/>
  <c r="AE53"/>
  <c r="AG53" s="1"/>
  <c r="N53"/>
  <c r="AE52"/>
  <c r="AG52" s="1"/>
  <c r="N52"/>
  <c r="AE51"/>
  <c r="AG51" s="1"/>
  <c r="N51"/>
  <c r="AE50"/>
  <c r="AG50" s="1"/>
  <c r="N50"/>
  <c r="AE49"/>
  <c r="AG49" s="1"/>
  <c r="N49"/>
  <c r="AE46"/>
  <c r="AG46" s="1"/>
  <c r="N46"/>
  <c r="N45"/>
  <c r="AE45"/>
  <c r="AG45" s="1"/>
  <c r="N44"/>
  <c r="AE44"/>
  <c r="N43"/>
  <c r="AE43"/>
  <c r="AG43" s="1"/>
  <c r="N42"/>
  <c r="AE42"/>
  <c r="AG42" s="1"/>
  <c r="N27"/>
  <c r="AE27"/>
  <c r="AG27" s="1"/>
  <c r="N26"/>
  <c r="AE26"/>
  <c r="AG26" s="1"/>
  <c r="N25"/>
  <c r="AE25"/>
  <c r="AG25" s="1"/>
  <c r="N24"/>
  <c r="AE24"/>
  <c r="AG24" s="1"/>
  <c r="AE23"/>
  <c r="AG23" s="1"/>
  <c r="N23"/>
  <c r="N22"/>
  <c r="AE22"/>
  <c r="AG22" s="1"/>
  <c r="N21"/>
  <c r="AE21"/>
  <c r="AG21" s="1"/>
  <c r="AE20"/>
  <c r="AG20" s="1"/>
  <c r="N20"/>
  <c r="N19"/>
  <c r="AE19"/>
  <c r="AG19" s="1"/>
  <c r="N18"/>
  <c r="AE18"/>
  <c r="AG18" s="1"/>
  <c r="AE17"/>
  <c r="AG17" s="1"/>
  <c r="N17"/>
  <c r="N16"/>
  <c r="AF16" s="1"/>
  <c r="AE15"/>
  <c r="AG15" s="1"/>
  <c r="N15"/>
  <c r="N14"/>
  <c r="AE14"/>
  <c r="AG14" s="1"/>
  <c r="AE13"/>
  <c r="AG13" s="1"/>
  <c r="N13"/>
  <c r="N12"/>
  <c r="AE12"/>
  <c r="AG12" s="1"/>
  <c r="N11"/>
  <c r="AE11"/>
  <c r="AG11" s="1"/>
  <c r="BG153" i="11" l="1"/>
  <c r="BG76"/>
  <c r="BI110"/>
  <c r="BJ110"/>
  <c r="BH86"/>
  <c r="BJ86" s="1"/>
  <c r="BH35"/>
  <c r="AF80"/>
  <c r="AF134" i="4"/>
  <c r="AF83" i="11"/>
  <c r="BH83"/>
  <c r="BJ83" s="1"/>
  <c r="BH80"/>
  <c r="BJ80" s="1"/>
  <c r="BH16" i="4"/>
  <c r="BK16" s="1"/>
  <c r="BG163" i="11"/>
  <c r="BG15"/>
  <c r="BG21"/>
  <c r="BG36"/>
  <c r="BG40"/>
  <c r="BG60"/>
  <c r="BG52"/>
  <c r="BG100"/>
  <c r="AF137" i="4"/>
  <c r="BH137"/>
  <c r="BK137" s="1"/>
  <c r="AF41"/>
  <c r="BH41"/>
  <c r="BK41" s="1"/>
  <c r="BH84" i="11"/>
  <c r="BG139"/>
  <c r="BG157"/>
  <c r="BG132"/>
  <c r="BG31"/>
  <c r="BG96"/>
  <c r="BG120"/>
  <c r="BG156"/>
  <c r="BG99"/>
  <c r="BG101"/>
  <c r="BG104"/>
  <c r="BG112"/>
  <c r="BG113"/>
  <c r="BG116"/>
  <c r="BG143"/>
  <c r="BG146"/>
  <c r="BG49"/>
  <c r="BG14"/>
  <c r="BG18"/>
  <c r="BG37"/>
  <c r="BG43"/>
  <c r="BG47"/>
  <c r="BG48"/>
  <c r="BG63"/>
  <c r="BG67"/>
  <c r="BG69"/>
  <c r="BG71"/>
  <c r="BG77"/>
  <c r="BG33"/>
  <c r="BG51"/>
  <c r="BG53"/>
  <c r="BG54"/>
  <c r="BG57"/>
  <c r="BG79"/>
  <c r="BG80"/>
  <c r="BG83"/>
  <c r="BG87"/>
  <c r="BG51" i="4"/>
  <c r="BG58" i="11"/>
  <c r="BG142"/>
  <c r="BG75"/>
  <c r="BG78"/>
  <c r="BG89"/>
  <c r="BI89" s="1"/>
  <c r="BH64"/>
  <c r="BJ64" s="1"/>
  <c r="AF64"/>
  <c r="AG24"/>
  <c r="AF24"/>
  <c r="BH24"/>
  <c r="BH31"/>
  <c r="AF31"/>
  <c r="BI114"/>
  <c r="BH13"/>
  <c r="AG13"/>
  <c r="AF13"/>
  <c r="BH36"/>
  <c r="BJ36" s="1"/>
  <c r="AG36"/>
  <c r="AF36"/>
  <c r="AF38"/>
  <c r="BH38"/>
  <c r="AG38"/>
  <c r="AF40"/>
  <c r="BH40"/>
  <c r="BJ40" s="1"/>
  <c r="AG40"/>
  <c r="BH42"/>
  <c r="BJ42" s="1"/>
  <c r="AG42"/>
  <c r="AF42"/>
  <c r="BH44"/>
  <c r="BJ44" s="1"/>
  <c r="AG44"/>
  <c r="AF44"/>
  <c r="AF46"/>
  <c r="BH46"/>
  <c r="BJ46" s="1"/>
  <c r="AG46"/>
  <c r="AG47"/>
  <c r="AF47"/>
  <c r="BH47"/>
  <c r="AF48"/>
  <c r="BH48"/>
  <c r="BI50"/>
  <c r="AG65"/>
  <c r="AF65"/>
  <c r="BH65"/>
  <c r="BH87"/>
  <c r="AG87"/>
  <c r="AF87"/>
  <c r="BH88"/>
  <c r="BJ88" s="1"/>
  <c r="AG88"/>
  <c r="AF88"/>
  <c r="AF119"/>
  <c r="BH119"/>
  <c r="BJ119" s="1"/>
  <c r="AG119"/>
  <c r="AF121"/>
  <c r="BH121"/>
  <c r="BJ121" s="1"/>
  <c r="AG121"/>
  <c r="AF137"/>
  <c r="BH137"/>
  <c r="AG138"/>
  <c r="AF138"/>
  <c r="BH138"/>
  <c r="BJ138" s="1"/>
  <c r="BH142"/>
  <c r="AF142"/>
  <c r="BH153"/>
  <c r="AG153"/>
  <c r="AF153"/>
  <c r="AF156"/>
  <c r="BH156"/>
  <c r="BJ156" s="1"/>
  <c r="AG156"/>
  <c r="AG67"/>
  <c r="AF67"/>
  <c r="BH67"/>
  <c r="BJ67" s="1"/>
  <c r="AF71"/>
  <c r="AG71"/>
  <c r="BH71"/>
  <c r="BH76"/>
  <c r="AF76"/>
  <c r="AG79"/>
  <c r="AF79"/>
  <c r="BH79"/>
  <c r="BJ79" s="1"/>
  <c r="BH94"/>
  <c r="BJ94" s="1"/>
  <c r="AG94"/>
  <c r="AF94"/>
  <c r="AG133"/>
  <c r="AF133"/>
  <c r="BH133"/>
  <c r="BJ133" s="1"/>
  <c r="BH135"/>
  <c r="BJ135" s="1"/>
  <c r="AG135"/>
  <c r="AF135"/>
  <c r="BH140"/>
  <c r="BJ140" s="1"/>
  <c r="AG140"/>
  <c r="AF140"/>
  <c r="AF11"/>
  <c r="BH11"/>
  <c r="BJ11" s="1"/>
  <c r="AG11"/>
  <c r="BH15"/>
  <c r="BJ15" s="1"/>
  <c r="AG15"/>
  <c r="AF15"/>
  <c r="AF20"/>
  <c r="BH20"/>
  <c r="BJ20" s="1"/>
  <c r="AG20"/>
  <c r="AF27"/>
  <c r="AG27"/>
  <c r="BH27"/>
  <c r="BH30"/>
  <c r="BJ30" s="1"/>
  <c r="AG30"/>
  <c r="AF30"/>
  <c r="BH32"/>
  <c r="AG32"/>
  <c r="AF32"/>
  <c r="BG91"/>
  <c r="BH91"/>
  <c r="BJ91" s="1"/>
  <c r="BH129"/>
  <c r="BJ129" s="1"/>
  <c r="BG129"/>
  <c r="BH126"/>
  <c r="BJ126" s="1"/>
  <c r="BG126"/>
  <c r="BH127"/>
  <c r="BJ127" s="1"/>
  <c r="BG127"/>
  <c r="BH131"/>
  <c r="BG131"/>
  <c r="BI109"/>
  <c r="AG160"/>
  <c r="AF160"/>
  <c r="BH160"/>
  <c r="AF53"/>
  <c r="AG53"/>
  <c r="BH53"/>
  <c r="BJ53" s="1"/>
  <c r="AF54"/>
  <c r="AG54"/>
  <c r="BH54"/>
  <c r="BJ54" s="1"/>
  <c r="AG57"/>
  <c r="BH57"/>
  <c r="AF57"/>
  <c r="AG33"/>
  <c r="AF33"/>
  <c r="BH33"/>
  <c r="BJ33" s="1"/>
  <c r="AG37"/>
  <c r="AF37"/>
  <c r="BH37"/>
  <c r="BJ37" s="1"/>
  <c r="AF39"/>
  <c r="AG39"/>
  <c r="BH39"/>
  <c r="BJ39" s="1"/>
  <c r="AG45"/>
  <c r="AF45"/>
  <c r="BH45"/>
  <c r="AG49"/>
  <c r="AF49"/>
  <c r="BH49"/>
  <c r="BH97"/>
  <c r="AF97"/>
  <c r="AF100"/>
  <c r="BH100"/>
  <c r="AG100"/>
  <c r="BH115"/>
  <c r="BJ115" s="1"/>
  <c r="AG115"/>
  <c r="AF115"/>
  <c r="AG117"/>
  <c r="AF117"/>
  <c r="BH117"/>
  <c r="BJ117" s="1"/>
  <c r="AG139"/>
  <c r="BH139"/>
  <c r="BJ139" s="1"/>
  <c r="AF139"/>
  <c r="BI144"/>
  <c r="AG150"/>
  <c r="BH150"/>
  <c r="BJ150" s="1"/>
  <c r="AF150"/>
  <c r="BH155"/>
  <c r="BJ155" s="1"/>
  <c r="AG155"/>
  <c r="AF155"/>
  <c r="BH157"/>
  <c r="BJ157" s="1"/>
  <c r="AG157"/>
  <c r="AF157"/>
  <c r="AF154"/>
  <c r="BH154"/>
  <c r="BJ154" s="1"/>
  <c r="AG154"/>
  <c r="BH103"/>
  <c r="AG103"/>
  <c r="AF103"/>
  <c r="BH107"/>
  <c r="BJ107" s="1"/>
  <c r="AG107"/>
  <c r="AF107"/>
  <c r="AG108"/>
  <c r="AF108"/>
  <c r="BH108"/>
  <c r="BJ108" s="1"/>
  <c r="BH118"/>
  <c r="BJ118" s="1"/>
  <c r="AG118"/>
  <c r="AF118"/>
  <c r="AG126"/>
  <c r="AF126"/>
  <c r="AF143"/>
  <c r="BH143"/>
  <c r="AG145"/>
  <c r="BH145"/>
  <c r="BJ145" s="1"/>
  <c r="AF145"/>
  <c r="BH146"/>
  <c r="BJ146" s="1"/>
  <c r="AG146"/>
  <c r="AF146"/>
  <c r="AG147"/>
  <c r="AF147"/>
  <c r="BH147"/>
  <c r="BJ147" s="1"/>
  <c r="AF149"/>
  <c r="BH149"/>
  <c r="BJ149" s="1"/>
  <c r="AG149"/>
  <c r="BH152"/>
  <c r="AG152"/>
  <c r="AF152"/>
  <c r="BH112"/>
  <c r="BJ112" s="1"/>
  <c r="BG138"/>
  <c r="BG150"/>
  <c r="BG155"/>
  <c r="BG98"/>
  <c r="BG103"/>
  <c r="BG133"/>
  <c r="BG145"/>
  <c r="BH111"/>
  <c r="BJ111" s="1"/>
  <c r="BG162"/>
  <c r="BI162" s="1"/>
  <c r="BG118"/>
  <c r="BG30"/>
  <c r="BG97"/>
  <c r="BG158"/>
  <c r="AF34"/>
  <c r="BH34"/>
  <c r="BJ34" s="1"/>
  <c r="AG34"/>
  <c r="AG161"/>
  <c r="AF161"/>
  <c r="BH161"/>
  <c r="BJ161" s="1"/>
  <c r="AF163"/>
  <c r="BH163"/>
  <c r="BJ163" s="1"/>
  <c r="AG163"/>
  <c r="AG14"/>
  <c r="AF14"/>
  <c r="BH14"/>
  <c r="BJ14" s="1"/>
  <c r="AF16"/>
  <c r="BH16"/>
  <c r="AF18"/>
  <c r="AG18"/>
  <c r="BH18"/>
  <c r="BJ18" s="1"/>
  <c r="AG22"/>
  <c r="AF22"/>
  <c r="BH22"/>
  <c r="BJ22" s="1"/>
  <c r="AG25"/>
  <c r="AF25"/>
  <c r="BI25" s="1"/>
  <c r="AG28"/>
  <c r="AF28"/>
  <c r="BH28"/>
  <c r="BJ28" s="1"/>
  <c r="AG29"/>
  <c r="AF29"/>
  <c r="BH29"/>
  <c r="BJ29" s="1"/>
  <c r="BH73"/>
  <c r="BG73"/>
  <c r="BI61"/>
  <c r="AF63"/>
  <c r="AG63"/>
  <c r="BH63"/>
  <c r="BJ63" s="1"/>
  <c r="BG81"/>
  <c r="BH81"/>
  <c r="BJ81" s="1"/>
  <c r="BG85"/>
  <c r="BH85"/>
  <c r="BJ85" s="1"/>
  <c r="BI86"/>
  <c r="BH51"/>
  <c r="AF51"/>
  <c r="AF52"/>
  <c r="BH52"/>
  <c r="BJ52" s="1"/>
  <c r="AG52"/>
  <c r="BH55"/>
  <c r="BJ55" s="1"/>
  <c r="AG55"/>
  <c r="AF55"/>
  <c r="AF56"/>
  <c r="BH56"/>
  <c r="BJ56" s="1"/>
  <c r="AG56"/>
  <c r="AF58"/>
  <c r="BH58"/>
  <c r="BH74"/>
  <c r="BJ74" s="1"/>
  <c r="AG74"/>
  <c r="AF74"/>
  <c r="BH59"/>
  <c r="BJ59" s="1"/>
  <c r="AG59"/>
  <c r="AF59"/>
  <c r="AF60"/>
  <c r="BH60"/>
  <c r="BJ60" s="1"/>
  <c r="AG60"/>
  <c r="BH62"/>
  <c r="BJ62" s="1"/>
  <c r="AG62"/>
  <c r="AF62"/>
  <c r="BG93"/>
  <c r="BH93"/>
  <c r="BJ93" s="1"/>
  <c r="AF96"/>
  <c r="BH96"/>
  <c r="AG96"/>
  <c r="AF122"/>
  <c r="BH122"/>
  <c r="BJ122" s="1"/>
  <c r="AG122"/>
  <c r="BH123"/>
  <c r="BJ123" s="1"/>
  <c r="AG123"/>
  <c r="AF123"/>
  <c r="AF125"/>
  <c r="BH125"/>
  <c r="BJ125" s="1"/>
  <c r="AG125"/>
  <c r="AF130"/>
  <c r="BH130"/>
  <c r="BJ130" s="1"/>
  <c r="AG130"/>
  <c r="BH134"/>
  <c r="BJ134" s="1"/>
  <c r="AG134"/>
  <c r="AF134"/>
  <c r="AF136"/>
  <c r="BH136"/>
  <c r="AG136"/>
  <c r="BH66"/>
  <c r="BJ66" s="1"/>
  <c r="AG66"/>
  <c r="AF66"/>
  <c r="AF68"/>
  <c r="BH68"/>
  <c r="BJ68" s="1"/>
  <c r="AG68"/>
  <c r="BH70"/>
  <c r="AG70"/>
  <c r="AF70"/>
  <c r="AF72"/>
  <c r="BH72"/>
  <c r="AG72"/>
  <c r="AG78"/>
  <c r="AF78"/>
  <c r="BH78"/>
  <c r="BJ78" s="1"/>
  <c r="AG127"/>
  <c r="AF127"/>
  <c r="AF132"/>
  <c r="BH132"/>
  <c r="BJ132" s="1"/>
  <c r="AG132"/>
  <c r="AF141"/>
  <c r="BH141"/>
  <c r="BJ141" s="1"/>
  <c r="AG141"/>
  <c r="BH159"/>
  <c r="AF159"/>
  <c r="AG12"/>
  <c r="AF12"/>
  <c r="BH12"/>
  <c r="AF17"/>
  <c r="BH17"/>
  <c r="BJ17" s="1"/>
  <c r="AG17"/>
  <c r="BH19"/>
  <c r="BJ19" s="1"/>
  <c r="AG19"/>
  <c r="AF19"/>
  <c r="AF21"/>
  <c r="BH21"/>
  <c r="BJ21" s="1"/>
  <c r="AG21"/>
  <c r="BH23"/>
  <c r="BJ23" s="1"/>
  <c r="AG23"/>
  <c r="AF23"/>
  <c r="BH26"/>
  <c r="BJ26" s="1"/>
  <c r="AG26"/>
  <c r="AF26"/>
  <c r="BG90"/>
  <c r="BH90"/>
  <c r="AG41"/>
  <c r="AF41"/>
  <c r="BH41"/>
  <c r="AF43"/>
  <c r="AG43"/>
  <c r="BH43"/>
  <c r="BJ43" s="1"/>
  <c r="BH95"/>
  <c r="BJ95" s="1"/>
  <c r="AG95"/>
  <c r="AF95"/>
  <c r="BH120"/>
  <c r="BJ120" s="1"/>
  <c r="AG120"/>
  <c r="AF120"/>
  <c r="BI128"/>
  <c r="AG129"/>
  <c r="AF129"/>
  <c r="BH148"/>
  <c r="AF148"/>
  <c r="BH151"/>
  <c r="AG151"/>
  <c r="AF151"/>
  <c r="AG158"/>
  <c r="BH158"/>
  <c r="AF158"/>
  <c r="AG69"/>
  <c r="BH69"/>
  <c r="AF69"/>
  <c r="AG75"/>
  <c r="AF75"/>
  <c r="BH75"/>
  <c r="AF77"/>
  <c r="BH77"/>
  <c r="BJ77" s="1"/>
  <c r="BG92"/>
  <c r="BH92"/>
  <c r="AF98"/>
  <c r="AG98"/>
  <c r="BH98"/>
  <c r="BH99"/>
  <c r="BJ99" s="1"/>
  <c r="AG99"/>
  <c r="AF99"/>
  <c r="BH101"/>
  <c r="BJ101" s="1"/>
  <c r="AG101"/>
  <c r="AF101"/>
  <c r="AF102"/>
  <c r="BH102"/>
  <c r="AF106"/>
  <c r="BH106"/>
  <c r="AF113"/>
  <c r="BH113"/>
  <c r="AG113"/>
  <c r="AF116"/>
  <c r="BH116"/>
  <c r="BJ116" s="1"/>
  <c r="AG116"/>
  <c r="AF124"/>
  <c r="BH124"/>
  <c r="AG131"/>
  <c r="AF131"/>
  <c r="BG19"/>
  <c r="BG20"/>
  <c r="BG38"/>
  <c r="BG62"/>
  <c r="BG66"/>
  <c r="BG68"/>
  <c r="BG70"/>
  <c r="BG72"/>
  <c r="BG23"/>
  <c r="BG26"/>
  <c r="BG115"/>
  <c r="BG122"/>
  <c r="BG123"/>
  <c r="BG125"/>
  <c r="BG134"/>
  <c r="BG74"/>
  <c r="BG82"/>
  <c r="BG105"/>
  <c r="BI105" s="1"/>
  <c r="BG107"/>
  <c r="BG141"/>
  <c r="BG151"/>
  <c r="BG154"/>
  <c r="BH82"/>
  <c r="BJ82" s="1"/>
  <c r="BG24"/>
  <c r="BG159"/>
  <c r="BG32"/>
  <c r="BG22"/>
  <c r="BG34"/>
  <c r="BG42"/>
  <c r="BH104"/>
  <c r="BG53" i="4"/>
  <c r="BG257"/>
  <c r="BG134"/>
  <c r="BG56"/>
  <c r="BG49"/>
  <c r="BG47"/>
  <c r="BG178"/>
  <c r="BG173"/>
  <c r="BG170"/>
  <c r="BH134"/>
  <c r="BK134" s="1"/>
  <c r="BG102"/>
  <c r="BG138"/>
  <c r="BG140"/>
  <c r="BG141"/>
  <c r="BG251"/>
  <c r="BG167"/>
  <c r="BG234"/>
  <c r="BG221"/>
  <c r="BG15"/>
  <c r="BG19"/>
  <c r="BG20"/>
  <c r="BG21"/>
  <c r="BG23"/>
  <c r="BG27"/>
  <c r="BG104"/>
  <c r="BG109"/>
  <c r="BG115"/>
  <c r="BG135"/>
  <c r="BG136"/>
  <c r="BG147"/>
  <c r="BG225"/>
  <c r="BG227"/>
  <c r="BG229"/>
  <c r="BG168"/>
  <c r="BG41"/>
  <c r="BG42"/>
  <c r="BG196"/>
  <c r="BG142"/>
  <c r="BH142"/>
  <c r="BG177"/>
  <c r="BH177"/>
  <c r="BK177" s="1"/>
  <c r="BG176"/>
  <c r="BH176"/>
  <c r="BK176" s="1"/>
  <c r="BG120"/>
  <c r="BH120"/>
  <c r="BG144"/>
  <c r="BH144"/>
  <c r="BG233"/>
  <c r="BG264"/>
  <c r="BG13"/>
  <c r="BG43"/>
  <c r="BG45"/>
  <c r="BG169"/>
  <c r="BG86"/>
  <c r="BG146"/>
  <c r="BG149"/>
  <c r="BG193"/>
  <c r="BG231"/>
  <c r="BG205"/>
  <c r="BG232"/>
  <c r="BG252"/>
  <c r="BG202"/>
  <c r="BG253"/>
  <c r="BG255"/>
  <c r="BG44"/>
  <c r="BG267"/>
  <c r="BG26"/>
  <c r="BG11"/>
  <c r="BG223"/>
  <c r="BG175"/>
  <c r="BI175" s="1"/>
  <c r="BJ175" s="1"/>
  <c r="BG201"/>
  <c r="BG101"/>
  <c r="BG119"/>
  <c r="BG148"/>
  <c r="BG165"/>
  <c r="BI165" s="1"/>
  <c r="BJ165" s="1"/>
  <c r="BG59"/>
  <c r="BG61"/>
  <c r="BG79"/>
  <c r="BG81"/>
  <c r="BG82"/>
  <c r="BG84"/>
  <c r="BG85"/>
  <c r="BG137"/>
  <c r="BG139"/>
  <c r="BG195"/>
  <c r="BG197"/>
  <c r="BG198"/>
  <c r="BG199"/>
  <c r="BG194"/>
  <c r="BG200"/>
  <c r="BG259"/>
  <c r="BG204"/>
  <c r="BG222"/>
  <c r="BH266"/>
  <c r="BK266" s="1"/>
  <c r="AF266"/>
  <c r="BG143"/>
  <c r="BH143"/>
  <c r="BK143" s="1"/>
  <c r="BG18"/>
  <c r="BG22"/>
  <c r="BG24"/>
  <c r="BG25"/>
  <c r="BG46"/>
  <c r="BG17"/>
  <c r="BG263"/>
  <c r="BG265"/>
  <c r="BG266"/>
  <c r="BG14"/>
  <c r="BG48"/>
  <c r="BG50"/>
  <c r="BG52"/>
  <c r="BG54"/>
  <c r="BG55"/>
  <c r="BG57"/>
  <c r="BG77"/>
  <c r="BG78"/>
  <c r="BG106"/>
  <c r="BG108"/>
  <c r="BG110"/>
  <c r="BG112"/>
  <c r="BG114"/>
  <c r="BG117"/>
  <c r="BG118"/>
  <c r="BG60"/>
  <c r="BG80"/>
  <c r="BG83"/>
  <c r="BG113"/>
  <c r="BG262"/>
  <c r="BG151"/>
  <c r="BG220"/>
  <c r="BG224"/>
  <c r="BG228"/>
  <c r="BG261"/>
  <c r="BG203"/>
  <c r="BG254"/>
  <c r="BG258"/>
  <c r="BG260"/>
  <c r="BG166"/>
  <c r="BG256"/>
  <c r="BG62"/>
  <c r="BG16"/>
  <c r="BG116"/>
  <c r="BG103"/>
  <c r="BG105"/>
  <c r="BG107"/>
  <c r="BG111"/>
  <c r="BG145"/>
  <c r="BI145" s="1"/>
  <c r="BJ145" s="1"/>
  <c r="BG150"/>
  <c r="BG171"/>
  <c r="BG230"/>
  <c r="BG172"/>
  <c r="BG226"/>
  <c r="BG250"/>
  <c r="BG249"/>
  <c r="BI249" s="1"/>
  <c r="BJ249" s="1"/>
  <c r="AF251"/>
  <c r="BI174"/>
  <c r="BJ174" s="1"/>
  <c r="AF149"/>
  <c r="AF141"/>
  <c r="BH141"/>
  <c r="BH138"/>
  <c r="BK138" s="1"/>
  <c r="AF138"/>
  <c r="BH136"/>
  <c r="BK136" s="1"/>
  <c r="AF136"/>
  <c r="BH135"/>
  <c r="BK135" s="1"/>
  <c r="AF135"/>
  <c r="BH103"/>
  <c r="BK103" s="1"/>
  <c r="AF103"/>
  <c r="BH48"/>
  <c r="BK48" s="1"/>
  <c r="AF48"/>
  <c r="AF47"/>
  <c r="BH47"/>
  <c r="BK47" s="1"/>
  <c r="BH267"/>
  <c r="BK267" s="1"/>
  <c r="AF267"/>
  <c r="AF265"/>
  <c r="BH265"/>
  <c r="BK265" s="1"/>
  <c r="BH264"/>
  <c r="BK264" s="1"/>
  <c r="AF264"/>
  <c r="AF263"/>
  <c r="BH263"/>
  <c r="BH262"/>
  <c r="AF262"/>
  <c r="BH261"/>
  <c r="BK261" s="1"/>
  <c r="AF261"/>
  <c r="BH260"/>
  <c r="BK260" s="1"/>
  <c r="AF260"/>
  <c r="BH259"/>
  <c r="BK259" s="1"/>
  <c r="AF259"/>
  <c r="BH258"/>
  <c r="BK258" s="1"/>
  <c r="AF258"/>
  <c r="BH257"/>
  <c r="AF257"/>
  <c r="AF256"/>
  <c r="BH256"/>
  <c r="AF255"/>
  <c r="BH255"/>
  <c r="AF254"/>
  <c r="BH254"/>
  <c r="BK254" s="1"/>
  <c r="AF253"/>
  <c r="BH253"/>
  <c r="BK253" s="1"/>
  <c r="AF252"/>
  <c r="BH252"/>
  <c r="BH251"/>
  <c r="BK251" s="1"/>
  <c r="AF250"/>
  <c r="BH250"/>
  <c r="BK250" s="1"/>
  <c r="AF234"/>
  <c r="BH234"/>
  <c r="BK234" s="1"/>
  <c r="AF233"/>
  <c r="BH233"/>
  <c r="BH232"/>
  <c r="BK232" s="1"/>
  <c r="AF232"/>
  <c r="BH231"/>
  <c r="BK231" s="1"/>
  <c r="AF231"/>
  <c r="BH230"/>
  <c r="BK230" s="1"/>
  <c r="AF230"/>
  <c r="BH229"/>
  <c r="BK229" s="1"/>
  <c r="AF229"/>
  <c r="BH228"/>
  <c r="AF228"/>
  <c r="BH227"/>
  <c r="AF227"/>
  <c r="BH226"/>
  <c r="BK226" s="1"/>
  <c r="AF226"/>
  <c r="BH225"/>
  <c r="BK225" s="1"/>
  <c r="AF225"/>
  <c r="BH224"/>
  <c r="BK224" s="1"/>
  <c r="AF224"/>
  <c r="BH223"/>
  <c r="BK223" s="1"/>
  <c r="AF223"/>
  <c r="BH222"/>
  <c r="AF222"/>
  <c r="BH221"/>
  <c r="BK221" s="1"/>
  <c r="AF221"/>
  <c r="BH220"/>
  <c r="BK220" s="1"/>
  <c r="AF220"/>
  <c r="BH205"/>
  <c r="AF205"/>
  <c r="AF204"/>
  <c r="BH204"/>
  <c r="BK204" s="1"/>
  <c r="AF203"/>
  <c r="BH203"/>
  <c r="BK203" s="1"/>
  <c r="AF202"/>
  <c r="BH202"/>
  <c r="BK202" s="1"/>
  <c r="BH201"/>
  <c r="AF201"/>
  <c r="AF200"/>
  <c r="BH200"/>
  <c r="BK200" s="1"/>
  <c r="BH199"/>
  <c r="BK199" s="1"/>
  <c r="AF199"/>
  <c r="AF198"/>
  <c r="BH198"/>
  <c r="BK198" s="1"/>
  <c r="AF197"/>
  <c r="BH197"/>
  <c r="BK197" s="1"/>
  <c r="AF196"/>
  <c r="BH196"/>
  <c r="BK196" s="1"/>
  <c r="BH195"/>
  <c r="BK195" s="1"/>
  <c r="AF195"/>
  <c r="BH194"/>
  <c r="BK194" s="1"/>
  <c r="AF194"/>
  <c r="BH193"/>
  <c r="BK193" s="1"/>
  <c r="AF193"/>
  <c r="BH178"/>
  <c r="AF178"/>
  <c r="BH173"/>
  <c r="BK173" s="1"/>
  <c r="AF173"/>
  <c r="BH172"/>
  <c r="BK172" s="1"/>
  <c r="AF172"/>
  <c r="AF171"/>
  <c r="BH171"/>
  <c r="BK171" s="1"/>
  <c r="AF170"/>
  <c r="BH170"/>
  <c r="BK170" s="1"/>
  <c r="AF169"/>
  <c r="BH169"/>
  <c r="AF168"/>
  <c r="BH168"/>
  <c r="AF167"/>
  <c r="BH167"/>
  <c r="BK167" s="1"/>
  <c r="AF166"/>
  <c r="BH166"/>
  <c r="BK166" s="1"/>
  <c r="BH151"/>
  <c r="BK151" s="1"/>
  <c r="AF151"/>
  <c r="AF150"/>
  <c r="BH150"/>
  <c r="BH149"/>
  <c r="BH148"/>
  <c r="AF148"/>
  <c r="AF147"/>
  <c r="BH147"/>
  <c r="BK147" s="1"/>
  <c r="BH146"/>
  <c r="BK146" s="1"/>
  <c r="AF146"/>
  <c r="AF140"/>
  <c r="BH140"/>
  <c r="BK140" s="1"/>
  <c r="AF139"/>
  <c r="BH139"/>
  <c r="AF119"/>
  <c r="BH119"/>
  <c r="BK119" s="1"/>
  <c r="BH118"/>
  <c r="BK118" s="1"/>
  <c r="AF118"/>
  <c r="AF117"/>
  <c r="BH117"/>
  <c r="BK117" s="1"/>
  <c r="AF116"/>
  <c r="BH116"/>
  <c r="BK116" s="1"/>
  <c r="BH115"/>
  <c r="AF115"/>
  <c r="AF114"/>
  <c r="BH114"/>
  <c r="BH113"/>
  <c r="BK113" s="1"/>
  <c r="AF113"/>
  <c r="BH112"/>
  <c r="AF112"/>
  <c r="AF111"/>
  <c r="BH111"/>
  <c r="BH110"/>
  <c r="AF110"/>
  <c r="AF109"/>
  <c r="BH109"/>
  <c r="AF108"/>
  <c r="BH108"/>
  <c r="AF107"/>
  <c r="BH107"/>
  <c r="BK107" s="1"/>
  <c r="BH106"/>
  <c r="BK106" s="1"/>
  <c r="AF106"/>
  <c r="AF105"/>
  <c r="BH105"/>
  <c r="BK105" s="1"/>
  <c r="AF104"/>
  <c r="BH104"/>
  <c r="BH102"/>
  <c r="BK102" s="1"/>
  <c r="AF102"/>
  <c r="BH101"/>
  <c r="BK101" s="1"/>
  <c r="AF101"/>
  <c r="BH86"/>
  <c r="BK86" s="1"/>
  <c r="AF86"/>
  <c r="BH85"/>
  <c r="BK85" s="1"/>
  <c r="AF85"/>
  <c r="BH84"/>
  <c r="AF84"/>
  <c r="BH83"/>
  <c r="AF83"/>
  <c r="BH82"/>
  <c r="BK82" s="1"/>
  <c r="AF82"/>
  <c r="BH81"/>
  <c r="BK81" s="1"/>
  <c r="AF81"/>
  <c r="BH80"/>
  <c r="BK80" s="1"/>
  <c r="AF80"/>
  <c r="AF79"/>
  <c r="BH79"/>
  <c r="BK79" s="1"/>
  <c r="AF78"/>
  <c r="BH78"/>
  <c r="BK78" s="1"/>
  <c r="AF77"/>
  <c r="BH77"/>
  <c r="BH62"/>
  <c r="AF62"/>
  <c r="AF61"/>
  <c r="BH61"/>
  <c r="BK61" s="1"/>
  <c r="BH60"/>
  <c r="AF60"/>
  <c r="BH59"/>
  <c r="BK59" s="1"/>
  <c r="AF59"/>
  <c r="BH58"/>
  <c r="AF58"/>
  <c r="BH57"/>
  <c r="BK57" s="1"/>
  <c r="AF57"/>
  <c r="BH56"/>
  <c r="BK56" s="1"/>
  <c r="AF56"/>
  <c r="BH55"/>
  <c r="BK55" s="1"/>
  <c r="AF55"/>
  <c r="BH54"/>
  <c r="AF54"/>
  <c r="AF53"/>
  <c r="BH53"/>
  <c r="BK53" s="1"/>
  <c r="AF52"/>
  <c r="BH52"/>
  <c r="BK52" s="1"/>
  <c r="AF51"/>
  <c r="BH51"/>
  <c r="BH50"/>
  <c r="BK50" s="1"/>
  <c r="AF50"/>
  <c r="AF49"/>
  <c r="BH49"/>
  <c r="BK49" s="1"/>
  <c r="BH46"/>
  <c r="BK46" s="1"/>
  <c r="AF46"/>
  <c r="BH45"/>
  <c r="AF45"/>
  <c r="BH44"/>
  <c r="AF44"/>
  <c r="BH43"/>
  <c r="BK43" s="1"/>
  <c r="AF43"/>
  <c r="BH42"/>
  <c r="BK42" s="1"/>
  <c r="AF42"/>
  <c r="AF27"/>
  <c r="BH27"/>
  <c r="AF26"/>
  <c r="BH26"/>
  <c r="BK26" s="1"/>
  <c r="BH25"/>
  <c r="AF25"/>
  <c r="BH24"/>
  <c r="AF24"/>
  <c r="BH23"/>
  <c r="BK23" s="1"/>
  <c r="AF23"/>
  <c r="BH22"/>
  <c r="BK22" s="1"/>
  <c r="AF22"/>
  <c r="AF21"/>
  <c r="BH21"/>
  <c r="BK21" s="1"/>
  <c r="BH20"/>
  <c r="BK20" s="1"/>
  <c r="AF20"/>
  <c r="AF19"/>
  <c r="BH19"/>
  <c r="BK19" s="1"/>
  <c r="BH18"/>
  <c r="BK18" s="1"/>
  <c r="AF18"/>
  <c r="BH17"/>
  <c r="BK17" s="1"/>
  <c r="AF17"/>
  <c r="BI16"/>
  <c r="BJ16" s="1"/>
  <c r="BH15"/>
  <c r="BK15" s="1"/>
  <c r="AF15"/>
  <c r="AF14"/>
  <c r="BH14"/>
  <c r="BK14" s="1"/>
  <c r="BH13"/>
  <c r="AF13"/>
  <c r="AF12"/>
  <c r="BH12"/>
  <c r="BH11"/>
  <c r="BK11" s="1"/>
  <c r="AF11"/>
  <c r="BI124" i="11" l="1"/>
  <c r="BJ124"/>
  <c r="BI106"/>
  <c r="BJ106"/>
  <c r="BI102"/>
  <c r="BJ102"/>
  <c r="BI148"/>
  <c r="BI136"/>
  <c r="BI160"/>
  <c r="BJ160"/>
  <c r="BI137"/>
  <c r="BI65"/>
  <c r="BI84"/>
  <c r="BJ84"/>
  <c r="BI45"/>
  <c r="BI13"/>
  <c r="BI35"/>
  <c r="BJ35"/>
  <c r="BI142"/>
  <c r="BI16"/>
  <c r="BJ16"/>
  <c r="BI12"/>
  <c r="BI152"/>
  <c r="BI153"/>
  <c r="BI159"/>
  <c r="BJ159"/>
  <c r="BI143"/>
  <c r="BJ143"/>
  <c r="BI51"/>
  <c r="BI48"/>
  <c r="BJ48"/>
  <c r="BI41"/>
  <c r="BJ41"/>
  <c r="BI31"/>
  <c r="BI76"/>
  <c r="BI73"/>
  <c r="BI58"/>
  <c r="BI83"/>
  <c r="BI80"/>
  <c r="BI134" i="4"/>
  <c r="BI137"/>
  <c r="BJ137" s="1"/>
  <c r="BI41"/>
  <c r="BJ41" s="1"/>
  <c r="BI116" i="11"/>
  <c r="BI101"/>
  <c r="BI92"/>
  <c r="BI77"/>
  <c r="BI75"/>
  <c r="BI69"/>
  <c r="BI151"/>
  <c r="BI120"/>
  <c r="BI90"/>
  <c r="BI26"/>
  <c r="BI23"/>
  <c r="BI21"/>
  <c r="BI78"/>
  <c r="BI125"/>
  <c r="BI123"/>
  <c r="BI122"/>
  <c r="BI74"/>
  <c r="BI56"/>
  <c r="BI29"/>
  <c r="BI14"/>
  <c r="BI146"/>
  <c r="BI145"/>
  <c r="BI107"/>
  <c r="BI154"/>
  <c r="BI157"/>
  <c r="BI150"/>
  <c r="BI139"/>
  <c r="BI117"/>
  <c r="BI100"/>
  <c r="BI37"/>
  <c r="BI54"/>
  <c r="BI131"/>
  <c r="BI127"/>
  <c r="BI126"/>
  <c r="BI129"/>
  <c r="BI32"/>
  <c r="BI140"/>
  <c r="BI135"/>
  <c r="BI94"/>
  <c r="BI79"/>
  <c r="BI67"/>
  <c r="BI138"/>
  <c r="BI121"/>
  <c r="BI88"/>
  <c r="BI47"/>
  <c r="BI46"/>
  <c r="BI44"/>
  <c r="BI38"/>
  <c r="BI36"/>
  <c r="BI24"/>
  <c r="BI64"/>
  <c r="BI97"/>
  <c r="BI104"/>
  <c r="BI82"/>
  <c r="BI113"/>
  <c r="BI99"/>
  <c r="BI98"/>
  <c r="BI158"/>
  <c r="BI95"/>
  <c r="BI43"/>
  <c r="BI19"/>
  <c r="BI17"/>
  <c r="BI141"/>
  <c r="BI132"/>
  <c r="BI72"/>
  <c r="BI70"/>
  <c r="BI68"/>
  <c r="BI66"/>
  <c r="BI134"/>
  <c r="BI130"/>
  <c r="BI96"/>
  <c r="BI93"/>
  <c r="BI62"/>
  <c r="BI60"/>
  <c r="BI59"/>
  <c r="BI55"/>
  <c r="BI52"/>
  <c r="BI85"/>
  <c r="BI81"/>
  <c r="BI63"/>
  <c r="BI28"/>
  <c r="BI22"/>
  <c r="BI18"/>
  <c r="BI163"/>
  <c r="BI161"/>
  <c r="BI34"/>
  <c r="BI111"/>
  <c r="BI112"/>
  <c r="BI149"/>
  <c r="BI147"/>
  <c r="BI118"/>
  <c r="BI108"/>
  <c r="BI103"/>
  <c r="BI155"/>
  <c r="BI115"/>
  <c r="BI49"/>
  <c r="BI39"/>
  <c r="BI33"/>
  <c r="BI57"/>
  <c r="BI53"/>
  <c r="BI91"/>
  <c r="BI30"/>
  <c r="BI27"/>
  <c r="BI20"/>
  <c r="BI15"/>
  <c r="BI11"/>
  <c r="BI133"/>
  <c r="BI71"/>
  <c r="BI156"/>
  <c r="BI119"/>
  <c r="BI87"/>
  <c r="BI42"/>
  <c r="BI40"/>
  <c r="BJ134" i="4"/>
  <c r="BI13"/>
  <c r="BJ13" s="1"/>
  <c r="BI25"/>
  <c r="BJ25" s="1"/>
  <c r="BI80"/>
  <c r="BJ80" s="1"/>
  <c r="BI83"/>
  <c r="BJ83" s="1"/>
  <c r="BI86"/>
  <c r="BJ86" s="1"/>
  <c r="BI101"/>
  <c r="BJ101" s="1"/>
  <c r="BI260"/>
  <c r="BJ260" s="1"/>
  <c r="BI264"/>
  <c r="BJ264" s="1"/>
  <c r="BI257"/>
  <c r="BJ257" s="1"/>
  <c r="BI138"/>
  <c r="BJ138" s="1"/>
  <c r="BI22"/>
  <c r="BJ22" s="1"/>
  <c r="BI42"/>
  <c r="BJ42" s="1"/>
  <c r="BI44"/>
  <c r="BJ44" s="1"/>
  <c r="BI56"/>
  <c r="BJ56" s="1"/>
  <c r="BI58"/>
  <c r="BJ58" s="1"/>
  <c r="BI59"/>
  <c r="BJ59" s="1"/>
  <c r="BI193"/>
  <c r="BJ193" s="1"/>
  <c r="BI223"/>
  <c r="BJ223" s="1"/>
  <c r="BI225"/>
  <c r="BJ225" s="1"/>
  <c r="BI227"/>
  <c r="BJ227" s="1"/>
  <c r="BI229"/>
  <c r="BJ229" s="1"/>
  <c r="BI230"/>
  <c r="BJ230" s="1"/>
  <c r="BI259"/>
  <c r="BJ259" s="1"/>
  <c r="BI261"/>
  <c r="BJ261" s="1"/>
  <c r="BI220"/>
  <c r="BJ220" s="1"/>
  <c r="BI173"/>
  <c r="BJ173" s="1"/>
  <c r="BI12"/>
  <c r="BJ12" s="1"/>
  <c r="BI14"/>
  <c r="BJ14" s="1"/>
  <c r="BI19"/>
  <c r="BJ19" s="1"/>
  <c r="BI21"/>
  <c r="BJ21" s="1"/>
  <c r="BI27"/>
  <c r="BJ27" s="1"/>
  <c r="BI254"/>
  <c r="BJ254" s="1"/>
  <c r="BI256"/>
  <c r="BJ256" s="1"/>
  <c r="BI263"/>
  <c r="BJ263" s="1"/>
  <c r="BI265"/>
  <c r="BJ265" s="1"/>
  <c r="BI143"/>
  <c r="BJ143" s="1"/>
  <c r="BI144"/>
  <c r="BJ144" s="1"/>
  <c r="BI120"/>
  <c r="BJ120" s="1"/>
  <c r="BI176"/>
  <c r="BJ176" s="1"/>
  <c r="BI142"/>
  <c r="BJ142" s="1"/>
  <c r="BI26"/>
  <c r="BJ26" s="1"/>
  <c r="BI251"/>
  <c r="BJ251" s="1"/>
  <c r="BI252"/>
  <c r="BJ252" s="1"/>
  <c r="BI255"/>
  <c r="BJ255" s="1"/>
  <c r="BI266"/>
  <c r="BJ266" s="1"/>
  <c r="BI177"/>
  <c r="BJ177" s="1"/>
  <c r="BI24"/>
  <c r="BJ24" s="1"/>
  <c r="BI102"/>
  <c r="BJ102" s="1"/>
  <c r="BI232"/>
  <c r="BJ232" s="1"/>
  <c r="BI172"/>
  <c r="BJ172" s="1"/>
  <c r="BI135"/>
  <c r="BJ135" s="1"/>
  <c r="BI84"/>
  <c r="BJ84" s="1"/>
  <c r="BI60"/>
  <c r="BJ60" s="1"/>
  <c r="BI262"/>
  <c r="BJ262" s="1"/>
  <c r="BI141"/>
  <c r="BJ141" s="1"/>
  <c r="BI136"/>
  <c r="BJ136" s="1"/>
  <c r="BI103"/>
  <c r="BJ103" s="1"/>
  <c r="BI48"/>
  <c r="BJ48" s="1"/>
  <c r="BI47"/>
  <c r="BJ47" s="1"/>
  <c r="BI250"/>
  <c r="BJ250" s="1"/>
  <c r="BI221"/>
  <c r="BJ221" s="1"/>
  <c r="BI226"/>
  <c r="BJ226" s="1"/>
  <c r="BI195"/>
  <c r="BJ195" s="1"/>
  <c r="BI267"/>
  <c r="BJ267" s="1"/>
  <c r="BI258"/>
  <c r="BJ258" s="1"/>
  <c r="BI253"/>
  <c r="BJ253" s="1"/>
  <c r="BI234"/>
  <c r="BJ234" s="1"/>
  <c r="BI233"/>
  <c r="BJ233" s="1"/>
  <c r="BI231"/>
  <c r="BJ231" s="1"/>
  <c r="BI228"/>
  <c r="BJ228" s="1"/>
  <c r="BI224"/>
  <c r="BJ224" s="1"/>
  <c r="BI222"/>
  <c r="BJ222" s="1"/>
  <c r="BI205"/>
  <c r="BJ205" s="1"/>
  <c r="BI204"/>
  <c r="BJ204" s="1"/>
  <c r="BI203"/>
  <c r="BJ203" s="1"/>
  <c r="BI202"/>
  <c r="BJ202" s="1"/>
  <c r="BI201"/>
  <c r="BJ201" s="1"/>
  <c r="BI200"/>
  <c r="BJ200" s="1"/>
  <c r="BI199"/>
  <c r="BJ199" s="1"/>
  <c r="BI198"/>
  <c r="BJ198" s="1"/>
  <c r="BI197"/>
  <c r="BJ197" s="1"/>
  <c r="BI196"/>
  <c r="BJ196" s="1"/>
  <c r="BI194"/>
  <c r="BJ194" s="1"/>
  <c r="BI178"/>
  <c r="BJ178" s="1"/>
  <c r="BI171"/>
  <c r="BJ171" s="1"/>
  <c r="BI170"/>
  <c r="BJ170" s="1"/>
  <c r="BI169"/>
  <c r="BJ169" s="1"/>
  <c r="BI168"/>
  <c r="BJ168" s="1"/>
  <c r="BI167"/>
  <c r="BJ167" s="1"/>
  <c r="BI166"/>
  <c r="BJ166" s="1"/>
  <c r="BI151"/>
  <c r="BJ151" s="1"/>
  <c r="BI150"/>
  <c r="BJ150" s="1"/>
  <c r="BI149"/>
  <c r="BJ149" s="1"/>
  <c r="BI148"/>
  <c r="BJ148" s="1"/>
  <c r="BI147"/>
  <c r="BJ147" s="1"/>
  <c r="BI146"/>
  <c r="BJ146" s="1"/>
  <c r="BI140"/>
  <c r="BJ140" s="1"/>
  <c r="BI139"/>
  <c r="BJ139" s="1"/>
  <c r="BI119"/>
  <c r="BJ119" s="1"/>
  <c r="BI118"/>
  <c r="BJ118" s="1"/>
  <c r="BI117"/>
  <c r="BJ117" s="1"/>
  <c r="BI116"/>
  <c r="BJ116" s="1"/>
  <c r="BI115"/>
  <c r="BJ115" s="1"/>
  <c r="BI114"/>
  <c r="BJ114" s="1"/>
  <c r="BI113"/>
  <c r="BJ113" s="1"/>
  <c r="BI112"/>
  <c r="BJ112" s="1"/>
  <c r="BI111"/>
  <c r="BJ111" s="1"/>
  <c r="BI110"/>
  <c r="BJ110" s="1"/>
  <c r="BI109"/>
  <c r="BJ109" s="1"/>
  <c r="BI108"/>
  <c r="BJ108" s="1"/>
  <c r="BI107"/>
  <c r="BJ107" s="1"/>
  <c r="BI106"/>
  <c r="BJ106" s="1"/>
  <c r="BI105"/>
  <c r="BJ105" s="1"/>
  <c r="BI104"/>
  <c r="BJ104" s="1"/>
  <c r="BI85"/>
  <c r="BJ85" s="1"/>
  <c r="BI82"/>
  <c r="BJ82" s="1"/>
  <c r="BI81"/>
  <c r="BJ81" s="1"/>
  <c r="BI79"/>
  <c r="BJ79" s="1"/>
  <c r="BI78"/>
  <c r="BJ78" s="1"/>
  <c r="BI77"/>
  <c r="BJ77" s="1"/>
  <c r="BI62"/>
  <c r="BJ62" s="1"/>
  <c r="BI61"/>
  <c r="BJ61" s="1"/>
  <c r="BI57"/>
  <c r="BJ57" s="1"/>
  <c r="BI55"/>
  <c r="BJ55" s="1"/>
  <c r="BI54"/>
  <c r="BJ54" s="1"/>
  <c r="BI53"/>
  <c r="BJ53" s="1"/>
  <c r="BI52"/>
  <c r="BJ52" s="1"/>
  <c r="BI51"/>
  <c r="BJ51" s="1"/>
  <c r="BI50"/>
  <c r="BJ50" s="1"/>
  <c r="BI49"/>
  <c r="BJ49" s="1"/>
  <c r="BI46"/>
  <c r="BJ46" s="1"/>
  <c r="BI45"/>
  <c r="BJ45" s="1"/>
  <c r="BI43"/>
  <c r="BJ43" s="1"/>
  <c r="BI23"/>
  <c r="BJ23" s="1"/>
  <c r="BI20"/>
  <c r="BJ20" s="1"/>
  <c r="BI18"/>
  <c r="BJ18" s="1"/>
  <c r="BI17"/>
  <c r="BJ17" s="1"/>
  <c r="BI15"/>
  <c r="BJ15" s="1"/>
  <c r="BI11"/>
  <c r="BJ11" s="1"/>
  <c r="G33" i="13"/>
  <c r="AM248" i="4" l="1"/>
  <c r="AM219"/>
  <c r="AM192"/>
  <c r="AM100"/>
  <c r="AM76"/>
  <c r="BC248"/>
  <c r="BC219"/>
  <c r="BC192"/>
  <c r="BC100"/>
  <c r="BC76"/>
  <c r="AU248"/>
  <c r="AU219"/>
  <c r="AU192"/>
  <c r="AU100"/>
  <c r="AU76"/>
  <c r="T248"/>
  <c r="T219"/>
  <c r="T192"/>
  <c r="T100"/>
  <c r="T76"/>
  <c r="AB248"/>
  <c r="AB219"/>
  <c r="AB192"/>
  <c r="AB100"/>
  <c r="AB76"/>
  <c r="L248"/>
  <c r="L219"/>
  <c r="L192"/>
  <c r="L100"/>
  <c r="L76"/>
  <c r="M100" l="1"/>
  <c r="N100" s="1"/>
  <c r="M219"/>
  <c r="N219" s="1"/>
  <c r="U219"/>
  <c r="V219" s="1"/>
  <c r="U248"/>
  <c r="V248" s="1"/>
  <c r="AC192"/>
  <c r="AD192" s="1"/>
  <c r="AC100"/>
  <c r="AD100" s="1"/>
  <c r="U76"/>
  <c r="V76" s="1"/>
  <c r="AC76"/>
  <c r="AD76" s="1"/>
  <c r="AC248"/>
  <c r="AD248" s="1"/>
  <c r="M248"/>
  <c r="N248" s="1"/>
  <c r="U100"/>
  <c r="AC219"/>
  <c r="AD219" s="1"/>
  <c r="AV76"/>
  <c r="AW76" s="1"/>
  <c r="AV100"/>
  <c r="AW100" s="1"/>
  <c r="AV192"/>
  <c r="AW192" s="1"/>
  <c r="AV219"/>
  <c r="AW219" s="1"/>
  <c r="AV248"/>
  <c r="AW248" s="1"/>
  <c r="AN248"/>
  <c r="AN219"/>
  <c r="AN192"/>
  <c r="AN100"/>
  <c r="AN76"/>
  <c r="BD248"/>
  <c r="BD219"/>
  <c r="BD192"/>
  <c r="BD100"/>
  <c r="BD76"/>
  <c r="M192"/>
  <c r="N192" s="1"/>
  <c r="U192"/>
  <c r="V192" s="1"/>
  <c r="M76"/>
  <c r="N76" s="1"/>
  <c r="AE100" l="1"/>
  <c r="AG100" s="1"/>
  <c r="AE219"/>
  <c r="AG219" s="1"/>
  <c r="V100"/>
  <c r="AE248"/>
  <c r="AG248" s="1"/>
  <c r="BF248"/>
  <c r="AE76"/>
  <c r="AG76" s="1"/>
  <c r="BE76"/>
  <c r="BE100"/>
  <c r="BF192"/>
  <c r="BE219"/>
  <c r="BF219"/>
  <c r="AO248"/>
  <c r="AO219"/>
  <c r="AO192"/>
  <c r="AO100"/>
  <c r="AO76"/>
  <c r="BE248"/>
  <c r="BE192"/>
  <c r="BF100"/>
  <c r="BF76"/>
  <c r="AE192"/>
  <c r="AF192" s="1"/>
  <c r="AF100" l="1"/>
  <c r="BH100"/>
  <c r="BK100" s="1"/>
  <c r="BH219"/>
  <c r="AF219"/>
  <c r="AF248"/>
  <c r="BH248"/>
  <c r="BK248" s="1"/>
  <c r="BH192"/>
  <c r="BK192" s="1"/>
  <c r="AG192"/>
  <c r="AF76"/>
  <c r="BG248"/>
  <c r="BG192"/>
  <c r="BG76"/>
  <c r="BH76"/>
  <c r="BG219"/>
  <c r="BG100"/>
  <c r="BI100" l="1"/>
  <c r="BJ100" s="1"/>
  <c r="BI219"/>
  <c r="BJ219" s="1"/>
  <c r="BI192"/>
  <c r="BJ192" s="1"/>
  <c r="BI248"/>
  <c r="BJ248" s="1"/>
  <c r="BI76"/>
  <c r="BJ76" s="1"/>
  <c r="O24" i="16" l="1"/>
  <c r="O35"/>
  <c r="O30"/>
  <c r="O23"/>
  <c r="O29"/>
  <c r="O32"/>
  <c r="O27"/>
  <c r="O33"/>
  <c r="O36"/>
  <c r="O20"/>
  <c r="O26"/>
  <c r="O21"/>
  <c r="P31" l="1"/>
  <c r="O31"/>
  <c r="O22"/>
  <c r="P22"/>
  <c r="P28"/>
  <c r="O28"/>
  <c r="O19"/>
  <c r="P19"/>
  <c r="P34"/>
  <c r="O34"/>
  <c r="O25"/>
  <c r="P25"/>
  <c r="Q22" l="1"/>
  <c r="Q25"/>
  <c r="Q28"/>
  <c r="R28"/>
  <c r="S28"/>
  <c r="Q34"/>
  <c r="Q31"/>
  <c r="Q19"/>
  <c r="R19"/>
  <c r="S19"/>
  <c r="T19" l="1"/>
  <c r="V28"/>
  <c r="T28"/>
  <c r="V19"/>
  <c r="D37"/>
  <c r="V37" s="1"/>
  <c r="N37" l="1"/>
</calcChain>
</file>

<file path=xl/sharedStrings.xml><?xml version="1.0" encoding="utf-8"?>
<sst xmlns="http://schemas.openxmlformats.org/spreadsheetml/2006/main" count="5046" uniqueCount="1236">
  <si>
    <t>Unité Complémentaire</t>
  </si>
  <si>
    <t>Nom</t>
  </si>
  <si>
    <t>Prénom</t>
  </si>
  <si>
    <t>CR</t>
  </si>
  <si>
    <t>D.B</t>
  </si>
  <si>
    <t>Bejaia</t>
  </si>
  <si>
    <t>Fouzia</t>
  </si>
  <si>
    <t>El kseur</t>
  </si>
  <si>
    <t>Akbou</t>
  </si>
  <si>
    <t>Souk el tenine</t>
  </si>
  <si>
    <t>Lynda</t>
  </si>
  <si>
    <t>KHENNOUSSI</t>
  </si>
  <si>
    <t>Sabrina</t>
  </si>
  <si>
    <t>Nawal</t>
  </si>
  <si>
    <t>Souhila</t>
  </si>
  <si>
    <t>Fatiha</t>
  </si>
  <si>
    <t>Aokas</t>
  </si>
  <si>
    <t>Samia</t>
  </si>
  <si>
    <t>N°</t>
  </si>
  <si>
    <t>Matricule</t>
  </si>
  <si>
    <t>F.D</t>
  </si>
  <si>
    <t>Droit des Affaires</t>
  </si>
  <si>
    <t>3</t>
  </si>
  <si>
    <t>Informations relatives aux étudiants</t>
  </si>
  <si>
    <t>N° d'inscription</t>
  </si>
  <si>
    <t>Date de naissance</t>
  </si>
  <si>
    <t>Lieu de naissance</t>
  </si>
  <si>
    <t>10DR428</t>
  </si>
  <si>
    <t>ABBOUD</t>
  </si>
  <si>
    <t>Hanane</t>
  </si>
  <si>
    <t>Hassiba</t>
  </si>
  <si>
    <t>10DR258</t>
  </si>
  <si>
    <t>ACHOUI</t>
  </si>
  <si>
    <t>Tahar</t>
  </si>
  <si>
    <t>Sidi aich</t>
  </si>
  <si>
    <t>Lamia</t>
  </si>
  <si>
    <t>Nassima</t>
  </si>
  <si>
    <t>Mohamed</t>
  </si>
  <si>
    <t>AIT ATMANE</t>
  </si>
  <si>
    <t>Barbacha</t>
  </si>
  <si>
    <t>10DR136</t>
  </si>
  <si>
    <t>AIT BRAHAM</t>
  </si>
  <si>
    <t>Asma</t>
  </si>
  <si>
    <t>Alger centre</t>
  </si>
  <si>
    <t>Mourad</t>
  </si>
  <si>
    <t>Ouzellaguen</t>
  </si>
  <si>
    <t>Kahina</t>
  </si>
  <si>
    <t>AMARI</t>
  </si>
  <si>
    <t>Katia</t>
  </si>
  <si>
    <t>Nassim</t>
  </si>
  <si>
    <t>Béjaia</t>
  </si>
  <si>
    <t>Karima</t>
  </si>
  <si>
    <t>Faiza</t>
  </si>
  <si>
    <t>Sylia</t>
  </si>
  <si>
    <t>Samir</t>
  </si>
  <si>
    <t>Sonia</t>
  </si>
  <si>
    <t>Aicha</t>
  </si>
  <si>
    <t>Zineddine</t>
  </si>
  <si>
    <t>Feraoune</t>
  </si>
  <si>
    <t>09DR0833</t>
  </si>
  <si>
    <t>BAALI</t>
  </si>
  <si>
    <t>Mohamed el amine</t>
  </si>
  <si>
    <t>Meriem</t>
  </si>
  <si>
    <t>Seddouk</t>
  </si>
  <si>
    <t>Souad</t>
  </si>
  <si>
    <t>Thiziri</t>
  </si>
  <si>
    <t>Siham</t>
  </si>
  <si>
    <t>Feraoun</t>
  </si>
  <si>
    <t>Bilal</t>
  </si>
  <si>
    <t>Malika</t>
  </si>
  <si>
    <t>Kherrata</t>
  </si>
  <si>
    <t>BELHOCINE</t>
  </si>
  <si>
    <t>10DR410</t>
  </si>
  <si>
    <t>BENAMSILI</t>
  </si>
  <si>
    <t>Taous</t>
  </si>
  <si>
    <t>Ouzellaguene</t>
  </si>
  <si>
    <t>Amizour</t>
  </si>
  <si>
    <t>Tazmalt</t>
  </si>
  <si>
    <t>08DR384</t>
  </si>
  <si>
    <t>BENMOUSSA</t>
  </si>
  <si>
    <t>Hania</t>
  </si>
  <si>
    <t>Tlemcen</t>
  </si>
  <si>
    <t>BENOUARET</t>
  </si>
  <si>
    <t>09LCA72410CDR</t>
  </si>
  <si>
    <t>Rafik</t>
  </si>
  <si>
    <t>BERKI</t>
  </si>
  <si>
    <t>Yakourene</t>
  </si>
  <si>
    <t>Karim</t>
  </si>
  <si>
    <t>Habiba</t>
  </si>
  <si>
    <t>Warda</t>
  </si>
  <si>
    <t>Ali</t>
  </si>
  <si>
    <t>CHIBANI</t>
  </si>
  <si>
    <t>09DR0607</t>
  </si>
  <si>
    <t>CHIBOUB</t>
  </si>
  <si>
    <t>Zahoua</t>
  </si>
  <si>
    <t>Chemini</t>
  </si>
  <si>
    <t>GHANEM</t>
  </si>
  <si>
    <t>GHILAS</t>
  </si>
  <si>
    <t>Benidjellil</t>
  </si>
  <si>
    <t>Hamida</t>
  </si>
  <si>
    <t>Bouandes</t>
  </si>
  <si>
    <t>Mustapha</t>
  </si>
  <si>
    <t>Abdenour</t>
  </si>
  <si>
    <t>Semaoun</t>
  </si>
  <si>
    <t>Sidi ayad</t>
  </si>
  <si>
    <t>Darguina</t>
  </si>
  <si>
    <t>Noura</t>
  </si>
  <si>
    <t>10DR546</t>
  </si>
  <si>
    <t>ILLOUL</t>
  </si>
  <si>
    <t>Ouezna</t>
  </si>
  <si>
    <t>KACI</t>
  </si>
  <si>
    <t>KADI</t>
  </si>
  <si>
    <t>Sidi-aich</t>
  </si>
  <si>
    <t>Ouarda</t>
  </si>
  <si>
    <t>Beni maouche</t>
  </si>
  <si>
    <t>Rima</t>
  </si>
  <si>
    <t>Tinhinane</t>
  </si>
  <si>
    <t>Daouia</t>
  </si>
  <si>
    <t>Yacine</t>
  </si>
  <si>
    <t>MAZOUZI</t>
  </si>
  <si>
    <t>Sofiane</t>
  </si>
  <si>
    <t>Ait smail</t>
  </si>
  <si>
    <t>Bouzid</t>
  </si>
  <si>
    <t>MOUSSAOUI</t>
  </si>
  <si>
    <t>Faouzi</t>
  </si>
  <si>
    <t>Nabil</t>
  </si>
  <si>
    <t>09DR0475</t>
  </si>
  <si>
    <t>NASRI</t>
  </si>
  <si>
    <t>Aida</t>
  </si>
  <si>
    <t>Lydia</t>
  </si>
  <si>
    <t>Sarra</t>
  </si>
  <si>
    <t>SAIDANI</t>
  </si>
  <si>
    <t>M'chedallah</t>
  </si>
  <si>
    <t>09DR0984</t>
  </si>
  <si>
    <t>SEBAIHI</t>
  </si>
  <si>
    <t>Abd el halim</t>
  </si>
  <si>
    <t>08DR132</t>
  </si>
  <si>
    <t>SLIMANI</t>
  </si>
  <si>
    <t>09DR0731</t>
  </si>
  <si>
    <t>09DR0125</t>
  </si>
  <si>
    <t>TARAFT</t>
  </si>
  <si>
    <t>09DR0572</t>
  </si>
  <si>
    <t>TEBRI</t>
  </si>
  <si>
    <t>Kenza</t>
  </si>
  <si>
    <t>Mouloud</t>
  </si>
  <si>
    <t>Nacera</t>
  </si>
  <si>
    <t>08DR362</t>
  </si>
  <si>
    <t>YDJEDD</t>
  </si>
  <si>
    <t>08DR011</t>
  </si>
  <si>
    <t>YOUCEF KHOUDJA</t>
  </si>
  <si>
    <t>Saida</t>
  </si>
  <si>
    <t>Ministère de l'Enseignement Superieure et de la Recherche Scientifique</t>
  </si>
  <si>
    <t xml:space="preserve">Université  ABDERRAHMANE-MIRA  de Béjaia </t>
  </si>
  <si>
    <t>Département de Droit des Affaires</t>
  </si>
  <si>
    <t>Spécialité :  Droit Economique et des Affaires</t>
  </si>
  <si>
    <t>Groupe : 1</t>
  </si>
  <si>
    <t>Groupe : 4</t>
  </si>
  <si>
    <t>Groupe : 5</t>
  </si>
  <si>
    <t>Groupe : 7</t>
  </si>
  <si>
    <t>Groupe : 8</t>
  </si>
  <si>
    <t>DCIV</t>
  </si>
  <si>
    <t>DCF</t>
  </si>
  <si>
    <t>C.S</t>
  </si>
  <si>
    <t>P.Excu</t>
  </si>
  <si>
    <t>FRJ</t>
  </si>
  <si>
    <t>Unité Fondamentale</t>
  </si>
  <si>
    <t>Unité Libre</t>
  </si>
  <si>
    <t>DEcoG</t>
  </si>
  <si>
    <t>UF.S5</t>
  </si>
  <si>
    <t>Tc</t>
  </si>
  <si>
    <t>DPI</t>
  </si>
  <si>
    <t>UD.S5</t>
  </si>
  <si>
    <t>Dconc</t>
  </si>
  <si>
    <t>CA</t>
  </si>
  <si>
    <t>UC.S5</t>
  </si>
  <si>
    <t>DCivII</t>
  </si>
  <si>
    <t>DPA</t>
  </si>
  <si>
    <t>DIP</t>
  </si>
  <si>
    <t>M An</t>
  </si>
  <si>
    <t>Décision</t>
  </si>
  <si>
    <t>FAF</t>
  </si>
  <si>
    <t>DCial</t>
  </si>
  <si>
    <t>P.Civ</t>
  </si>
  <si>
    <t>D.D</t>
  </si>
  <si>
    <t>M/S5</t>
  </si>
  <si>
    <t>UL.S5</t>
  </si>
  <si>
    <t>M/S6</t>
  </si>
  <si>
    <t>Procès Verbal Annuel de Délibération de la Troisième  Année LMD</t>
  </si>
  <si>
    <t xml:space="preserve">          Faculté de Droit  et des  Sciences Politiques</t>
  </si>
  <si>
    <t>Date Naissance</t>
  </si>
  <si>
    <t>Lieu de Naissance</t>
  </si>
  <si>
    <t>Groupe : 2</t>
  </si>
  <si>
    <t>Groupe : 3</t>
  </si>
  <si>
    <t>Groupe : 6</t>
  </si>
  <si>
    <t>Groupe : 9</t>
  </si>
  <si>
    <t>Faculté de Droit  et des  Sciences Politiques</t>
  </si>
  <si>
    <t xml:space="preserve">PV DE MATIERE DE LA  TROISIEME  ANNEE </t>
  </si>
  <si>
    <t xml:space="preserve">Nom </t>
  </si>
  <si>
    <t>EMD</t>
  </si>
  <si>
    <t>TD</t>
  </si>
  <si>
    <t>M/EMD</t>
  </si>
  <si>
    <t>Droit Civil</t>
  </si>
  <si>
    <t>D.Economique Général</t>
  </si>
  <si>
    <t>D.Cial .Fondamental</t>
  </si>
  <si>
    <t>D.Propté.Indust</t>
  </si>
  <si>
    <t>Contentieux.Scial</t>
  </si>
  <si>
    <t>Fiscalité.Aff</t>
  </si>
  <si>
    <t>D.Concurrence.</t>
  </si>
  <si>
    <t>Contentieux Adm</t>
  </si>
  <si>
    <t>D.Consommation.</t>
  </si>
  <si>
    <t xml:space="preserve">Unité Libre </t>
  </si>
  <si>
    <t>Droit Civil ( Les Suretes)</t>
  </si>
  <si>
    <t>D.Cial( Ins. P.Credit)</t>
  </si>
  <si>
    <t>D.Pénal des Affaires</t>
  </si>
  <si>
    <t>D.Bancaire</t>
  </si>
  <si>
    <t>Procédures Civiles</t>
  </si>
  <si>
    <t>P.Exécution</t>
  </si>
  <si>
    <t>F.R.J</t>
  </si>
  <si>
    <t>D.Inter.Privé</t>
  </si>
  <si>
    <t>D.Douanes</t>
  </si>
  <si>
    <t>Nom :</t>
  </si>
  <si>
    <t>République Algérienne Démocratique et Populaire</t>
  </si>
  <si>
    <t>Ministère de L’Enseignement Supérieur et de la Recherche Scientifique</t>
  </si>
  <si>
    <t>Certifie que l'étudiant   ( e ) :</t>
  </si>
  <si>
    <t>Prénom  :</t>
  </si>
  <si>
    <t>Né(e) Le  :</t>
  </si>
  <si>
    <r>
      <t xml:space="preserve">A  été  déclaré(e)  admis(e)  pour  l'obtention  du  diplôme  de : </t>
    </r>
    <r>
      <rPr>
        <b/>
        <sz val="13"/>
        <color theme="1"/>
        <rFont val="Times New Roman"/>
        <family val="1"/>
      </rPr>
      <t>licence</t>
    </r>
  </si>
  <si>
    <t xml:space="preserve">Domaine : </t>
  </si>
  <si>
    <t>Filière :</t>
  </si>
  <si>
    <t xml:space="preserve">Spécialité : </t>
  </si>
  <si>
    <t>DROIT ECONOMIQUE ET DES AFFAIRES</t>
  </si>
  <si>
    <t>Date de délibération :</t>
  </si>
  <si>
    <t>Promotion :</t>
  </si>
  <si>
    <t>Cette  attestation  est  délivrée  pour  servir  et  valoir  ce  que  de  droit.</t>
  </si>
  <si>
    <t xml:space="preserve">Fait à Bejaia le : </t>
  </si>
  <si>
    <t>Le Doyen</t>
  </si>
  <si>
    <t>Adresse : Faculté de Droit et des Sciences Politiques - Campus Aboudaou Béjaia</t>
  </si>
  <si>
    <t>email : facdroit_bej@yahoo.fr     ●     Site Web : http://www.univ-bejaia.dz</t>
  </si>
  <si>
    <t>U.Complémentaire</t>
  </si>
  <si>
    <t>U.Fondamentale</t>
  </si>
  <si>
    <t>C.AD</t>
  </si>
  <si>
    <t>DCons</t>
  </si>
  <si>
    <t>C.C</t>
  </si>
  <si>
    <t>à :</t>
  </si>
  <si>
    <t>Tél: 034-22-93-57     ●     Fax: 034-22-93-57     ●     Département poste N°:3075</t>
  </si>
  <si>
    <t>Veuillez saisir le numero correspondant a l'etudiant(e)</t>
  </si>
  <si>
    <t>Etablissement : UNIVERSITE ABDERRAHMANE MIRA - BEJAIA</t>
  </si>
  <si>
    <t>Faculté de Droit et des Sciences Politiques</t>
  </si>
  <si>
    <t>→</t>
  </si>
  <si>
    <t>←</t>
  </si>
  <si>
    <r>
      <rPr>
        <b/>
        <u/>
        <sz val="11"/>
        <color theme="1"/>
        <rFont val="Cambria"/>
        <family val="1"/>
        <scheme val="major"/>
      </rPr>
      <t>Nom</t>
    </r>
    <r>
      <rPr>
        <b/>
        <sz val="11"/>
        <color theme="1"/>
        <rFont val="Cambria"/>
        <family val="1"/>
        <scheme val="major"/>
      </rPr>
      <t xml:space="preserve"> :</t>
    </r>
  </si>
  <si>
    <r>
      <rPr>
        <b/>
        <u/>
        <sz val="11"/>
        <color theme="1"/>
        <rFont val="Cambria"/>
        <family val="1"/>
        <scheme val="major"/>
      </rPr>
      <t>Prénom</t>
    </r>
    <r>
      <rPr>
        <b/>
        <sz val="11"/>
        <color theme="1"/>
        <rFont val="Cambria"/>
        <family val="1"/>
        <scheme val="major"/>
      </rPr>
      <t xml:space="preserve"> :</t>
    </r>
  </si>
  <si>
    <r>
      <rPr>
        <b/>
        <u/>
        <sz val="11"/>
        <color theme="1"/>
        <rFont val="Cambria"/>
        <family val="1"/>
        <scheme val="major"/>
      </rPr>
      <t>Date et lieu de naissance</t>
    </r>
    <r>
      <rPr>
        <b/>
        <sz val="11"/>
        <color theme="1"/>
        <rFont val="Cambria"/>
        <family val="1"/>
        <scheme val="major"/>
      </rPr>
      <t xml:space="preserve"> :</t>
    </r>
  </si>
  <si>
    <t>à</t>
  </si>
  <si>
    <r>
      <rPr>
        <b/>
        <u/>
        <sz val="11"/>
        <color theme="1"/>
        <rFont val="Cambria"/>
        <family val="1"/>
        <scheme val="major"/>
      </rPr>
      <t>N° d'inscription</t>
    </r>
    <r>
      <rPr>
        <b/>
        <sz val="11"/>
        <color theme="1"/>
        <rFont val="Cambria"/>
        <family val="1"/>
        <scheme val="major"/>
      </rPr>
      <t xml:space="preserve"> :</t>
    </r>
  </si>
  <si>
    <r>
      <rPr>
        <b/>
        <u/>
        <sz val="11"/>
        <color theme="1"/>
        <rFont val="Cambria"/>
        <family val="1"/>
        <scheme val="major"/>
      </rPr>
      <t>Diplôme préparé</t>
    </r>
    <r>
      <rPr>
        <b/>
        <sz val="11"/>
        <color theme="1"/>
        <rFont val="Cambria"/>
        <family val="1"/>
        <scheme val="major"/>
      </rPr>
      <t xml:space="preserve"> :</t>
    </r>
  </si>
  <si>
    <t>Licence</t>
  </si>
  <si>
    <t>Semestre</t>
  </si>
  <si>
    <t>Unité d'Enseignement</t>
  </si>
  <si>
    <t>Matières constitutives de l'unité d'enseignement</t>
  </si>
  <si>
    <t>Résultats obtenus</t>
  </si>
  <si>
    <t>Nature</t>
  </si>
  <si>
    <t>Code et intitulé</t>
  </si>
  <si>
    <t>Crédits requis</t>
  </si>
  <si>
    <t>Coef</t>
  </si>
  <si>
    <t>Intitulé(s)</t>
  </si>
  <si>
    <t>Matières</t>
  </si>
  <si>
    <t>U.E</t>
  </si>
  <si>
    <t>Note</t>
  </si>
  <si>
    <t>Crédits</t>
  </si>
  <si>
    <t>Session</t>
  </si>
  <si>
    <t>U.E.F</t>
  </si>
  <si>
    <t>UNITÉ D'ENSEIGNEMENT FONDAMENTALE</t>
  </si>
  <si>
    <t>U.E.C</t>
  </si>
  <si>
    <r>
      <rPr>
        <b/>
        <u/>
        <sz val="11"/>
        <color theme="1"/>
        <rFont val="Cambria"/>
        <family val="1"/>
        <scheme val="major"/>
      </rPr>
      <t>Année Universitaire</t>
    </r>
    <r>
      <rPr>
        <b/>
        <sz val="11"/>
        <color theme="1"/>
        <rFont val="Cambria"/>
        <family val="1"/>
        <scheme val="major"/>
      </rPr>
      <t xml:space="preserve"> :    </t>
    </r>
  </si>
  <si>
    <t>a :</t>
  </si>
  <si>
    <t>Beni Maouche</t>
  </si>
  <si>
    <r>
      <rPr>
        <b/>
        <u/>
        <sz val="12"/>
        <color theme="1"/>
        <rFont val="Cambria"/>
        <family val="1"/>
        <scheme val="major"/>
      </rPr>
      <t>Spécialité :</t>
    </r>
    <r>
      <rPr>
        <u/>
        <sz val="11"/>
        <color theme="1"/>
        <rFont val="Cambria"/>
        <family val="1"/>
        <scheme val="major"/>
      </rPr>
      <t xml:space="preserve">   </t>
    </r>
    <r>
      <rPr>
        <b/>
        <sz val="11"/>
        <color theme="1"/>
        <rFont val="Cambria"/>
        <family val="1"/>
        <scheme val="major"/>
      </rPr>
      <t>Droit Economique  et  des  Affaires</t>
    </r>
  </si>
  <si>
    <t>SEMESTRE     (0 5)</t>
  </si>
  <si>
    <t>Droit Civil (Les Contrats Spéciaux)</t>
  </si>
  <si>
    <t xml:space="preserve">      Normale</t>
  </si>
  <si>
    <t>Droit Economique Général</t>
  </si>
  <si>
    <t>DroitCommercial Fondamental</t>
  </si>
  <si>
    <t>UNITÉ D'ENSEIGNEMENT COMPLEMENTAIRE</t>
  </si>
  <si>
    <t>Droit de la Propriété Industrielle</t>
  </si>
  <si>
    <t>Contentieux Social</t>
  </si>
  <si>
    <t>Fiscalité des Affaires</t>
  </si>
  <si>
    <t>U.E.L</t>
  </si>
  <si>
    <t>UNITÉ  D'ENSEIGNEMENT LIBRE</t>
  </si>
  <si>
    <t xml:space="preserve">Droit de la Concurrence </t>
  </si>
  <si>
    <t>Contentieux Administratif</t>
  </si>
  <si>
    <t>Droit de la Consommation</t>
  </si>
  <si>
    <t>SEMESTRE    (06)</t>
  </si>
  <si>
    <t>Droit Civil  ( Les Suretés)</t>
  </si>
  <si>
    <t xml:space="preserve">Droit Commercial </t>
  </si>
  <si>
    <t>Droit Pénal des Affaires</t>
  </si>
  <si>
    <t>Droit Bancaire</t>
  </si>
  <si>
    <t>Procédures d'Exécution</t>
  </si>
  <si>
    <t>Faillite et Reglement Judiciaire</t>
  </si>
  <si>
    <t xml:space="preserve">Droit International Privé </t>
  </si>
  <si>
    <t>Droit des Douanes</t>
  </si>
  <si>
    <t>جامعة عبد الرحمان ميرة - بجاية</t>
  </si>
  <si>
    <t>Année universitaire: 2012-2013</t>
  </si>
  <si>
    <t>Nombre :  269</t>
  </si>
  <si>
    <t>09DR0814</t>
  </si>
  <si>
    <t>ABDELOUHAB</t>
  </si>
  <si>
    <t>11DR1318</t>
  </si>
  <si>
    <t>ABOUR</t>
  </si>
  <si>
    <t>Ain el hammam</t>
  </si>
  <si>
    <t>09DR0818</t>
  </si>
  <si>
    <t>AIT ABBAS</t>
  </si>
  <si>
    <t>09DR0389</t>
  </si>
  <si>
    <t>AIT HABIB</t>
  </si>
  <si>
    <t>09LCA24910CDR</t>
  </si>
  <si>
    <t>AIT MANSOUR</t>
  </si>
  <si>
    <t>10DR054</t>
  </si>
  <si>
    <t>AITOUTE</t>
  </si>
  <si>
    <t>AKKOUCHE</t>
  </si>
  <si>
    <t>Hocine</t>
  </si>
  <si>
    <t>11DR0441</t>
  </si>
  <si>
    <t>09DR0646</t>
  </si>
  <si>
    <t>AMAROUCHE</t>
  </si>
  <si>
    <t>Samira</t>
  </si>
  <si>
    <t>AMRANE</t>
  </si>
  <si>
    <t>11DR1021</t>
  </si>
  <si>
    <t>ARAB</t>
  </si>
  <si>
    <t>Silya</t>
  </si>
  <si>
    <t>ATMANI</t>
  </si>
  <si>
    <t>Ighil ali</t>
  </si>
  <si>
    <t>BATROUNI</t>
  </si>
  <si>
    <t>11DR0035</t>
  </si>
  <si>
    <t>Nabila</t>
  </si>
  <si>
    <t>bejaia</t>
  </si>
  <si>
    <t>09DR0401</t>
  </si>
  <si>
    <t>BECHAR</t>
  </si>
  <si>
    <t>Louiza</t>
  </si>
  <si>
    <t>09DR0872</t>
  </si>
  <si>
    <t>BEKHAKH</t>
  </si>
  <si>
    <t>Aimed</t>
  </si>
  <si>
    <t>Kendira</t>
  </si>
  <si>
    <t>Abdelhafid</t>
  </si>
  <si>
    <t>10DR399</t>
  </si>
  <si>
    <t>BELAID</t>
  </si>
  <si>
    <t>10DR160</t>
  </si>
  <si>
    <t>BELAL</t>
  </si>
  <si>
    <t>09DR0752</t>
  </si>
  <si>
    <t>BELDJOUDI</t>
  </si>
  <si>
    <t>Abdelkader</t>
  </si>
  <si>
    <t>Bordj bou arreridj</t>
  </si>
  <si>
    <t>09DR0256</t>
  </si>
  <si>
    <t>Chabha</t>
  </si>
  <si>
    <t>09DR0596</t>
  </si>
  <si>
    <t>BELKEBLA</t>
  </si>
  <si>
    <t>Fairouz</t>
  </si>
  <si>
    <t>11DR0056</t>
  </si>
  <si>
    <t>BEN KHABLA</t>
  </si>
  <si>
    <t>BILLAL</t>
  </si>
  <si>
    <t>11DR0974</t>
  </si>
  <si>
    <t>BEN SAADI</t>
  </si>
  <si>
    <t>10DR666</t>
  </si>
  <si>
    <t>BEN SIDHOUM</t>
  </si>
  <si>
    <t>Youba</t>
  </si>
  <si>
    <t>08DR327</t>
  </si>
  <si>
    <t>BENALLOU</t>
  </si>
  <si>
    <t>Elafroun</t>
  </si>
  <si>
    <t>10DR629</t>
  </si>
  <si>
    <t>BENAZZOUZ</t>
  </si>
  <si>
    <t>M'sisna</t>
  </si>
  <si>
    <t>11DR0542</t>
  </si>
  <si>
    <t>BENBERKANE</t>
  </si>
  <si>
    <t>Hakim</t>
  </si>
  <si>
    <t>10DR580</t>
  </si>
  <si>
    <t>BENBOUZID</t>
  </si>
  <si>
    <t>Zemmoura</t>
  </si>
  <si>
    <t>09LCA36510CDR</t>
  </si>
  <si>
    <t>BENCHALAL</t>
  </si>
  <si>
    <t>Farouk</t>
  </si>
  <si>
    <t>Madjid</t>
  </si>
  <si>
    <t>11DR0777</t>
  </si>
  <si>
    <t>BENKHELOUF</t>
  </si>
  <si>
    <t>Lina</t>
  </si>
  <si>
    <t>BENNAI</t>
  </si>
  <si>
    <t>10DR175</t>
  </si>
  <si>
    <t>Hinane</t>
  </si>
  <si>
    <t>09DR0670</t>
  </si>
  <si>
    <t>Rabia</t>
  </si>
  <si>
    <t>11DR0109</t>
  </si>
  <si>
    <t>BENSEGHIR</t>
  </si>
  <si>
    <t>10DR093</t>
  </si>
  <si>
    <t>BENSID</t>
  </si>
  <si>
    <t>11DR0739</t>
  </si>
  <si>
    <t>11DR0722</t>
  </si>
  <si>
    <t>BORDJIHANE</t>
  </si>
  <si>
    <t>10DR083</t>
  </si>
  <si>
    <t>BOUABOUD</t>
  </si>
  <si>
    <t>10DR074</t>
  </si>
  <si>
    <t>BOUAFIA</t>
  </si>
  <si>
    <t>Malek</t>
  </si>
  <si>
    <t>BOUCHELLAH</t>
  </si>
  <si>
    <t>09DR0332</t>
  </si>
  <si>
    <t>BOUCHOUCHA</t>
  </si>
  <si>
    <t>10DR159</t>
  </si>
  <si>
    <t>BOUMERIDJA</t>
  </si>
  <si>
    <t>09DR0967</t>
  </si>
  <si>
    <t>BOUSBA</t>
  </si>
  <si>
    <t>10DR360</t>
  </si>
  <si>
    <t>BENAREZKI</t>
  </si>
  <si>
    <t>Youghourta</t>
  </si>
  <si>
    <t>09DR0660</t>
  </si>
  <si>
    <t>CHABANE CHAOUCHE</t>
  </si>
  <si>
    <t>Haizer</t>
  </si>
  <si>
    <t>09DR0155</t>
  </si>
  <si>
    <t>CHAIB</t>
  </si>
  <si>
    <t>Latifa</t>
  </si>
  <si>
    <t>09DR0409</t>
  </si>
  <si>
    <t>CHALANE</t>
  </si>
  <si>
    <t>Amara</t>
  </si>
  <si>
    <t>10DR612</t>
  </si>
  <si>
    <t>CHELBI</t>
  </si>
  <si>
    <t>Yahia</t>
  </si>
  <si>
    <t>El flaye</t>
  </si>
  <si>
    <t>10DR259</t>
  </si>
  <si>
    <t>Amirouche</t>
  </si>
  <si>
    <t>10DR479</t>
  </si>
  <si>
    <t>CHIKHI</t>
  </si>
  <si>
    <t>Mohamed sadek</t>
  </si>
  <si>
    <t>10DR182</t>
  </si>
  <si>
    <t>DERGAOUI</t>
  </si>
  <si>
    <t>09DR0043</t>
  </si>
  <si>
    <t>FATHI</t>
  </si>
  <si>
    <t>Ghania</t>
  </si>
  <si>
    <t>11DR1052</t>
  </si>
  <si>
    <t>09DR0052</t>
  </si>
  <si>
    <t>GHEZZOU</t>
  </si>
  <si>
    <t>Celia</t>
  </si>
  <si>
    <t>08DR321</t>
  </si>
  <si>
    <t>HADDAD</t>
  </si>
  <si>
    <t>Taskriout</t>
  </si>
  <si>
    <t>09LCA07310CDR</t>
  </si>
  <si>
    <t>HAMMICHE</t>
  </si>
  <si>
    <t>Firouz</t>
  </si>
  <si>
    <t>Kafia</t>
  </si>
  <si>
    <t>Fatima</t>
  </si>
  <si>
    <t>09DR0323</t>
  </si>
  <si>
    <t>HAROUNE</t>
  </si>
  <si>
    <t>Nouria</t>
  </si>
  <si>
    <t>10DR572</t>
  </si>
  <si>
    <t>IBRIR</t>
  </si>
  <si>
    <t>Djoua</t>
  </si>
  <si>
    <t>09DR0806</t>
  </si>
  <si>
    <t>IKHLEF</t>
  </si>
  <si>
    <t>11DR0562</t>
  </si>
  <si>
    <t>ALOUACHE</t>
  </si>
  <si>
    <t>09DR10T13</t>
  </si>
  <si>
    <t>IOUKNANE</t>
  </si>
  <si>
    <t>Hafidha</t>
  </si>
  <si>
    <t>Timzrit</t>
  </si>
  <si>
    <t>Ait r'zine</t>
  </si>
  <si>
    <t>10DR632</t>
  </si>
  <si>
    <t>ISSAADI</t>
  </si>
  <si>
    <t>Ibtissam</t>
  </si>
  <si>
    <t>11DR0314</t>
  </si>
  <si>
    <t>11DR1226</t>
  </si>
  <si>
    <t>Yassine</t>
  </si>
  <si>
    <t>09DR0786</t>
  </si>
  <si>
    <t>Halim</t>
  </si>
  <si>
    <t>MAOUCHE</t>
  </si>
  <si>
    <t>10DR573</t>
  </si>
  <si>
    <t>Fouzi</t>
  </si>
  <si>
    <t>10DR665</t>
  </si>
  <si>
    <t>MEKIRECHE</t>
  </si>
  <si>
    <t>Abderezak</t>
  </si>
  <si>
    <t>Ahnif</t>
  </si>
  <si>
    <t>MEZIANI</t>
  </si>
  <si>
    <t>10DR335</t>
  </si>
  <si>
    <t>MOKHTARI</t>
  </si>
  <si>
    <t>11DR0865</t>
  </si>
  <si>
    <t>11DR1233</t>
  </si>
  <si>
    <t>OUBAKLI</t>
  </si>
  <si>
    <t>SALHI</t>
  </si>
  <si>
    <t>09DR0899</t>
  </si>
  <si>
    <t>SOUICI</t>
  </si>
  <si>
    <t>10DR664</t>
  </si>
  <si>
    <t>TOUATI</t>
  </si>
  <si>
    <t>Adel</t>
  </si>
  <si>
    <t>Bouandas</t>
  </si>
  <si>
    <t>YAHIAOUI</t>
  </si>
  <si>
    <t>11DR0790</t>
  </si>
  <si>
    <t>YAHOUI</t>
  </si>
  <si>
    <t>10DR310</t>
  </si>
  <si>
    <t>YALAOUI</t>
  </si>
  <si>
    <t>Walid</t>
  </si>
  <si>
    <t>10DR457</t>
  </si>
  <si>
    <t>ZERAIBI</t>
  </si>
  <si>
    <t>Abdel ghani</t>
  </si>
  <si>
    <t>B.b.a</t>
  </si>
  <si>
    <t xml:space="preserve">                                                     Groupe   2</t>
  </si>
  <si>
    <t>Session S1</t>
  </si>
  <si>
    <t>Session S2</t>
  </si>
  <si>
    <t>SCIENCES JURIDIQUES ET ADMINISTRATIVES</t>
  </si>
  <si>
    <t>Exclu</t>
  </si>
  <si>
    <t>C.D</t>
  </si>
  <si>
    <r>
      <rPr>
        <b/>
        <u/>
        <sz val="11"/>
        <color theme="1"/>
        <rFont val="Cambria"/>
        <family val="1"/>
        <scheme val="major"/>
      </rPr>
      <t>Filière</t>
    </r>
    <r>
      <rPr>
        <b/>
        <sz val="11"/>
        <color theme="1"/>
        <rFont val="Cambria"/>
        <family val="1"/>
        <scheme val="major"/>
      </rPr>
      <t xml:space="preserve"> :     Science Juridiques et Administratives</t>
    </r>
  </si>
  <si>
    <t>113008198</t>
  </si>
  <si>
    <t>01/01/1993</t>
  </si>
  <si>
    <t>Tighilt ou miel</t>
  </si>
  <si>
    <t>ABALACHE</t>
  </si>
  <si>
    <t>kahina</t>
  </si>
  <si>
    <t>113006185</t>
  </si>
  <si>
    <t>16/11/1991</t>
  </si>
  <si>
    <t>ABBACI</t>
  </si>
  <si>
    <t>11DR0763</t>
  </si>
  <si>
    <t>08/12/1991</t>
  </si>
  <si>
    <t>ABBADI</t>
  </si>
  <si>
    <t>11DR0844</t>
  </si>
  <si>
    <t>17/12/1991</t>
  </si>
  <si>
    <t>ABBAS</t>
  </si>
  <si>
    <t>11/06/1990</t>
  </si>
  <si>
    <t>13/07/1987</t>
  </si>
  <si>
    <t>11DR0838</t>
  </si>
  <si>
    <t>19/01/1988</t>
  </si>
  <si>
    <t>Zentout</t>
  </si>
  <si>
    <t>ABIDER</t>
  </si>
  <si>
    <t>06/10/1990</t>
  </si>
  <si>
    <t>09DR0076</t>
  </si>
  <si>
    <t>08/11/1985</t>
  </si>
  <si>
    <t>ACHEUK</t>
  </si>
  <si>
    <t>Liliane</t>
  </si>
  <si>
    <t>11DR0422</t>
  </si>
  <si>
    <t>02/10/1991</t>
  </si>
  <si>
    <t>ACHIOU</t>
  </si>
  <si>
    <t>113000157</t>
  </si>
  <si>
    <t>23/02/1991</t>
  </si>
  <si>
    <t>sidi-aich</t>
  </si>
  <si>
    <t>19/10/1989</t>
  </si>
  <si>
    <t>11DR0026</t>
  </si>
  <si>
    <t>06/01/1987</t>
  </si>
  <si>
    <t>ADEL</t>
  </si>
  <si>
    <t>11DR1300</t>
  </si>
  <si>
    <t>19/10/1991</t>
  </si>
  <si>
    <t>AGOUNE</t>
  </si>
  <si>
    <t>09DR0913</t>
  </si>
  <si>
    <t>16/01/1986</t>
  </si>
  <si>
    <t>AIDOUN</t>
  </si>
  <si>
    <t>Nachida</t>
  </si>
  <si>
    <t>11DR0009</t>
  </si>
  <si>
    <t>18/05/1987</t>
  </si>
  <si>
    <t>BEJAIA</t>
  </si>
  <si>
    <t>AISSANI</t>
  </si>
  <si>
    <t>Chahinez</t>
  </si>
  <si>
    <t>03/11/1987</t>
  </si>
  <si>
    <t>11DR0672</t>
  </si>
  <si>
    <t>30/12/1989</t>
  </si>
  <si>
    <t>AIT AISSA</t>
  </si>
  <si>
    <t>11DR0098</t>
  </si>
  <si>
    <t>13/02/1991</t>
  </si>
  <si>
    <t>Wissam</t>
  </si>
  <si>
    <t>04/12/1987</t>
  </si>
  <si>
    <t>24/05/1988</t>
  </si>
  <si>
    <t>11DR0880</t>
  </si>
  <si>
    <t>27/09/1990</t>
  </si>
  <si>
    <t>01/06/1986</t>
  </si>
  <si>
    <t>113000287</t>
  </si>
  <si>
    <t>16/02/1992</t>
  </si>
  <si>
    <t>AIT MEBROUK</t>
  </si>
  <si>
    <t>13/03/1988</t>
  </si>
  <si>
    <t>11DR0244</t>
  </si>
  <si>
    <t>12/09/1990</t>
  </si>
  <si>
    <t>AKHLOUF</t>
  </si>
  <si>
    <t>Fatah</t>
  </si>
  <si>
    <t>11DR0573</t>
  </si>
  <si>
    <t>27/03/1988</t>
  </si>
  <si>
    <t>11DR0344</t>
  </si>
  <si>
    <t>05/04/1988</t>
  </si>
  <si>
    <t>Seghira</t>
  </si>
  <si>
    <t>11DR0666</t>
  </si>
  <si>
    <t>27/11/1991</t>
  </si>
  <si>
    <t>Azazga</t>
  </si>
  <si>
    <t>ALI</t>
  </si>
  <si>
    <t>11DR0817</t>
  </si>
  <si>
    <t>13/09/1987</t>
  </si>
  <si>
    <t>ALLOUT</t>
  </si>
  <si>
    <t>113010267</t>
  </si>
  <si>
    <t>10/09/1991</t>
  </si>
  <si>
    <t>Souk El Tenine</t>
  </si>
  <si>
    <t>AMAOUCHE</t>
  </si>
  <si>
    <t>dahbia</t>
  </si>
  <si>
    <t>07/10/1990</t>
  </si>
  <si>
    <t>11DR0252</t>
  </si>
  <si>
    <t>03/08/1991</t>
  </si>
  <si>
    <t>26/06/1987</t>
  </si>
  <si>
    <t>11DR0798</t>
  </si>
  <si>
    <t>13/03/1992</t>
  </si>
  <si>
    <t>Souk el tennine</t>
  </si>
  <si>
    <t>AMGHAR</t>
  </si>
  <si>
    <t>Selwa</t>
  </si>
  <si>
    <t>24/10/1991</t>
  </si>
  <si>
    <t>11DR0847</t>
  </si>
  <si>
    <t>05/01/1990</t>
  </si>
  <si>
    <t>Beni k'sila</t>
  </si>
  <si>
    <t>AMRAOUI</t>
  </si>
  <si>
    <t>Drifa</t>
  </si>
  <si>
    <t>113008903</t>
  </si>
  <si>
    <t>20/01/1987</t>
  </si>
  <si>
    <t>AMZAL</t>
  </si>
  <si>
    <t>ALIA</t>
  </si>
  <si>
    <t>113013121</t>
  </si>
  <si>
    <t>24/02/1992</t>
  </si>
  <si>
    <t>halim</t>
  </si>
  <si>
    <t>113000181</t>
  </si>
  <si>
    <t>02/08/1989</t>
  </si>
  <si>
    <t>fatiha</t>
  </si>
  <si>
    <t>11DR0414</t>
  </si>
  <si>
    <t>07/01/1990</t>
  </si>
  <si>
    <t>AYACHE</t>
  </si>
  <si>
    <t>Samra</t>
  </si>
  <si>
    <t>09DR0191</t>
  </si>
  <si>
    <t>15/01/1989</t>
  </si>
  <si>
    <t>Tizi larbaa</t>
  </si>
  <si>
    <t>AZZAR</t>
  </si>
  <si>
    <t>Nadir</t>
  </si>
  <si>
    <t>11DR0734</t>
  </si>
  <si>
    <t>16/09/1990</t>
  </si>
  <si>
    <t>Soraya</t>
  </si>
  <si>
    <t>11DR1063</t>
  </si>
  <si>
    <t>06/01/1990</t>
  </si>
  <si>
    <t>AZZOUZ</t>
  </si>
  <si>
    <t>21/08/1987</t>
  </si>
  <si>
    <t>11DR0348</t>
  </si>
  <si>
    <t>19/09/1990</t>
  </si>
  <si>
    <t>BACHA</t>
  </si>
  <si>
    <t>31/12/1987</t>
  </si>
  <si>
    <t>NABILA</t>
  </si>
  <si>
    <t>17/10/1985</t>
  </si>
  <si>
    <t>11DR1141</t>
  </si>
  <si>
    <t>06/10/1991</t>
  </si>
  <si>
    <t>BEDHOUCHE</t>
  </si>
  <si>
    <t>Mohamed lamine</t>
  </si>
  <si>
    <t>17/04/1987</t>
  </si>
  <si>
    <t>02/09/1989</t>
  </si>
  <si>
    <t>113009454</t>
  </si>
  <si>
    <t>07/01/1989</t>
  </si>
  <si>
    <t>ifalan</t>
  </si>
  <si>
    <t>Belaid</t>
  </si>
  <si>
    <t>Zoubida</t>
  </si>
  <si>
    <t>02/02/1987</t>
  </si>
  <si>
    <t>21/09/1985</t>
  </si>
  <si>
    <t>14/05/1988</t>
  </si>
  <si>
    <t>11DR0189</t>
  </si>
  <si>
    <t>31/03/1988</t>
  </si>
  <si>
    <t>BELKADI</t>
  </si>
  <si>
    <t>22/12/1986</t>
  </si>
  <si>
    <t>10DR483</t>
  </si>
  <si>
    <t>07/06/1987</t>
  </si>
  <si>
    <t>BELLACHE</t>
  </si>
  <si>
    <t>12/02/1992</t>
  </si>
  <si>
    <t>11DR0354</t>
  </si>
  <si>
    <t>en 1988</t>
  </si>
  <si>
    <t>BEN MAMAS</t>
  </si>
  <si>
    <t>Djamila</t>
  </si>
  <si>
    <t>10/04/1987</t>
  </si>
  <si>
    <t>18/03/1987</t>
  </si>
  <si>
    <t>11DR0949</t>
  </si>
  <si>
    <t>23/03/1991</t>
  </si>
  <si>
    <t>BENABDELHAK</t>
  </si>
  <si>
    <t>03/05/1985</t>
  </si>
  <si>
    <t>01/09/1990</t>
  </si>
  <si>
    <t>15/03/1988</t>
  </si>
  <si>
    <t>15/05/1989</t>
  </si>
  <si>
    <t>11DR1075</t>
  </si>
  <si>
    <t>24/12/1988</t>
  </si>
  <si>
    <t>Bouzareah</t>
  </si>
  <si>
    <t>BENBELAID</t>
  </si>
  <si>
    <t>Kheireddine</t>
  </si>
  <si>
    <t>18/12/1990</t>
  </si>
  <si>
    <t>01/02/1985</t>
  </si>
  <si>
    <t>30/10/1988</t>
  </si>
  <si>
    <t>11DR0812</t>
  </si>
  <si>
    <t>24/02/1991</t>
  </si>
  <si>
    <t>BENCHERIF</t>
  </si>
  <si>
    <t>11DR0636</t>
  </si>
  <si>
    <t>23/05/1989</t>
  </si>
  <si>
    <t>BENHELLAL</t>
  </si>
  <si>
    <t>11DR0939</t>
  </si>
  <si>
    <t>08/11/1986</t>
  </si>
  <si>
    <t>Draa el gaid</t>
  </si>
  <si>
    <t>BENISSAD</t>
  </si>
  <si>
    <t>113006408</t>
  </si>
  <si>
    <t>22/11/1991</t>
  </si>
  <si>
    <t>BENKERROU</t>
  </si>
  <si>
    <t>yamina</t>
  </si>
  <si>
    <t>25/11/1987</t>
  </si>
  <si>
    <t>22/01/1988</t>
  </si>
  <si>
    <t>06/03/1987</t>
  </si>
  <si>
    <t>01/07/1988</t>
  </si>
  <si>
    <t>29/03/1986</t>
  </si>
  <si>
    <t>11DR0720</t>
  </si>
  <si>
    <t>25/12/1990</t>
  </si>
  <si>
    <t>BENSADI</t>
  </si>
  <si>
    <t>113000621</t>
  </si>
  <si>
    <t>22/05/1991</t>
  </si>
  <si>
    <t>BENSALEM</t>
  </si>
  <si>
    <t>10/01/1991</t>
  </si>
  <si>
    <t>06/02/1991</t>
  </si>
  <si>
    <t>113003955</t>
  </si>
  <si>
    <t>22/02/1992</t>
  </si>
  <si>
    <t>BERKANI</t>
  </si>
  <si>
    <t>souaad</t>
  </si>
  <si>
    <t>06/04/1991</t>
  </si>
  <si>
    <t>113004146</t>
  </si>
  <si>
    <t>06/08/1990</t>
  </si>
  <si>
    <t>BEZNIA</t>
  </si>
  <si>
    <t>KAHINA</t>
  </si>
  <si>
    <t>15/02/1985</t>
  </si>
  <si>
    <t>20/11/1989</t>
  </si>
  <si>
    <t>11/01/1990</t>
  </si>
  <si>
    <t>11DR0884</t>
  </si>
  <si>
    <t>08/02/1989</t>
  </si>
  <si>
    <t>M'cissna</t>
  </si>
  <si>
    <t>BOUALLAK</t>
  </si>
  <si>
    <t>Saloua</t>
  </si>
  <si>
    <t>10DR356</t>
  </si>
  <si>
    <t>15/04/1991</t>
  </si>
  <si>
    <t>BOUBALOU</t>
  </si>
  <si>
    <t>11DR0277</t>
  </si>
  <si>
    <t>10/09/1990</t>
  </si>
  <si>
    <t>BOUBERKA</t>
  </si>
  <si>
    <t>11DR0018</t>
  </si>
  <si>
    <t>04/12/1988</t>
  </si>
  <si>
    <t>BOUCHEBBAH</t>
  </si>
  <si>
    <t>Hanifa</t>
  </si>
  <si>
    <t>11DR0380</t>
  </si>
  <si>
    <t>13/06/1991</t>
  </si>
  <si>
    <t>11DR0272</t>
  </si>
  <si>
    <t>26/03/1988</t>
  </si>
  <si>
    <t>BOUCHERBA</t>
  </si>
  <si>
    <t>09DR0733</t>
  </si>
  <si>
    <t>01/11/1988</t>
  </si>
  <si>
    <t>BOUCHETAOUI</t>
  </si>
  <si>
    <t>09DR0848</t>
  </si>
  <si>
    <t>01/04/1986</t>
  </si>
  <si>
    <t>Ighrem</t>
  </si>
  <si>
    <t>BOUCHICHE</t>
  </si>
  <si>
    <t>15/09/1990</t>
  </si>
  <si>
    <t>10DR330</t>
  </si>
  <si>
    <t>15/05/1988</t>
  </si>
  <si>
    <t>BOUDJEMA</t>
  </si>
  <si>
    <t>Zineb</t>
  </si>
  <si>
    <t>113004124</t>
  </si>
  <si>
    <t>16/11/1988</t>
  </si>
  <si>
    <t>BOUDRIOUA</t>
  </si>
  <si>
    <t>Rida</t>
  </si>
  <si>
    <t>11DR0279</t>
  </si>
  <si>
    <t>27/11/1988</t>
  </si>
  <si>
    <t>BOUGHANEM</t>
  </si>
  <si>
    <t>10DR560</t>
  </si>
  <si>
    <t>27/08/1989</t>
  </si>
  <si>
    <t>BOUHDOU</t>
  </si>
  <si>
    <t>Redouane</t>
  </si>
  <si>
    <t>11DR0881</t>
  </si>
  <si>
    <t>21/04/1991</t>
  </si>
  <si>
    <t>BOUHITEM</t>
  </si>
  <si>
    <t>Amel</t>
  </si>
  <si>
    <t>113014874</t>
  </si>
  <si>
    <t>28/07/1992</t>
  </si>
  <si>
    <t>sidi aich</t>
  </si>
  <si>
    <t>BOUKARI</t>
  </si>
  <si>
    <t>lilia</t>
  </si>
  <si>
    <t>113012782</t>
  </si>
  <si>
    <t>21/03/1992</t>
  </si>
  <si>
    <t>BOUKERROUI</t>
  </si>
  <si>
    <t>Jugurta</t>
  </si>
  <si>
    <t>11DR0683</t>
  </si>
  <si>
    <t>BOUMRAOU</t>
  </si>
  <si>
    <t>113009552</t>
  </si>
  <si>
    <t>02/10/1992</t>
  </si>
  <si>
    <t>BOUNAIM</t>
  </si>
  <si>
    <t>MESSAOUD</t>
  </si>
  <si>
    <t>11DR0617</t>
  </si>
  <si>
    <t>26/01/1989</t>
  </si>
  <si>
    <t>Zehira</t>
  </si>
  <si>
    <t>11DR0099</t>
  </si>
  <si>
    <t>01/06/1991</t>
  </si>
  <si>
    <t>BOURDJAH</t>
  </si>
  <si>
    <t>03/02/1989</t>
  </si>
  <si>
    <t>113008640</t>
  </si>
  <si>
    <t>12/01/1992</t>
  </si>
  <si>
    <t>BOUSRI</t>
  </si>
  <si>
    <t>Fouad</t>
  </si>
  <si>
    <t>11DR1224</t>
  </si>
  <si>
    <t>22/01/1992</t>
  </si>
  <si>
    <t>BOUYOUCEF</t>
  </si>
  <si>
    <t>11DR0066</t>
  </si>
  <si>
    <t>15/01/1987</t>
  </si>
  <si>
    <t>Sidi Aich</t>
  </si>
  <si>
    <t>BOUZIDI</t>
  </si>
  <si>
    <t>Radia</t>
  </si>
  <si>
    <t>11DR1183</t>
  </si>
  <si>
    <t>18/05/1990</t>
  </si>
  <si>
    <t>BRABEZ</t>
  </si>
  <si>
    <t>Lyes</t>
  </si>
  <si>
    <t>10/02/1987</t>
  </si>
  <si>
    <t>01/01/1987</t>
  </si>
  <si>
    <t>11DR0187</t>
  </si>
  <si>
    <t>26/03/1990</t>
  </si>
  <si>
    <t>CHALAL</t>
  </si>
  <si>
    <t>Chafika</t>
  </si>
  <si>
    <t>11DR0696</t>
  </si>
  <si>
    <t>17/11/1990</t>
  </si>
  <si>
    <t>23/01/1989</t>
  </si>
  <si>
    <t>23/02/1987</t>
  </si>
  <si>
    <t>11DR0376</t>
  </si>
  <si>
    <t>18/01/1992</t>
  </si>
  <si>
    <t>CHEMINI</t>
  </si>
  <si>
    <t>11DR0379</t>
  </si>
  <si>
    <t>06/01/1992</t>
  </si>
  <si>
    <t>CHENNIT</t>
  </si>
  <si>
    <t>22/04/1990</t>
  </si>
  <si>
    <t>01/06/1987</t>
  </si>
  <si>
    <t>113000412</t>
  </si>
  <si>
    <t>13/05/1990</t>
  </si>
  <si>
    <t>khaled</t>
  </si>
  <si>
    <t>30/04/1988</t>
  </si>
  <si>
    <t>11DR1093</t>
  </si>
  <si>
    <t>07/01/1991</t>
  </si>
  <si>
    <t>DAHMANI</t>
  </si>
  <si>
    <t>Massinissa</t>
  </si>
  <si>
    <t>10DR488</t>
  </si>
  <si>
    <t>26/12/1989</t>
  </si>
  <si>
    <t>DAHMOUCHE</t>
  </si>
  <si>
    <t>11DR0724</t>
  </si>
  <si>
    <t>03/01/1986</t>
  </si>
  <si>
    <t>Ain lagradj</t>
  </si>
  <si>
    <t>DAHMOUNE</t>
  </si>
  <si>
    <t>Abedelmadjid</t>
  </si>
  <si>
    <t>113000444</t>
  </si>
  <si>
    <t>10/04/1992</t>
  </si>
  <si>
    <t>DEBCHE</t>
  </si>
  <si>
    <t>samira</t>
  </si>
  <si>
    <t>113000127</t>
  </si>
  <si>
    <t>13/10/1990</t>
  </si>
  <si>
    <t>DEHOUCHE</t>
  </si>
  <si>
    <t>safia</t>
  </si>
  <si>
    <t>02/01/1988</t>
  </si>
  <si>
    <t>09DR0152</t>
  </si>
  <si>
    <t>13/12/1988</t>
  </si>
  <si>
    <t>DJERRAH</t>
  </si>
  <si>
    <t>Ahlam</t>
  </si>
  <si>
    <t>11DR0409</t>
  </si>
  <si>
    <t>29/06/1989</t>
  </si>
  <si>
    <t>Chellata</t>
  </si>
  <si>
    <t>DOUDACHE</t>
  </si>
  <si>
    <t>25/09/1986</t>
  </si>
  <si>
    <t>11DR0296</t>
  </si>
  <si>
    <t>28/01/1989</t>
  </si>
  <si>
    <t>FERHAT</t>
  </si>
  <si>
    <t>Ghilas</t>
  </si>
  <si>
    <t>11/08/1991</t>
  </si>
  <si>
    <t>113004164</t>
  </si>
  <si>
    <t>01/11/1992</t>
  </si>
  <si>
    <t>GHERBI</t>
  </si>
  <si>
    <t>YACINE</t>
  </si>
  <si>
    <t>26/04/1990</t>
  </si>
  <si>
    <t>11DR0667</t>
  </si>
  <si>
    <t>15/01/1988</t>
  </si>
  <si>
    <t>Beni djellil</t>
  </si>
  <si>
    <t>29/09/1987</t>
  </si>
  <si>
    <t>113004009</t>
  </si>
  <si>
    <t>17/06/1991</t>
  </si>
  <si>
    <t>MOURAD</t>
  </si>
  <si>
    <t>113001268</t>
  </si>
  <si>
    <t>05/10/1990</t>
  </si>
  <si>
    <t>11DR0054</t>
  </si>
  <si>
    <t>27/05/1991</t>
  </si>
  <si>
    <t>HADDOUCHE</t>
  </si>
  <si>
    <t>11DR0852</t>
  </si>
  <si>
    <t>09/12/1990</t>
  </si>
  <si>
    <t>HALHAL</t>
  </si>
  <si>
    <t>10DR075</t>
  </si>
  <si>
    <t>14/01/1989</t>
  </si>
  <si>
    <t>HAMAI</t>
  </si>
  <si>
    <t>10DR109</t>
  </si>
  <si>
    <t>HAMCHACHE</t>
  </si>
  <si>
    <t>04/08/1989</t>
  </si>
  <si>
    <t>01/03/1986</t>
  </si>
  <si>
    <t>10DR599</t>
  </si>
  <si>
    <t>01/11/1985</t>
  </si>
  <si>
    <t>Zahra</t>
  </si>
  <si>
    <t>11DR0148</t>
  </si>
  <si>
    <t>01/02/1989</t>
  </si>
  <si>
    <t>Fenaia</t>
  </si>
  <si>
    <t>HARROUDJ</t>
  </si>
  <si>
    <t>11DR0889</t>
  </si>
  <si>
    <t>10/01/1985</t>
  </si>
  <si>
    <t>HAYOUNE</t>
  </si>
  <si>
    <t>113003924</t>
  </si>
  <si>
    <t>12/05/1992</t>
  </si>
  <si>
    <t>HOCINA</t>
  </si>
  <si>
    <t>11DR0675</t>
  </si>
  <si>
    <t>22/10/1989</t>
  </si>
  <si>
    <t>HOCINI</t>
  </si>
  <si>
    <t>Mahdi</t>
  </si>
  <si>
    <t>113006389</t>
  </si>
  <si>
    <t>17/01/1989</t>
  </si>
  <si>
    <t>Ibaliden</t>
  </si>
  <si>
    <t>Fares</t>
  </si>
  <si>
    <t>01/03/1988</t>
  </si>
  <si>
    <t>113009573</t>
  </si>
  <si>
    <t>31/10/1991</t>
  </si>
  <si>
    <t>IDIR</t>
  </si>
  <si>
    <t>nawel</t>
  </si>
  <si>
    <t>113000135</t>
  </si>
  <si>
    <t>11/06/1992</t>
  </si>
  <si>
    <t>11DR0654</t>
  </si>
  <si>
    <t>02/01/1990</t>
  </si>
  <si>
    <t>IGUEZIRI</t>
  </si>
  <si>
    <t>09AR40110CDR</t>
  </si>
  <si>
    <t>12/02/1987</t>
  </si>
  <si>
    <t>IHABARCHENE</t>
  </si>
  <si>
    <t>Khadidja</t>
  </si>
  <si>
    <t>11DR0820</t>
  </si>
  <si>
    <t>20/02/1989</t>
  </si>
  <si>
    <t>IHAMMOUCHEN</t>
  </si>
  <si>
    <t>11DR0730</t>
  </si>
  <si>
    <t>24/02/1990</t>
  </si>
  <si>
    <t>IKESSOULENE</t>
  </si>
  <si>
    <t>28/07/1988</t>
  </si>
  <si>
    <t>24/11/1985</t>
  </si>
  <si>
    <t>04/05/1988</t>
  </si>
  <si>
    <t>19/12/1989</t>
  </si>
  <si>
    <t>09LCA87410CDR</t>
  </si>
  <si>
    <t>17/01/1988</t>
  </si>
  <si>
    <t>IZEM</t>
  </si>
  <si>
    <t>19/02/1988</t>
  </si>
  <si>
    <t>11DR1121</t>
  </si>
  <si>
    <t>11DR0961</t>
  </si>
  <si>
    <t>27/05/1987</t>
  </si>
  <si>
    <t>KEBBAB</t>
  </si>
  <si>
    <t>10DR578</t>
  </si>
  <si>
    <t>21/05/1990</t>
  </si>
  <si>
    <t>KENNOUCHE</t>
  </si>
  <si>
    <t>11DR0430</t>
  </si>
  <si>
    <t>22/10/1991</t>
  </si>
  <si>
    <t>KERROUCHE</t>
  </si>
  <si>
    <t>Amal</t>
  </si>
  <si>
    <t>113016088</t>
  </si>
  <si>
    <t>17/05/1988</t>
  </si>
  <si>
    <t>kherrata</t>
  </si>
  <si>
    <t>KHALES</t>
  </si>
  <si>
    <t>LAMIA</t>
  </si>
  <si>
    <t>14/11/1985</t>
  </si>
  <si>
    <t>11DR0988</t>
  </si>
  <si>
    <t>27/02/1988</t>
  </si>
  <si>
    <t>KHICHANE</t>
  </si>
  <si>
    <t>Leila</t>
  </si>
  <si>
    <t>113000303</t>
  </si>
  <si>
    <t>09/08/1992</t>
  </si>
  <si>
    <t>KHITMENE</t>
  </si>
  <si>
    <t>nassima</t>
  </si>
  <si>
    <t>113009705</t>
  </si>
  <si>
    <t>10/05/1990</t>
  </si>
  <si>
    <t>Tichy</t>
  </si>
  <si>
    <t>KOZAI</t>
  </si>
  <si>
    <t>113014208</t>
  </si>
  <si>
    <t>15/02/1989</t>
  </si>
  <si>
    <t>LAGGOUNE</t>
  </si>
  <si>
    <t>113000348</t>
  </si>
  <si>
    <t>LAHLOUH</t>
  </si>
  <si>
    <t>Yasmina</t>
  </si>
  <si>
    <t>113014182</t>
  </si>
  <si>
    <t>08/08/1990</t>
  </si>
  <si>
    <t>MAAFA</t>
  </si>
  <si>
    <t>Dania</t>
  </si>
  <si>
    <t>11DR1031</t>
  </si>
  <si>
    <t>21/10/1989</t>
  </si>
  <si>
    <t>MAIFI</t>
  </si>
  <si>
    <t>113000252</t>
  </si>
  <si>
    <t>18/05/1992</t>
  </si>
  <si>
    <t>MANSOURI</t>
  </si>
  <si>
    <t>massinissa</t>
  </si>
  <si>
    <t>11DR0895</t>
  </si>
  <si>
    <t>05/01/1991</t>
  </si>
  <si>
    <t>Massissilia</t>
  </si>
  <si>
    <t>113004803</t>
  </si>
  <si>
    <t>10/12/1991</t>
  </si>
  <si>
    <t>MAZA</t>
  </si>
  <si>
    <t>MEHAMED</t>
  </si>
  <si>
    <t>113003338</t>
  </si>
  <si>
    <t>08/10/1992</t>
  </si>
  <si>
    <t>MEDJEBAR</t>
  </si>
  <si>
    <t>10DR191</t>
  </si>
  <si>
    <t>16/04/1990</t>
  </si>
  <si>
    <t>MEKBOUL</t>
  </si>
  <si>
    <t>Salwa</t>
  </si>
  <si>
    <t>12/01/1988</t>
  </si>
  <si>
    <t>10DR418</t>
  </si>
  <si>
    <t>19/08/1989</t>
  </si>
  <si>
    <t>MELAB</t>
  </si>
  <si>
    <t>11DR0701</t>
  </si>
  <si>
    <t>07/04/1992</t>
  </si>
  <si>
    <t>MELLA</t>
  </si>
  <si>
    <t>11DR0097</t>
  </si>
  <si>
    <t>03/09/1990</t>
  </si>
  <si>
    <t>MELLOUK</t>
  </si>
  <si>
    <t>11DR1135</t>
  </si>
  <si>
    <t>MENICHE</t>
  </si>
  <si>
    <t>11DR1089</t>
  </si>
  <si>
    <t>26/12/1991</t>
  </si>
  <si>
    <t>Oued ghir</t>
  </si>
  <si>
    <t>MERADI</t>
  </si>
  <si>
    <t>08DR382</t>
  </si>
  <si>
    <t>15/08/1987</t>
  </si>
  <si>
    <t>MERSEL</t>
  </si>
  <si>
    <t>09DR0474</t>
  </si>
  <si>
    <t>MESBAH</t>
  </si>
  <si>
    <t>Jugurtha</t>
  </si>
  <si>
    <t>10J06911CDR</t>
  </si>
  <si>
    <t>23/09/1990</t>
  </si>
  <si>
    <t>MESSOUCI</t>
  </si>
  <si>
    <t>11DR0162</t>
  </si>
  <si>
    <t>20/05/1986</t>
  </si>
  <si>
    <t>Toufik</t>
  </si>
  <si>
    <t>11DR0799</t>
  </si>
  <si>
    <t>MOGHRAOUI</t>
  </si>
  <si>
    <t>Fariza</t>
  </si>
  <si>
    <t>03/04/1988</t>
  </si>
  <si>
    <t>113006478</t>
  </si>
  <si>
    <t>04/09/1992</t>
  </si>
  <si>
    <t>MOKRI</t>
  </si>
  <si>
    <t>11DR0420</t>
  </si>
  <si>
    <t>23/07/1989</t>
  </si>
  <si>
    <t>MOUDOUB</t>
  </si>
  <si>
    <t>11DR0703</t>
  </si>
  <si>
    <t>MOUHOUBI</t>
  </si>
  <si>
    <t>Kamel</t>
  </si>
  <si>
    <t>28/12/1990</t>
  </si>
  <si>
    <t>05/07/1989</t>
  </si>
  <si>
    <t>11DR1077</t>
  </si>
  <si>
    <t>18/08/1991</t>
  </si>
  <si>
    <t>11DR0214</t>
  </si>
  <si>
    <t>Bouhamza</t>
  </si>
  <si>
    <t>OUADFEL</t>
  </si>
  <si>
    <t>Ouazna</t>
  </si>
  <si>
    <t>11DR1204</t>
  </si>
  <si>
    <t>05/08/1989</t>
  </si>
  <si>
    <t>OUAHAB</t>
  </si>
  <si>
    <t>Abdelmalek</t>
  </si>
  <si>
    <t>11DR0095</t>
  </si>
  <si>
    <t>OUAZIDANE</t>
  </si>
  <si>
    <t>18/01/1989</t>
  </si>
  <si>
    <t>11DR0175</t>
  </si>
  <si>
    <t>18/04/1990</t>
  </si>
  <si>
    <t>OUBRAHAM</t>
  </si>
  <si>
    <t>Lisa</t>
  </si>
  <si>
    <t>11DR1181</t>
  </si>
  <si>
    <t>16/09/1991</t>
  </si>
  <si>
    <t>OUCHENE</t>
  </si>
  <si>
    <t>113012591</t>
  </si>
  <si>
    <t>13/12/1992</t>
  </si>
  <si>
    <t>OUDIHAT</t>
  </si>
  <si>
    <t>salah</t>
  </si>
  <si>
    <t>113015394</t>
  </si>
  <si>
    <t>07/11/1990</t>
  </si>
  <si>
    <t>OUENNOUGHI</t>
  </si>
  <si>
    <t>hanine</t>
  </si>
  <si>
    <t>113000116</t>
  </si>
  <si>
    <t>15/12/1991</t>
  </si>
  <si>
    <t>OURAMDANE</t>
  </si>
  <si>
    <t>souhila</t>
  </si>
  <si>
    <t>11DR0388</t>
  </si>
  <si>
    <t>05/03/1988</t>
  </si>
  <si>
    <t>OURKHOU</t>
  </si>
  <si>
    <t>11300200</t>
  </si>
  <si>
    <t>18/03/1992</t>
  </si>
  <si>
    <t>RABOUHI</t>
  </si>
  <si>
    <t>Faycel</t>
  </si>
  <si>
    <t>11DR0893</t>
  </si>
  <si>
    <t>03/11/1991</t>
  </si>
  <si>
    <t>Marouana</t>
  </si>
  <si>
    <t>RAHMANI</t>
  </si>
  <si>
    <t>113003969</t>
  </si>
  <si>
    <t>01/10/1991</t>
  </si>
  <si>
    <t>el-kseur</t>
  </si>
  <si>
    <t>RAMDANI</t>
  </si>
  <si>
    <t>celia</t>
  </si>
  <si>
    <t>09DR0244</t>
  </si>
  <si>
    <t>15/04/1989</t>
  </si>
  <si>
    <t>REDJAL</t>
  </si>
  <si>
    <t>113000159</t>
  </si>
  <si>
    <t>09/04/1988</t>
  </si>
  <si>
    <t>kendira</t>
  </si>
  <si>
    <t>SADAOUI</t>
  </si>
  <si>
    <t>11DR0908</t>
  </si>
  <si>
    <t>28/10/1991</t>
  </si>
  <si>
    <t>Tala hamza</t>
  </si>
  <si>
    <t>SAHI</t>
  </si>
  <si>
    <t>113003190</t>
  </si>
  <si>
    <t>02/04/1992</t>
  </si>
  <si>
    <t>SAHLI</t>
  </si>
  <si>
    <t>11DR0811</t>
  </si>
  <si>
    <t>27/11/1990</t>
  </si>
  <si>
    <t>11DR0836</t>
  </si>
  <si>
    <t>05/07/1990</t>
  </si>
  <si>
    <t>11DR0292</t>
  </si>
  <si>
    <t>15/06/1988</t>
  </si>
  <si>
    <t>SAYOUDI</t>
  </si>
  <si>
    <t>10/12/1986</t>
  </si>
  <si>
    <t>11DR1130</t>
  </si>
  <si>
    <t>15/01/1991</t>
  </si>
  <si>
    <t>SILA</t>
  </si>
  <si>
    <t>113010897</t>
  </si>
  <si>
    <t>11/11/1991</t>
  </si>
  <si>
    <t>11DR0453</t>
  </si>
  <si>
    <t>26/11/1990</t>
  </si>
  <si>
    <t>28/09/1985</t>
  </si>
  <si>
    <t>13/03/1985</t>
  </si>
  <si>
    <t>11DR0922</t>
  </si>
  <si>
    <t>05/09/1988</t>
  </si>
  <si>
    <t>SMAILI</t>
  </si>
  <si>
    <t>Betitra</t>
  </si>
  <si>
    <t>10/07/1985</t>
  </si>
  <si>
    <t>10DR052</t>
  </si>
  <si>
    <t>17/06/1989</t>
  </si>
  <si>
    <t>TADJENANT</t>
  </si>
  <si>
    <t>Badria</t>
  </si>
  <si>
    <t>113009479</t>
  </si>
  <si>
    <t>02/09/1992</t>
  </si>
  <si>
    <t>TAIRI</t>
  </si>
  <si>
    <t>08/03/1988</t>
  </si>
  <si>
    <t>22/09/1989</t>
  </si>
  <si>
    <t>11DR0509</t>
  </si>
  <si>
    <t>13/07/1990</t>
  </si>
  <si>
    <t>TOUAG</t>
  </si>
  <si>
    <t>Ghenima</t>
  </si>
  <si>
    <t>09J00912RDR</t>
  </si>
  <si>
    <t>07/06/1990</t>
  </si>
  <si>
    <t>TOUAHRI</t>
  </si>
  <si>
    <t>24/11/1989</t>
  </si>
  <si>
    <t>113003981</t>
  </si>
  <si>
    <t>01/08/1993</t>
  </si>
  <si>
    <t>el kseur</t>
  </si>
  <si>
    <t>ghiles</t>
  </si>
  <si>
    <t>113009434</t>
  </si>
  <si>
    <t>24/04/1991</t>
  </si>
  <si>
    <t>tichy</t>
  </si>
  <si>
    <t>hakim</t>
  </si>
  <si>
    <t>11DR0805</t>
  </si>
  <si>
    <t>15/07/1986</t>
  </si>
  <si>
    <t>Djamel</t>
  </si>
  <si>
    <t>28/11/1991</t>
  </si>
  <si>
    <t>113011786</t>
  </si>
  <si>
    <t>14/09/1992</t>
  </si>
  <si>
    <t>YAICHE</t>
  </si>
  <si>
    <t>Houda</t>
  </si>
  <si>
    <t>07/08/1990</t>
  </si>
  <si>
    <t>28/06/1985</t>
  </si>
  <si>
    <t>113000567</t>
  </si>
  <si>
    <t>25/05/1990</t>
  </si>
  <si>
    <t>YESSAD</t>
  </si>
  <si>
    <t>mounir</t>
  </si>
  <si>
    <t>14/09/1987</t>
  </si>
  <si>
    <t>11DR0750</t>
  </si>
  <si>
    <t>25/03/1989</t>
  </si>
  <si>
    <t>YOUSFI</t>
  </si>
  <si>
    <t>Abdelhakim</t>
  </si>
  <si>
    <t>113006346</t>
  </si>
  <si>
    <t>11/10/1988</t>
  </si>
  <si>
    <t>ZEMMOUR</t>
  </si>
  <si>
    <t>younes</t>
  </si>
  <si>
    <t>09/02/1991</t>
  </si>
  <si>
    <t>11DR0150</t>
  </si>
  <si>
    <t>25/03/1990</t>
  </si>
  <si>
    <t>ZOUAOUI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</si>
  <si>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</si>
  <si>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</si>
  <si>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</si>
  <si>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</si>
  <si>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</si>
  <si>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</si>
  <si>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</si>
  <si>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</si>
  <si>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</si>
  <si>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                                                  Groupe  3</t>
  </si>
  <si>
    <t xml:space="preserve">                                                             Groupe 4</t>
  </si>
  <si>
    <t>Groupe    07</t>
  </si>
  <si>
    <t>Groupe 8</t>
  </si>
  <si>
    <t>Groupe 9</t>
  </si>
  <si>
    <t>Année Universitaire : 2013/2014</t>
  </si>
  <si>
    <t>2013/2014</t>
  </si>
  <si>
    <t>ABS</t>
  </si>
  <si>
    <t>\</t>
  </si>
  <si>
    <t>Rattrapage</t>
  </si>
  <si>
    <t>Fait ,le :</t>
  </si>
  <si>
    <t xml:space="preserve"> Démocratique et Populaire</t>
  </si>
  <si>
    <t>République Algérienne</t>
  </si>
  <si>
    <t>Ministère  de  L’Eenseignement Supérieure</t>
  </si>
  <si>
    <t xml:space="preserve"> </t>
  </si>
  <si>
    <t xml:space="preserve">Et De  La  Recherche  Scientifique </t>
  </si>
  <si>
    <r>
      <rPr>
        <b/>
        <u/>
        <sz val="11"/>
        <color theme="1"/>
        <rFont val="Cambria"/>
        <family val="1"/>
        <scheme val="major"/>
      </rPr>
      <t>Domaine</t>
    </r>
    <r>
      <rPr>
        <b/>
        <sz val="11"/>
        <color theme="1"/>
        <rFont val="Cambria"/>
        <family val="1"/>
        <scheme val="major"/>
      </rPr>
      <t xml:space="preserve"> : Droit et Sciences Politiques</t>
    </r>
  </si>
  <si>
    <t>Niveau d'Etude : Troisième Année</t>
  </si>
  <si>
    <t>Notes</t>
  </si>
  <si>
    <r>
      <rPr>
        <b/>
        <u/>
        <sz val="11"/>
        <color theme="1"/>
        <rFont val="Cambria"/>
        <family val="1"/>
        <scheme val="major"/>
      </rPr>
      <t>Décision du jury</t>
    </r>
    <r>
      <rPr>
        <b/>
        <sz val="11"/>
        <color theme="1"/>
        <rFont val="Cambria"/>
        <family val="1"/>
        <scheme val="major"/>
      </rPr>
      <t xml:space="preserve"> :</t>
    </r>
  </si>
  <si>
    <t>Moyenne  Annuelle :</t>
  </si>
  <si>
    <t xml:space="preserve">Total des Crédits cumulés pour l'année (S5+S6): Validés: </t>
  </si>
  <si>
    <r>
      <rPr>
        <b/>
        <u/>
        <sz val="11"/>
        <color theme="1"/>
        <rFont val="Cambria"/>
        <family val="1"/>
        <scheme val="major"/>
      </rPr>
      <t>Le Chef de Département</t>
    </r>
    <r>
      <rPr>
        <b/>
        <sz val="11"/>
        <color theme="1"/>
        <rFont val="Cambria"/>
        <family val="1"/>
        <scheme val="major"/>
      </rPr>
      <t xml:space="preserve"> :</t>
    </r>
  </si>
  <si>
    <t xml:space="preserve"> Béjaia, le:</t>
  </si>
  <si>
    <t>2013 ▪ 2014</t>
  </si>
  <si>
    <t>Abs</t>
  </si>
  <si>
    <t>DROIT ET SCIENCES POLITIQUES</t>
  </si>
  <si>
    <r>
      <rPr>
        <b/>
        <sz val="16"/>
        <color theme="1"/>
        <rFont val="Lucida Calligraphy"/>
        <family val="4"/>
      </rPr>
      <t xml:space="preserve">    J</t>
    </r>
    <r>
      <rPr>
        <sz val="13"/>
        <color theme="1"/>
        <rFont val="Times New Roman"/>
        <family val="1"/>
      </rPr>
      <t>e Soussigné le Doyen de la Faculté de  Droit et des Sciences Politiques :</t>
    </r>
  </si>
  <si>
    <t>جامعةعبد الرحمان ميرة - بجاية</t>
  </si>
  <si>
    <t>الجمهورية الجزائرية الديمقراطية الشعبية</t>
  </si>
  <si>
    <t>وزارة التعليم العالي والبحث العلمي</t>
  </si>
  <si>
    <t>Université Abderrahmane Mira de Bejaia</t>
  </si>
  <si>
    <t>Faculté de Droit et des Sciences Politiques</t>
  </si>
  <si>
    <r>
      <rPr>
        <b/>
        <sz val="13"/>
        <color theme="1"/>
        <rFont val="Times New Roman"/>
        <family val="1"/>
      </rPr>
      <t>Dr  AIT MANSOUR Kamal</t>
    </r>
    <r>
      <rPr>
        <sz val="13"/>
        <color theme="1"/>
        <rFont val="Times New Roman"/>
        <family val="1"/>
      </rPr>
      <t xml:space="preserve"> de  l'université Abderrahmane Mira de Bejaia ,</t>
    </r>
  </si>
  <si>
    <t>CL</t>
  </si>
  <si>
    <t>Session Normale</t>
  </si>
  <si>
    <t>Session Rattrapage</t>
  </si>
  <si>
    <t>MASTER 1 Droit Public des Affaires</t>
  </si>
  <si>
    <t>Admis(e ):</t>
  </si>
  <si>
    <t>ABD :</t>
  </si>
  <si>
    <t>Rattrapage :</t>
  </si>
  <si>
    <t>TOTAL :</t>
  </si>
  <si>
    <t>MASTER 1 Droit Immobiler</t>
  </si>
  <si>
    <t>3 éme Année Droit Economiques et des Affaires:</t>
  </si>
  <si>
    <t>Ecxlu :</t>
  </si>
  <si>
    <t>Session  : Rattrapage</t>
  </si>
  <si>
    <t>MASTER 2 Droit Public des Affaires</t>
  </si>
  <si>
    <t>MASTER2 Droit Immobiler</t>
  </si>
  <si>
    <t>Pour le Semestre Acquis</t>
  </si>
  <si>
    <t>Normale</t>
  </si>
  <si>
    <t>Ajourné(e )</t>
  </si>
  <si>
    <t>FINAL</t>
  </si>
  <si>
    <t>Haniya</t>
  </si>
  <si>
    <t>Ajournée</t>
  </si>
</sst>
</file>

<file path=xl/styles.xml><?xml version="1.0" encoding="utf-8"?>
<styleSheet xmlns="http://schemas.openxmlformats.org/spreadsheetml/2006/main">
  <numFmts count="3">
    <numFmt numFmtId="164" formatCode="00"/>
    <numFmt numFmtId="165" formatCode="00.00"/>
    <numFmt numFmtId="166" formatCode="[$-1010000]d/m/yyyy;@"/>
  </numFmts>
  <fonts count="6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theme="3" tint="0.3999755851924192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b/>
      <sz val="10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22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name val="Calibri"/>
      <family val="2"/>
      <scheme val="minor"/>
    </font>
    <font>
      <b/>
      <u/>
      <sz val="10"/>
      <color theme="1"/>
      <name val="Cambria"/>
      <family val="1"/>
      <scheme val="major"/>
    </font>
    <font>
      <b/>
      <sz val="13"/>
      <name val="Calibri"/>
      <family val="2"/>
      <scheme val="minor"/>
    </font>
    <font>
      <b/>
      <sz val="16"/>
      <color theme="1"/>
      <name val="Lucida Calligraphy"/>
      <family val="4"/>
    </font>
    <font>
      <b/>
      <sz val="12"/>
      <color theme="1"/>
      <name val="Times New Roman"/>
      <family val="1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Cambria"/>
      <family val="1"/>
      <scheme val="major"/>
    </font>
    <font>
      <b/>
      <sz val="11"/>
      <color rgb="FF0070C0"/>
      <name val="Calibri"/>
      <family val="2"/>
    </font>
    <font>
      <sz val="30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0"/>
      <name val="Calibri"/>
      <family val="2"/>
    </font>
    <font>
      <sz val="11"/>
      <color theme="1"/>
      <name val="Cambria"/>
      <family val="1"/>
      <scheme val="maj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mbria"/>
      <family val="1"/>
      <scheme val="major"/>
    </font>
    <font>
      <u/>
      <sz val="11"/>
      <color theme="1"/>
      <name val="Cambria"/>
      <family val="1"/>
      <scheme val="major"/>
    </font>
    <font>
      <b/>
      <sz val="14"/>
      <color rgb="FFFF0000"/>
      <name val="Cambria"/>
      <family val="1"/>
      <scheme val="major"/>
    </font>
    <font>
      <sz val="14"/>
      <color theme="1"/>
      <name val="Calibri"/>
      <family val="2"/>
      <scheme val="minor"/>
    </font>
    <font>
      <sz val="11"/>
      <color theme="1"/>
      <name val="Algerian"/>
      <family val="5"/>
    </font>
    <font>
      <b/>
      <sz val="10"/>
      <color theme="1"/>
      <name val="Algerian"/>
      <family val="5"/>
    </font>
    <font>
      <sz val="10"/>
      <color theme="1"/>
      <name val="Algerian"/>
      <family val="5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3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6"/>
      <color theme="1"/>
      <name val="Calibri"/>
      <family val="2"/>
      <scheme val="minor"/>
    </font>
    <font>
      <b/>
      <u/>
      <sz val="26"/>
      <color theme="1"/>
      <name val="Algerian"/>
      <family val="5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gray125">
        <fgColor theme="0" tint="-0.34998626667073579"/>
        <bgColor theme="0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gray0625">
        <fgColor theme="0" tint="-0.14996795556505021"/>
        <bgColor theme="0"/>
      </patternFill>
    </fill>
    <fill>
      <patternFill patternType="solid">
        <fgColor theme="0" tint="-0.14996795556505021"/>
        <bgColor theme="0" tint="-0.34998626667073579"/>
      </patternFill>
    </fill>
    <fill>
      <patternFill patternType="solid">
        <fgColor theme="0" tint="-0.14996795556505021"/>
        <bgColor auto="1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dashed">
        <color theme="3" tint="0.59996337778862885"/>
      </left>
      <right/>
      <top style="dashed">
        <color theme="3" tint="0.59996337778862885"/>
      </top>
      <bottom/>
      <diagonal/>
    </border>
    <border>
      <left/>
      <right style="dashed">
        <color theme="3" tint="0.59996337778862885"/>
      </right>
      <top style="dashed">
        <color theme="3" tint="0.59996337778862885"/>
      </top>
      <bottom/>
      <diagonal/>
    </border>
    <border>
      <left style="dashed">
        <color theme="3" tint="0.59996337778862885"/>
      </left>
      <right/>
      <top/>
      <bottom/>
      <diagonal/>
    </border>
    <border>
      <left style="dashed">
        <color theme="3" tint="0.59996337778862885"/>
      </left>
      <right/>
      <top/>
      <bottom style="dashed">
        <color theme="3" tint="0.59996337778862885"/>
      </bottom>
      <diagonal/>
    </border>
    <border>
      <left/>
      <right style="dashed">
        <color theme="3" tint="0.59996337778862885"/>
      </right>
      <top/>
      <bottom style="dashed">
        <color theme="3" tint="0.59996337778862885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3" fillId="0" borderId="0"/>
    <xf numFmtId="0" fontId="38" fillId="0" borderId="0" applyNumberFormat="0" applyFill="0" applyBorder="0" applyAlignment="0" applyProtection="0">
      <alignment vertical="top"/>
      <protection locked="0"/>
    </xf>
  </cellStyleXfs>
  <cellXfs count="47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0" borderId="1" xfId="0" applyBorder="1"/>
    <xf numFmtId="0" fontId="0" fillId="0" borderId="0" xfId="0" applyBorder="1"/>
    <xf numFmtId="0" fontId="1" fillId="6" borderId="0" xfId="0" applyFont="1" applyFill="1" applyBorder="1" applyAlignment="1">
      <alignment horizontal="center"/>
    </xf>
    <xf numFmtId="0" fontId="0" fillId="6" borderId="0" xfId="0" applyFill="1" applyBorder="1"/>
    <xf numFmtId="0" fontId="0" fillId="6" borderId="0" xfId="0" applyFill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0" fillId="0" borderId="9" xfId="0" applyBorder="1"/>
    <xf numFmtId="0" fontId="1" fillId="6" borderId="1" xfId="0" applyFont="1" applyFill="1" applyBorder="1"/>
    <xf numFmtId="0" fontId="0" fillId="6" borderId="1" xfId="0" applyFill="1" applyBorder="1"/>
    <xf numFmtId="0" fontId="1" fillId="6" borderId="9" xfId="0" applyFont="1" applyFill="1" applyBorder="1"/>
    <xf numFmtId="0" fontId="0" fillId="6" borderId="9" xfId="0" applyFill="1" applyBorder="1"/>
    <xf numFmtId="0" fontId="0" fillId="9" borderId="0" xfId="0" applyFill="1"/>
    <xf numFmtId="2" fontId="1" fillId="3" borderId="1" xfId="0" applyNumberFormat="1" applyFont="1" applyFill="1" applyBorder="1"/>
    <xf numFmtId="2" fontId="1" fillId="3" borderId="11" xfId="0" applyNumberFormat="1" applyFont="1" applyFill="1" applyBorder="1"/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2" fontId="1" fillId="3" borderId="9" xfId="0" applyNumberFormat="1" applyFont="1" applyFill="1" applyBorder="1"/>
    <xf numFmtId="2" fontId="12" fillId="0" borderId="1" xfId="0" applyNumberFormat="1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5" fillId="3" borderId="0" xfId="0" applyFont="1" applyFill="1" applyAlignment="1"/>
    <xf numFmtId="0" fontId="0" fillId="0" borderId="0" xfId="0" applyBorder="1" applyAlignment="1">
      <alignment horizontal="centerContinuous"/>
    </xf>
    <xf numFmtId="0" fontId="17" fillId="0" borderId="0" xfId="0" applyFont="1"/>
    <xf numFmtId="0" fontId="17" fillId="0" borderId="0" xfId="0" applyFont="1" applyBorder="1"/>
    <xf numFmtId="0" fontId="18" fillId="0" borderId="0" xfId="0" applyFont="1"/>
    <xf numFmtId="0" fontId="19" fillId="0" borderId="0" xfId="0" applyFont="1" applyBorder="1" applyAlignment="1">
      <alignment horizontal="centerContinuous"/>
    </xf>
    <xf numFmtId="0" fontId="17" fillId="0" borderId="0" xfId="0" applyFont="1" applyBorder="1" applyAlignment="1">
      <alignment horizontal="centerContinuous"/>
    </xf>
    <xf numFmtId="0" fontId="14" fillId="0" borderId="0" xfId="0" applyFont="1" applyBorder="1" applyAlignment="1">
      <alignment horizontal="centerContinuous"/>
    </xf>
    <xf numFmtId="0" fontId="15" fillId="0" borderId="0" xfId="0" applyFont="1"/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centerContinuous"/>
    </xf>
    <xf numFmtId="0" fontId="20" fillId="0" borderId="0" xfId="0" applyFont="1" applyBorder="1"/>
    <xf numFmtId="2" fontId="23" fillId="0" borderId="1" xfId="0" applyNumberFormat="1" applyFont="1" applyBorder="1"/>
    <xf numFmtId="0" fontId="24" fillId="0" borderId="1" xfId="0" applyFont="1" applyBorder="1"/>
    <xf numFmtId="2" fontId="23" fillId="5" borderId="1" xfId="0" applyNumberFormat="1" applyFont="1" applyFill="1" applyBorder="1"/>
    <xf numFmtId="0" fontId="24" fillId="5" borderId="1" xfId="0" applyFont="1" applyFill="1" applyBorder="1"/>
    <xf numFmtId="0" fontId="23" fillId="4" borderId="1" xfId="0" applyFont="1" applyFill="1" applyBorder="1"/>
    <xf numFmtId="0" fontId="26" fillId="0" borderId="0" xfId="0" applyFont="1"/>
    <xf numFmtId="0" fontId="25" fillId="0" borderId="0" xfId="0" applyFont="1"/>
    <xf numFmtId="0" fontId="25" fillId="6" borderId="0" xfId="0" applyFont="1" applyFill="1" applyBorder="1"/>
    <xf numFmtId="0" fontId="25" fillId="0" borderId="0" xfId="0" applyFont="1" applyBorder="1"/>
    <xf numFmtId="0" fontId="14" fillId="5" borderId="16" xfId="0" applyFont="1" applyFill="1" applyBorder="1" applyAlignment="1"/>
    <xf numFmtId="0" fontId="8" fillId="4" borderId="16" xfId="0" applyFont="1" applyFill="1" applyBorder="1" applyAlignment="1"/>
    <xf numFmtId="0" fontId="23" fillId="4" borderId="1" xfId="0" applyFont="1" applyFill="1" applyBorder="1" applyAlignment="1">
      <alignment horizontal="center" vertical="center"/>
    </xf>
    <xf numFmtId="165" fontId="23" fillId="5" borderId="1" xfId="0" applyNumberFormat="1" applyFont="1" applyFill="1" applyBorder="1" applyAlignment="1">
      <alignment horizontal="center" vertical="center"/>
    </xf>
    <xf numFmtId="0" fontId="23" fillId="5" borderId="1" xfId="0" applyNumberFormat="1" applyFont="1" applyFill="1" applyBorder="1" applyAlignment="1">
      <alignment horizontal="center" vertical="center"/>
    </xf>
    <xf numFmtId="0" fontId="23" fillId="4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22" fillId="0" borderId="1" xfId="0" applyNumberFormat="1" applyFont="1" applyBorder="1"/>
    <xf numFmtId="2" fontId="22" fillId="5" borderId="1" xfId="0" applyNumberFormat="1" applyFont="1" applyFill="1" applyBorder="1"/>
    <xf numFmtId="2" fontId="22" fillId="3" borderId="1" xfId="0" applyNumberFormat="1" applyFont="1" applyFill="1" applyBorder="1"/>
    <xf numFmtId="0" fontId="22" fillId="3" borderId="1" xfId="0" applyFont="1" applyFill="1" applyBorder="1"/>
    <xf numFmtId="2" fontId="12" fillId="3" borderId="1" xfId="0" applyNumberFormat="1" applyFont="1" applyFill="1" applyBorder="1"/>
    <xf numFmtId="165" fontId="23" fillId="3" borderId="1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center" vertical="center"/>
    </xf>
    <xf numFmtId="2" fontId="23" fillId="3" borderId="1" xfId="0" applyNumberFormat="1" applyFont="1" applyFill="1" applyBorder="1"/>
    <xf numFmtId="0" fontId="23" fillId="3" borderId="1" xfId="0" applyFont="1" applyFill="1" applyBorder="1"/>
    <xf numFmtId="2" fontId="21" fillId="0" borderId="1" xfId="0" applyNumberFormat="1" applyFont="1" applyBorder="1"/>
    <xf numFmtId="0" fontId="24" fillId="6" borderId="0" xfId="0" applyFont="1" applyFill="1" applyBorder="1"/>
    <xf numFmtId="0" fontId="22" fillId="6" borderId="0" xfId="0" applyFont="1" applyFill="1" applyBorder="1"/>
    <xf numFmtId="2" fontId="23" fillId="6" borderId="0" xfId="0" applyNumberFormat="1" applyFont="1" applyFill="1" applyBorder="1"/>
    <xf numFmtId="0" fontId="23" fillId="6" borderId="0" xfId="0" applyFont="1" applyFill="1" applyBorder="1"/>
    <xf numFmtId="2" fontId="22" fillId="6" borderId="0" xfId="0" applyNumberFormat="1" applyFont="1" applyFill="1" applyBorder="1"/>
    <xf numFmtId="0" fontId="12" fillId="6" borderId="0" xfId="0" applyFont="1" applyFill="1" applyBorder="1"/>
    <xf numFmtId="2" fontId="12" fillId="6" borderId="0" xfId="0" applyNumberFormat="1" applyFont="1" applyFill="1" applyBorder="1"/>
    <xf numFmtId="2" fontId="27" fillId="6" borderId="0" xfId="0" applyNumberFormat="1" applyFont="1" applyFill="1" applyBorder="1" applyAlignment="1">
      <alignment vertical="center"/>
    </xf>
    <xf numFmtId="2" fontId="28" fillId="6" borderId="0" xfId="0" applyNumberFormat="1" applyFont="1" applyFill="1" applyBorder="1"/>
    <xf numFmtId="0" fontId="20" fillId="6" borderId="3" xfId="0" applyFont="1" applyFill="1" applyBorder="1"/>
    <xf numFmtId="2" fontId="21" fillId="6" borderId="0" xfId="0" applyNumberFormat="1" applyFont="1" applyFill="1" applyBorder="1"/>
    <xf numFmtId="0" fontId="21" fillId="6" borderId="0" xfId="0" applyFont="1" applyFill="1" applyBorder="1"/>
    <xf numFmtId="0" fontId="20" fillId="6" borderId="0" xfId="0" applyFont="1" applyFill="1" applyBorder="1"/>
    <xf numFmtId="2" fontId="27" fillId="3" borderId="1" xfId="0" applyNumberFormat="1" applyFont="1" applyFill="1" applyBorder="1" applyAlignment="1">
      <alignment vertical="center"/>
    </xf>
    <xf numFmtId="0" fontId="0" fillId="6" borderId="1" xfId="0" applyFill="1" applyBorder="1" applyAlignment="1">
      <alignment horizontal="right"/>
    </xf>
    <xf numFmtId="0" fontId="1" fillId="0" borderId="0" xfId="0" applyFont="1"/>
    <xf numFmtId="0" fontId="6" fillId="0" borderId="1" xfId="0" applyFont="1" applyBorder="1" applyAlignment="1">
      <alignment horizontal="center"/>
    </xf>
    <xf numFmtId="1" fontId="12" fillId="7" borderId="1" xfId="0" applyNumberFormat="1" applyFont="1" applyFill="1" applyBorder="1"/>
    <xf numFmtId="0" fontId="15" fillId="0" borderId="0" xfId="0" applyFont="1" applyAlignment="1">
      <alignment horizontal="center"/>
    </xf>
    <xf numFmtId="0" fontId="29" fillId="15" borderId="17" xfId="0" applyFont="1" applyFill="1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31" fillId="0" borderId="0" xfId="0" applyFont="1"/>
    <xf numFmtId="0" fontId="32" fillId="6" borderId="0" xfId="0" applyFont="1" applyFill="1"/>
    <xf numFmtId="0" fontId="33" fillId="6" borderId="0" xfId="0" applyFont="1" applyFill="1"/>
    <xf numFmtId="0" fontId="34" fillId="0" borderId="0" xfId="0" applyFont="1"/>
    <xf numFmtId="0" fontId="7" fillId="0" borderId="0" xfId="0" applyFont="1"/>
    <xf numFmtId="0" fontId="2" fillId="6" borderId="0" xfId="0" applyFont="1" applyFill="1"/>
    <xf numFmtId="0" fontId="40" fillId="6" borderId="0" xfId="0" applyFont="1" applyFill="1"/>
    <xf numFmtId="0" fontId="40" fillId="0" borderId="0" xfId="0" applyFont="1"/>
    <xf numFmtId="0" fontId="40" fillId="6" borderId="0" xfId="0" applyFont="1" applyFill="1" applyBorder="1" applyAlignment="1"/>
    <xf numFmtId="0" fontId="2" fillId="6" borderId="0" xfId="0" applyFont="1" applyFill="1" applyAlignment="1"/>
    <xf numFmtId="0" fontId="2" fillId="6" borderId="0" xfId="0" applyFont="1" applyFill="1" applyBorder="1" applyAlignment="1"/>
    <xf numFmtId="0" fontId="34" fillId="6" borderId="0" xfId="0" applyFont="1" applyFill="1" applyBorder="1" applyAlignment="1">
      <alignment horizontal="left"/>
    </xf>
    <xf numFmtId="0" fontId="40" fillId="0" borderId="0" xfId="0" applyFont="1" applyFill="1" applyBorder="1"/>
    <xf numFmtId="0" fontId="0" fillId="0" borderId="0" xfId="0" applyFill="1" applyBorder="1"/>
    <xf numFmtId="0" fontId="0" fillId="6" borderId="30" xfId="0" applyFont="1" applyFill="1" applyBorder="1" applyAlignment="1">
      <alignment horizontal="center" vertical="center"/>
    </xf>
    <xf numFmtId="165" fontId="0" fillId="6" borderId="10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/>
    </xf>
    <xf numFmtId="165" fontId="0" fillId="6" borderId="32" xfId="0" applyNumberFormat="1" applyFont="1" applyFill="1" applyBorder="1" applyAlignment="1">
      <alignment horizontal="center" vertical="center" wrapText="1"/>
    </xf>
    <xf numFmtId="0" fontId="0" fillId="6" borderId="34" xfId="0" applyFont="1" applyFill="1" applyBorder="1" applyAlignment="1">
      <alignment horizontal="center" vertical="center" wrapText="1"/>
    </xf>
    <xf numFmtId="0" fontId="0" fillId="6" borderId="40" xfId="0" applyFont="1" applyFill="1" applyBorder="1" applyAlignment="1">
      <alignment horizontal="center" vertical="center"/>
    </xf>
    <xf numFmtId="165" fontId="0" fillId="6" borderId="36" xfId="0" applyNumberFormat="1" applyFont="1" applyFill="1" applyBorder="1" applyAlignment="1">
      <alignment horizontal="center" vertical="center" wrapText="1"/>
    </xf>
    <xf numFmtId="0" fontId="0" fillId="6" borderId="11" xfId="0" applyFont="1" applyFill="1" applyBorder="1" applyAlignment="1">
      <alignment horizontal="center" vertical="center" wrapText="1"/>
    </xf>
    <xf numFmtId="0" fontId="0" fillId="6" borderId="45" xfId="0" applyFont="1" applyFill="1" applyBorder="1" applyAlignment="1">
      <alignment horizontal="center" vertical="center"/>
    </xf>
    <xf numFmtId="165" fontId="0" fillId="6" borderId="42" xfId="0" applyNumberFormat="1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43" fillId="6" borderId="27" xfId="0" applyFont="1" applyFill="1" applyBorder="1" applyAlignment="1">
      <alignment horizontal="center" vertical="center" wrapText="1"/>
    </xf>
    <xf numFmtId="165" fontId="0" fillId="6" borderId="28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43" fillId="6" borderId="3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43" fillId="6" borderId="2" xfId="0" applyFont="1" applyFill="1" applyBorder="1" applyAlignment="1">
      <alignment horizontal="center" vertical="center" wrapText="1"/>
    </xf>
    <xf numFmtId="0" fontId="17" fillId="6" borderId="37" xfId="0" applyFont="1" applyFill="1" applyBorder="1" applyAlignment="1">
      <alignment horizontal="center" vertical="center" wrapText="1"/>
    </xf>
    <xf numFmtId="0" fontId="43" fillId="6" borderId="40" xfId="0" applyFont="1" applyFill="1" applyBorder="1" applyAlignment="1">
      <alignment horizontal="center" vertical="center" wrapText="1"/>
    </xf>
    <xf numFmtId="0" fontId="17" fillId="6" borderId="34" xfId="0" applyFont="1" applyFill="1" applyBorder="1" applyAlignment="1">
      <alignment horizontal="center" vertical="center" wrapText="1"/>
    </xf>
    <xf numFmtId="0" fontId="43" fillId="6" borderId="45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6" borderId="0" xfId="0" applyFont="1" applyFill="1"/>
    <xf numFmtId="0" fontId="44" fillId="6" borderId="0" xfId="0" applyFont="1" applyFill="1" applyBorder="1"/>
    <xf numFmtId="0" fontId="5" fillId="0" borderId="0" xfId="0" applyFont="1" applyAlignment="1">
      <alignment horizontal="center"/>
    </xf>
    <xf numFmtId="0" fontId="2" fillId="6" borderId="0" xfId="0" applyFont="1" applyFill="1" applyBorder="1" applyAlignment="1">
      <alignment horizontal="left"/>
    </xf>
    <xf numFmtId="0" fontId="2" fillId="6" borderId="0" xfId="0" applyFont="1" applyFill="1" applyAlignment="1">
      <alignment horizontal="left"/>
    </xf>
    <xf numFmtId="0" fontId="0" fillId="6" borderId="31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 textRotation="90" wrapText="1"/>
    </xf>
    <xf numFmtId="0" fontId="0" fillId="0" borderId="19" xfId="0" applyBorder="1"/>
    <xf numFmtId="0" fontId="41" fillId="6" borderId="0" xfId="0" applyFont="1" applyFill="1"/>
    <xf numFmtId="0" fontId="1" fillId="0" borderId="0" xfId="0" applyFont="1" applyAlignment="1">
      <alignment horizontal="center"/>
    </xf>
    <xf numFmtId="0" fontId="0" fillId="6" borderId="5" xfId="0" applyFill="1" applyBorder="1"/>
    <xf numFmtId="0" fontId="0" fillId="9" borderId="52" xfId="0" applyFill="1" applyBorder="1"/>
    <xf numFmtId="0" fontId="3" fillId="4" borderId="9" xfId="0" applyFont="1" applyFill="1" applyBorder="1" applyAlignment="1">
      <alignment horizontal="center"/>
    </xf>
    <xf numFmtId="0" fontId="0" fillId="9" borderId="0" xfId="0" applyFill="1" applyBorder="1"/>
    <xf numFmtId="2" fontId="1" fillId="3" borderId="29" xfId="0" applyNumberFormat="1" applyFont="1" applyFill="1" applyBorder="1"/>
    <xf numFmtId="0" fontId="0" fillId="0" borderId="5" xfId="0" applyBorder="1"/>
    <xf numFmtId="2" fontId="1" fillId="3" borderId="5" xfId="0" applyNumberFormat="1" applyFont="1" applyFill="1" applyBorder="1"/>
    <xf numFmtId="2" fontId="1" fillId="3" borderId="33" xfId="0" applyNumberFormat="1" applyFont="1" applyFill="1" applyBorder="1"/>
    <xf numFmtId="0" fontId="0" fillId="9" borderId="1" xfId="0" applyFill="1" applyBorder="1"/>
    <xf numFmtId="0" fontId="0" fillId="9" borderId="9" xfId="0" applyFill="1" applyBorder="1"/>
    <xf numFmtId="2" fontId="1" fillId="3" borderId="54" xfId="0" applyNumberFormat="1" applyFont="1" applyFill="1" applyBorder="1"/>
    <xf numFmtId="0" fontId="0" fillId="9" borderId="5" xfId="0" applyFill="1" applyBorder="1"/>
    <xf numFmtId="2" fontId="23" fillId="0" borderId="16" xfId="0" applyNumberFormat="1" applyFont="1" applyBorder="1"/>
    <xf numFmtId="2" fontId="22" fillId="6" borderId="3" xfId="0" applyNumberFormat="1" applyFont="1" applyFill="1" applyBorder="1"/>
    <xf numFmtId="2" fontId="23" fillId="6" borderId="3" xfId="0" applyNumberFormat="1" applyFont="1" applyFill="1" applyBorder="1"/>
    <xf numFmtId="0" fontId="24" fillId="6" borderId="3" xfId="0" applyFont="1" applyFill="1" applyBorder="1"/>
    <xf numFmtId="0" fontId="23" fillId="6" borderId="3" xfId="0" applyFont="1" applyFill="1" applyBorder="1"/>
    <xf numFmtId="0" fontId="6" fillId="6" borderId="0" xfId="0" applyFont="1" applyFill="1" applyBorder="1" applyAlignment="1">
      <alignment horizontal="center"/>
    </xf>
    <xf numFmtId="1" fontId="12" fillId="6" borderId="0" xfId="0" applyNumberFormat="1" applyFont="1" applyFill="1" applyBorder="1"/>
    <xf numFmtId="165" fontId="22" fillId="3" borderId="1" xfId="0" applyNumberFormat="1" applyFont="1" applyFill="1" applyBorder="1" applyAlignment="1">
      <alignment horizontal="center" vertical="center"/>
    </xf>
    <xf numFmtId="2" fontId="22" fillId="4" borderId="1" xfId="0" applyNumberFormat="1" applyFont="1" applyFill="1" applyBorder="1"/>
    <xf numFmtId="165" fontId="22" fillId="5" borderId="1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/>
    </xf>
    <xf numFmtId="14" fontId="1" fillId="6" borderId="0" xfId="0" applyNumberFormat="1" applyFont="1" applyFill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7" fillId="18" borderId="0" xfId="0" applyFont="1" applyFill="1"/>
    <xf numFmtId="0" fontId="48" fillId="0" borderId="0" xfId="0" applyFont="1"/>
    <xf numFmtId="0" fontId="48" fillId="9" borderId="0" xfId="0" applyFont="1" applyFill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44" fillId="6" borderId="0" xfId="0" applyFont="1" applyFill="1" applyBorder="1" applyAlignment="1">
      <alignment horizontal="left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1" fillId="5" borderId="6" xfId="0" applyFont="1" applyFill="1" applyBorder="1" applyAlignment="1">
      <alignment textRotation="90"/>
    </xf>
    <xf numFmtId="0" fontId="26" fillId="6" borderId="0" xfId="0" applyFont="1" applyFill="1"/>
    <xf numFmtId="2" fontId="23" fillId="6" borderId="1" xfId="0" applyNumberFormat="1" applyFont="1" applyFill="1" applyBorder="1"/>
    <xf numFmtId="0" fontId="24" fillId="6" borderId="1" xfId="0" applyFont="1" applyFill="1" applyBorder="1"/>
    <xf numFmtId="2" fontId="27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horizontal="center"/>
    </xf>
    <xf numFmtId="2" fontId="21" fillId="6" borderId="1" xfId="0" applyNumberFormat="1" applyFont="1" applyFill="1" applyBorder="1"/>
    <xf numFmtId="1" fontId="12" fillId="6" borderId="1" xfId="0" applyNumberFormat="1" applyFont="1" applyFill="1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2" fontId="22" fillId="0" borderId="0" xfId="0" applyNumberFormat="1" applyFont="1" applyBorder="1"/>
    <xf numFmtId="0" fontId="6" fillId="0" borderId="0" xfId="0" applyFont="1" applyBorder="1" applyAlignment="1">
      <alignment horizontal="center"/>
    </xf>
    <xf numFmtId="2" fontId="12" fillId="0" borderId="0" xfId="0" applyNumberFormat="1" applyFont="1" applyBorder="1"/>
    <xf numFmtId="0" fontId="2" fillId="6" borderId="0" xfId="0" applyFont="1" applyFill="1" applyBorder="1"/>
    <xf numFmtId="0" fontId="2" fillId="0" borderId="5" xfId="0" applyFont="1" applyBorder="1"/>
    <xf numFmtId="2" fontId="23" fillId="0" borderId="4" xfId="0" applyNumberFormat="1" applyFont="1" applyBorder="1"/>
    <xf numFmtId="0" fontId="24" fillId="0" borderId="5" xfId="0" applyFont="1" applyBorder="1"/>
    <xf numFmtId="2" fontId="23" fillId="0" borderId="5" xfId="0" applyNumberFormat="1" applyFont="1" applyBorder="1"/>
    <xf numFmtId="2" fontId="22" fillId="5" borderId="5" xfId="0" applyNumberFormat="1" applyFont="1" applyFill="1" applyBorder="1"/>
    <xf numFmtId="0" fontId="24" fillId="5" borderId="5" xfId="0" applyFont="1" applyFill="1" applyBorder="1"/>
    <xf numFmtId="2" fontId="22" fillId="3" borderId="5" xfId="0" applyNumberFormat="1" applyFont="1" applyFill="1" applyBorder="1"/>
    <xf numFmtId="0" fontId="23" fillId="3" borderId="5" xfId="0" applyFont="1" applyFill="1" applyBorder="1"/>
    <xf numFmtId="2" fontId="27" fillId="3" borderId="5" xfId="0" applyNumberFormat="1" applyFont="1" applyFill="1" applyBorder="1" applyAlignment="1">
      <alignment vertical="center"/>
    </xf>
    <xf numFmtId="0" fontId="25" fillId="6" borderId="3" xfId="0" applyFont="1" applyFill="1" applyBorder="1"/>
    <xf numFmtId="0" fontId="2" fillId="6" borderId="3" xfId="0" applyFont="1" applyFill="1" applyBorder="1"/>
    <xf numFmtId="2" fontId="27" fillId="6" borderId="3" xfId="0" applyNumberFormat="1" applyFont="1" applyFill="1" applyBorder="1" applyAlignment="1">
      <alignment vertical="center"/>
    </xf>
    <xf numFmtId="2" fontId="21" fillId="0" borderId="0" xfId="0" applyNumberFormat="1" applyFont="1" applyBorder="1"/>
    <xf numFmtId="0" fontId="0" fillId="0" borderId="1" xfId="0" applyBorder="1"/>
    <xf numFmtId="0" fontId="0" fillId="6" borderId="1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/>
    </xf>
    <xf numFmtId="0" fontId="0" fillId="6" borderId="37" xfId="0" applyFont="1" applyFill="1" applyBorder="1" applyAlignment="1">
      <alignment horizontal="center" vertical="center"/>
    </xf>
    <xf numFmtId="0" fontId="0" fillId="6" borderId="34" xfId="0" applyFont="1" applyFill="1" applyBorder="1" applyAlignment="1">
      <alignment horizontal="center" vertical="center"/>
    </xf>
    <xf numFmtId="0" fontId="0" fillId="0" borderId="1" xfId="0" applyBorder="1"/>
    <xf numFmtId="2" fontId="22" fillId="6" borderId="1" xfId="0" applyNumberFormat="1" applyFont="1" applyFill="1" applyBorder="1"/>
    <xf numFmtId="0" fontId="7" fillId="6" borderId="1" xfId="0" applyFont="1" applyFill="1" applyBorder="1" applyAlignment="1">
      <alignment horizontal="center"/>
    </xf>
    <xf numFmtId="2" fontId="12" fillId="6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49" fillId="0" borderId="0" xfId="0" applyFont="1"/>
    <xf numFmtId="0" fontId="49" fillId="0" borderId="0" xfId="0" applyFont="1" applyAlignment="1"/>
    <xf numFmtId="0" fontId="50" fillId="6" borderId="19" xfId="0" applyFont="1" applyFill="1" applyBorder="1" applyAlignment="1">
      <alignment wrapText="1"/>
    </xf>
    <xf numFmtId="0" fontId="34" fillId="6" borderId="0" xfId="0" applyFont="1" applyFill="1" applyBorder="1" applyAlignment="1"/>
    <xf numFmtId="0" fontId="7" fillId="1" borderId="6" xfId="0" applyFont="1" applyFill="1" applyBorder="1" applyAlignment="1">
      <alignment horizontal="center" vertical="center" wrapText="1"/>
    </xf>
    <xf numFmtId="0" fontId="7" fillId="1" borderId="52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vertical="center"/>
    </xf>
    <xf numFmtId="0" fontId="2" fillId="6" borderId="0" xfId="0" applyFont="1" applyFill="1" applyAlignment="1">
      <alignment horizontal="left" vertical="center"/>
    </xf>
    <xf numFmtId="0" fontId="34" fillId="6" borderId="19" xfId="0" applyFont="1" applyFill="1" applyBorder="1" applyAlignment="1"/>
    <xf numFmtId="0" fontId="2" fillId="0" borderId="19" xfId="0" applyFont="1" applyBorder="1"/>
    <xf numFmtId="14" fontId="1" fillId="6" borderId="0" xfId="0" applyNumberFormat="1" applyFont="1" applyFill="1" applyBorder="1" applyAlignment="1"/>
    <xf numFmtId="0" fontId="44" fillId="6" borderId="0" xfId="0" applyFont="1" applyFill="1"/>
    <xf numFmtId="0" fontId="2" fillId="0" borderId="19" xfId="0" applyFont="1" applyBorder="1" applyAlignment="1">
      <alignment horizontal="center"/>
    </xf>
    <xf numFmtId="0" fontId="2" fillId="6" borderId="19" xfId="0" applyFont="1" applyFill="1" applyBorder="1" applyAlignment="1">
      <alignment wrapText="1"/>
    </xf>
    <xf numFmtId="2" fontId="2" fillId="6" borderId="19" xfId="0" applyNumberFormat="1" applyFont="1" applyFill="1" applyBorder="1" applyAlignment="1">
      <alignment horizontal="left" wrapText="1"/>
    </xf>
    <xf numFmtId="0" fontId="2" fillId="6" borderId="19" xfId="0" applyFont="1" applyFill="1" applyBorder="1" applyAlignment="1"/>
    <xf numFmtId="0" fontId="2" fillId="6" borderId="19" xfId="0" applyFont="1" applyFill="1" applyBorder="1"/>
    <xf numFmtId="0" fontId="43" fillId="6" borderId="65" xfId="0" applyFont="1" applyFill="1" applyBorder="1" applyAlignment="1">
      <alignment horizontal="center" vertical="center" wrapText="1"/>
    </xf>
    <xf numFmtId="0" fontId="43" fillId="6" borderId="67" xfId="0" applyFont="1" applyFill="1" applyBorder="1" applyAlignment="1">
      <alignment horizontal="center" vertical="center" wrapText="1"/>
    </xf>
    <xf numFmtId="165" fontId="0" fillId="6" borderId="64" xfId="0" applyNumberFormat="1" applyFont="1" applyFill="1" applyBorder="1" applyAlignment="1">
      <alignment horizontal="center" vertical="center" wrapText="1"/>
    </xf>
    <xf numFmtId="0" fontId="0" fillId="6" borderId="65" xfId="0" applyFont="1" applyFill="1" applyBorder="1" applyAlignment="1">
      <alignment horizontal="center" vertical="center" wrapText="1"/>
    </xf>
    <xf numFmtId="0" fontId="2" fillId="6" borderId="60" xfId="0" applyFont="1" applyFill="1" applyBorder="1" applyAlignment="1">
      <alignment vertical="center" textRotation="90" wrapText="1"/>
    </xf>
    <xf numFmtId="0" fontId="2" fillId="21" borderId="49" xfId="0" applyFont="1" applyFill="1" applyBorder="1" applyAlignment="1">
      <alignment horizontal="center" vertical="center"/>
    </xf>
    <xf numFmtId="0" fontId="2" fillId="22" borderId="13" xfId="0" applyFont="1" applyFill="1" applyBorder="1" applyAlignment="1">
      <alignment horizontal="center" vertical="center" wrapText="1"/>
    </xf>
    <xf numFmtId="0" fontId="2" fillId="22" borderId="68" xfId="0" applyFont="1" applyFill="1" applyBorder="1" applyAlignment="1">
      <alignment horizontal="center" vertical="center" wrapText="1"/>
    </xf>
    <xf numFmtId="0" fontId="2" fillId="22" borderId="57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/>
    </xf>
    <xf numFmtId="0" fontId="0" fillId="6" borderId="9" xfId="0" applyFont="1" applyFill="1" applyBorder="1" applyAlignment="1">
      <alignment horizontal="center" vertical="center"/>
    </xf>
    <xf numFmtId="0" fontId="0" fillId="6" borderId="71" xfId="0" applyFont="1" applyFill="1" applyBorder="1" applyAlignment="1">
      <alignment horizontal="center" vertical="center"/>
    </xf>
    <xf numFmtId="165" fontId="0" fillId="6" borderId="8" xfId="0" applyNumberFormat="1" applyFont="1" applyFill="1" applyBorder="1" applyAlignment="1">
      <alignment horizontal="center" vertical="center" wrapText="1"/>
    </xf>
    <xf numFmtId="0" fontId="0" fillId="6" borderId="13" xfId="0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vertical="center" textRotation="90" wrapText="1"/>
    </xf>
    <xf numFmtId="0" fontId="17" fillId="6" borderId="65" xfId="0" applyFont="1" applyFill="1" applyBorder="1" applyAlignment="1">
      <alignment horizontal="center" vertical="center" wrapText="1"/>
    </xf>
    <xf numFmtId="0" fontId="0" fillId="6" borderId="73" xfId="0" applyFont="1" applyFill="1" applyBorder="1" applyAlignment="1">
      <alignment horizontal="center" vertical="center" wrapText="1"/>
    </xf>
    <xf numFmtId="0" fontId="50" fillId="6" borderId="0" xfId="0" applyFont="1" applyFill="1" applyBorder="1" applyAlignment="1">
      <alignment wrapText="1"/>
    </xf>
    <xf numFmtId="0" fontId="16" fillId="0" borderId="0" xfId="0" applyFont="1" applyAlignment="1">
      <alignment horizontal="center"/>
    </xf>
    <xf numFmtId="14" fontId="2" fillId="0" borderId="0" xfId="0" applyNumberFormat="1" applyFont="1" applyAlignment="1"/>
    <xf numFmtId="0" fontId="2" fillId="2" borderId="1" xfId="0" applyFont="1" applyFill="1" applyBorder="1"/>
    <xf numFmtId="2" fontId="23" fillId="2" borderId="16" xfId="0" applyNumberFormat="1" applyFont="1" applyFill="1" applyBorder="1"/>
    <xf numFmtId="0" fontId="24" fillId="2" borderId="1" xfId="0" applyFont="1" applyFill="1" applyBorder="1"/>
    <xf numFmtId="2" fontId="23" fillId="2" borderId="1" xfId="0" applyNumberFormat="1" applyFont="1" applyFill="1" applyBorder="1"/>
    <xf numFmtId="2" fontId="22" fillId="2" borderId="1" xfId="0" applyNumberFormat="1" applyFont="1" applyFill="1" applyBorder="1"/>
    <xf numFmtId="0" fontId="23" fillId="2" borderId="1" xfId="0" applyFont="1" applyFill="1" applyBorder="1"/>
    <xf numFmtId="2" fontId="27" fillId="2" borderId="1" xfId="0" applyNumberFormat="1" applyFont="1" applyFill="1" applyBorder="1" applyAlignment="1">
      <alignment vertical="center"/>
    </xf>
    <xf numFmtId="2" fontId="12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1" fontId="12" fillId="2" borderId="1" xfId="0" applyNumberFormat="1" applyFont="1" applyFill="1" applyBorder="1"/>
    <xf numFmtId="0" fontId="22" fillId="2" borderId="1" xfId="0" applyFont="1" applyFill="1" applyBorder="1"/>
    <xf numFmtId="0" fontId="0" fillId="2" borderId="0" xfId="0" applyFill="1"/>
    <xf numFmtId="2" fontId="21" fillId="2" borderId="1" xfId="0" applyNumberFormat="1" applyFont="1" applyFill="1" applyBorder="1"/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53" fillId="0" borderId="0" xfId="0" applyFont="1" applyAlignment="1">
      <alignment horizontal="centerContinuous"/>
    </xf>
    <xf numFmtId="0" fontId="52" fillId="0" borderId="0" xfId="0" applyFont="1" applyAlignment="1">
      <alignment horizontal="centerContinuous"/>
    </xf>
    <xf numFmtId="0" fontId="52" fillId="0" borderId="0" xfId="0" applyFont="1" applyAlignment="1"/>
    <xf numFmtId="0" fontId="54" fillId="0" borderId="0" xfId="0" applyFont="1" applyBorder="1" applyAlignment="1"/>
    <xf numFmtId="0" fontId="55" fillId="0" borderId="0" xfId="0" applyFont="1"/>
    <xf numFmtId="0" fontId="3" fillId="0" borderId="60" xfId="0" applyFont="1" applyBorder="1"/>
    <xf numFmtId="0" fontId="3" fillId="0" borderId="60" xfId="0" applyFont="1" applyBorder="1" applyAlignment="1"/>
    <xf numFmtId="0" fontId="56" fillId="0" borderId="0" xfId="0" applyFont="1"/>
    <xf numFmtId="0" fontId="9" fillId="0" borderId="0" xfId="0" applyFont="1"/>
    <xf numFmtId="0" fontId="0" fillId="0" borderId="74" xfId="0" applyBorder="1"/>
    <xf numFmtId="0" fontId="0" fillId="0" borderId="75" xfId="0" applyBorder="1"/>
    <xf numFmtId="0" fontId="7" fillId="0" borderId="3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13" borderId="1" xfId="0" applyFill="1" applyBorder="1"/>
    <xf numFmtId="2" fontId="1" fillId="13" borderId="1" xfId="0" applyNumberFormat="1" applyFont="1" applyFill="1" applyBorder="1"/>
    <xf numFmtId="2" fontId="1" fillId="13" borderId="29" xfId="0" applyNumberFormat="1" applyFont="1" applyFill="1" applyBorder="1"/>
    <xf numFmtId="2" fontId="1" fillId="13" borderId="11" xfId="0" applyNumberFormat="1" applyFont="1" applyFill="1" applyBorder="1"/>
    <xf numFmtId="0" fontId="3" fillId="13" borderId="1" xfId="0" applyFont="1" applyFill="1" applyBorder="1"/>
    <xf numFmtId="0" fontId="2" fillId="0" borderId="0" xfId="0" applyFont="1" applyAlignment="1">
      <alignment horizontal="right"/>
    </xf>
    <xf numFmtId="14" fontId="12" fillId="6" borderId="0" xfId="0" applyNumberFormat="1" applyFont="1" applyFill="1" applyBorder="1" applyAlignment="1"/>
    <xf numFmtId="166" fontId="22" fillId="6" borderId="0" xfId="0" applyNumberFormat="1" applyFont="1" applyFill="1" applyBorder="1" applyAlignment="1"/>
    <xf numFmtId="0" fontId="57" fillId="0" borderId="0" xfId="0" applyFont="1"/>
    <xf numFmtId="2" fontId="58" fillId="3" borderId="1" xfId="0" applyNumberFormat="1" applyFont="1" applyFill="1" applyBorder="1" applyAlignment="1">
      <alignment vertical="center"/>
    </xf>
    <xf numFmtId="2" fontId="59" fillId="3" borderId="1" xfId="0" applyNumberFormat="1" applyFont="1" applyFill="1" applyBorder="1" applyAlignment="1">
      <alignment vertical="center"/>
    </xf>
    <xf numFmtId="0" fontId="2" fillId="3" borderId="1" xfId="0" applyFont="1" applyFill="1" applyBorder="1"/>
    <xf numFmtId="0" fontId="11" fillId="2" borderId="6" xfId="0" applyFont="1" applyFill="1" applyBorder="1" applyAlignment="1">
      <alignment horizontal="center" vertical="center" textRotation="90"/>
    </xf>
    <xf numFmtId="0" fontId="11" fillId="2" borderId="50" xfId="0" applyFont="1" applyFill="1" applyBorder="1" applyAlignment="1">
      <alignment horizontal="center" vertical="center" textRotation="90"/>
    </xf>
    <xf numFmtId="0" fontId="11" fillId="2" borderId="53" xfId="0" applyFont="1" applyFill="1" applyBorder="1" applyAlignment="1">
      <alignment horizontal="center" vertical="center" textRotation="90"/>
    </xf>
    <xf numFmtId="0" fontId="11" fillId="19" borderId="7" xfId="0" applyFont="1" applyFill="1" applyBorder="1" applyAlignment="1">
      <alignment horizontal="center" vertical="center" textRotation="90"/>
    </xf>
    <xf numFmtId="0" fontId="11" fillId="19" borderId="12" xfId="0" applyFont="1" applyFill="1" applyBorder="1" applyAlignment="1">
      <alignment horizontal="center" vertical="center" textRotation="90"/>
    </xf>
    <xf numFmtId="0" fontId="11" fillId="5" borderId="50" xfId="0" applyFont="1" applyFill="1" applyBorder="1" applyAlignment="1">
      <alignment horizontal="right" textRotation="90"/>
    </xf>
    <xf numFmtId="0" fontId="10" fillId="11" borderId="50" xfId="0" applyFont="1" applyFill="1" applyBorder="1" applyAlignment="1">
      <alignment horizontal="center" textRotation="90"/>
    </xf>
    <xf numFmtId="0" fontId="10" fillId="11" borderId="53" xfId="0" applyFont="1" applyFill="1" applyBorder="1" applyAlignment="1">
      <alignment horizontal="center" textRotation="90"/>
    </xf>
    <xf numFmtId="0" fontId="10" fillId="10" borderId="6" xfId="0" applyFont="1" applyFill="1" applyBorder="1" applyAlignment="1">
      <alignment horizontal="center" textRotation="90"/>
    </xf>
    <xf numFmtId="0" fontId="10" fillId="10" borderId="50" xfId="0" applyFont="1" applyFill="1" applyBorder="1" applyAlignment="1">
      <alignment horizontal="center" textRotation="90"/>
    </xf>
    <xf numFmtId="0" fontId="10" fillId="10" borderId="53" xfId="0" applyFont="1" applyFill="1" applyBorder="1" applyAlignment="1">
      <alignment horizontal="center" textRotation="90"/>
    </xf>
    <xf numFmtId="0" fontId="10" fillId="12" borderId="6" xfId="0" applyFont="1" applyFill="1" applyBorder="1" applyAlignment="1">
      <alignment horizontal="center" textRotation="90"/>
    </xf>
    <xf numFmtId="0" fontId="10" fillId="12" borderId="50" xfId="0" applyFont="1" applyFill="1" applyBorder="1" applyAlignment="1">
      <alignment horizontal="center" textRotation="90"/>
    </xf>
    <xf numFmtId="0" fontId="10" fillId="12" borderId="53" xfId="0" applyFont="1" applyFill="1" applyBorder="1" applyAlignment="1">
      <alignment horizontal="center" textRotation="90"/>
    </xf>
    <xf numFmtId="0" fontId="10" fillId="13" borderId="50" xfId="0" applyFont="1" applyFill="1" applyBorder="1" applyAlignment="1">
      <alignment horizontal="center" textRotation="90"/>
    </xf>
    <xf numFmtId="0" fontId="10" fillId="13" borderId="53" xfId="0" applyFont="1" applyFill="1" applyBorder="1" applyAlignment="1">
      <alignment horizontal="center" textRotation="90"/>
    </xf>
    <xf numFmtId="0" fontId="11" fillId="3" borderId="50" xfId="0" applyFont="1" applyFill="1" applyBorder="1" applyAlignment="1">
      <alignment horizontal="center" textRotation="90"/>
    </xf>
    <xf numFmtId="0" fontId="11" fillId="3" borderId="53" xfId="0" applyFont="1" applyFill="1" applyBorder="1" applyAlignment="1">
      <alignment horizontal="center" textRotation="90"/>
    </xf>
    <xf numFmtId="0" fontId="11" fillId="17" borderId="6" xfId="0" applyFont="1" applyFill="1" applyBorder="1" applyAlignment="1">
      <alignment horizontal="center" vertical="center" textRotation="90"/>
    </xf>
    <xf numFmtId="0" fontId="11" fillId="17" borderId="50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14" fontId="21" fillId="6" borderId="0" xfId="0" applyNumberFormat="1" applyFont="1" applyFill="1" applyBorder="1" applyAlignment="1">
      <alignment horizontal="left"/>
    </xf>
    <xf numFmtId="14" fontId="12" fillId="6" borderId="0" xfId="0" applyNumberFormat="1" applyFont="1" applyFill="1" applyBorder="1" applyAlignment="1">
      <alignment horizontal="center"/>
    </xf>
    <xf numFmtId="166" fontId="22" fillId="6" borderId="0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14" fontId="7" fillId="6" borderId="0" xfId="0" applyNumberFormat="1" applyFont="1" applyFill="1" applyBorder="1" applyAlignment="1">
      <alignment horizontal="left"/>
    </xf>
    <xf numFmtId="14" fontId="23" fillId="6" borderId="0" xfId="0" applyNumberFormat="1" applyFont="1" applyFill="1" applyBorder="1" applyAlignment="1">
      <alignment horizontal="left"/>
    </xf>
    <xf numFmtId="14" fontId="22" fillId="6" borderId="0" xfId="0" applyNumberFormat="1" applyFont="1" applyFill="1" applyBorder="1" applyAlignment="1">
      <alignment horizontal="left"/>
    </xf>
    <xf numFmtId="166" fontId="22" fillId="6" borderId="3" xfId="0" applyNumberFormat="1" applyFont="1" applyFill="1" applyBorder="1" applyAlignment="1">
      <alignment horizontal="center"/>
    </xf>
    <xf numFmtId="14" fontId="23" fillId="6" borderId="0" xfId="0" applyNumberFormat="1" applyFont="1" applyFill="1" applyBorder="1" applyAlignment="1">
      <alignment horizontal="center"/>
    </xf>
    <xf numFmtId="14" fontId="2" fillId="6" borderId="0" xfId="0" applyNumberFormat="1" applyFont="1" applyFill="1" applyBorder="1" applyAlignment="1">
      <alignment horizontal="center"/>
    </xf>
    <xf numFmtId="2" fontId="22" fillId="6" borderId="0" xfId="0" applyNumberFormat="1" applyFont="1" applyFill="1" applyBorder="1" applyAlignment="1">
      <alignment horizontal="center"/>
    </xf>
    <xf numFmtId="0" fontId="53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14" fontId="1" fillId="6" borderId="0" xfId="0" applyNumberFormat="1" applyFont="1" applyFill="1" applyBorder="1" applyAlignment="1">
      <alignment horizontal="left"/>
    </xf>
    <xf numFmtId="0" fontId="2" fillId="6" borderId="19" xfId="0" applyFont="1" applyFill="1" applyBorder="1" applyAlignment="1">
      <alignment horizontal="center" wrapText="1"/>
    </xf>
    <xf numFmtId="0" fontId="32" fillId="14" borderId="46" xfId="0" applyFont="1" applyFill="1" applyBorder="1" applyAlignment="1">
      <alignment horizontal="center" vertical="center"/>
    </xf>
    <xf numFmtId="0" fontId="32" fillId="14" borderId="52" xfId="0" applyFont="1" applyFill="1" applyBorder="1" applyAlignment="1">
      <alignment horizontal="center" vertical="center"/>
    </xf>
    <xf numFmtId="0" fontId="32" fillId="14" borderId="7" xfId="0" applyFont="1" applyFill="1" applyBorder="1" applyAlignment="1">
      <alignment horizontal="center" vertical="center"/>
    </xf>
    <xf numFmtId="0" fontId="32" fillId="14" borderId="47" xfId="0" applyFont="1" applyFill="1" applyBorder="1" applyAlignment="1">
      <alignment horizontal="center" vertical="center"/>
    </xf>
    <xf numFmtId="0" fontId="32" fillId="14" borderId="60" xfId="0" applyFont="1" applyFill="1" applyBorder="1" applyAlignment="1">
      <alignment horizontal="center" vertical="center"/>
    </xf>
    <xf numFmtId="0" fontId="32" fillId="14" borderId="48" xfId="0" applyFont="1" applyFill="1" applyBorder="1" applyAlignment="1">
      <alignment horizontal="center" vertical="center"/>
    </xf>
    <xf numFmtId="0" fontId="2" fillId="14" borderId="46" xfId="0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0" fontId="17" fillId="6" borderId="70" xfId="0" applyFont="1" applyFill="1" applyBorder="1" applyAlignment="1">
      <alignment horizontal="left" vertical="center" wrapText="1"/>
    </xf>
    <xf numFmtId="0" fontId="17" fillId="6" borderId="9" xfId="0" applyFont="1" applyFill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44" xfId="0" applyFont="1" applyFill="1" applyBorder="1" applyAlignment="1">
      <alignment horizontal="left" vertical="center" wrapText="1"/>
    </xf>
    <xf numFmtId="0" fontId="17" fillId="6" borderId="34" xfId="0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left" vertical="center" wrapText="1"/>
    </xf>
    <xf numFmtId="0" fontId="17" fillId="6" borderId="5" xfId="0" applyFont="1" applyFill="1" applyBorder="1" applyAlignment="1">
      <alignment horizontal="left" vertical="center" wrapText="1"/>
    </xf>
    <xf numFmtId="0" fontId="17" fillId="6" borderId="39" xfId="0" applyFont="1" applyFill="1" applyBorder="1" applyAlignment="1">
      <alignment horizontal="left" vertical="center" wrapText="1"/>
    </xf>
    <xf numFmtId="0" fontId="17" fillId="6" borderId="37" xfId="0" applyFont="1" applyFill="1" applyBorder="1" applyAlignment="1">
      <alignment horizontal="left" vertical="center" wrapText="1"/>
    </xf>
    <xf numFmtId="0" fontId="17" fillId="6" borderId="25" xfId="0" applyFont="1" applyFill="1" applyBorder="1" applyAlignment="1">
      <alignment horizontal="left" vertical="center" wrapText="1"/>
    </xf>
    <xf numFmtId="0" fontId="17" fillId="6" borderId="11" xfId="0" applyFont="1" applyFill="1" applyBorder="1" applyAlignment="1">
      <alignment horizontal="left" vertical="center" wrapText="1"/>
    </xf>
    <xf numFmtId="165" fontId="1" fillId="6" borderId="11" xfId="0" applyNumberFormat="1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 wrapText="1"/>
    </xf>
    <xf numFmtId="165" fontId="1" fillId="6" borderId="5" xfId="0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horizontal="left"/>
    </xf>
    <xf numFmtId="0" fontId="2" fillId="6" borderId="0" xfId="0" applyFont="1" applyFill="1" applyAlignment="1">
      <alignment horizontal="center"/>
    </xf>
    <xf numFmtId="0" fontId="51" fillId="6" borderId="19" xfId="0" applyFont="1" applyFill="1" applyBorder="1" applyAlignment="1">
      <alignment horizontal="left" wrapText="1"/>
    </xf>
    <xf numFmtId="0" fontId="4" fillId="6" borderId="0" xfId="0" applyFont="1" applyFill="1" applyAlignment="1">
      <alignment horizontal="center" vertical="center" wrapText="1"/>
    </xf>
    <xf numFmtId="0" fontId="3" fillId="22" borderId="49" xfId="0" applyFont="1" applyFill="1" applyBorder="1" applyAlignment="1">
      <alignment horizontal="center" vertical="center"/>
    </xf>
    <xf numFmtId="0" fontId="3" fillId="22" borderId="13" xfId="0" applyFont="1" applyFill="1" applyBorder="1" applyAlignment="1">
      <alignment horizontal="center" vertical="center"/>
    </xf>
    <xf numFmtId="0" fontId="3" fillId="21" borderId="57" xfId="0" applyFont="1" applyFill="1" applyBorder="1" applyAlignment="1">
      <alignment horizontal="center" vertical="center"/>
    </xf>
    <xf numFmtId="0" fontId="3" fillId="21" borderId="58" xfId="0" applyFont="1" applyFill="1" applyBorder="1" applyAlignment="1">
      <alignment horizontal="center" vertical="center"/>
    </xf>
    <xf numFmtId="0" fontId="51" fillId="6" borderId="19" xfId="0" applyFont="1" applyFill="1" applyBorder="1" applyAlignment="1">
      <alignment horizontal="center" wrapText="1"/>
    </xf>
    <xf numFmtId="0" fontId="12" fillId="14" borderId="6" xfId="0" applyFont="1" applyFill="1" applyBorder="1" applyAlignment="1">
      <alignment horizontal="center" vertical="center" textRotation="90"/>
    </xf>
    <xf numFmtId="0" fontId="12" fillId="14" borderId="50" xfId="0" applyFont="1" applyFill="1" applyBorder="1" applyAlignment="1">
      <alignment horizontal="center" vertical="center" textRotation="90"/>
    </xf>
    <xf numFmtId="0" fontId="2" fillId="0" borderId="5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0" borderId="59" xfId="0" applyFont="1" applyFill="1" applyBorder="1" applyAlignment="1">
      <alignment horizontal="center" vertical="center"/>
    </xf>
    <xf numFmtId="0" fontId="2" fillId="20" borderId="18" xfId="0" applyFont="1" applyFill="1" applyBorder="1" applyAlignment="1">
      <alignment horizontal="center" vertical="center"/>
    </xf>
    <xf numFmtId="0" fontId="2" fillId="20" borderId="15" xfId="0" applyFont="1" applyFill="1" applyBorder="1" applyAlignment="1">
      <alignment horizontal="center" vertical="center"/>
    </xf>
    <xf numFmtId="0" fontId="2" fillId="14" borderId="59" xfId="0" applyFont="1" applyFill="1" applyBorder="1" applyAlignment="1">
      <alignment horizontal="center"/>
    </xf>
    <xf numFmtId="0" fontId="2" fillId="14" borderId="18" xfId="0" applyFont="1" applyFill="1" applyBorder="1" applyAlignment="1">
      <alignment horizontal="center"/>
    </xf>
    <xf numFmtId="0" fontId="2" fillId="14" borderId="15" xfId="0" applyFont="1" applyFill="1" applyBorder="1" applyAlignment="1">
      <alignment horizontal="center"/>
    </xf>
    <xf numFmtId="0" fontId="2" fillId="0" borderId="5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5" fillId="6" borderId="0" xfId="0" applyFont="1" applyFill="1" applyAlignment="1">
      <alignment horizontal="right" vertical="center"/>
    </xf>
    <xf numFmtId="0" fontId="37" fillId="6" borderId="0" xfId="0" applyFont="1" applyFill="1" applyAlignment="1">
      <alignment horizontal="right" vertical="center"/>
    </xf>
    <xf numFmtId="0" fontId="36" fillId="6" borderId="20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0" fontId="36" fillId="6" borderId="23" xfId="0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0" fontId="35" fillId="6" borderId="22" xfId="0" applyFont="1" applyFill="1" applyBorder="1" applyAlignment="1">
      <alignment horizontal="left" vertical="center"/>
    </xf>
    <xf numFmtId="0" fontId="39" fillId="6" borderId="0" xfId="4" applyFont="1" applyFill="1" applyBorder="1" applyAlignment="1" applyProtection="1">
      <alignment horizontal="center" vertical="center"/>
    </xf>
    <xf numFmtId="14" fontId="2" fillId="6" borderId="0" xfId="0" applyNumberFormat="1" applyFont="1" applyFill="1" applyAlignment="1">
      <alignment horizontal="center"/>
    </xf>
    <xf numFmtId="0" fontId="5" fillId="6" borderId="7" xfId="0" applyFont="1" applyFill="1" applyBorder="1" applyAlignment="1">
      <alignment horizontal="center" vertical="center" textRotation="90" wrapText="1"/>
    </xf>
    <xf numFmtId="0" fontId="5" fillId="6" borderId="12" xfId="0" applyFont="1" applyFill="1" applyBorder="1" applyAlignment="1">
      <alignment horizontal="center" vertical="center" textRotation="90" wrapText="1"/>
    </xf>
    <xf numFmtId="0" fontId="5" fillId="6" borderId="48" xfId="0" applyFont="1" applyFill="1" applyBorder="1" applyAlignment="1">
      <alignment horizontal="center" vertical="center" textRotation="90" wrapText="1"/>
    </xf>
    <xf numFmtId="165" fontId="1" fillId="6" borderId="13" xfId="0" applyNumberFormat="1" applyFont="1" applyFill="1" applyBorder="1" applyAlignment="1">
      <alignment horizontal="center" vertical="center" wrapText="1"/>
    </xf>
    <xf numFmtId="165" fontId="1" fillId="6" borderId="31" xfId="0" applyNumberFormat="1" applyFont="1" applyFill="1" applyBorder="1" applyAlignment="1">
      <alignment horizontal="center" vertical="center" wrapText="1"/>
    </xf>
    <xf numFmtId="165" fontId="1" fillId="6" borderId="35" xfId="0" applyNumberFormat="1" applyFont="1" applyFill="1" applyBorder="1" applyAlignment="1">
      <alignment horizontal="center" vertical="center" wrapText="1"/>
    </xf>
    <xf numFmtId="0" fontId="0" fillId="6" borderId="9" xfId="0" applyNumberFormat="1" applyFill="1" applyBorder="1" applyAlignment="1">
      <alignment horizontal="center" vertical="center" wrapText="1"/>
    </xf>
    <xf numFmtId="0" fontId="0" fillId="6" borderId="1" xfId="0" applyNumberFormat="1" applyFont="1" applyFill="1" applyBorder="1" applyAlignment="1">
      <alignment horizontal="center" vertical="center" wrapText="1"/>
    </xf>
    <xf numFmtId="0" fontId="0" fillId="6" borderId="34" xfId="0" applyNumberFormat="1" applyFont="1" applyFill="1" applyBorder="1" applyAlignment="1">
      <alignment horizontal="center" vertical="center" wrapText="1"/>
    </xf>
    <xf numFmtId="165" fontId="1" fillId="6" borderId="41" xfId="0" applyNumberFormat="1" applyFont="1" applyFill="1" applyBorder="1" applyAlignment="1">
      <alignment horizontal="center" vertical="center" wrapText="1"/>
    </xf>
    <xf numFmtId="0" fontId="0" fillId="6" borderId="11" xfId="0" applyNumberFormat="1" applyFill="1" applyBorder="1" applyAlignment="1">
      <alignment horizontal="center" vertical="center" wrapText="1"/>
    </xf>
    <xf numFmtId="0" fontId="0" fillId="6" borderId="37" xfId="0" applyNumberFormat="1" applyFill="1" applyBorder="1" applyAlignment="1">
      <alignment horizontal="center" vertical="center" wrapText="1"/>
    </xf>
    <xf numFmtId="0" fontId="0" fillId="6" borderId="65" xfId="0" applyNumberFormat="1" applyFont="1" applyFill="1" applyBorder="1" applyAlignment="1">
      <alignment horizontal="center" vertical="center" wrapText="1"/>
    </xf>
    <xf numFmtId="165" fontId="1" fillId="6" borderId="6" xfId="0" applyNumberFormat="1" applyFont="1" applyFill="1" applyBorder="1" applyAlignment="1">
      <alignment horizontal="center" vertical="center"/>
    </xf>
    <xf numFmtId="165" fontId="1" fillId="6" borderId="50" xfId="0" applyNumberFormat="1" applyFont="1" applyFill="1" applyBorder="1" applyAlignment="1">
      <alignment horizontal="center" vertical="center"/>
    </xf>
    <xf numFmtId="165" fontId="1" fillId="6" borderId="53" xfId="0" applyNumberFormat="1" applyFont="1" applyFill="1" applyBorder="1" applyAlignment="1">
      <alignment horizontal="center" vertical="center"/>
    </xf>
    <xf numFmtId="164" fontId="1" fillId="6" borderId="72" xfId="0" applyNumberFormat="1" applyFont="1" applyFill="1" applyBorder="1" applyAlignment="1">
      <alignment horizontal="center" vertical="center"/>
    </xf>
    <xf numFmtId="164" fontId="1" fillId="6" borderId="51" xfId="0" applyNumberFormat="1" applyFont="1" applyFill="1" applyBorder="1" applyAlignment="1">
      <alignment horizontal="center" vertical="center"/>
    </xf>
    <xf numFmtId="164" fontId="1" fillId="6" borderId="5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textRotation="90" wrapText="1"/>
    </xf>
    <xf numFmtId="0" fontId="2" fillId="6" borderId="50" xfId="0" applyFont="1" applyFill="1" applyBorder="1" applyAlignment="1">
      <alignment horizontal="center" vertical="center" textRotation="90" wrapText="1"/>
    </xf>
    <xf numFmtId="0" fontId="2" fillId="6" borderId="53" xfId="0" applyFont="1" applyFill="1" applyBorder="1" applyAlignment="1">
      <alignment horizontal="center" vertical="center" textRotation="90" wrapText="1"/>
    </xf>
    <xf numFmtId="0" fontId="5" fillId="6" borderId="52" xfId="0" applyFont="1" applyFill="1" applyBorder="1" applyAlignment="1">
      <alignment horizontal="center" vertical="center" textRotation="90" wrapText="1"/>
    </xf>
    <xf numFmtId="0" fontId="5" fillId="6" borderId="0" xfId="0" applyFont="1" applyFill="1" applyBorder="1" applyAlignment="1">
      <alignment horizontal="center" vertical="center" textRotation="90" wrapText="1"/>
    </xf>
    <xf numFmtId="0" fontId="5" fillId="6" borderId="60" xfId="0" applyFont="1" applyFill="1" applyBorder="1" applyAlignment="1">
      <alignment horizontal="center" vertical="center" textRotation="90" wrapText="1"/>
    </xf>
    <xf numFmtId="165" fontId="1" fillId="6" borderId="71" xfId="0" applyNumberFormat="1" applyFont="1" applyFill="1" applyBorder="1" applyAlignment="1">
      <alignment horizontal="center" vertical="center"/>
    </xf>
    <xf numFmtId="165" fontId="1" fillId="6" borderId="30" xfId="0" applyNumberFormat="1" applyFont="1" applyFill="1" applyBorder="1" applyAlignment="1">
      <alignment horizontal="center" vertical="center"/>
    </xf>
    <xf numFmtId="165" fontId="1" fillId="6" borderId="67" xfId="0" applyNumberFormat="1" applyFont="1" applyFill="1" applyBorder="1" applyAlignment="1">
      <alignment horizontal="center" vertical="center"/>
    </xf>
    <xf numFmtId="0" fontId="42" fillId="14" borderId="69" xfId="0" applyFont="1" applyFill="1" applyBorder="1" applyAlignment="1">
      <alignment horizontal="center" vertical="center" textRotation="90"/>
    </xf>
    <xf numFmtId="0" fontId="42" fillId="14" borderId="62" xfId="0" applyFont="1" applyFill="1" applyBorder="1" applyAlignment="1">
      <alignment horizontal="center" vertical="center" textRotation="90"/>
    </xf>
    <xf numFmtId="0" fontId="42" fillId="14" borderId="63" xfId="0" applyFont="1" applyFill="1" applyBorder="1" applyAlignment="1">
      <alignment horizontal="center" vertical="center" textRotation="90"/>
    </xf>
    <xf numFmtId="0" fontId="1" fillId="16" borderId="8" xfId="0" applyFont="1" applyFill="1" applyBorder="1" applyAlignment="1">
      <alignment horizontal="center" vertical="center"/>
    </xf>
    <xf numFmtId="0" fontId="1" fillId="16" borderId="10" xfId="0" applyFont="1" applyFill="1" applyBorder="1" applyAlignment="1">
      <alignment horizontal="center" vertical="center"/>
    </xf>
    <xf numFmtId="0" fontId="1" fillId="16" borderId="32" xfId="0" applyFont="1" applyFill="1" applyBorder="1" applyAlignment="1">
      <alignment horizontal="center" vertical="center"/>
    </xf>
    <xf numFmtId="0" fontId="43" fillId="16" borderId="9" xfId="0" applyFont="1" applyFill="1" applyBorder="1" applyAlignment="1">
      <alignment horizontal="center" vertical="center" wrapText="1"/>
    </xf>
    <xf numFmtId="0" fontId="43" fillId="16" borderId="1" xfId="0" applyFont="1" applyFill="1" applyBorder="1" applyAlignment="1">
      <alignment horizontal="center" vertical="center" wrapText="1"/>
    </xf>
    <xf numFmtId="0" fontId="43" fillId="16" borderId="5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/>
    </xf>
    <xf numFmtId="0" fontId="0" fillId="6" borderId="54" xfId="0" applyFont="1" applyFill="1" applyBorder="1" applyAlignment="1">
      <alignment horizontal="center" vertical="center"/>
    </xf>
    <xf numFmtId="0" fontId="0" fillId="6" borderId="29" xfId="0" applyFont="1" applyFill="1" applyBorder="1" applyAlignment="1">
      <alignment horizontal="center" vertical="center"/>
    </xf>
    <xf numFmtId="0" fontId="0" fillId="6" borderId="33" xfId="0" applyFont="1" applyFill="1" applyBorder="1" applyAlignment="1">
      <alignment horizontal="center" vertical="center"/>
    </xf>
    <xf numFmtId="0" fontId="1" fillId="16" borderId="28" xfId="0" applyFont="1" applyFill="1" applyBorder="1" applyAlignment="1">
      <alignment horizontal="center" vertical="center"/>
    </xf>
    <xf numFmtId="0" fontId="1" fillId="16" borderId="64" xfId="0" applyFont="1" applyFill="1" applyBorder="1" applyAlignment="1">
      <alignment horizontal="center" vertical="center"/>
    </xf>
    <xf numFmtId="0" fontId="43" fillId="16" borderId="11" xfId="0" applyFont="1" applyFill="1" applyBorder="1" applyAlignment="1">
      <alignment horizontal="center" vertical="center" wrapText="1"/>
    </xf>
    <xf numFmtId="0" fontId="43" fillId="16" borderId="65" xfId="0" applyFont="1" applyFill="1" applyBorder="1" applyAlignment="1">
      <alignment horizontal="center" vertical="center" wrapText="1"/>
    </xf>
    <xf numFmtId="0" fontId="0" fillId="6" borderId="11" xfId="0" applyFont="1" applyFill="1" applyBorder="1" applyAlignment="1">
      <alignment horizontal="center" vertical="center"/>
    </xf>
    <xf numFmtId="0" fontId="0" fillId="6" borderId="65" xfId="0" applyFont="1" applyFill="1" applyBorder="1" applyAlignment="1">
      <alignment horizontal="center" vertical="center"/>
    </xf>
    <xf numFmtId="0" fontId="0" fillId="6" borderId="26" xfId="0" applyFont="1" applyFill="1" applyBorder="1" applyAlignment="1">
      <alignment horizontal="center" vertical="center"/>
    </xf>
    <xf numFmtId="0" fontId="0" fillId="6" borderId="56" xfId="0" applyFont="1" applyFill="1" applyBorder="1" applyAlignment="1">
      <alignment horizontal="center" vertical="center"/>
    </xf>
    <xf numFmtId="0" fontId="1" fillId="16" borderId="36" xfId="0" applyFont="1" applyFill="1" applyBorder="1" applyAlignment="1">
      <alignment horizontal="center" vertical="center"/>
    </xf>
    <xf numFmtId="0" fontId="1" fillId="16" borderId="42" xfId="0" applyFont="1" applyFill="1" applyBorder="1" applyAlignment="1">
      <alignment horizontal="center" vertical="center"/>
    </xf>
    <xf numFmtId="0" fontId="43" fillId="16" borderId="37" xfId="0" applyFont="1" applyFill="1" applyBorder="1" applyAlignment="1">
      <alignment horizontal="center" vertical="center" wrapText="1"/>
    </xf>
    <xf numFmtId="0" fontId="43" fillId="16" borderId="34" xfId="0" applyFont="1" applyFill="1" applyBorder="1" applyAlignment="1">
      <alignment horizontal="center" vertical="center" wrapText="1"/>
    </xf>
    <xf numFmtId="0" fontId="0" fillId="6" borderId="37" xfId="0" applyFont="1" applyFill="1" applyBorder="1" applyAlignment="1">
      <alignment horizontal="center" vertical="center"/>
    </xf>
    <xf numFmtId="0" fontId="0" fillId="6" borderId="34" xfId="0" applyFont="1" applyFill="1" applyBorder="1" applyAlignment="1">
      <alignment horizontal="center" vertical="center"/>
    </xf>
    <xf numFmtId="0" fontId="0" fillId="6" borderId="38" xfId="0" applyFont="1" applyFill="1" applyBorder="1" applyAlignment="1">
      <alignment horizontal="center" vertical="center"/>
    </xf>
    <xf numFmtId="0" fontId="0" fillId="6" borderId="43" xfId="0" applyFont="1" applyFill="1" applyBorder="1" applyAlignment="1">
      <alignment horizontal="center" vertical="center"/>
    </xf>
    <xf numFmtId="0" fontId="42" fillId="14" borderId="61" xfId="0" applyFont="1" applyFill="1" applyBorder="1" applyAlignment="1">
      <alignment horizontal="center" vertical="center" textRotation="90"/>
    </xf>
    <xf numFmtId="165" fontId="1" fillId="6" borderId="65" xfId="0" applyNumberFormat="1" applyFont="1" applyFill="1" applyBorder="1" applyAlignment="1">
      <alignment horizontal="center" vertical="center" wrapText="1"/>
    </xf>
    <xf numFmtId="0" fontId="17" fillId="6" borderId="66" xfId="0" applyFont="1" applyFill="1" applyBorder="1" applyAlignment="1">
      <alignment horizontal="left" vertical="center" wrapText="1"/>
    </xf>
    <xf numFmtId="0" fontId="17" fillId="6" borderId="65" xfId="0" applyFont="1" applyFill="1" applyBorder="1" applyAlignment="1">
      <alignment horizontal="left" vertical="center" wrapText="1"/>
    </xf>
    <xf numFmtId="165" fontId="1" fillId="6" borderId="37" xfId="0" applyNumberFormat="1" applyFont="1" applyFill="1" applyBorder="1" applyAlignment="1">
      <alignment horizontal="center" vertical="center" wrapText="1"/>
    </xf>
    <xf numFmtId="165" fontId="1" fillId="6" borderId="34" xfId="0" applyNumberFormat="1" applyFont="1" applyFill="1" applyBorder="1" applyAlignment="1">
      <alignment horizontal="center" vertical="center" wrapText="1"/>
    </xf>
    <xf numFmtId="165" fontId="1" fillId="6" borderId="27" xfId="0" applyNumberFormat="1" applyFont="1" applyFill="1" applyBorder="1" applyAlignment="1">
      <alignment horizontal="center" vertical="center"/>
    </xf>
    <xf numFmtId="164" fontId="1" fillId="6" borderId="0" xfId="0" applyNumberFormat="1" applyFont="1" applyFill="1" applyBorder="1" applyAlignment="1">
      <alignment horizontal="center" vertical="center"/>
    </xf>
    <xf numFmtId="164" fontId="1" fillId="6" borderId="60" xfId="0" applyNumberFormat="1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/>
    </xf>
  </cellXfs>
  <cellStyles count="5">
    <cellStyle name="Lien hypertexte" xfId="4" builtinId="8"/>
    <cellStyle name="Normal" xfId="0" builtinId="0"/>
    <cellStyle name="Normal 2" xfId="2"/>
    <cellStyle name="Normal 2 2" xfId="1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</xdr:colOff>
      <xdr:row>7</xdr:row>
      <xdr:rowOff>2829</xdr:rowOff>
    </xdr:from>
    <xdr:ext cx="4171389" cy="907935"/>
    <xdr:sp macro="" textlink="">
      <xdr:nvSpPr>
        <xdr:cNvPr id="2" name="ZoneTexte 1"/>
        <xdr:cNvSpPr txBox="1"/>
      </xdr:nvSpPr>
      <xdr:spPr>
        <a:xfrm>
          <a:off x="10248900" y="1383954"/>
          <a:ext cx="4171389" cy="9079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3600">
              <a:latin typeface="+mj-lt"/>
            </a:rPr>
            <a:t>Semestre</a:t>
          </a:r>
          <a:r>
            <a:rPr lang="fr-FR" sz="7200">
              <a:latin typeface="+mj-lt"/>
            </a:rPr>
            <a:t> </a:t>
          </a:r>
          <a:r>
            <a:rPr lang="fr-FR" sz="4000">
              <a:latin typeface="+mj-lt"/>
            </a:rPr>
            <a:t>(5)</a:t>
          </a:r>
        </a:p>
      </xdr:txBody>
    </xdr:sp>
    <xdr:clientData/>
  </xdr:oneCellAnchor>
  <xdr:oneCellAnchor>
    <xdr:from>
      <xdr:col>27</xdr:col>
      <xdr:colOff>191096</xdr:colOff>
      <xdr:row>5</xdr:row>
      <xdr:rowOff>72666</xdr:rowOff>
    </xdr:from>
    <xdr:ext cx="5474870" cy="972513"/>
    <xdr:sp macro="" textlink="">
      <xdr:nvSpPr>
        <xdr:cNvPr id="3" name="ZoneTexte 2"/>
        <xdr:cNvSpPr txBox="1"/>
      </xdr:nvSpPr>
      <xdr:spPr>
        <a:xfrm rot="550023">
          <a:off x="14802446" y="1053741"/>
          <a:ext cx="5474870" cy="9725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3600">
              <a:solidFill>
                <a:schemeClr val="tx1"/>
              </a:solidFill>
              <a:latin typeface="+mj-lt"/>
              <a:ea typeface="+mn-ea"/>
              <a:cs typeface="+mn-cs"/>
            </a:rPr>
            <a:t>Semestre</a:t>
          </a:r>
          <a:r>
            <a:rPr lang="fr-FR" sz="4400">
              <a:solidFill>
                <a:schemeClr val="tx1"/>
              </a:solidFill>
              <a:latin typeface="+mj-lt"/>
              <a:ea typeface="+mn-ea"/>
              <a:cs typeface="+mn-cs"/>
            </a:rPr>
            <a:t> (6)</a:t>
          </a:r>
          <a:endParaRPr lang="fr-FR" sz="4400">
            <a:latin typeface="+mj-lt"/>
          </a:endParaRPr>
        </a:p>
        <a:p>
          <a:endParaRPr lang="fr-F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10</xdr:row>
      <xdr:rowOff>169205</xdr:rowOff>
    </xdr:from>
    <xdr:to>
      <xdr:col>6</xdr:col>
      <xdr:colOff>552450</xdr:colOff>
      <xdr:row>12</xdr:row>
      <xdr:rowOff>139805</xdr:rowOff>
    </xdr:to>
    <xdr:sp macro="" textlink="">
      <xdr:nvSpPr>
        <xdr:cNvPr id="3" name="ZoneTexte 2"/>
        <xdr:cNvSpPr txBox="1"/>
      </xdr:nvSpPr>
      <xdr:spPr>
        <a:xfrm>
          <a:off x="876300" y="2455205"/>
          <a:ext cx="4381500" cy="504000"/>
        </a:xfrm>
        <a:prstGeom prst="rect">
          <a:avLst/>
        </a:prstGeom>
        <a:ln w="19050" cmpd="sng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2800" b="1" u="none" kern="0" cap="none" spc="0" baseline="0">
              <a:ln w="1905"/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+mj-lt"/>
            </a:rPr>
            <a:t>A</a:t>
          </a:r>
          <a:r>
            <a:rPr lang="fr-FR" sz="2000" b="1" u="none" kern="0" cap="none" spc="0" baseline="0">
              <a:ln w="1905"/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+mj-lt"/>
            </a:rPr>
            <a:t>TTESTATION  DE  R</a:t>
          </a:r>
          <a:r>
            <a:rPr lang="fr-FR" sz="2000" b="1" u="none" kern="0" cap="none" spc="0" baseline="0">
              <a:ln w="1905"/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+mj-lt"/>
              <a:cs typeface="Calibri"/>
            </a:rPr>
            <a:t>É</a:t>
          </a:r>
          <a:r>
            <a:rPr lang="fr-FR" sz="2000" b="1" u="none" kern="0" cap="none" spc="0" baseline="0">
              <a:ln w="1905"/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+mj-lt"/>
            </a:rPr>
            <a:t>USSITE</a:t>
          </a:r>
        </a:p>
      </xdr:txBody>
    </xdr:sp>
    <xdr:clientData/>
  </xdr:twoCellAnchor>
  <xdr:twoCellAnchor>
    <xdr:from>
      <xdr:col>0</xdr:col>
      <xdr:colOff>0</xdr:colOff>
      <xdr:row>6</xdr:row>
      <xdr:rowOff>41274</xdr:rowOff>
    </xdr:from>
    <xdr:to>
      <xdr:col>1</xdr:col>
      <xdr:colOff>769938</xdr:colOff>
      <xdr:row>9</xdr:row>
      <xdr:rowOff>6350</xdr:rowOff>
    </xdr:to>
    <xdr:sp macro="" textlink="">
      <xdr:nvSpPr>
        <xdr:cNvPr id="4" name="Rectangle 3"/>
        <xdr:cNvSpPr/>
      </xdr:nvSpPr>
      <xdr:spPr>
        <a:xfrm>
          <a:off x="0" y="1089024"/>
          <a:ext cx="1531938" cy="600076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  <a:ln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6</xdr:row>
      <xdr:rowOff>29158</xdr:rowOff>
    </xdr:from>
    <xdr:to>
      <xdr:col>13</xdr:col>
      <xdr:colOff>438150</xdr:colOff>
      <xdr:row>9</xdr:row>
      <xdr:rowOff>123826</xdr:rowOff>
    </xdr:to>
    <xdr:sp macro="" textlink="">
      <xdr:nvSpPr>
        <xdr:cNvPr id="2" name="ZoneTexte 1"/>
        <xdr:cNvSpPr txBox="1"/>
      </xdr:nvSpPr>
      <xdr:spPr>
        <a:xfrm>
          <a:off x="3041585" y="1399592"/>
          <a:ext cx="3869677" cy="677831"/>
        </a:xfrm>
        <a:prstGeom prst="ribbon2">
          <a:avLst>
            <a:gd name="adj1" fmla="val 16969"/>
            <a:gd name="adj2" fmla="val 67259"/>
          </a:avLst>
        </a:prstGeom>
        <a:solidFill>
          <a:schemeClr val="bg1">
            <a:lumMod val="75000"/>
          </a:schemeClr>
        </a:solidFill>
        <a:ln w="12700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fr-FR" sz="1400" b="1" cap="none" spc="50">
            <a:ln w="11430">
              <a:solidFill>
                <a:schemeClr val="accent2">
                  <a:lumMod val="50000"/>
                </a:schemeClr>
              </a:solidFill>
            </a:ln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+mj-lt"/>
          </a:endParaRPr>
        </a:p>
        <a:p>
          <a:pPr algn="ctr"/>
          <a:r>
            <a:rPr lang="fr-FR" sz="1400" b="1" cap="none" spc="50">
              <a:ln w="11430">
                <a:solidFill>
                  <a:schemeClr val="accent2">
                    <a:lumMod val="50000"/>
                  </a:schemeClr>
                </a:solidFill>
              </a:ln>
              <a:solidFill>
                <a:sysClr val="windowText" lastClr="0000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j-lt"/>
            </a:rPr>
            <a:t>RELEVÉ  DE  NOTES</a:t>
          </a:r>
        </a:p>
      </xdr:txBody>
    </xdr:sp>
    <xdr:clientData/>
  </xdr:twoCellAnchor>
  <xdr:twoCellAnchor>
    <xdr:from>
      <xdr:col>0</xdr:col>
      <xdr:colOff>9719</xdr:colOff>
      <xdr:row>2</xdr:row>
      <xdr:rowOff>9719</xdr:rowOff>
    </xdr:from>
    <xdr:to>
      <xdr:col>4</xdr:col>
      <xdr:colOff>356895</xdr:colOff>
      <xdr:row>5</xdr:row>
      <xdr:rowOff>55206</xdr:rowOff>
    </xdr:to>
    <xdr:sp macro="" textlink="">
      <xdr:nvSpPr>
        <xdr:cNvPr id="3" name="Rectangle 2"/>
        <xdr:cNvSpPr/>
      </xdr:nvSpPr>
      <xdr:spPr>
        <a:xfrm>
          <a:off x="9719" y="408214"/>
          <a:ext cx="2514599" cy="628650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  <a:ln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8"/>
  <sheetViews>
    <sheetView topLeftCell="A227" workbookViewId="0">
      <selection activeCell="D253" sqref="D253"/>
    </sheetView>
  </sheetViews>
  <sheetFormatPr baseColWidth="10" defaultRowHeight="15"/>
  <cols>
    <col min="1" max="1" width="4.42578125" customWidth="1"/>
    <col min="2" max="4" width="14.28515625" customWidth="1"/>
    <col min="5" max="5" width="19.28515625" customWidth="1"/>
    <col min="6" max="6" width="18.5703125" customWidth="1"/>
    <col min="253" max="253" width="4.42578125" customWidth="1"/>
    <col min="254" max="254" width="13.140625" customWidth="1"/>
    <col min="256" max="256" width="17.28515625" customWidth="1"/>
    <col min="257" max="257" width="19.28515625" customWidth="1"/>
    <col min="509" max="509" width="4.42578125" customWidth="1"/>
    <col min="510" max="510" width="13.140625" customWidth="1"/>
    <col min="512" max="512" width="17.28515625" customWidth="1"/>
    <col min="513" max="513" width="19.28515625" customWidth="1"/>
    <col min="765" max="765" width="4.42578125" customWidth="1"/>
    <col min="766" max="766" width="13.140625" customWidth="1"/>
    <col min="768" max="768" width="17.28515625" customWidth="1"/>
    <col min="769" max="769" width="19.28515625" customWidth="1"/>
    <col min="1021" max="1021" width="4.42578125" customWidth="1"/>
    <col min="1022" max="1022" width="13.140625" customWidth="1"/>
    <col min="1024" max="1024" width="17.28515625" customWidth="1"/>
    <col min="1025" max="1025" width="19.28515625" customWidth="1"/>
    <col min="1277" max="1277" width="4.42578125" customWidth="1"/>
    <col min="1278" max="1278" width="13.140625" customWidth="1"/>
    <col min="1280" max="1280" width="17.28515625" customWidth="1"/>
    <col min="1281" max="1281" width="19.28515625" customWidth="1"/>
    <col min="1533" max="1533" width="4.42578125" customWidth="1"/>
    <col min="1534" max="1534" width="13.140625" customWidth="1"/>
    <col min="1536" max="1536" width="17.28515625" customWidth="1"/>
    <col min="1537" max="1537" width="19.28515625" customWidth="1"/>
    <col min="1789" max="1789" width="4.42578125" customWidth="1"/>
    <col min="1790" max="1790" width="13.140625" customWidth="1"/>
    <col min="1792" max="1792" width="17.28515625" customWidth="1"/>
    <col min="1793" max="1793" width="19.28515625" customWidth="1"/>
    <col min="2045" max="2045" width="4.42578125" customWidth="1"/>
    <col min="2046" max="2046" width="13.140625" customWidth="1"/>
    <col min="2048" max="2048" width="17.28515625" customWidth="1"/>
    <col min="2049" max="2049" width="19.28515625" customWidth="1"/>
    <col min="2301" max="2301" width="4.42578125" customWidth="1"/>
    <col min="2302" max="2302" width="13.140625" customWidth="1"/>
    <col min="2304" max="2304" width="17.28515625" customWidth="1"/>
    <col min="2305" max="2305" width="19.28515625" customWidth="1"/>
    <col min="2557" max="2557" width="4.42578125" customWidth="1"/>
    <col min="2558" max="2558" width="13.140625" customWidth="1"/>
    <col min="2560" max="2560" width="17.28515625" customWidth="1"/>
    <col min="2561" max="2561" width="19.28515625" customWidth="1"/>
    <col min="2813" max="2813" width="4.42578125" customWidth="1"/>
    <col min="2814" max="2814" width="13.140625" customWidth="1"/>
    <col min="2816" max="2816" width="17.28515625" customWidth="1"/>
    <col min="2817" max="2817" width="19.28515625" customWidth="1"/>
    <col min="3069" max="3069" width="4.42578125" customWidth="1"/>
    <col min="3070" max="3070" width="13.140625" customWidth="1"/>
    <col min="3072" max="3072" width="17.28515625" customWidth="1"/>
    <col min="3073" max="3073" width="19.28515625" customWidth="1"/>
    <col min="3325" max="3325" width="4.42578125" customWidth="1"/>
    <col min="3326" max="3326" width="13.140625" customWidth="1"/>
    <col min="3328" max="3328" width="17.28515625" customWidth="1"/>
    <col min="3329" max="3329" width="19.28515625" customWidth="1"/>
    <col min="3581" max="3581" width="4.42578125" customWidth="1"/>
    <col min="3582" max="3582" width="13.140625" customWidth="1"/>
    <col min="3584" max="3584" width="17.28515625" customWidth="1"/>
    <col min="3585" max="3585" width="19.28515625" customWidth="1"/>
    <col min="3837" max="3837" width="4.42578125" customWidth="1"/>
    <col min="3838" max="3838" width="13.140625" customWidth="1"/>
    <col min="3840" max="3840" width="17.28515625" customWidth="1"/>
    <col min="3841" max="3841" width="19.28515625" customWidth="1"/>
    <col min="4093" max="4093" width="4.42578125" customWidth="1"/>
    <col min="4094" max="4094" width="13.140625" customWidth="1"/>
    <col min="4096" max="4096" width="17.28515625" customWidth="1"/>
    <col min="4097" max="4097" width="19.28515625" customWidth="1"/>
    <col min="4349" max="4349" width="4.42578125" customWidth="1"/>
    <col min="4350" max="4350" width="13.140625" customWidth="1"/>
    <col min="4352" max="4352" width="17.28515625" customWidth="1"/>
    <col min="4353" max="4353" width="19.28515625" customWidth="1"/>
    <col min="4605" max="4605" width="4.42578125" customWidth="1"/>
    <col min="4606" max="4606" width="13.140625" customWidth="1"/>
    <col min="4608" max="4608" width="17.28515625" customWidth="1"/>
    <col min="4609" max="4609" width="19.28515625" customWidth="1"/>
    <col min="4861" max="4861" width="4.42578125" customWidth="1"/>
    <col min="4862" max="4862" width="13.140625" customWidth="1"/>
    <col min="4864" max="4864" width="17.28515625" customWidth="1"/>
    <col min="4865" max="4865" width="19.28515625" customWidth="1"/>
    <col min="5117" max="5117" width="4.42578125" customWidth="1"/>
    <col min="5118" max="5118" width="13.140625" customWidth="1"/>
    <col min="5120" max="5120" width="17.28515625" customWidth="1"/>
    <col min="5121" max="5121" width="19.28515625" customWidth="1"/>
    <col min="5373" max="5373" width="4.42578125" customWidth="1"/>
    <col min="5374" max="5374" width="13.140625" customWidth="1"/>
    <col min="5376" max="5376" width="17.28515625" customWidth="1"/>
    <col min="5377" max="5377" width="19.28515625" customWidth="1"/>
    <col min="5629" max="5629" width="4.42578125" customWidth="1"/>
    <col min="5630" max="5630" width="13.140625" customWidth="1"/>
    <col min="5632" max="5632" width="17.28515625" customWidth="1"/>
    <col min="5633" max="5633" width="19.28515625" customWidth="1"/>
    <col min="5885" max="5885" width="4.42578125" customWidth="1"/>
    <col min="5886" max="5886" width="13.140625" customWidth="1"/>
    <col min="5888" max="5888" width="17.28515625" customWidth="1"/>
    <col min="5889" max="5889" width="19.28515625" customWidth="1"/>
    <col min="6141" max="6141" width="4.42578125" customWidth="1"/>
    <col min="6142" max="6142" width="13.140625" customWidth="1"/>
    <col min="6144" max="6144" width="17.28515625" customWidth="1"/>
    <col min="6145" max="6145" width="19.28515625" customWidth="1"/>
    <col min="6397" max="6397" width="4.42578125" customWidth="1"/>
    <col min="6398" max="6398" width="13.140625" customWidth="1"/>
    <col min="6400" max="6400" width="17.28515625" customWidth="1"/>
    <col min="6401" max="6401" width="19.28515625" customWidth="1"/>
    <col min="6653" max="6653" width="4.42578125" customWidth="1"/>
    <col min="6654" max="6654" width="13.140625" customWidth="1"/>
    <col min="6656" max="6656" width="17.28515625" customWidth="1"/>
    <col min="6657" max="6657" width="19.28515625" customWidth="1"/>
    <col min="6909" max="6909" width="4.42578125" customWidth="1"/>
    <col min="6910" max="6910" width="13.140625" customWidth="1"/>
    <col min="6912" max="6912" width="17.28515625" customWidth="1"/>
    <col min="6913" max="6913" width="19.28515625" customWidth="1"/>
    <col min="7165" max="7165" width="4.42578125" customWidth="1"/>
    <col min="7166" max="7166" width="13.140625" customWidth="1"/>
    <col min="7168" max="7168" width="17.28515625" customWidth="1"/>
    <col min="7169" max="7169" width="19.28515625" customWidth="1"/>
    <col min="7421" max="7421" width="4.42578125" customWidth="1"/>
    <col min="7422" max="7422" width="13.140625" customWidth="1"/>
    <col min="7424" max="7424" width="17.28515625" customWidth="1"/>
    <col min="7425" max="7425" width="19.28515625" customWidth="1"/>
    <col min="7677" max="7677" width="4.42578125" customWidth="1"/>
    <col min="7678" max="7678" width="13.140625" customWidth="1"/>
    <col min="7680" max="7680" width="17.28515625" customWidth="1"/>
    <col min="7681" max="7681" width="19.28515625" customWidth="1"/>
    <col min="7933" max="7933" width="4.42578125" customWidth="1"/>
    <col min="7934" max="7934" width="13.140625" customWidth="1"/>
    <col min="7936" max="7936" width="17.28515625" customWidth="1"/>
    <col min="7937" max="7937" width="19.28515625" customWidth="1"/>
    <col min="8189" max="8189" width="4.42578125" customWidth="1"/>
    <col min="8190" max="8190" width="13.140625" customWidth="1"/>
    <col min="8192" max="8192" width="17.28515625" customWidth="1"/>
    <col min="8193" max="8193" width="19.28515625" customWidth="1"/>
    <col min="8445" max="8445" width="4.42578125" customWidth="1"/>
    <col min="8446" max="8446" width="13.140625" customWidth="1"/>
    <col min="8448" max="8448" width="17.28515625" customWidth="1"/>
    <col min="8449" max="8449" width="19.28515625" customWidth="1"/>
    <col min="8701" max="8701" width="4.42578125" customWidth="1"/>
    <col min="8702" max="8702" width="13.140625" customWidth="1"/>
    <col min="8704" max="8704" width="17.28515625" customWidth="1"/>
    <col min="8705" max="8705" width="19.28515625" customWidth="1"/>
    <col min="8957" max="8957" width="4.42578125" customWidth="1"/>
    <col min="8958" max="8958" width="13.140625" customWidth="1"/>
    <col min="8960" max="8960" width="17.28515625" customWidth="1"/>
    <col min="8961" max="8961" width="19.28515625" customWidth="1"/>
    <col min="9213" max="9213" width="4.42578125" customWidth="1"/>
    <col min="9214" max="9214" width="13.140625" customWidth="1"/>
    <col min="9216" max="9216" width="17.28515625" customWidth="1"/>
    <col min="9217" max="9217" width="19.28515625" customWidth="1"/>
    <col min="9469" max="9469" width="4.42578125" customWidth="1"/>
    <col min="9470" max="9470" width="13.140625" customWidth="1"/>
    <col min="9472" max="9472" width="17.28515625" customWidth="1"/>
    <col min="9473" max="9473" width="19.28515625" customWidth="1"/>
    <col min="9725" max="9725" width="4.42578125" customWidth="1"/>
    <col min="9726" max="9726" width="13.140625" customWidth="1"/>
    <col min="9728" max="9728" width="17.28515625" customWidth="1"/>
    <col min="9729" max="9729" width="19.28515625" customWidth="1"/>
    <col min="9981" max="9981" width="4.42578125" customWidth="1"/>
    <col min="9982" max="9982" width="13.140625" customWidth="1"/>
    <col min="9984" max="9984" width="17.28515625" customWidth="1"/>
    <col min="9985" max="9985" width="19.28515625" customWidth="1"/>
    <col min="10237" max="10237" width="4.42578125" customWidth="1"/>
    <col min="10238" max="10238" width="13.140625" customWidth="1"/>
    <col min="10240" max="10240" width="17.28515625" customWidth="1"/>
    <col min="10241" max="10241" width="19.28515625" customWidth="1"/>
    <col min="10493" max="10493" width="4.42578125" customWidth="1"/>
    <col min="10494" max="10494" width="13.140625" customWidth="1"/>
    <col min="10496" max="10496" width="17.28515625" customWidth="1"/>
    <col min="10497" max="10497" width="19.28515625" customWidth="1"/>
    <col min="10749" max="10749" width="4.42578125" customWidth="1"/>
    <col min="10750" max="10750" width="13.140625" customWidth="1"/>
    <col min="10752" max="10752" width="17.28515625" customWidth="1"/>
    <col min="10753" max="10753" width="19.28515625" customWidth="1"/>
    <col min="11005" max="11005" width="4.42578125" customWidth="1"/>
    <col min="11006" max="11006" width="13.140625" customWidth="1"/>
    <col min="11008" max="11008" width="17.28515625" customWidth="1"/>
    <col min="11009" max="11009" width="19.28515625" customWidth="1"/>
    <col min="11261" max="11261" width="4.42578125" customWidth="1"/>
    <col min="11262" max="11262" width="13.140625" customWidth="1"/>
    <col min="11264" max="11264" width="17.28515625" customWidth="1"/>
    <col min="11265" max="11265" width="19.28515625" customWidth="1"/>
    <col min="11517" max="11517" width="4.42578125" customWidth="1"/>
    <col min="11518" max="11518" width="13.140625" customWidth="1"/>
    <col min="11520" max="11520" width="17.28515625" customWidth="1"/>
    <col min="11521" max="11521" width="19.28515625" customWidth="1"/>
    <col min="11773" max="11773" width="4.42578125" customWidth="1"/>
    <col min="11774" max="11774" width="13.140625" customWidth="1"/>
    <col min="11776" max="11776" width="17.28515625" customWidth="1"/>
    <col min="11777" max="11777" width="19.28515625" customWidth="1"/>
    <col min="12029" max="12029" width="4.42578125" customWidth="1"/>
    <col min="12030" max="12030" width="13.140625" customWidth="1"/>
    <col min="12032" max="12032" width="17.28515625" customWidth="1"/>
    <col min="12033" max="12033" width="19.28515625" customWidth="1"/>
    <col min="12285" max="12285" width="4.42578125" customWidth="1"/>
    <col min="12286" max="12286" width="13.140625" customWidth="1"/>
    <col min="12288" max="12288" width="17.28515625" customWidth="1"/>
    <col min="12289" max="12289" width="19.28515625" customWidth="1"/>
    <col min="12541" max="12541" width="4.42578125" customWidth="1"/>
    <col min="12542" max="12542" width="13.140625" customWidth="1"/>
    <col min="12544" max="12544" width="17.28515625" customWidth="1"/>
    <col min="12545" max="12545" width="19.28515625" customWidth="1"/>
    <col min="12797" max="12797" width="4.42578125" customWidth="1"/>
    <col min="12798" max="12798" width="13.140625" customWidth="1"/>
    <col min="12800" max="12800" width="17.28515625" customWidth="1"/>
    <col min="12801" max="12801" width="19.28515625" customWidth="1"/>
    <col min="13053" max="13053" width="4.42578125" customWidth="1"/>
    <col min="13054" max="13054" width="13.140625" customWidth="1"/>
    <col min="13056" max="13056" width="17.28515625" customWidth="1"/>
    <col min="13057" max="13057" width="19.28515625" customWidth="1"/>
    <col min="13309" max="13309" width="4.42578125" customWidth="1"/>
    <col min="13310" max="13310" width="13.140625" customWidth="1"/>
    <col min="13312" max="13312" width="17.28515625" customWidth="1"/>
    <col min="13313" max="13313" width="19.28515625" customWidth="1"/>
    <col min="13565" max="13565" width="4.42578125" customWidth="1"/>
    <col min="13566" max="13566" width="13.140625" customWidth="1"/>
    <col min="13568" max="13568" width="17.28515625" customWidth="1"/>
    <col min="13569" max="13569" width="19.28515625" customWidth="1"/>
    <col min="13821" max="13821" width="4.42578125" customWidth="1"/>
    <col min="13822" max="13822" width="13.140625" customWidth="1"/>
    <col min="13824" max="13824" width="17.28515625" customWidth="1"/>
    <col min="13825" max="13825" width="19.28515625" customWidth="1"/>
    <col min="14077" max="14077" width="4.42578125" customWidth="1"/>
    <col min="14078" max="14078" width="13.140625" customWidth="1"/>
    <col min="14080" max="14080" width="17.28515625" customWidth="1"/>
    <col min="14081" max="14081" width="19.28515625" customWidth="1"/>
    <col min="14333" max="14333" width="4.42578125" customWidth="1"/>
    <col min="14334" max="14334" width="13.140625" customWidth="1"/>
    <col min="14336" max="14336" width="17.28515625" customWidth="1"/>
    <col min="14337" max="14337" width="19.28515625" customWidth="1"/>
    <col min="14589" max="14589" width="4.42578125" customWidth="1"/>
    <col min="14590" max="14590" width="13.140625" customWidth="1"/>
    <col min="14592" max="14592" width="17.28515625" customWidth="1"/>
    <col min="14593" max="14593" width="19.28515625" customWidth="1"/>
    <col min="14845" max="14845" width="4.42578125" customWidth="1"/>
    <col min="14846" max="14846" width="13.140625" customWidth="1"/>
    <col min="14848" max="14848" width="17.28515625" customWidth="1"/>
    <col min="14849" max="14849" width="19.28515625" customWidth="1"/>
    <col min="15101" max="15101" width="4.42578125" customWidth="1"/>
    <col min="15102" max="15102" width="13.140625" customWidth="1"/>
    <col min="15104" max="15104" width="17.28515625" customWidth="1"/>
    <col min="15105" max="15105" width="19.28515625" customWidth="1"/>
    <col min="15357" max="15357" width="4.42578125" customWidth="1"/>
    <col min="15358" max="15358" width="13.140625" customWidth="1"/>
    <col min="15360" max="15360" width="17.28515625" customWidth="1"/>
    <col min="15361" max="15361" width="19.28515625" customWidth="1"/>
    <col min="15613" max="15613" width="4.42578125" customWidth="1"/>
    <col min="15614" max="15614" width="13.140625" customWidth="1"/>
    <col min="15616" max="15616" width="17.28515625" customWidth="1"/>
    <col min="15617" max="15617" width="19.28515625" customWidth="1"/>
    <col min="15869" max="15869" width="4.42578125" customWidth="1"/>
    <col min="15870" max="15870" width="13.140625" customWidth="1"/>
    <col min="15872" max="15872" width="17.28515625" customWidth="1"/>
    <col min="15873" max="15873" width="19.28515625" customWidth="1"/>
    <col min="16125" max="16125" width="4.42578125" customWidth="1"/>
    <col min="16126" max="16126" width="13.140625" customWidth="1"/>
    <col min="16128" max="16128" width="17.28515625" customWidth="1"/>
    <col min="16129" max="16129" width="19.28515625" customWidth="1"/>
  </cols>
  <sheetData>
    <row r="1" spans="1:7">
      <c r="B1" t="s">
        <v>301</v>
      </c>
    </row>
    <row r="2" spans="1:7">
      <c r="B2" t="s">
        <v>302</v>
      </c>
    </row>
    <row r="3" spans="1:7">
      <c r="B3" t="s">
        <v>20</v>
      </c>
    </row>
    <row r="4" spans="1:7">
      <c r="B4" t="s">
        <v>21</v>
      </c>
    </row>
    <row r="5" spans="1:7">
      <c r="B5" t="s">
        <v>22</v>
      </c>
    </row>
    <row r="6" spans="1:7">
      <c r="B6" t="s">
        <v>303</v>
      </c>
    </row>
    <row r="7" spans="1:7">
      <c r="B7" t="s">
        <v>23</v>
      </c>
    </row>
    <row r="9" spans="1:7">
      <c r="B9" t="s">
        <v>24</v>
      </c>
      <c r="E9" t="s">
        <v>1</v>
      </c>
      <c r="F9" t="s">
        <v>2</v>
      </c>
    </row>
    <row r="11" spans="1:7">
      <c r="A11" s="139"/>
      <c r="B11" t="s">
        <v>24</v>
      </c>
      <c r="E11" t="s">
        <v>25</v>
      </c>
      <c r="F11" t="s">
        <v>26</v>
      </c>
    </row>
    <row r="12" spans="1:7">
      <c r="A12" s="139">
        <v>1</v>
      </c>
      <c r="B12" s="176" t="s">
        <v>503</v>
      </c>
      <c r="C12" s="176" t="s">
        <v>506</v>
      </c>
      <c r="D12" s="176" t="s">
        <v>507</v>
      </c>
      <c r="E12" s="176" t="s">
        <v>504</v>
      </c>
      <c r="F12" s="176" t="s">
        <v>505</v>
      </c>
      <c r="G12" s="177" t="s">
        <v>1173</v>
      </c>
    </row>
    <row r="13" spans="1:7">
      <c r="A13" s="139">
        <v>2</v>
      </c>
      <c r="B13" s="176" t="s">
        <v>508</v>
      </c>
      <c r="C13" s="176" t="s">
        <v>510</v>
      </c>
      <c r="D13" s="176" t="s">
        <v>115</v>
      </c>
      <c r="E13" s="176" t="s">
        <v>509</v>
      </c>
      <c r="F13" s="176" t="s">
        <v>8</v>
      </c>
      <c r="G13" s="177" t="s">
        <v>1173</v>
      </c>
    </row>
    <row r="14" spans="1:7">
      <c r="A14" s="139">
        <v>3</v>
      </c>
      <c r="B14" s="176" t="s">
        <v>511</v>
      </c>
      <c r="C14" s="176" t="s">
        <v>513</v>
      </c>
      <c r="D14" s="176" t="s">
        <v>143</v>
      </c>
      <c r="E14" s="176" t="s">
        <v>512</v>
      </c>
      <c r="F14" s="176" t="s">
        <v>50</v>
      </c>
      <c r="G14" s="177" t="s">
        <v>1173</v>
      </c>
    </row>
    <row r="15" spans="1:7">
      <c r="A15" s="139">
        <v>4</v>
      </c>
      <c r="B15" s="176" t="s">
        <v>514</v>
      </c>
      <c r="C15" s="176" t="s">
        <v>516</v>
      </c>
      <c r="D15" s="176" t="s">
        <v>29</v>
      </c>
      <c r="E15" s="176" t="s">
        <v>515</v>
      </c>
      <c r="F15" s="176" t="s">
        <v>7</v>
      </c>
      <c r="G15" s="177" t="s">
        <v>1173</v>
      </c>
    </row>
    <row r="16" spans="1:7">
      <c r="A16" s="139">
        <v>5</v>
      </c>
      <c r="B16" s="176" t="s">
        <v>27</v>
      </c>
      <c r="C16" s="176" t="s">
        <v>28</v>
      </c>
      <c r="D16" s="176" t="s">
        <v>29</v>
      </c>
      <c r="E16" s="176" t="s">
        <v>517</v>
      </c>
      <c r="F16" s="176" t="s">
        <v>5</v>
      </c>
      <c r="G16" s="177" t="s">
        <v>1173</v>
      </c>
    </row>
    <row r="17" spans="1:7">
      <c r="A17" s="139">
        <v>6</v>
      </c>
      <c r="B17" s="176" t="s">
        <v>304</v>
      </c>
      <c r="C17" s="176" t="s">
        <v>305</v>
      </c>
      <c r="D17" s="176" t="s">
        <v>69</v>
      </c>
      <c r="E17" s="176" t="s">
        <v>518</v>
      </c>
      <c r="F17" s="176" t="s">
        <v>8</v>
      </c>
      <c r="G17" s="177" t="s">
        <v>1173</v>
      </c>
    </row>
    <row r="18" spans="1:7">
      <c r="A18" s="139">
        <v>7</v>
      </c>
      <c r="B18" s="176" t="s">
        <v>519</v>
      </c>
      <c r="C18" s="176" t="s">
        <v>522</v>
      </c>
      <c r="D18" s="176" t="s">
        <v>30</v>
      </c>
      <c r="E18" s="176" t="s">
        <v>520</v>
      </c>
      <c r="F18" s="176" t="s">
        <v>521</v>
      </c>
      <c r="G18" s="177" t="s">
        <v>1173</v>
      </c>
    </row>
    <row r="19" spans="1:7">
      <c r="A19" s="139">
        <v>8</v>
      </c>
      <c r="B19" s="176" t="s">
        <v>306</v>
      </c>
      <c r="C19" s="176" t="s">
        <v>307</v>
      </c>
      <c r="D19" s="176" t="s">
        <v>53</v>
      </c>
      <c r="E19" s="176" t="s">
        <v>523</v>
      </c>
      <c r="F19" s="176" t="s">
        <v>308</v>
      </c>
      <c r="G19" s="177" t="s">
        <v>1173</v>
      </c>
    </row>
    <row r="20" spans="1:7">
      <c r="A20" s="139">
        <v>9</v>
      </c>
      <c r="B20" s="176" t="s">
        <v>524</v>
      </c>
      <c r="C20" s="176" t="s">
        <v>526</v>
      </c>
      <c r="D20" s="176" t="s">
        <v>527</v>
      </c>
      <c r="E20" s="176" t="s">
        <v>525</v>
      </c>
      <c r="F20" s="176" t="s">
        <v>34</v>
      </c>
      <c r="G20" s="177" t="s">
        <v>1173</v>
      </c>
    </row>
    <row r="21" spans="1:7">
      <c r="A21" s="139">
        <v>10</v>
      </c>
      <c r="B21" s="176" t="s">
        <v>528</v>
      </c>
      <c r="C21" s="176" t="s">
        <v>530</v>
      </c>
      <c r="D21" s="176" t="s">
        <v>64</v>
      </c>
      <c r="E21" s="176" t="s">
        <v>529</v>
      </c>
      <c r="F21" s="176" t="s">
        <v>8</v>
      </c>
      <c r="G21" s="177" t="s">
        <v>1173</v>
      </c>
    </row>
    <row r="22" spans="1:7">
      <c r="A22" s="139">
        <v>11</v>
      </c>
      <c r="B22" s="176" t="s">
        <v>531</v>
      </c>
      <c r="C22" s="176" t="s">
        <v>32</v>
      </c>
      <c r="D22" s="176" t="s">
        <v>102</v>
      </c>
      <c r="E22" s="176" t="s">
        <v>532</v>
      </c>
      <c r="F22" s="176" t="s">
        <v>533</v>
      </c>
      <c r="G22" s="177" t="s">
        <v>1173</v>
      </c>
    </row>
    <row r="23" spans="1:7">
      <c r="A23" s="139">
        <v>12</v>
      </c>
      <c r="B23" s="176" t="s">
        <v>31</v>
      </c>
      <c r="C23" s="176" t="s">
        <v>32</v>
      </c>
      <c r="D23" s="176" t="s">
        <v>33</v>
      </c>
      <c r="E23" s="176" t="s">
        <v>534</v>
      </c>
      <c r="F23" s="176" t="s">
        <v>34</v>
      </c>
      <c r="G23" s="177" t="s">
        <v>1173</v>
      </c>
    </row>
    <row r="24" spans="1:7">
      <c r="A24" s="139">
        <v>13</v>
      </c>
      <c r="B24" s="176" t="s">
        <v>535</v>
      </c>
      <c r="C24" s="176" t="s">
        <v>537</v>
      </c>
      <c r="D24" s="176" t="s">
        <v>89</v>
      </c>
      <c r="E24" s="176" t="s">
        <v>536</v>
      </c>
      <c r="F24" s="176" t="s">
        <v>50</v>
      </c>
      <c r="G24" s="177" t="s">
        <v>1173</v>
      </c>
    </row>
    <row r="25" spans="1:7">
      <c r="A25" s="139">
        <v>14</v>
      </c>
      <c r="B25" s="176" t="s">
        <v>538</v>
      </c>
      <c r="C25" s="176" t="s">
        <v>540</v>
      </c>
      <c r="D25" s="176" t="s">
        <v>441</v>
      </c>
      <c r="E25" s="176" t="s">
        <v>539</v>
      </c>
      <c r="F25" s="176" t="s">
        <v>339</v>
      </c>
      <c r="G25" s="177" t="s">
        <v>1173</v>
      </c>
    </row>
    <row r="26" spans="1:7">
      <c r="A26" s="139">
        <v>15</v>
      </c>
      <c r="B26" s="176" t="s">
        <v>541</v>
      </c>
      <c r="C26" s="176" t="s">
        <v>543</v>
      </c>
      <c r="D26" s="176" t="s">
        <v>544</v>
      </c>
      <c r="E26" s="176" t="s">
        <v>542</v>
      </c>
      <c r="F26" s="176" t="s">
        <v>16</v>
      </c>
      <c r="G26" s="177" t="s">
        <v>1173</v>
      </c>
    </row>
    <row r="27" spans="1:7">
      <c r="A27" s="139">
        <v>16</v>
      </c>
      <c r="B27" s="176" t="s">
        <v>545</v>
      </c>
      <c r="C27" s="176" t="s">
        <v>548</v>
      </c>
      <c r="D27" s="176" t="s">
        <v>549</v>
      </c>
      <c r="E27" s="176" t="s">
        <v>546</v>
      </c>
      <c r="F27" s="176" t="s">
        <v>547</v>
      </c>
      <c r="G27" s="177" t="s">
        <v>1173</v>
      </c>
    </row>
    <row r="28" spans="1:7">
      <c r="A28" s="139">
        <v>17</v>
      </c>
      <c r="B28" s="176" t="s">
        <v>309</v>
      </c>
      <c r="C28" s="176" t="s">
        <v>310</v>
      </c>
      <c r="D28" s="176" t="s">
        <v>37</v>
      </c>
      <c r="E28" s="176" t="s">
        <v>550</v>
      </c>
      <c r="F28" s="176" t="s">
        <v>132</v>
      </c>
      <c r="G28" s="177" t="s">
        <v>1173</v>
      </c>
    </row>
    <row r="29" spans="1:7">
      <c r="A29" s="139">
        <v>18</v>
      </c>
      <c r="B29" s="176" t="s">
        <v>551</v>
      </c>
      <c r="C29" s="176" t="s">
        <v>553</v>
      </c>
      <c r="D29" s="176" t="s">
        <v>74</v>
      </c>
      <c r="E29" s="176" t="s">
        <v>552</v>
      </c>
      <c r="F29" s="176" t="s">
        <v>8</v>
      </c>
      <c r="G29" s="177" t="s">
        <v>1173</v>
      </c>
    </row>
    <row r="30" spans="1:7">
      <c r="A30" s="139">
        <v>19</v>
      </c>
      <c r="B30" s="176" t="s">
        <v>554</v>
      </c>
      <c r="C30" s="176" t="s">
        <v>553</v>
      </c>
      <c r="D30" s="176" t="s">
        <v>556</v>
      </c>
      <c r="E30" s="176" t="s">
        <v>555</v>
      </c>
      <c r="F30" s="176" t="s">
        <v>5</v>
      </c>
      <c r="G30" s="177" t="s">
        <v>1173</v>
      </c>
    </row>
    <row r="31" spans="1:7">
      <c r="A31" s="139">
        <v>20</v>
      </c>
      <c r="B31" s="176" t="s">
        <v>311</v>
      </c>
      <c r="C31" s="176" t="s">
        <v>38</v>
      </c>
      <c r="D31" s="176" t="s">
        <v>46</v>
      </c>
      <c r="E31" s="176" t="s">
        <v>557</v>
      </c>
      <c r="F31" s="176" t="s">
        <v>5</v>
      </c>
      <c r="G31" s="177" t="s">
        <v>1173</v>
      </c>
    </row>
    <row r="32" spans="1:7">
      <c r="A32" s="139">
        <v>21</v>
      </c>
      <c r="B32" s="176" t="s">
        <v>40</v>
      </c>
      <c r="C32" s="176" t="s">
        <v>41</v>
      </c>
      <c r="D32" s="176" t="s">
        <v>42</v>
      </c>
      <c r="E32" s="176" t="s">
        <v>558</v>
      </c>
      <c r="F32" s="176" t="s">
        <v>43</v>
      </c>
      <c r="G32" s="177" t="s">
        <v>1173</v>
      </c>
    </row>
    <row r="33" spans="1:7">
      <c r="A33" s="139">
        <v>22</v>
      </c>
      <c r="B33" s="176" t="s">
        <v>559</v>
      </c>
      <c r="C33" s="176" t="s">
        <v>312</v>
      </c>
      <c r="D33" s="176" t="s">
        <v>331</v>
      </c>
      <c r="E33" s="176" t="s">
        <v>560</v>
      </c>
      <c r="F33" s="176" t="s">
        <v>8</v>
      </c>
      <c r="G33" s="177" t="s">
        <v>1173</v>
      </c>
    </row>
    <row r="34" spans="1:7">
      <c r="A34" s="139">
        <v>23</v>
      </c>
      <c r="B34" s="176" t="s">
        <v>313</v>
      </c>
      <c r="C34" s="176" t="s">
        <v>314</v>
      </c>
      <c r="D34" s="176" t="s">
        <v>87</v>
      </c>
      <c r="E34" s="176" t="s">
        <v>561</v>
      </c>
      <c r="F34" s="176" t="s">
        <v>8</v>
      </c>
      <c r="G34" s="177" t="s">
        <v>1173</v>
      </c>
    </row>
    <row r="35" spans="1:7">
      <c r="A35" s="139">
        <v>24</v>
      </c>
      <c r="B35" s="176" t="s">
        <v>562</v>
      </c>
      <c r="C35" s="176" t="s">
        <v>564</v>
      </c>
      <c r="D35" s="176" t="s">
        <v>125</v>
      </c>
      <c r="E35" s="176" t="s">
        <v>563</v>
      </c>
      <c r="F35" s="176" t="s">
        <v>5</v>
      </c>
      <c r="G35" s="177" t="s">
        <v>1173</v>
      </c>
    </row>
    <row r="36" spans="1:7">
      <c r="A36" s="139">
        <v>25</v>
      </c>
      <c r="B36" s="176" t="s">
        <v>315</v>
      </c>
      <c r="C36" s="176" t="s">
        <v>316</v>
      </c>
      <c r="D36" s="176" t="s">
        <v>129</v>
      </c>
      <c r="E36" s="176" t="s">
        <v>565</v>
      </c>
      <c r="F36" s="176" t="s">
        <v>5</v>
      </c>
      <c r="G36" s="177" t="s">
        <v>1173</v>
      </c>
    </row>
    <row r="37" spans="1:7">
      <c r="A37" s="139">
        <v>26</v>
      </c>
      <c r="B37" s="176" t="s">
        <v>566</v>
      </c>
      <c r="C37" s="176" t="s">
        <v>568</v>
      </c>
      <c r="D37" s="176" t="s">
        <v>569</v>
      </c>
      <c r="E37" s="176" t="s">
        <v>567</v>
      </c>
      <c r="F37" s="176" t="s">
        <v>5</v>
      </c>
      <c r="G37" s="177" t="s">
        <v>1173</v>
      </c>
    </row>
    <row r="38" spans="1:7">
      <c r="A38" s="139">
        <v>27</v>
      </c>
      <c r="B38" s="176" t="s">
        <v>570</v>
      </c>
      <c r="C38" s="176" t="s">
        <v>317</v>
      </c>
      <c r="D38" s="176" t="s">
        <v>17</v>
      </c>
      <c r="E38" s="176" t="s">
        <v>571</v>
      </c>
      <c r="F38" s="176" t="s">
        <v>8</v>
      </c>
      <c r="G38" s="177" t="s">
        <v>1173</v>
      </c>
    </row>
    <row r="39" spans="1:7">
      <c r="A39" s="139">
        <v>28</v>
      </c>
      <c r="B39" s="176" t="s">
        <v>572</v>
      </c>
      <c r="C39" s="176" t="s">
        <v>317</v>
      </c>
      <c r="D39" s="176" t="s">
        <v>574</v>
      </c>
      <c r="E39" s="176" t="s">
        <v>573</v>
      </c>
      <c r="F39" s="176" t="s">
        <v>8</v>
      </c>
      <c r="G39" s="177" t="s">
        <v>1173</v>
      </c>
    </row>
    <row r="40" spans="1:7">
      <c r="A40" s="139">
        <v>29</v>
      </c>
      <c r="B40" s="176" t="s">
        <v>575</v>
      </c>
      <c r="C40" s="176" t="s">
        <v>578</v>
      </c>
      <c r="D40" s="176" t="s">
        <v>14</v>
      </c>
      <c r="E40" s="176" t="s">
        <v>576</v>
      </c>
      <c r="F40" s="176" t="s">
        <v>577</v>
      </c>
      <c r="G40" s="177" t="s">
        <v>1174</v>
      </c>
    </row>
    <row r="41" spans="1:7">
      <c r="A41" s="139">
        <v>30</v>
      </c>
      <c r="B41" s="176" t="s">
        <v>579</v>
      </c>
      <c r="C41" s="176" t="s">
        <v>581</v>
      </c>
      <c r="D41" s="176" t="s">
        <v>12</v>
      </c>
      <c r="E41" s="176" t="s">
        <v>580</v>
      </c>
      <c r="F41" s="176" t="s">
        <v>457</v>
      </c>
      <c r="G41" s="177" t="s">
        <v>1174</v>
      </c>
    </row>
    <row r="42" spans="1:7">
      <c r="A42" s="139">
        <v>31</v>
      </c>
      <c r="B42" s="176" t="s">
        <v>451</v>
      </c>
      <c r="C42" s="176" t="s">
        <v>452</v>
      </c>
      <c r="D42" s="176" t="s">
        <v>10</v>
      </c>
      <c r="E42" s="176" t="s">
        <v>509</v>
      </c>
      <c r="F42" s="176" t="s">
        <v>5</v>
      </c>
      <c r="G42" s="177" t="s">
        <v>1174</v>
      </c>
    </row>
    <row r="43" spans="1:7">
      <c r="A43" s="139">
        <v>32</v>
      </c>
      <c r="B43" s="176" t="s">
        <v>582</v>
      </c>
      <c r="C43" s="176" t="s">
        <v>585</v>
      </c>
      <c r="D43" s="176" t="s">
        <v>586</v>
      </c>
      <c r="E43" s="176" t="s">
        <v>583</v>
      </c>
      <c r="F43" s="176" t="s">
        <v>584</v>
      </c>
      <c r="G43" s="177" t="s">
        <v>1174</v>
      </c>
    </row>
    <row r="44" spans="1:7">
      <c r="A44" s="139">
        <v>33</v>
      </c>
      <c r="B44" s="176" t="s">
        <v>319</v>
      </c>
      <c r="C44" s="176" t="s">
        <v>47</v>
      </c>
      <c r="D44" s="176" t="s">
        <v>124</v>
      </c>
      <c r="E44" s="176" t="s">
        <v>587</v>
      </c>
      <c r="F44" s="176" t="s">
        <v>121</v>
      </c>
      <c r="G44" s="177" t="s">
        <v>1174</v>
      </c>
    </row>
    <row r="45" spans="1:7">
      <c r="A45" s="139">
        <v>34</v>
      </c>
      <c r="B45" s="176" t="s">
        <v>588</v>
      </c>
      <c r="C45" s="176" t="s">
        <v>321</v>
      </c>
      <c r="D45" s="176" t="s">
        <v>53</v>
      </c>
      <c r="E45" s="176" t="s">
        <v>589</v>
      </c>
      <c r="F45" s="176" t="s">
        <v>7</v>
      </c>
      <c r="G45" s="177" t="s">
        <v>1174</v>
      </c>
    </row>
    <row r="46" spans="1:7">
      <c r="A46" s="139">
        <v>35</v>
      </c>
      <c r="B46" s="176" t="s">
        <v>320</v>
      </c>
      <c r="C46" s="176" t="s">
        <v>321</v>
      </c>
      <c r="D46" s="176" t="s">
        <v>118</v>
      </c>
      <c r="E46" s="176" t="s">
        <v>590</v>
      </c>
      <c r="F46" s="176" t="s">
        <v>8</v>
      </c>
      <c r="G46" s="177" t="s">
        <v>1174</v>
      </c>
    </row>
    <row r="47" spans="1:7">
      <c r="A47" s="139">
        <v>36</v>
      </c>
      <c r="B47" s="176" t="s">
        <v>591</v>
      </c>
      <c r="C47" s="176" t="s">
        <v>594</v>
      </c>
      <c r="D47" s="176" t="s">
        <v>595</v>
      </c>
      <c r="E47" s="176" t="s">
        <v>592</v>
      </c>
      <c r="F47" s="176" t="s">
        <v>593</v>
      </c>
      <c r="G47" s="177" t="s">
        <v>1174</v>
      </c>
    </row>
    <row r="48" spans="1:7">
      <c r="A48" s="139">
        <v>37</v>
      </c>
      <c r="B48" s="176" t="s">
        <v>324</v>
      </c>
      <c r="C48" s="176" t="s">
        <v>323</v>
      </c>
      <c r="D48" s="176" t="s">
        <v>109</v>
      </c>
      <c r="E48" s="176" t="s">
        <v>596</v>
      </c>
      <c r="F48" s="176" t="s">
        <v>8</v>
      </c>
      <c r="G48" s="177" t="s">
        <v>1174</v>
      </c>
    </row>
    <row r="49" spans="1:7">
      <c r="A49" s="139">
        <v>38</v>
      </c>
      <c r="B49" s="176" t="s">
        <v>597</v>
      </c>
      <c r="C49" s="176" t="s">
        <v>600</v>
      </c>
      <c r="D49" s="176" t="s">
        <v>601</v>
      </c>
      <c r="E49" s="176" t="s">
        <v>598</v>
      </c>
      <c r="F49" s="176" t="s">
        <v>599</v>
      </c>
      <c r="G49" s="177" t="s">
        <v>1174</v>
      </c>
    </row>
    <row r="50" spans="1:7">
      <c r="A50" s="139">
        <v>39</v>
      </c>
      <c r="B50" s="176" t="s">
        <v>602</v>
      </c>
      <c r="C50" s="176" t="s">
        <v>604</v>
      </c>
      <c r="D50" s="176" t="s">
        <v>605</v>
      </c>
      <c r="E50" s="176" t="s">
        <v>603</v>
      </c>
      <c r="F50" s="176" t="s">
        <v>8</v>
      </c>
      <c r="G50" s="177" t="s">
        <v>1174</v>
      </c>
    </row>
    <row r="51" spans="1:7">
      <c r="A51" s="139">
        <v>40</v>
      </c>
      <c r="B51" s="176" t="s">
        <v>606</v>
      </c>
      <c r="C51" s="176" t="s">
        <v>325</v>
      </c>
      <c r="D51" s="176" t="s">
        <v>608</v>
      </c>
      <c r="E51" s="176" t="s">
        <v>607</v>
      </c>
      <c r="F51" s="176" t="s">
        <v>485</v>
      </c>
      <c r="G51" s="177" t="s">
        <v>1174</v>
      </c>
    </row>
    <row r="52" spans="1:7">
      <c r="A52" s="139">
        <v>41</v>
      </c>
      <c r="B52" s="176" t="s">
        <v>609</v>
      </c>
      <c r="C52" s="176" t="s">
        <v>327</v>
      </c>
      <c r="D52" s="176" t="s">
        <v>611</v>
      </c>
      <c r="E52" s="176" t="s">
        <v>610</v>
      </c>
      <c r="F52" s="176" t="s">
        <v>5</v>
      </c>
      <c r="G52" s="177" t="s">
        <v>1174</v>
      </c>
    </row>
    <row r="53" spans="1:7">
      <c r="A53" s="139">
        <v>42</v>
      </c>
      <c r="B53" s="176" t="s">
        <v>612</v>
      </c>
      <c r="C53" s="176" t="s">
        <v>614</v>
      </c>
      <c r="D53" s="176" t="s">
        <v>615</v>
      </c>
      <c r="E53" s="176" t="s">
        <v>613</v>
      </c>
      <c r="F53" s="176" t="s">
        <v>9</v>
      </c>
      <c r="G53" s="177" t="s">
        <v>1174</v>
      </c>
    </row>
    <row r="54" spans="1:7">
      <c r="A54" s="139">
        <v>43</v>
      </c>
      <c r="B54" s="176" t="s">
        <v>616</v>
      </c>
      <c r="C54" s="176" t="s">
        <v>619</v>
      </c>
      <c r="D54" s="176" t="s">
        <v>620</v>
      </c>
      <c r="E54" s="176" t="s">
        <v>617</v>
      </c>
      <c r="F54" s="176" t="s">
        <v>618</v>
      </c>
      <c r="G54" s="177" t="s">
        <v>1174</v>
      </c>
    </row>
    <row r="55" spans="1:7">
      <c r="A55" s="139">
        <v>44</v>
      </c>
      <c r="B55" s="176" t="s">
        <v>621</v>
      </c>
      <c r="C55" s="176" t="s">
        <v>619</v>
      </c>
      <c r="D55" s="176" t="s">
        <v>623</v>
      </c>
      <c r="E55" s="176" t="s">
        <v>622</v>
      </c>
      <c r="F55" s="176" t="s">
        <v>34</v>
      </c>
      <c r="G55" s="177" t="s">
        <v>1174</v>
      </c>
    </row>
    <row r="56" spans="1:7">
      <c r="A56" s="139">
        <v>45</v>
      </c>
      <c r="B56" s="176" t="s">
        <v>624</v>
      </c>
      <c r="C56" s="176" t="s">
        <v>626</v>
      </c>
      <c r="D56" s="176" t="s">
        <v>120</v>
      </c>
      <c r="E56" s="176" t="s">
        <v>625</v>
      </c>
      <c r="F56" s="176" t="s">
        <v>70</v>
      </c>
      <c r="G56" s="177" t="s">
        <v>1174</v>
      </c>
    </row>
    <row r="57" spans="1:7">
      <c r="A57" s="139">
        <v>46</v>
      </c>
      <c r="B57" s="176" t="s">
        <v>59</v>
      </c>
      <c r="C57" s="176" t="s">
        <v>60</v>
      </c>
      <c r="D57" s="176" t="s">
        <v>61</v>
      </c>
      <c r="E57" s="176" t="s">
        <v>627</v>
      </c>
      <c r="F57" s="176" t="s">
        <v>5</v>
      </c>
      <c r="G57" s="177" t="s">
        <v>1174</v>
      </c>
    </row>
    <row r="58" spans="1:7">
      <c r="A58" s="139">
        <v>47</v>
      </c>
      <c r="B58" s="176" t="s">
        <v>628</v>
      </c>
      <c r="C58" s="176" t="s">
        <v>630</v>
      </c>
      <c r="D58" s="176" t="s">
        <v>335</v>
      </c>
      <c r="E58" s="176" t="s">
        <v>629</v>
      </c>
      <c r="F58" s="176" t="s">
        <v>8</v>
      </c>
      <c r="G58" s="177" t="s">
        <v>1174</v>
      </c>
    </row>
    <row r="59" spans="1:7">
      <c r="A59" s="139">
        <v>48</v>
      </c>
      <c r="B59" s="176" t="s">
        <v>330</v>
      </c>
      <c r="C59" s="176" t="s">
        <v>329</v>
      </c>
      <c r="D59" s="176" t="s">
        <v>632</v>
      </c>
      <c r="E59" s="176" t="s">
        <v>631</v>
      </c>
      <c r="F59" s="176" t="s">
        <v>332</v>
      </c>
      <c r="G59" s="177" t="s">
        <v>1174</v>
      </c>
    </row>
    <row r="60" spans="1:7">
      <c r="A60" s="139">
        <v>49</v>
      </c>
      <c r="B60" s="176" t="s">
        <v>333</v>
      </c>
      <c r="C60" s="176" t="s">
        <v>334</v>
      </c>
      <c r="D60" s="176" t="s">
        <v>12</v>
      </c>
      <c r="E60" s="176" t="s">
        <v>633</v>
      </c>
      <c r="F60" s="176" t="s">
        <v>5</v>
      </c>
      <c r="G60" s="177" t="s">
        <v>1174</v>
      </c>
    </row>
    <row r="61" spans="1:7">
      <c r="A61" s="139">
        <v>50</v>
      </c>
      <c r="B61" s="176" t="s">
        <v>634</v>
      </c>
      <c r="C61" s="176" t="s">
        <v>636</v>
      </c>
      <c r="D61" s="176" t="s">
        <v>637</v>
      </c>
      <c r="E61" s="176" t="s">
        <v>635</v>
      </c>
      <c r="F61" s="176" t="s">
        <v>70</v>
      </c>
      <c r="G61" s="177" t="s">
        <v>1174</v>
      </c>
    </row>
    <row r="62" spans="1:7">
      <c r="A62" s="139">
        <v>51</v>
      </c>
      <c r="B62" s="176" t="s">
        <v>336</v>
      </c>
      <c r="C62" s="176" t="s">
        <v>337</v>
      </c>
      <c r="D62" s="176" t="s">
        <v>338</v>
      </c>
      <c r="E62" s="176" t="s">
        <v>638</v>
      </c>
      <c r="F62" s="176" t="s">
        <v>5</v>
      </c>
      <c r="G62" s="177" t="s">
        <v>1174</v>
      </c>
    </row>
    <row r="63" spans="1:7">
      <c r="A63" s="139">
        <v>52</v>
      </c>
      <c r="B63" s="176" t="s">
        <v>341</v>
      </c>
      <c r="C63" s="176" t="s">
        <v>342</v>
      </c>
      <c r="D63" s="176" t="s">
        <v>106</v>
      </c>
      <c r="E63" s="176" t="s">
        <v>639</v>
      </c>
      <c r="F63" s="176" t="s">
        <v>86</v>
      </c>
      <c r="G63" s="177" t="s">
        <v>1174</v>
      </c>
    </row>
    <row r="64" spans="1:7">
      <c r="A64" s="139">
        <v>53</v>
      </c>
      <c r="B64" s="176" t="s">
        <v>640</v>
      </c>
      <c r="C64" s="176" t="s">
        <v>643</v>
      </c>
      <c r="D64" s="176" t="s">
        <v>644</v>
      </c>
      <c r="E64" s="176" t="s">
        <v>641</v>
      </c>
      <c r="F64" s="176" t="s">
        <v>642</v>
      </c>
      <c r="G64" s="177" t="s">
        <v>1174</v>
      </c>
    </row>
    <row r="65" spans="1:7">
      <c r="A65" s="139">
        <v>54</v>
      </c>
      <c r="B65" s="176" t="s">
        <v>343</v>
      </c>
      <c r="C65" s="176" t="s">
        <v>344</v>
      </c>
      <c r="D65" s="176" t="s">
        <v>118</v>
      </c>
      <c r="E65" s="176" t="s">
        <v>645</v>
      </c>
      <c r="F65" s="176" t="s">
        <v>5</v>
      </c>
      <c r="G65" s="177" t="s">
        <v>1174</v>
      </c>
    </row>
    <row r="66" spans="1:7">
      <c r="A66" s="139">
        <v>55</v>
      </c>
      <c r="B66" s="176" t="s">
        <v>345</v>
      </c>
      <c r="C66" s="176" t="s">
        <v>346</v>
      </c>
      <c r="D66" s="176" t="s">
        <v>347</v>
      </c>
      <c r="E66" s="176" t="s">
        <v>646</v>
      </c>
      <c r="F66" s="176" t="s">
        <v>348</v>
      </c>
      <c r="G66" s="177" t="s">
        <v>1174</v>
      </c>
    </row>
    <row r="67" spans="1:7">
      <c r="A67" s="139">
        <v>56</v>
      </c>
      <c r="B67" s="176" t="s">
        <v>349</v>
      </c>
      <c r="C67" s="176" t="s">
        <v>71</v>
      </c>
      <c r="D67" s="176" t="s">
        <v>350</v>
      </c>
      <c r="E67" s="176" t="s">
        <v>647</v>
      </c>
      <c r="F67" s="176" t="s">
        <v>8</v>
      </c>
      <c r="G67" s="178" t="s">
        <v>1174</v>
      </c>
    </row>
    <row r="68" spans="1:7">
      <c r="A68" s="139">
        <v>57</v>
      </c>
      <c r="B68" s="176" t="s">
        <v>464</v>
      </c>
      <c r="C68" s="176" t="s">
        <v>11</v>
      </c>
      <c r="D68" s="176" t="s">
        <v>465</v>
      </c>
      <c r="E68" s="176" t="s">
        <v>950</v>
      </c>
      <c r="F68" s="176" t="s">
        <v>5</v>
      </c>
      <c r="G68" s="178" t="s">
        <v>1175</v>
      </c>
    </row>
    <row r="69" spans="1:7">
      <c r="A69" s="139">
        <v>58</v>
      </c>
      <c r="B69" s="176" t="s">
        <v>648</v>
      </c>
      <c r="C69" s="176" t="s">
        <v>650</v>
      </c>
      <c r="D69" s="176" t="s">
        <v>615</v>
      </c>
      <c r="E69" s="176" t="s">
        <v>649</v>
      </c>
      <c r="F69" s="176" t="s">
        <v>5</v>
      </c>
      <c r="G69" s="177" t="s">
        <v>1175</v>
      </c>
    </row>
    <row r="70" spans="1:7">
      <c r="A70" s="139">
        <v>59</v>
      </c>
      <c r="B70" s="176" t="s">
        <v>351</v>
      </c>
      <c r="C70" s="176" t="s">
        <v>352</v>
      </c>
      <c r="D70" s="176" t="s">
        <v>353</v>
      </c>
      <c r="E70" s="176" t="s">
        <v>651</v>
      </c>
      <c r="F70" s="176" t="s">
        <v>5</v>
      </c>
      <c r="G70" s="177" t="s">
        <v>1175</v>
      </c>
    </row>
    <row r="71" spans="1:7">
      <c r="A71" s="139">
        <v>60</v>
      </c>
      <c r="B71" s="176" t="s">
        <v>652</v>
      </c>
      <c r="C71" s="176" t="s">
        <v>654</v>
      </c>
      <c r="D71" s="176" t="s">
        <v>422</v>
      </c>
      <c r="E71" s="176" t="s">
        <v>653</v>
      </c>
      <c r="F71" s="176" t="s">
        <v>34</v>
      </c>
      <c r="G71" s="177" t="s">
        <v>1175</v>
      </c>
    </row>
    <row r="72" spans="1:7">
      <c r="A72" s="139">
        <v>61</v>
      </c>
      <c r="B72" s="176" t="s">
        <v>354</v>
      </c>
      <c r="C72" s="176" t="s">
        <v>355</v>
      </c>
      <c r="D72" s="176" t="s">
        <v>356</v>
      </c>
      <c r="E72" s="176" t="s">
        <v>655</v>
      </c>
      <c r="F72" s="176" t="s">
        <v>8</v>
      </c>
      <c r="G72" s="177" t="s">
        <v>1175</v>
      </c>
    </row>
    <row r="73" spans="1:7">
      <c r="A73" s="139">
        <v>62</v>
      </c>
      <c r="B73" s="176" t="s">
        <v>656</v>
      </c>
      <c r="C73" s="176" t="s">
        <v>658</v>
      </c>
      <c r="D73" s="176" t="s">
        <v>659</v>
      </c>
      <c r="E73" s="176" t="s">
        <v>657</v>
      </c>
      <c r="F73" s="176" t="s">
        <v>104</v>
      </c>
      <c r="G73" s="177" t="s">
        <v>1175</v>
      </c>
    </row>
    <row r="74" spans="1:7">
      <c r="A74" s="139">
        <v>63</v>
      </c>
      <c r="B74" s="176" t="s">
        <v>357</v>
      </c>
      <c r="C74" s="176" t="s">
        <v>358</v>
      </c>
      <c r="D74" s="176" t="s">
        <v>51</v>
      </c>
      <c r="E74" s="176" t="s">
        <v>660</v>
      </c>
      <c r="F74" s="176" t="s">
        <v>50</v>
      </c>
      <c r="G74" s="177" t="s">
        <v>1175</v>
      </c>
    </row>
    <row r="75" spans="1:7">
      <c r="A75" s="139">
        <v>64</v>
      </c>
      <c r="B75" s="176" t="s">
        <v>359</v>
      </c>
      <c r="C75" s="176" t="s">
        <v>360</v>
      </c>
      <c r="D75" s="176" t="s">
        <v>361</v>
      </c>
      <c r="E75" s="176" t="s">
        <v>661</v>
      </c>
      <c r="F75" s="176" t="s">
        <v>5</v>
      </c>
      <c r="G75" s="177" t="s">
        <v>1175</v>
      </c>
    </row>
    <row r="76" spans="1:7">
      <c r="A76" s="139">
        <v>65</v>
      </c>
      <c r="B76" s="176" t="s">
        <v>662</v>
      </c>
      <c r="C76" s="176" t="s">
        <v>664</v>
      </c>
      <c r="D76" s="176" t="s">
        <v>46</v>
      </c>
      <c r="E76" s="176" t="s">
        <v>663</v>
      </c>
      <c r="F76" s="176" t="s">
        <v>34</v>
      </c>
      <c r="G76" s="177" t="s">
        <v>1175</v>
      </c>
    </row>
    <row r="77" spans="1:7">
      <c r="A77" s="139">
        <v>66</v>
      </c>
      <c r="B77" s="176" t="s">
        <v>362</v>
      </c>
      <c r="C77" s="176" t="s">
        <v>363</v>
      </c>
      <c r="D77" s="176" t="s">
        <v>101</v>
      </c>
      <c r="E77" s="176" t="s">
        <v>665</v>
      </c>
      <c r="F77" s="176" t="s">
        <v>364</v>
      </c>
      <c r="G77" s="178" t="s">
        <v>1175</v>
      </c>
    </row>
    <row r="78" spans="1:7">
      <c r="A78" s="139">
        <v>67</v>
      </c>
      <c r="B78" s="176" t="s">
        <v>72</v>
      </c>
      <c r="C78" s="176" t="s">
        <v>73</v>
      </c>
      <c r="D78" s="176" t="s">
        <v>74</v>
      </c>
      <c r="E78" s="176" t="s">
        <v>666</v>
      </c>
      <c r="F78" s="176" t="s">
        <v>75</v>
      </c>
      <c r="G78" s="177" t="s">
        <v>1175</v>
      </c>
    </row>
    <row r="79" spans="1:7">
      <c r="A79" s="139">
        <v>68</v>
      </c>
      <c r="B79" s="176" t="s">
        <v>405</v>
      </c>
      <c r="C79" s="176" t="s">
        <v>406</v>
      </c>
      <c r="D79" s="176" t="s">
        <v>407</v>
      </c>
      <c r="E79" s="176" t="s">
        <v>667</v>
      </c>
      <c r="F79" s="176" t="s">
        <v>5</v>
      </c>
      <c r="G79" s="177" t="s">
        <v>1175</v>
      </c>
    </row>
    <row r="80" spans="1:7">
      <c r="A80" s="139">
        <v>69</v>
      </c>
      <c r="B80" s="176" t="s">
        <v>365</v>
      </c>
      <c r="C80" s="176" t="s">
        <v>366</v>
      </c>
      <c r="D80" s="176" t="s">
        <v>80</v>
      </c>
      <c r="E80" s="176" t="s">
        <v>668</v>
      </c>
      <c r="F80" s="176" t="s">
        <v>367</v>
      </c>
      <c r="G80" s="177" t="s">
        <v>1175</v>
      </c>
    </row>
    <row r="81" spans="1:7">
      <c r="A81" s="139">
        <v>70</v>
      </c>
      <c r="B81" s="176" t="s">
        <v>669</v>
      </c>
      <c r="C81" s="176" t="s">
        <v>672</v>
      </c>
      <c r="D81" s="176" t="s">
        <v>673</v>
      </c>
      <c r="E81" s="176" t="s">
        <v>670</v>
      </c>
      <c r="F81" s="176" t="s">
        <v>671</v>
      </c>
      <c r="G81" s="177" t="s">
        <v>1175</v>
      </c>
    </row>
    <row r="82" spans="1:7">
      <c r="A82" s="139">
        <v>71</v>
      </c>
      <c r="B82" s="176" t="s">
        <v>368</v>
      </c>
      <c r="C82" s="176" t="s">
        <v>369</v>
      </c>
      <c r="D82" s="176" t="s">
        <v>370</v>
      </c>
      <c r="E82" s="176" t="s">
        <v>674</v>
      </c>
      <c r="F82" s="176" t="s">
        <v>8</v>
      </c>
      <c r="G82" s="177" t="s">
        <v>1175</v>
      </c>
    </row>
    <row r="83" spans="1:7">
      <c r="A83" s="139">
        <v>72</v>
      </c>
      <c r="B83" s="176" t="s">
        <v>371</v>
      </c>
      <c r="C83" s="176" t="s">
        <v>372</v>
      </c>
      <c r="D83" s="176" t="s">
        <v>144</v>
      </c>
      <c r="E83" s="176" t="s">
        <v>675</v>
      </c>
      <c r="F83" s="176" t="s">
        <v>373</v>
      </c>
      <c r="G83" s="177" t="s">
        <v>1175</v>
      </c>
    </row>
    <row r="84" spans="1:7">
      <c r="A84" s="139">
        <v>73</v>
      </c>
      <c r="B84" s="176" t="s">
        <v>374</v>
      </c>
      <c r="C84" s="176" t="s">
        <v>375</v>
      </c>
      <c r="D84" s="176" t="s">
        <v>376</v>
      </c>
      <c r="E84" s="176" t="s">
        <v>676</v>
      </c>
      <c r="F84" s="176" t="s">
        <v>98</v>
      </c>
      <c r="G84" s="177" t="s">
        <v>1175</v>
      </c>
    </row>
    <row r="85" spans="1:7">
      <c r="A85" s="139">
        <v>74</v>
      </c>
      <c r="B85" s="176" t="s">
        <v>677</v>
      </c>
      <c r="C85" s="176" t="s">
        <v>679</v>
      </c>
      <c r="D85" s="176" t="s">
        <v>129</v>
      </c>
      <c r="E85" s="176" t="s">
        <v>678</v>
      </c>
      <c r="F85" s="176" t="s">
        <v>328</v>
      </c>
      <c r="G85" s="177" t="s">
        <v>1175</v>
      </c>
    </row>
    <row r="86" spans="1:7">
      <c r="A86" s="139">
        <v>75</v>
      </c>
      <c r="B86" s="176" t="s">
        <v>680</v>
      </c>
      <c r="C86" s="176" t="s">
        <v>682</v>
      </c>
      <c r="D86" s="176" t="s">
        <v>13</v>
      </c>
      <c r="E86" s="176" t="s">
        <v>681</v>
      </c>
      <c r="F86" s="176" t="s">
        <v>63</v>
      </c>
      <c r="G86" s="177" t="s">
        <v>1175</v>
      </c>
    </row>
    <row r="87" spans="1:7">
      <c r="A87" s="139">
        <v>76</v>
      </c>
      <c r="B87" s="176" t="s">
        <v>683</v>
      </c>
      <c r="C87" s="176" t="s">
        <v>686</v>
      </c>
      <c r="D87" s="176" t="s">
        <v>442</v>
      </c>
      <c r="E87" s="176" t="s">
        <v>684</v>
      </c>
      <c r="F87" s="176" t="s">
        <v>685</v>
      </c>
      <c r="G87" s="177" t="s">
        <v>1175</v>
      </c>
    </row>
    <row r="88" spans="1:7">
      <c r="A88" s="139">
        <v>77</v>
      </c>
      <c r="B88" s="176" t="s">
        <v>687</v>
      </c>
      <c r="C88" s="176" t="s">
        <v>689</v>
      </c>
      <c r="D88" s="176" t="s">
        <v>690</v>
      </c>
      <c r="E88" s="176" t="s">
        <v>688</v>
      </c>
      <c r="F88" s="176" t="s">
        <v>8</v>
      </c>
      <c r="G88" s="177" t="s">
        <v>1175</v>
      </c>
    </row>
    <row r="89" spans="1:7">
      <c r="A89" s="139">
        <v>78</v>
      </c>
      <c r="B89" s="176" t="s">
        <v>378</v>
      </c>
      <c r="C89" s="176" t="s">
        <v>379</v>
      </c>
      <c r="D89" s="176" t="s">
        <v>380</v>
      </c>
      <c r="E89" s="176" t="s">
        <v>691</v>
      </c>
      <c r="F89" s="176" t="s">
        <v>50</v>
      </c>
      <c r="G89" s="177" t="s">
        <v>1175</v>
      </c>
    </row>
    <row r="90" spans="1:7">
      <c r="A90" s="139">
        <v>79</v>
      </c>
      <c r="B90" s="176" t="s">
        <v>78</v>
      </c>
      <c r="C90" s="176" t="s">
        <v>79</v>
      </c>
      <c r="D90" s="176" t="s">
        <v>80</v>
      </c>
      <c r="E90" s="176" t="s">
        <v>692</v>
      </c>
      <c r="F90" s="176" t="s">
        <v>81</v>
      </c>
      <c r="G90" s="177" t="s">
        <v>1175</v>
      </c>
    </row>
    <row r="91" spans="1:7">
      <c r="A91" s="139">
        <v>80</v>
      </c>
      <c r="B91" s="176" t="s">
        <v>382</v>
      </c>
      <c r="C91" s="176" t="s">
        <v>381</v>
      </c>
      <c r="D91" s="176" t="s">
        <v>383</v>
      </c>
      <c r="E91" s="176" t="s">
        <v>693</v>
      </c>
      <c r="F91" s="176" t="s">
        <v>5</v>
      </c>
      <c r="G91" s="177" t="s">
        <v>1175</v>
      </c>
    </row>
    <row r="92" spans="1:7">
      <c r="A92" s="139">
        <v>81</v>
      </c>
      <c r="B92" s="176" t="s">
        <v>83</v>
      </c>
      <c r="C92" s="176" t="s">
        <v>82</v>
      </c>
      <c r="D92" s="176" t="s">
        <v>84</v>
      </c>
      <c r="E92" s="176" t="s">
        <v>694</v>
      </c>
      <c r="F92" s="176" t="s">
        <v>5</v>
      </c>
      <c r="G92" s="177" t="s">
        <v>1175</v>
      </c>
    </row>
    <row r="93" spans="1:7">
      <c r="A93" s="139">
        <v>82</v>
      </c>
      <c r="B93" s="176" t="s">
        <v>384</v>
      </c>
      <c r="C93" s="176" t="s">
        <v>698</v>
      </c>
      <c r="D93" s="176" t="s">
        <v>385</v>
      </c>
      <c r="E93" s="176" t="s">
        <v>695</v>
      </c>
      <c r="F93" s="176" t="s">
        <v>5</v>
      </c>
      <c r="G93" s="177" t="s">
        <v>1175</v>
      </c>
    </row>
    <row r="94" spans="1:7">
      <c r="A94" s="139">
        <v>83</v>
      </c>
      <c r="B94" s="176" t="s">
        <v>696</v>
      </c>
      <c r="C94" s="176" t="s">
        <v>698</v>
      </c>
      <c r="D94" s="176" t="s">
        <v>52</v>
      </c>
      <c r="E94" s="176" t="s">
        <v>697</v>
      </c>
      <c r="F94" s="176" t="s">
        <v>50</v>
      </c>
      <c r="G94" s="177" t="s">
        <v>1175</v>
      </c>
    </row>
    <row r="95" spans="1:7">
      <c r="A95" s="139">
        <v>84</v>
      </c>
      <c r="B95" s="176" t="s">
        <v>699</v>
      </c>
      <c r="C95" s="176" t="s">
        <v>701</v>
      </c>
      <c r="D95" s="176" t="s">
        <v>42</v>
      </c>
      <c r="E95" s="176" t="s">
        <v>700</v>
      </c>
      <c r="F95" s="176" t="s">
        <v>5</v>
      </c>
      <c r="G95" s="177" t="s">
        <v>1175</v>
      </c>
    </row>
    <row r="96" spans="1:7">
      <c r="A96" s="139">
        <v>85</v>
      </c>
      <c r="B96" s="176" t="s">
        <v>386</v>
      </c>
      <c r="C96" s="176" t="s">
        <v>387</v>
      </c>
      <c r="D96" s="176" t="s">
        <v>57</v>
      </c>
      <c r="E96" s="176" t="s">
        <v>702</v>
      </c>
      <c r="F96" s="176" t="s">
        <v>100</v>
      </c>
      <c r="G96" s="177" t="s">
        <v>1175</v>
      </c>
    </row>
    <row r="97" spans="1:7">
      <c r="A97" s="139">
        <v>86</v>
      </c>
      <c r="B97" s="176" t="s">
        <v>388</v>
      </c>
      <c r="C97" s="176" t="s">
        <v>389</v>
      </c>
      <c r="D97" s="176" t="s">
        <v>12</v>
      </c>
      <c r="E97" s="176" t="s">
        <v>703</v>
      </c>
      <c r="F97" s="176" t="s">
        <v>45</v>
      </c>
      <c r="G97" s="177" t="s">
        <v>1175</v>
      </c>
    </row>
    <row r="98" spans="1:7">
      <c r="A98" s="139">
        <v>87</v>
      </c>
      <c r="B98" s="176" t="s">
        <v>704</v>
      </c>
      <c r="C98" s="176" t="s">
        <v>706</v>
      </c>
      <c r="D98" s="176" t="s">
        <v>707</v>
      </c>
      <c r="E98" s="176" t="s">
        <v>705</v>
      </c>
      <c r="F98" s="176" t="s">
        <v>67</v>
      </c>
      <c r="G98" s="177" t="s">
        <v>1176</v>
      </c>
    </row>
    <row r="99" spans="1:7">
      <c r="A99" s="139">
        <v>88</v>
      </c>
      <c r="B99" s="176" t="s">
        <v>390</v>
      </c>
      <c r="C99" s="176" t="s">
        <v>85</v>
      </c>
      <c r="D99" s="176" t="s">
        <v>37</v>
      </c>
      <c r="E99" s="176" t="s">
        <v>708</v>
      </c>
      <c r="F99" s="176" t="s">
        <v>50</v>
      </c>
      <c r="G99" s="177" t="s">
        <v>1176</v>
      </c>
    </row>
    <row r="100" spans="1:7">
      <c r="A100" s="139">
        <v>89</v>
      </c>
      <c r="B100" s="176" t="s">
        <v>709</v>
      </c>
      <c r="C100" s="176" t="s">
        <v>711</v>
      </c>
      <c r="D100" s="176" t="s">
        <v>712</v>
      </c>
      <c r="E100" s="176" t="s">
        <v>710</v>
      </c>
      <c r="F100" s="176" t="s">
        <v>7</v>
      </c>
      <c r="G100" s="177" t="s">
        <v>1176</v>
      </c>
    </row>
    <row r="101" spans="1:7">
      <c r="A101" s="139">
        <v>90</v>
      </c>
      <c r="B101" s="176" t="s">
        <v>391</v>
      </c>
      <c r="C101" s="176" t="s">
        <v>392</v>
      </c>
      <c r="D101" s="176" t="s">
        <v>68</v>
      </c>
      <c r="E101" s="176" t="s">
        <v>713</v>
      </c>
      <c r="F101" s="176" t="s">
        <v>58</v>
      </c>
      <c r="G101" s="177" t="s">
        <v>1176</v>
      </c>
    </row>
    <row r="102" spans="1:7">
      <c r="A102" s="139">
        <v>91</v>
      </c>
      <c r="B102" s="176" t="s">
        <v>393</v>
      </c>
      <c r="C102" s="176" t="s">
        <v>394</v>
      </c>
      <c r="D102" s="176" t="s">
        <v>89</v>
      </c>
      <c r="E102" s="176" t="s">
        <v>714</v>
      </c>
      <c r="F102" s="176" t="s">
        <v>77</v>
      </c>
      <c r="G102" s="177" t="s">
        <v>1176</v>
      </c>
    </row>
    <row r="103" spans="1:7">
      <c r="A103" s="139">
        <v>92</v>
      </c>
      <c r="B103" s="176" t="s">
        <v>395</v>
      </c>
      <c r="C103" s="176" t="s">
        <v>396</v>
      </c>
      <c r="D103" s="176" t="s">
        <v>397</v>
      </c>
      <c r="E103" s="176" t="s">
        <v>715</v>
      </c>
      <c r="F103" s="176" t="s">
        <v>5</v>
      </c>
      <c r="G103" s="178" t="s">
        <v>1176</v>
      </c>
    </row>
    <row r="104" spans="1:7">
      <c r="A104" s="139">
        <v>93</v>
      </c>
      <c r="B104" s="176" t="s">
        <v>716</v>
      </c>
      <c r="C104" s="176" t="s">
        <v>719</v>
      </c>
      <c r="D104" s="176" t="s">
        <v>720</v>
      </c>
      <c r="E104" s="176" t="s">
        <v>717</v>
      </c>
      <c r="F104" s="176" t="s">
        <v>718</v>
      </c>
      <c r="G104" s="177" t="s">
        <v>1176</v>
      </c>
    </row>
    <row r="105" spans="1:7">
      <c r="A105" s="139">
        <v>94</v>
      </c>
      <c r="B105" s="176" t="s">
        <v>721</v>
      </c>
      <c r="C105" s="176" t="s">
        <v>723</v>
      </c>
      <c r="D105" s="176" t="s">
        <v>125</v>
      </c>
      <c r="E105" s="176" t="s">
        <v>722</v>
      </c>
      <c r="F105" s="176" t="s">
        <v>5</v>
      </c>
      <c r="G105" s="177" t="s">
        <v>1176</v>
      </c>
    </row>
    <row r="106" spans="1:7">
      <c r="A106" s="139">
        <v>95</v>
      </c>
      <c r="B106" s="176" t="s">
        <v>724</v>
      </c>
      <c r="C106" s="176" t="s">
        <v>726</v>
      </c>
      <c r="D106" s="176" t="s">
        <v>118</v>
      </c>
      <c r="E106" s="176" t="s">
        <v>725</v>
      </c>
      <c r="F106" s="176" t="s">
        <v>5</v>
      </c>
      <c r="G106" s="177" t="s">
        <v>1176</v>
      </c>
    </row>
    <row r="107" spans="1:7">
      <c r="A107" s="139">
        <v>96</v>
      </c>
      <c r="B107" s="176" t="s">
        <v>727</v>
      </c>
      <c r="C107" s="176" t="s">
        <v>729</v>
      </c>
      <c r="D107" s="176" t="s">
        <v>730</v>
      </c>
      <c r="E107" s="176" t="s">
        <v>728</v>
      </c>
      <c r="F107" s="176" t="s">
        <v>50</v>
      </c>
      <c r="G107" s="177" t="s">
        <v>1176</v>
      </c>
    </row>
    <row r="108" spans="1:7">
      <c r="A108" s="139">
        <v>97</v>
      </c>
      <c r="B108" s="176" t="s">
        <v>731</v>
      </c>
      <c r="C108" s="176" t="s">
        <v>398</v>
      </c>
      <c r="D108" s="176" t="s">
        <v>62</v>
      </c>
      <c r="E108" s="176" t="s">
        <v>732</v>
      </c>
      <c r="F108" s="176" t="s">
        <v>8</v>
      </c>
      <c r="G108" s="177" t="s">
        <v>1176</v>
      </c>
    </row>
    <row r="109" spans="1:7">
      <c r="A109" s="139">
        <v>98</v>
      </c>
      <c r="B109" s="176" t="s">
        <v>733</v>
      </c>
      <c r="C109" s="176" t="s">
        <v>735</v>
      </c>
      <c r="D109" s="176" t="s">
        <v>331</v>
      </c>
      <c r="E109" s="176" t="s">
        <v>734</v>
      </c>
      <c r="F109" s="176" t="s">
        <v>5</v>
      </c>
      <c r="G109" s="177" t="s">
        <v>1176</v>
      </c>
    </row>
    <row r="110" spans="1:7">
      <c r="A110" s="139">
        <v>99</v>
      </c>
      <c r="B110" s="176" t="s">
        <v>736</v>
      </c>
      <c r="C110" s="176" t="s">
        <v>738</v>
      </c>
      <c r="D110" s="176" t="s">
        <v>623</v>
      </c>
      <c r="E110" s="176" t="s">
        <v>737</v>
      </c>
      <c r="F110" s="176" t="s">
        <v>34</v>
      </c>
      <c r="G110" s="177" t="s">
        <v>1176</v>
      </c>
    </row>
    <row r="111" spans="1:7">
      <c r="A111" s="139">
        <v>100</v>
      </c>
      <c r="B111" s="176" t="s">
        <v>739</v>
      </c>
      <c r="C111" s="176" t="s">
        <v>742</v>
      </c>
      <c r="D111" s="176" t="s">
        <v>56</v>
      </c>
      <c r="E111" s="176" t="s">
        <v>740</v>
      </c>
      <c r="F111" s="176" t="s">
        <v>741</v>
      </c>
      <c r="G111" s="177" t="s">
        <v>1176</v>
      </c>
    </row>
    <row r="112" spans="1:7">
      <c r="A112" s="139">
        <v>101</v>
      </c>
      <c r="B112" s="176" t="s">
        <v>399</v>
      </c>
      <c r="C112" s="176" t="s">
        <v>400</v>
      </c>
      <c r="D112" s="176" t="s">
        <v>55</v>
      </c>
      <c r="E112" s="176" t="s">
        <v>743</v>
      </c>
      <c r="F112" s="176" t="s">
        <v>5</v>
      </c>
      <c r="G112" s="177" t="s">
        <v>1176</v>
      </c>
    </row>
    <row r="113" spans="1:7">
      <c r="A113" s="139">
        <v>102</v>
      </c>
      <c r="B113" s="176" t="s">
        <v>744</v>
      </c>
      <c r="C113" s="176" t="s">
        <v>746</v>
      </c>
      <c r="D113" s="176" t="s">
        <v>747</v>
      </c>
      <c r="E113" s="176" t="s">
        <v>745</v>
      </c>
      <c r="F113" s="176" t="s">
        <v>5</v>
      </c>
      <c r="G113" s="177" t="s">
        <v>1176</v>
      </c>
    </row>
    <row r="114" spans="1:7">
      <c r="A114" s="139">
        <v>103</v>
      </c>
      <c r="B114" s="176" t="s">
        <v>748</v>
      </c>
      <c r="C114" s="176" t="s">
        <v>750</v>
      </c>
      <c r="D114" s="176" t="s">
        <v>751</v>
      </c>
      <c r="E114" s="176" t="s">
        <v>749</v>
      </c>
      <c r="F114" s="176" t="s">
        <v>5</v>
      </c>
      <c r="G114" s="177" t="s">
        <v>1176</v>
      </c>
    </row>
    <row r="115" spans="1:7">
      <c r="A115" s="139">
        <v>104</v>
      </c>
      <c r="B115" s="176" t="s">
        <v>752</v>
      </c>
      <c r="C115" s="176" t="s">
        <v>754</v>
      </c>
      <c r="D115" s="176" t="s">
        <v>442</v>
      </c>
      <c r="E115" s="176" t="s">
        <v>753</v>
      </c>
      <c r="F115" s="176" t="s">
        <v>34</v>
      </c>
      <c r="G115" s="177" t="s">
        <v>1176</v>
      </c>
    </row>
    <row r="116" spans="1:7">
      <c r="A116" s="139">
        <v>105</v>
      </c>
      <c r="B116" s="176" t="s">
        <v>755</v>
      </c>
      <c r="C116" s="176" t="s">
        <v>757</v>
      </c>
      <c r="D116" s="176" t="s">
        <v>758</v>
      </c>
      <c r="E116" s="176" t="s">
        <v>756</v>
      </c>
      <c r="F116" s="176" t="s">
        <v>5</v>
      </c>
      <c r="G116" s="177" t="s">
        <v>1176</v>
      </c>
    </row>
    <row r="117" spans="1:7">
      <c r="A117" s="139">
        <v>106</v>
      </c>
      <c r="B117" s="176" t="s">
        <v>759</v>
      </c>
      <c r="C117" s="176" t="s">
        <v>761</v>
      </c>
      <c r="D117" s="176" t="s">
        <v>762</v>
      </c>
      <c r="E117" s="176" t="s">
        <v>760</v>
      </c>
      <c r="F117" s="176" t="s">
        <v>8</v>
      </c>
      <c r="G117" s="177" t="s">
        <v>1176</v>
      </c>
    </row>
    <row r="118" spans="1:7">
      <c r="A118" s="139">
        <v>107</v>
      </c>
      <c r="B118" s="176" t="s">
        <v>763</v>
      </c>
      <c r="C118" s="176" t="s">
        <v>766</v>
      </c>
      <c r="D118" s="176" t="s">
        <v>767</v>
      </c>
      <c r="E118" s="176" t="s">
        <v>764</v>
      </c>
      <c r="F118" s="176" t="s">
        <v>765</v>
      </c>
      <c r="G118" s="177" t="s">
        <v>1176</v>
      </c>
    </row>
    <row r="119" spans="1:7">
      <c r="A119" s="139">
        <v>108</v>
      </c>
      <c r="B119" s="176" t="s">
        <v>768</v>
      </c>
      <c r="C119" s="176" t="s">
        <v>770</v>
      </c>
      <c r="D119" s="176" t="s">
        <v>771</v>
      </c>
      <c r="E119" s="176" t="s">
        <v>769</v>
      </c>
      <c r="F119" s="176" t="s">
        <v>75</v>
      </c>
      <c r="G119" s="177" t="s">
        <v>1176</v>
      </c>
    </row>
    <row r="120" spans="1:7">
      <c r="A120" s="139">
        <v>109</v>
      </c>
      <c r="B120" s="176" t="s">
        <v>401</v>
      </c>
      <c r="C120" s="176" t="s">
        <v>402</v>
      </c>
      <c r="D120" s="176" t="s">
        <v>13</v>
      </c>
      <c r="E120" s="176" t="s">
        <v>714</v>
      </c>
      <c r="F120" s="176" t="s">
        <v>8</v>
      </c>
      <c r="G120" s="177" t="s">
        <v>1176</v>
      </c>
    </row>
    <row r="121" spans="1:7">
      <c r="A121" s="139">
        <v>110</v>
      </c>
      <c r="B121" s="176" t="s">
        <v>772</v>
      </c>
      <c r="C121" s="176" t="s">
        <v>773</v>
      </c>
      <c r="D121" s="176" t="s">
        <v>322</v>
      </c>
      <c r="E121" s="176" t="s">
        <v>567</v>
      </c>
      <c r="F121" s="176" t="s">
        <v>7</v>
      </c>
      <c r="G121" s="177" t="s">
        <v>1176</v>
      </c>
    </row>
    <row r="122" spans="1:7">
      <c r="A122" s="139">
        <v>111</v>
      </c>
      <c r="B122" s="176" t="s">
        <v>774</v>
      </c>
      <c r="C122" s="176" t="s">
        <v>776</v>
      </c>
      <c r="D122" s="176" t="s">
        <v>777</v>
      </c>
      <c r="E122" s="176" t="s">
        <v>775</v>
      </c>
      <c r="F122" s="176" t="s">
        <v>16</v>
      </c>
      <c r="G122" s="177" t="s">
        <v>1176</v>
      </c>
    </row>
    <row r="123" spans="1:7">
      <c r="A123" s="139">
        <v>112</v>
      </c>
      <c r="B123" s="176" t="s">
        <v>778</v>
      </c>
      <c r="C123" s="176" t="s">
        <v>776</v>
      </c>
      <c r="D123" s="176" t="s">
        <v>780</v>
      </c>
      <c r="E123" s="176" t="s">
        <v>779</v>
      </c>
      <c r="F123" s="176" t="s">
        <v>50</v>
      </c>
      <c r="G123" s="177" t="s">
        <v>1176</v>
      </c>
    </row>
    <row r="124" spans="1:7">
      <c r="A124" s="139">
        <v>113</v>
      </c>
      <c r="B124" s="176" t="s">
        <v>781</v>
      </c>
      <c r="C124" s="176" t="s">
        <v>783</v>
      </c>
      <c r="D124" s="176" t="s">
        <v>99</v>
      </c>
      <c r="E124" s="176" t="s">
        <v>782</v>
      </c>
      <c r="F124" s="176" t="s">
        <v>5</v>
      </c>
      <c r="G124" s="177" t="s">
        <v>1176</v>
      </c>
    </row>
    <row r="125" spans="1:7">
      <c r="A125" s="139">
        <v>114</v>
      </c>
      <c r="B125" s="176" t="s">
        <v>403</v>
      </c>
      <c r="C125" s="176" t="s">
        <v>404</v>
      </c>
      <c r="D125" s="176" t="s">
        <v>66</v>
      </c>
      <c r="E125" s="176" t="s">
        <v>784</v>
      </c>
      <c r="F125" s="176" t="s">
        <v>70</v>
      </c>
      <c r="G125" s="177" t="s">
        <v>1176</v>
      </c>
    </row>
    <row r="126" spans="1:7">
      <c r="A126" s="139">
        <v>115</v>
      </c>
      <c r="B126" s="176" t="s">
        <v>785</v>
      </c>
      <c r="C126" s="176" t="s">
        <v>787</v>
      </c>
      <c r="D126" s="176" t="s">
        <v>788</v>
      </c>
      <c r="E126" s="176" t="s">
        <v>786</v>
      </c>
      <c r="F126" s="176" t="s">
        <v>63</v>
      </c>
      <c r="G126" s="177" t="s">
        <v>1176</v>
      </c>
    </row>
    <row r="127" spans="1:7">
      <c r="A127" s="139">
        <v>116</v>
      </c>
      <c r="B127" s="176" t="s">
        <v>789</v>
      </c>
      <c r="C127" s="176" t="s">
        <v>791</v>
      </c>
      <c r="D127" s="176" t="s">
        <v>122</v>
      </c>
      <c r="E127" s="176" t="s">
        <v>790</v>
      </c>
      <c r="F127" s="176" t="s">
        <v>70</v>
      </c>
      <c r="G127" s="177" t="s">
        <v>1177</v>
      </c>
    </row>
    <row r="128" spans="1:7">
      <c r="A128" s="139">
        <v>117</v>
      </c>
      <c r="B128" s="176" t="s">
        <v>792</v>
      </c>
      <c r="C128" s="176" t="s">
        <v>795</v>
      </c>
      <c r="D128" s="176" t="s">
        <v>796</v>
      </c>
      <c r="E128" s="176" t="s">
        <v>793</v>
      </c>
      <c r="F128" s="176" t="s">
        <v>794</v>
      </c>
      <c r="G128" s="177" t="s">
        <v>1177</v>
      </c>
    </row>
    <row r="129" spans="1:7">
      <c r="A129" s="139">
        <v>118</v>
      </c>
      <c r="B129" s="176" t="s">
        <v>797</v>
      </c>
      <c r="C129" s="176" t="s">
        <v>799</v>
      </c>
      <c r="D129" s="176" t="s">
        <v>800</v>
      </c>
      <c r="E129" s="176" t="s">
        <v>798</v>
      </c>
      <c r="F129" s="176" t="s">
        <v>8</v>
      </c>
      <c r="G129" s="177" t="s">
        <v>1177</v>
      </c>
    </row>
    <row r="130" spans="1:7">
      <c r="A130" s="139">
        <v>119</v>
      </c>
      <c r="B130" s="176" t="s">
        <v>408</v>
      </c>
      <c r="C130" s="176" t="s">
        <v>409</v>
      </c>
      <c r="D130" s="176" t="s">
        <v>87</v>
      </c>
      <c r="E130" s="176" t="s">
        <v>801</v>
      </c>
      <c r="F130" s="176" t="s">
        <v>410</v>
      </c>
      <c r="G130" s="177" t="s">
        <v>1177</v>
      </c>
    </row>
    <row r="131" spans="1:7">
      <c r="A131" s="139">
        <v>120</v>
      </c>
      <c r="B131" s="176" t="s">
        <v>411</v>
      </c>
      <c r="C131" s="176" t="s">
        <v>412</v>
      </c>
      <c r="D131" s="176" t="s">
        <v>413</v>
      </c>
      <c r="E131" s="176" t="s">
        <v>802</v>
      </c>
      <c r="F131" s="176" t="s">
        <v>77</v>
      </c>
      <c r="G131" s="177" t="s">
        <v>1177</v>
      </c>
    </row>
    <row r="132" spans="1:7">
      <c r="A132" s="139">
        <v>121</v>
      </c>
      <c r="B132" s="176" t="s">
        <v>803</v>
      </c>
      <c r="C132" s="176" t="s">
        <v>805</v>
      </c>
      <c r="D132" s="176" t="s">
        <v>806</v>
      </c>
      <c r="E132" s="176" t="s">
        <v>804</v>
      </c>
      <c r="F132" s="176" t="s">
        <v>5</v>
      </c>
      <c r="G132" s="177" t="s">
        <v>1177</v>
      </c>
    </row>
    <row r="133" spans="1:7">
      <c r="A133" s="139">
        <v>122</v>
      </c>
      <c r="B133" s="176" t="s">
        <v>807</v>
      </c>
      <c r="C133" s="176" t="s">
        <v>805</v>
      </c>
      <c r="D133" s="176" t="s">
        <v>322</v>
      </c>
      <c r="E133" s="176" t="s">
        <v>808</v>
      </c>
      <c r="F133" s="176" t="s">
        <v>8</v>
      </c>
      <c r="G133" s="177" t="s">
        <v>1177</v>
      </c>
    </row>
    <row r="134" spans="1:7">
      <c r="A134" s="139">
        <v>123</v>
      </c>
      <c r="B134" s="176" t="s">
        <v>414</v>
      </c>
      <c r="C134" s="176" t="s">
        <v>415</v>
      </c>
      <c r="D134" s="176" t="s">
        <v>416</v>
      </c>
      <c r="E134" s="176" t="s">
        <v>809</v>
      </c>
      <c r="F134" s="176" t="s">
        <v>34</v>
      </c>
      <c r="G134" s="177" t="s">
        <v>1177</v>
      </c>
    </row>
    <row r="135" spans="1:7">
      <c r="A135" s="139">
        <v>124</v>
      </c>
      <c r="B135" s="176" t="s">
        <v>417</v>
      </c>
      <c r="C135" s="176" t="s">
        <v>418</v>
      </c>
      <c r="D135" s="176" t="s">
        <v>419</v>
      </c>
      <c r="E135" s="176" t="s">
        <v>810</v>
      </c>
      <c r="F135" s="176" t="s">
        <v>420</v>
      </c>
      <c r="G135" s="177" t="s">
        <v>1177</v>
      </c>
    </row>
    <row r="136" spans="1:7">
      <c r="A136" s="139">
        <v>125</v>
      </c>
      <c r="B136" s="176" t="s">
        <v>811</v>
      </c>
      <c r="C136" s="176" t="s">
        <v>813</v>
      </c>
      <c r="D136" s="176" t="s">
        <v>747</v>
      </c>
      <c r="E136" s="176" t="s">
        <v>812</v>
      </c>
      <c r="F136" s="176" t="s">
        <v>8</v>
      </c>
      <c r="G136" s="177" t="s">
        <v>1177</v>
      </c>
    </row>
    <row r="137" spans="1:7">
      <c r="A137" s="139">
        <v>126</v>
      </c>
      <c r="B137" s="176" t="s">
        <v>814</v>
      </c>
      <c r="C137" s="176" t="s">
        <v>816</v>
      </c>
      <c r="D137" s="176" t="s">
        <v>331</v>
      </c>
      <c r="E137" s="176" t="s">
        <v>815</v>
      </c>
      <c r="F137" s="176" t="s">
        <v>8</v>
      </c>
      <c r="G137" s="177" t="s">
        <v>1177</v>
      </c>
    </row>
    <row r="138" spans="1:7">
      <c r="A138" s="139">
        <v>127</v>
      </c>
      <c r="B138" s="176" t="s">
        <v>421</v>
      </c>
      <c r="C138" s="176" t="s">
        <v>91</v>
      </c>
      <c r="D138" s="176" t="s">
        <v>422</v>
      </c>
      <c r="E138" s="176" t="s">
        <v>817</v>
      </c>
      <c r="F138" s="176" t="s">
        <v>34</v>
      </c>
      <c r="G138" s="177" t="s">
        <v>1177</v>
      </c>
    </row>
    <row r="139" spans="1:7">
      <c r="A139" s="139">
        <v>128</v>
      </c>
      <c r="B139" s="176" t="s">
        <v>92</v>
      </c>
      <c r="C139" s="176" t="s">
        <v>93</v>
      </c>
      <c r="D139" s="176" t="s">
        <v>94</v>
      </c>
      <c r="E139" s="176" t="s">
        <v>818</v>
      </c>
      <c r="F139" s="176" t="s">
        <v>95</v>
      </c>
      <c r="G139" s="177" t="s">
        <v>1177</v>
      </c>
    </row>
    <row r="140" spans="1:7">
      <c r="A140" s="139">
        <v>129</v>
      </c>
      <c r="B140" s="176" t="s">
        <v>819</v>
      </c>
      <c r="C140" s="176" t="s">
        <v>424</v>
      </c>
      <c r="D140" s="176" t="s">
        <v>821</v>
      </c>
      <c r="E140" s="176" t="s">
        <v>820</v>
      </c>
      <c r="F140" s="176" t="s">
        <v>5</v>
      </c>
      <c r="G140" s="177" t="s">
        <v>1177</v>
      </c>
    </row>
    <row r="141" spans="1:7">
      <c r="A141" s="139">
        <v>130</v>
      </c>
      <c r="B141" s="176" t="s">
        <v>423</v>
      </c>
      <c r="C141" s="176" t="s">
        <v>424</v>
      </c>
      <c r="D141" s="176" t="s">
        <v>425</v>
      </c>
      <c r="E141" s="176" t="s">
        <v>822</v>
      </c>
      <c r="F141" s="176" t="s">
        <v>5</v>
      </c>
      <c r="G141" s="177" t="s">
        <v>1177</v>
      </c>
    </row>
    <row r="142" spans="1:7">
      <c r="A142" s="139">
        <v>131</v>
      </c>
      <c r="B142" s="176" t="s">
        <v>823</v>
      </c>
      <c r="C142" s="176" t="s">
        <v>825</v>
      </c>
      <c r="D142" s="176" t="s">
        <v>826</v>
      </c>
      <c r="E142" s="176" t="s">
        <v>824</v>
      </c>
      <c r="F142" s="176" t="s">
        <v>34</v>
      </c>
      <c r="G142" s="177" t="s">
        <v>1177</v>
      </c>
    </row>
    <row r="143" spans="1:7">
      <c r="A143" s="139">
        <v>132</v>
      </c>
      <c r="B143" s="176" t="s">
        <v>827</v>
      </c>
      <c r="C143" s="176" t="s">
        <v>829</v>
      </c>
      <c r="D143" s="176" t="s">
        <v>51</v>
      </c>
      <c r="E143" s="176" t="s">
        <v>828</v>
      </c>
      <c r="F143" s="176" t="s">
        <v>8</v>
      </c>
      <c r="G143" s="177" t="s">
        <v>1177</v>
      </c>
    </row>
    <row r="144" spans="1:7">
      <c r="A144" s="139">
        <v>133</v>
      </c>
      <c r="B144" s="176" t="s">
        <v>830</v>
      </c>
      <c r="C144" s="176" t="s">
        <v>833</v>
      </c>
      <c r="D144" s="176" t="s">
        <v>834</v>
      </c>
      <c r="E144" s="176" t="s">
        <v>831</v>
      </c>
      <c r="F144" s="176" t="s">
        <v>832</v>
      </c>
      <c r="G144" s="177" t="s">
        <v>1177</v>
      </c>
    </row>
    <row r="145" spans="1:7">
      <c r="A145" s="139">
        <v>134</v>
      </c>
      <c r="B145" s="176" t="s">
        <v>835</v>
      </c>
      <c r="C145" s="176" t="s">
        <v>837</v>
      </c>
      <c r="D145" s="176" t="s">
        <v>838</v>
      </c>
      <c r="E145" s="176" t="s">
        <v>836</v>
      </c>
      <c r="F145" s="176" t="s">
        <v>332</v>
      </c>
      <c r="G145" s="177" t="s">
        <v>1177</v>
      </c>
    </row>
    <row r="146" spans="1:7">
      <c r="A146" s="139">
        <v>135</v>
      </c>
      <c r="B146" s="176" t="s">
        <v>839</v>
      </c>
      <c r="C146" s="176" t="s">
        <v>841</v>
      </c>
      <c r="D146" s="176" t="s">
        <v>842</v>
      </c>
      <c r="E146" s="176" t="s">
        <v>840</v>
      </c>
      <c r="F146" s="176" t="s">
        <v>5</v>
      </c>
      <c r="G146" s="177" t="s">
        <v>1177</v>
      </c>
    </row>
    <row r="147" spans="1:7">
      <c r="A147" s="139">
        <v>136</v>
      </c>
      <c r="B147" s="176" t="s">
        <v>426</v>
      </c>
      <c r="C147" s="176" t="s">
        <v>427</v>
      </c>
      <c r="D147" s="176" t="s">
        <v>66</v>
      </c>
      <c r="E147" s="176" t="s">
        <v>843</v>
      </c>
      <c r="F147" s="176" t="s">
        <v>50</v>
      </c>
      <c r="G147" s="177" t="s">
        <v>1177</v>
      </c>
    </row>
    <row r="148" spans="1:7">
      <c r="A148" s="139">
        <v>137</v>
      </c>
      <c r="B148" s="176" t="s">
        <v>844</v>
      </c>
      <c r="C148" s="176" t="s">
        <v>846</v>
      </c>
      <c r="D148" s="176" t="s">
        <v>847</v>
      </c>
      <c r="E148" s="176" t="s">
        <v>845</v>
      </c>
      <c r="F148" s="176" t="s">
        <v>8</v>
      </c>
      <c r="G148" s="177" t="s">
        <v>1177</v>
      </c>
    </row>
    <row r="149" spans="1:7">
      <c r="A149" s="139">
        <v>138</v>
      </c>
      <c r="B149" s="176" t="s">
        <v>848</v>
      </c>
      <c r="C149" s="176" t="s">
        <v>851</v>
      </c>
      <c r="D149" s="176" t="s">
        <v>322</v>
      </c>
      <c r="E149" s="176" t="s">
        <v>849</v>
      </c>
      <c r="F149" s="176" t="s">
        <v>850</v>
      </c>
      <c r="G149" s="177" t="s">
        <v>1177</v>
      </c>
    </row>
    <row r="150" spans="1:7">
      <c r="A150" s="139">
        <v>139</v>
      </c>
      <c r="B150" s="176" t="s">
        <v>428</v>
      </c>
      <c r="C150" s="176" t="s">
        <v>429</v>
      </c>
      <c r="D150" s="176" t="s">
        <v>430</v>
      </c>
      <c r="E150" s="176" t="s">
        <v>852</v>
      </c>
      <c r="F150" s="176" t="s">
        <v>77</v>
      </c>
      <c r="G150" s="177" t="s">
        <v>1177</v>
      </c>
    </row>
    <row r="151" spans="1:7">
      <c r="A151" s="139">
        <v>140</v>
      </c>
      <c r="B151" s="176" t="s">
        <v>853</v>
      </c>
      <c r="C151" s="176" t="s">
        <v>855</v>
      </c>
      <c r="D151" s="176" t="s">
        <v>856</v>
      </c>
      <c r="E151" s="176" t="s">
        <v>854</v>
      </c>
      <c r="F151" s="176" t="s">
        <v>112</v>
      </c>
      <c r="G151" s="177" t="s">
        <v>1177</v>
      </c>
    </row>
    <row r="152" spans="1:7">
      <c r="A152" s="139">
        <v>141</v>
      </c>
      <c r="B152" s="176" t="s">
        <v>431</v>
      </c>
      <c r="C152" s="176" t="s">
        <v>96</v>
      </c>
      <c r="D152" s="176" t="s">
        <v>62</v>
      </c>
      <c r="E152" s="176" t="s">
        <v>857</v>
      </c>
      <c r="F152" s="176" t="s">
        <v>34</v>
      </c>
      <c r="G152" s="177" t="s">
        <v>1177</v>
      </c>
    </row>
    <row r="153" spans="1:7">
      <c r="A153" s="139">
        <v>142</v>
      </c>
      <c r="B153" s="176" t="s">
        <v>858</v>
      </c>
      <c r="C153" s="176" t="s">
        <v>860</v>
      </c>
      <c r="D153" s="176" t="s">
        <v>861</v>
      </c>
      <c r="E153" s="176" t="s">
        <v>859</v>
      </c>
      <c r="F153" s="176" t="s">
        <v>7</v>
      </c>
      <c r="G153" s="177" t="s">
        <v>1177</v>
      </c>
    </row>
    <row r="154" spans="1:7">
      <c r="A154" s="139">
        <v>143</v>
      </c>
      <c r="B154" s="176" t="s">
        <v>432</v>
      </c>
      <c r="C154" s="176" t="s">
        <v>433</v>
      </c>
      <c r="D154" s="176" t="s">
        <v>434</v>
      </c>
      <c r="E154" s="176" t="s">
        <v>862</v>
      </c>
      <c r="F154" s="176" t="s">
        <v>5</v>
      </c>
      <c r="G154" s="177" t="s">
        <v>1177</v>
      </c>
    </row>
    <row r="155" spans="1:7">
      <c r="A155" s="139">
        <v>144</v>
      </c>
      <c r="B155" s="176" t="s">
        <v>863</v>
      </c>
      <c r="C155" s="176" t="s">
        <v>97</v>
      </c>
      <c r="D155" s="176" t="s">
        <v>322</v>
      </c>
      <c r="E155" s="176" t="s">
        <v>864</v>
      </c>
      <c r="F155" s="176" t="s">
        <v>865</v>
      </c>
      <c r="G155" s="177" t="s">
        <v>1178</v>
      </c>
    </row>
    <row r="156" spans="1:7">
      <c r="A156" s="139">
        <v>145</v>
      </c>
      <c r="B156" s="176" t="s">
        <v>435</v>
      </c>
      <c r="C156" s="176" t="s">
        <v>436</v>
      </c>
      <c r="D156" s="176" t="s">
        <v>124</v>
      </c>
      <c r="E156" s="176" t="s">
        <v>866</v>
      </c>
      <c r="F156" s="176" t="s">
        <v>437</v>
      </c>
      <c r="G156" s="177" t="s">
        <v>1178</v>
      </c>
    </row>
    <row r="157" spans="1:7">
      <c r="A157" s="139">
        <v>146</v>
      </c>
      <c r="B157" s="176" t="s">
        <v>867</v>
      </c>
      <c r="C157" s="176" t="s">
        <v>436</v>
      </c>
      <c r="D157" s="176" t="s">
        <v>869</v>
      </c>
      <c r="E157" s="176" t="s">
        <v>868</v>
      </c>
      <c r="F157" s="176" t="s">
        <v>7</v>
      </c>
      <c r="G157" s="177" t="s">
        <v>1178</v>
      </c>
    </row>
    <row r="158" spans="1:7">
      <c r="A158" s="139">
        <v>147</v>
      </c>
      <c r="B158" s="176" t="s">
        <v>870</v>
      </c>
      <c r="C158" s="176" t="s">
        <v>436</v>
      </c>
      <c r="D158" s="176" t="s">
        <v>838</v>
      </c>
      <c r="E158" s="176" t="s">
        <v>871</v>
      </c>
      <c r="F158" s="176" t="s">
        <v>5</v>
      </c>
      <c r="G158" s="177" t="s">
        <v>1178</v>
      </c>
    </row>
    <row r="159" spans="1:7">
      <c r="A159" s="139">
        <v>148</v>
      </c>
      <c r="B159" s="176" t="s">
        <v>872</v>
      </c>
      <c r="C159" s="176" t="s">
        <v>874</v>
      </c>
      <c r="D159" s="176" t="s">
        <v>116</v>
      </c>
      <c r="E159" s="176" t="s">
        <v>873</v>
      </c>
      <c r="F159" s="176" t="s">
        <v>63</v>
      </c>
      <c r="G159" s="177" t="s">
        <v>1178</v>
      </c>
    </row>
    <row r="160" spans="1:7">
      <c r="A160" s="139">
        <v>149</v>
      </c>
      <c r="B160" s="176" t="s">
        <v>875</v>
      </c>
      <c r="C160" s="176" t="s">
        <v>877</v>
      </c>
      <c r="D160" s="176" t="s">
        <v>549</v>
      </c>
      <c r="E160" s="176" t="s">
        <v>876</v>
      </c>
      <c r="F160" s="176" t="s">
        <v>50</v>
      </c>
      <c r="G160" s="177" t="s">
        <v>1178</v>
      </c>
    </row>
    <row r="161" spans="1:7">
      <c r="A161" s="139">
        <v>150</v>
      </c>
      <c r="B161" s="176" t="s">
        <v>878</v>
      </c>
      <c r="C161" s="176" t="s">
        <v>880</v>
      </c>
      <c r="D161" s="176" t="s">
        <v>65</v>
      </c>
      <c r="E161" s="176" t="s">
        <v>879</v>
      </c>
      <c r="F161" s="176" t="s">
        <v>34</v>
      </c>
      <c r="G161" s="177" t="s">
        <v>1178</v>
      </c>
    </row>
    <row r="162" spans="1:7">
      <c r="A162" s="139">
        <v>151</v>
      </c>
      <c r="B162" s="176" t="s">
        <v>881</v>
      </c>
      <c r="C162" s="176" t="s">
        <v>882</v>
      </c>
      <c r="D162" s="176" t="s">
        <v>52</v>
      </c>
      <c r="E162" s="176" t="s">
        <v>810</v>
      </c>
      <c r="F162" s="176" t="s">
        <v>8</v>
      </c>
      <c r="G162" s="177" t="s">
        <v>1178</v>
      </c>
    </row>
    <row r="163" spans="1:7">
      <c r="A163" s="139">
        <v>152</v>
      </c>
      <c r="B163" s="176" t="s">
        <v>438</v>
      </c>
      <c r="C163" s="176" t="s">
        <v>439</v>
      </c>
      <c r="D163" s="176" t="s">
        <v>440</v>
      </c>
      <c r="E163" s="176" t="s">
        <v>883</v>
      </c>
      <c r="F163" s="176" t="s">
        <v>67</v>
      </c>
      <c r="G163" s="177" t="s">
        <v>1178</v>
      </c>
    </row>
    <row r="164" spans="1:7">
      <c r="A164" s="139">
        <v>153</v>
      </c>
      <c r="B164" s="176" t="s">
        <v>443</v>
      </c>
      <c r="C164" s="176" t="s">
        <v>444</v>
      </c>
      <c r="D164" s="176" t="s">
        <v>445</v>
      </c>
      <c r="E164" s="176" t="s">
        <v>884</v>
      </c>
      <c r="F164" s="176" t="s">
        <v>5</v>
      </c>
      <c r="G164" s="177" t="s">
        <v>1178</v>
      </c>
    </row>
    <row r="165" spans="1:7">
      <c r="A165" s="139">
        <v>154</v>
      </c>
      <c r="B165" s="176" t="s">
        <v>885</v>
      </c>
      <c r="C165" s="176" t="s">
        <v>444</v>
      </c>
      <c r="D165" s="176" t="s">
        <v>887</v>
      </c>
      <c r="E165" s="176" t="s">
        <v>886</v>
      </c>
      <c r="F165" s="176" t="s">
        <v>8</v>
      </c>
      <c r="G165" s="177" t="s">
        <v>1178</v>
      </c>
    </row>
    <row r="166" spans="1:7">
      <c r="A166" s="139">
        <v>155</v>
      </c>
      <c r="B166" s="176" t="s">
        <v>888</v>
      </c>
      <c r="C166" s="176" t="s">
        <v>891</v>
      </c>
      <c r="D166" s="176" t="s">
        <v>14</v>
      </c>
      <c r="E166" s="176" t="s">
        <v>889</v>
      </c>
      <c r="F166" s="176" t="s">
        <v>890</v>
      </c>
      <c r="G166" s="177" t="s">
        <v>1178</v>
      </c>
    </row>
    <row r="167" spans="1:7">
      <c r="A167" s="139">
        <v>156</v>
      </c>
      <c r="B167" s="176" t="s">
        <v>892</v>
      </c>
      <c r="C167" s="176" t="s">
        <v>894</v>
      </c>
      <c r="D167" s="176" t="s">
        <v>377</v>
      </c>
      <c r="E167" s="176" t="s">
        <v>893</v>
      </c>
      <c r="F167" s="176" t="s">
        <v>76</v>
      </c>
      <c r="G167" s="177" t="s">
        <v>1178</v>
      </c>
    </row>
    <row r="168" spans="1:7">
      <c r="A168" s="139">
        <v>157</v>
      </c>
      <c r="B168" s="176" t="s">
        <v>895</v>
      </c>
      <c r="C168" s="176" t="s">
        <v>897</v>
      </c>
      <c r="D168" s="176" t="s">
        <v>762</v>
      </c>
      <c r="E168" s="176" t="s">
        <v>896</v>
      </c>
      <c r="F168" s="176" t="s">
        <v>332</v>
      </c>
      <c r="G168" s="177" t="s">
        <v>1178</v>
      </c>
    </row>
    <row r="169" spans="1:7">
      <c r="A169" s="139">
        <v>158</v>
      </c>
      <c r="B169" s="176" t="s">
        <v>898</v>
      </c>
      <c r="C169" s="176" t="s">
        <v>900</v>
      </c>
      <c r="D169" s="176" t="s">
        <v>901</v>
      </c>
      <c r="E169" s="176" t="s">
        <v>899</v>
      </c>
      <c r="F169" s="176" t="s">
        <v>50</v>
      </c>
      <c r="G169" s="177" t="s">
        <v>1178</v>
      </c>
    </row>
    <row r="170" spans="1:7">
      <c r="A170" s="139">
        <v>159</v>
      </c>
      <c r="B170" s="176" t="s">
        <v>902</v>
      </c>
      <c r="C170" s="176" t="s">
        <v>904</v>
      </c>
      <c r="D170" s="176" t="s">
        <v>905</v>
      </c>
      <c r="E170" s="176" t="s">
        <v>903</v>
      </c>
      <c r="F170" s="176" t="s">
        <v>8</v>
      </c>
      <c r="G170" s="177" t="s">
        <v>1178</v>
      </c>
    </row>
    <row r="171" spans="1:7">
      <c r="A171" s="139">
        <v>160</v>
      </c>
      <c r="B171" s="176" t="s">
        <v>446</v>
      </c>
      <c r="C171" s="176" t="s">
        <v>447</v>
      </c>
      <c r="D171" s="176" t="s">
        <v>6</v>
      </c>
      <c r="E171" s="176" t="s">
        <v>906</v>
      </c>
      <c r="F171" s="176" t="s">
        <v>448</v>
      </c>
      <c r="G171" s="177" t="s">
        <v>1178</v>
      </c>
    </row>
    <row r="172" spans="1:7">
      <c r="A172" s="139">
        <v>161</v>
      </c>
      <c r="B172" s="176" t="s">
        <v>907</v>
      </c>
      <c r="C172" s="176" t="s">
        <v>909</v>
      </c>
      <c r="D172" s="176" t="s">
        <v>910</v>
      </c>
      <c r="E172" s="176" t="s">
        <v>908</v>
      </c>
      <c r="F172" s="176" t="s">
        <v>16</v>
      </c>
      <c r="G172" s="177" t="s">
        <v>1178</v>
      </c>
    </row>
    <row r="173" spans="1:7">
      <c r="A173" s="139">
        <v>162</v>
      </c>
      <c r="B173" s="176" t="s">
        <v>911</v>
      </c>
      <c r="C173" s="176" t="s">
        <v>909</v>
      </c>
      <c r="D173" s="176" t="s">
        <v>12</v>
      </c>
      <c r="E173" s="176" t="s">
        <v>912</v>
      </c>
      <c r="F173" s="176" t="s">
        <v>5</v>
      </c>
      <c r="G173" s="177" t="s">
        <v>1178</v>
      </c>
    </row>
    <row r="174" spans="1:7">
      <c r="A174" s="139">
        <v>163</v>
      </c>
      <c r="B174" s="176" t="s">
        <v>913</v>
      </c>
      <c r="C174" s="176" t="s">
        <v>915</v>
      </c>
      <c r="D174" s="176" t="s">
        <v>150</v>
      </c>
      <c r="E174" s="176" t="s">
        <v>914</v>
      </c>
      <c r="F174" s="176" t="s">
        <v>8</v>
      </c>
      <c r="G174" s="177" t="s">
        <v>1178</v>
      </c>
    </row>
    <row r="175" spans="1:7">
      <c r="A175" s="139">
        <v>164</v>
      </c>
      <c r="B175" s="176" t="s">
        <v>916</v>
      </c>
      <c r="C175" s="176" t="s">
        <v>918</v>
      </c>
      <c r="D175" s="176" t="s">
        <v>919</v>
      </c>
      <c r="E175" s="176" t="s">
        <v>917</v>
      </c>
      <c r="F175" s="176" t="s">
        <v>8</v>
      </c>
      <c r="G175" s="177" t="s">
        <v>1178</v>
      </c>
    </row>
    <row r="176" spans="1:7">
      <c r="A176" s="139">
        <v>165</v>
      </c>
      <c r="B176" s="176" t="s">
        <v>920</v>
      </c>
      <c r="C176" s="176" t="s">
        <v>922</v>
      </c>
      <c r="D176" s="176" t="s">
        <v>12</v>
      </c>
      <c r="E176" s="176" t="s">
        <v>921</v>
      </c>
      <c r="F176" s="176" t="s">
        <v>63</v>
      </c>
      <c r="G176" s="177" t="s">
        <v>1178</v>
      </c>
    </row>
    <row r="177" spans="1:7">
      <c r="A177" s="139">
        <v>166</v>
      </c>
      <c r="B177" s="176" t="s">
        <v>923</v>
      </c>
      <c r="C177" s="176" t="s">
        <v>925</v>
      </c>
      <c r="D177" s="176" t="s">
        <v>491</v>
      </c>
      <c r="E177" s="176" t="s">
        <v>924</v>
      </c>
      <c r="F177" s="176" t="s">
        <v>100</v>
      </c>
      <c r="G177" s="177" t="s">
        <v>1178</v>
      </c>
    </row>
    <row r="178" spans="1:7">
      <c r="A178" s="139">
        <v>167</v>
      </c>
      <c r="B178" s="176" t="s">
        <v>449</v>
      </c>
      <c r="C178" s="176" t="s">
        <v>450</v>
      </c>
      <c r="D178" s="176" t="s">
        <v>340</v>
      </c>
      <c r="E178" s="176" t="s">
        <v>926</v>
      </c>
      <c r="F178" s="176" t="s">
        <v>5</v>
      </c>
      <c r="G178" s="177" t="s">
        <v>1178</v>
      </c>
    </row>
    <row r="179" spans="1:7">
      <c r="A179" s="139">
        <v>168</v>
      </c>
      <c r="B179" s="176" t="s">
        <v>107</v>
      </c>
      <c r="C179" s="176" t="s">
        <v>108</v>
      </c>
      <c r="D179" s="176" t="s">
        <v>109</v>
      </c>
      <c r="E179" s="176" t="s">
        <v>927</v>
      </c>
      <c r="F179" s="176" t="s">
        <v>8</v>
      </c>
      <c r="G179" s="177" t="s">
        <v>1178</v>
      </c>
    </row>
    <row r="180" spans="1:7">
      <c r="A180" s="139">
        <v>169</v>
      </c>
      <c r="B180" s="176" t="s">
        <v>453</v>
      </c>
      <c r="C180" s="176" t="s">
        <v>454</v>
      </c>
      <c r="D180" s="176" t="s">
        <v>455</v>
      </c>
      <c r="E180" s="176" t="s">
        <v>928</v>
      </c>
      <c r="F180" s="176" t="s">
        <v>456</v>
      </c>
      <c r="G180" s="177" t="s">
        <v>1178</v>
      </c>
    </row>
    <row r="181" spans="1:7">
      <c r="A181" s="139">
        <v>170</v>
      </c>
      <c r="B181" s="176" t="s">
        <v>458</v>
      </c>
      <c r="C181" s="176" t="s">
        <v>459</v>
      </c>
      <c r="D181" s="176" t="s">
        <v>460</v>
      </c>
      <c r="E181" s="176" t="s">
        <v>929</v>
      </c>
      <c r="F181" s="176" t="s">
        <v>9</v>
      </c>
      <c r="G181" s="177" t="s">
        <v>1178</v>
      </c>
    </row>
    <row r="182" spans="1:7">
      <c r="A182" s="139">
        <v>171</v>
      </c>
      <c r="B182" s="176" t="s">
        <v>930</v>
      </c>
      <c r="C182" s="176" t="s">
        <v>932</v>
      </c>
      <c r="D182" s="176" t="s">
        <v>730</v>
      </c>
      <c r="E182" s="176" t="s">
        <v>931</v>
      </c>
      <c r="F182" s="176" t="s">
        <v>67</v>
      </c>
      <c r="G182" s="177" t="s">
        <v>1178</v>
      </c>
    </row>
    <row r="183" spans="1:7">
      <c r="A183" s="139">
        <v>172</v>
      </c>
      <c r="B183" s="176" t="s">
        <v>461</v>
      </c>
      <c r="C183" s="176" t="s">
        <v>110</v>
      </c>
      <c r="D183" s="176" t="s">
        <v>115</v>
      </c>
      <c r="E183" s="176" t="s">
        <v>828</v>
      </c>
      <c r="F183" s="176" t="s">
        <v>328</v>
      </c>
      <c r="G183" s="177" t="s">
        <v>1179</v>
      </c>
    </row>
    <row r="184" spans="1:7">
      <c r="A184" s="139">
        <v>173</v>
      </c>
      <c r="B184" s="176" t="s">
        <v>462</v>
      </c>
      <c r="C184" s="176" t="s">
        <v>110</v>
      </c>
      <c r="D184" s="176" t="s">
        <v>463</v>
      </c>
      <c r="E184" s="176" t="s">
        <v>933</v>
      </c>
      <c r="F184" s="176" t="s">
        <v>63</v>
      </c>
      <c r="G184" s="177" t="s">
        <v>1179</v>
      </c>
    </row>
    <row r="185" spans="1:7">
      <c r="A185" s="139">
        <v>174</v>
      </c>
      <c r="B185" s="176" t="s">
        <v>934</v>
      </c>
      <c r="C185" s="176" t="s">
        <v>111</v>
      </c>
      <c r="D185" s="176" t="s">
        <v>62</v>
      </c>
      <c r="E185" s="176" t="s">
        <v>708</v>
      </c>
      <c r="F185" s="176" t="s">
        <v>63</v>
      </c>
      <c r="G185" s="177" t="s">
        <v>1179</v>
      </c>
    </row>
    <row r="186" spans="1:7">
      <c r="A186" s="139">
        <v>175</v>
      </c>
      <c r="B186" s="176" t="s">
        <v>935</v>
      </c>
      <c r="C186" s="176" t="s">
        <v>937</v>
      </c>
      <c r="D186" s="176" t="s">
        <v>128</v>
      </c>
      <c r="E186" s="176" t="s">
        <v>936</v>
      </c>
      <c r="F186" s="176" t="s">
        <v>8</v>
      </c>
      <c r="G186" s="177" t="s">
        <v>1179</v>
      </c>
    </row>
    <row r="187" spans="1:7">
      <c r="A187" s="139">
        <v>176</v>
      </c>
      <c r="B187" s="176" t="s">
        <v>938</v>
      </c>
      <c r="C187" s="176" t="s">
        <v>940</v>
      </c>
      <c r="D187" s="176" t="s">
        <v>48</v>
      </c>
      <c r="E187" s="176" t="s">
        <v>939</v>
      </c>
      <c r="F187" s="176" t="s">
        <v>63</v>
      </c>
      <c r="G187" s="177" t="s">
        <v>1179</v>
      </c>
    </row>
    <row r="188" spans="1:7">
      <c r="A188" s="139">
        <v>177</v>
      </c>
      <c r="B188" s="176" t="s">
        <v>941</v>
      </c>
      <c r="C188" s="176" t="s">
        <v>943</v>
      </c>
      <c r="D188" s="176" t="s">
        <v>944</v>
      </c>
      <c r="E188" s="176" t="s">
        <v>942</v>
      </c>
      <c r="F188" s="176" t="s">
        <v>112</v>
      </c>
      <c r="G188" s="177" t="s">
        <v>1179</v>
      </c>
    </row>
    <row r="189" spans="1:7">
      <c r="A189" s="139">
        <v>178</v>
      </c>
      <c r="B189" s="176" t="s">
        <v>945</v>
      </c>
      <c r="C189" s="176" t="s">
        <v>948</v>
      </c>
      <c r="D189" s="176" t="s">
        <v>949</v>
      </c>
      <c r="E189" s="176" t="s">
        <v>946</v>
      </c>
      <c r="F189" s="176" t="s">
        <v>947</v>
      </c>
      <c r="G189" s="177" t="s">
        <v>1179</v>
      </c>
    </row>
    <row r="190" spans="1:7">
      <c r="A190" s="139">
        <v>179</v>
      </c>
      <c r="B190" s="176" t="s">
        <v>951</v>
      </c>
      <c r="C190" s="176" t="s">
        <v>953</v>
      </c>
      <c r="D190" s="176" t="s">
        <v>954</v>
      </c>
      <c r="E190" s="176" t="s">
        <v>952</v>
      </c>
      <c r="F190" s="176" t="s">
        <v>457</v>
      </c>
      <c r="G190" s="177" t="s">
        <v>1179</v>
      </c>
    </row>
    <row r="191" spans="1:7">
      <c r="A191" s="139">
        <v>180</v>
      </c>
      <c r="B191" s="176" t="s">
        <v>955</v>
      </c>
      <c r="C191" s="176" t="s">
        <v>957</v>
      </c>
      <c r="D191" s="176" t="s">
        <v>958</v>
      </c>
      <c r="E191" s="176" t="s">
        <v>956</v>
      </c>
      <c r="F191" s="176" t="s">
        <v>332</v>
      </c>
      <c r="G191" s="177" t="s">
        <v>1179</v>
      </c>
    </row>
    <row r="192" spans="1:7">
      <c r="A192" s="139">
        <v>181</v>
      </c>
      <c r="B192" s="176" t="s">
        <v>959</v>
      </c>
      <c r="C192" s="176" t="s">
        <v>962</v>
      </c>
      <c r="D192" s="176" t="s">
        <v>910</v>
      </c>
      <c r="E192" s="176" t="s">
        <v>960</v>
      </c>
      <c r="F192" s="176" t="s">
        <v>961</v>
      </c>
      <c r="G192" s="177" t="s">
        <v>1179</v>
      </c>
    </row>
    <row r="193" spans="1:7">
      <c r="A193" s="139">
        <v>182</v>
      </c>
      <c r="B193" s="176" t="s">
        <v>963</v>
      </c>
      <c r="C193" s="176" t="s">
        <v>965</v>
      </c>
      <c r="D193" s="176" t="s">
        <v>322</v>
      </c>
      <c r="E193" s="176" t="s">
        <v>964</v>
      </c>
      <c r="F193" s="176" t="s">
        <v>332</v>
      </c>
      <c r="G193" s="177" t="s">
        <v>1179</v>
      </c>
    </row>
    <row r="194" spans="1:7">
      <c r="A194" s="139">
        <v>183</v>
      </c>
      <c r="B194" s="176" t="s">
        <v>966</v>
      </c>
      <c r="C194" s="176" t="s">
        <v>967</v>
      </c>
      <c r="D194" s="176" t="s">
        <v>968</v>
      </c>
      <c r="E194" s="176" t="s">
        <v>613</v>
      </c>
      <c r="F194" s="176" t="s">
        <v>5</v>
      </c>
      <c r="G194" s="177" t="s">
        <v>1179</v>
      </c>
    </row>
    <row r="195" spans="1:7">
      <c r="A195" s="139">
        <v>184</v>
      </c>
      <c r="B195" s="176" t="s">
        <v>969</v>
      </c>
      <c r="C195" s="176" t="s">
        <v>971</v>
      </c>
      <c r="D195" s="176" t="s">
        <v>972</v>
      </c>
      <c r="E195" s="176" t="s">
        <v>970</v>
      </c>
      <c r="F195" s="176" t="s">
        <v>794</v>
      </c>
      <c r="G195" s="177" t="s">
        <v>1179</v>
      </c>
    </row>
    <row r="196" spans="1:7">
      <c r="A196" s="139">
        <v>185</v>
      </c>
      <c r="B196" s="176" t="s">
        <v>973</v>
      </c>
      <c r="C196" s="176" t="s">
        <v>975</v>
      </c>
      <c r="D196" s="176" t="s">
        <v>44</v>
      </c>
      <c r="E196" s="176" t="s">
        <v>974</v>
      </c>
      <c r="F196" s="176" t="s">
        <v>105</v>
      </c>
      <c r="G196" s="177" t="s">
        <v>1179</v>
      </c>
    </row>
    <row r="197" spans="1:7">
      <c r="A197" s="139">
        <v>186</v>
      </c>
      <c r="B197" s="176" t="s">
        <v>976</v>
      </c>
      <c r="C197" s="176" t="s">
        <v>978</v>
      </c>
      <c r="D197" s="176" t="s">
        <v>979</v>
      </c>
      <c r="E197" s="176" t="s">
        <v>977</v>
      </c>
      <c r="F197" s="176" t="s">
        <v>332</v>
      </c>
      <c r="G197" s="177" t="s">
        <v>1179</v>
      </c>
    </row>
    <row r="198" spans="1:7">
      <c r="A198" s="139">
        <v>187</v>
      </c>
      <c r="B198" s="176" t="s">
        <v>980</v>
      </c>
      <c r="C198" s="176" t="s">
        <v>466</v>
      </c>
      <c r="D198" s="176" t="s">
        <v>982</v>
      </c>
      <c r="E198" s="176" t="s">
        <v>981</v>
      </c>
      <c r="F198" s="176" t="s">
        <v>45</v>
      </c>
      <c r="G198" s="177" t="s">
        <v>1179</v>
      </c>
    </row>
    <row r="199" spans="1:7">
      <c r="A199" s="139">
        <v>188</v>
      </c>
      <c r="B199" s="176" t="s">
        <v>983</v>
      </c>
      <c r="C199" s="176" t="s">
        <v>985</v>
      </c>
      <c r="D199" s="176" t="s">
        <v>986</v>
      </c>
      <c r="E199" s="176" t="s">
        <v>984</v>
      </c>
      <c r="F199" s="176" t="s">
        <v>577</v>
      </c>
      <c r="G199" s="177" t="s">
        <v>1179</v>
      </c>
    </row>
    <row r="200" spans="1:7">
      <c r="A200" s="139">
        <v>189</v>
      </c>
      <c r="B200" s="176" t="s">
        <v>467</v>
      </c>
      <c r="C200" s="176" t="s">
        <v>119</v>
      </c>
      <c r="D200" s="176" t="s">
        <v>468</v>
      </c>
      <c r="E200" s="176" t="s">
        <v>936</v>
      </c>
      <c r="F200" s="176" t="s">
        <v>16</v>
      </c>
      <c r="G200" s="177" t="s">
        <v>1179</v>
      </c>
    </row>
    <row r="201" spans="1:7">
      <c r="A201" s="139">
        <v>190</v>
      </c>
      <c r="B201" s="176" t="s">
        <v>987</v>
      </c>
      <c r="C201" s="176" t="s">
        <v>989</v>
      </c>
      <c r="D201" s="176" t="s">
        <v>35</v>
      </c>
      <c r="E201" s="176" t="s">
        <v>988</v>
      </c>
      <c r="F201" s="176" t="s">
        <v>5</v>
      </c>
      <c r="G201" s="177" t="s">
        <v>1179</v>
      </c>
    </row>
    <row r="202" spans="1:7">
      <c r="A202" s="139">
        <v>191</v>
      </c>
      <c r="B202" s="176" t="s">
        <v>990</v>
      </c>
      <c r="C202" s="176" t="s">
        <v>992</v>
      </c>
      <c r="D202" s="176" t="s">
        <v>993</v>
      </c>
      <c r="E202" s="176" t="s">
        <v>991</v>
      </c>
      <c r="F202" s="176" t="s">
        <v>961</v>
      </c>
      <c r="G202" s="177" t="s">
        <v>1179</v>
      </c>
    </row>
    <row r="203" spans="1:7">
      <c r="A203" s="139">
        <v>192</v>
      </c>
      <c r="B203" s="176" t="s">
        <v>469</v>
      </c>
      <c r="C203" s="176" t="s">
        <v>470</v>
      </c>
      <c r="D203" s="176" t="s">
        <v>471</v>
      </c>
      <c r="E203" s="176" t="s">
        <v>994</v>
      </c>
      <c r="F203" s="176" t="s">
        <v>472</v>
      </c>
      <c r="G203" s="177" t="s">
        <v>1179</v>
      </c>
    </row>
    <row r="204" spans="1:7">
      <c r="A204" s="139">
        <v>193</v>
      </c>
      <c r="B204" s="176" t="s">
        <v>995</v>
      </c>
      <c r="C204" s="176" t="s">
        <v>997</v>
      </c>
      <c r="D204" s="176" t="s">
        <v>130</v>
      </c>
      <c r="E204" s="176" t="s">
        <v>996</v>
      </c>
      <c r="F204" s="176" t="s">
        <v>77</v>
      </c>
      <c r="G204" s="177" t="s">
        <v>1179</v>
      </c>
    </row>
    <row r="205" spans="1:7">
      <c r="A205" s="139">
        <v>194</v>
      </c>
      <c r="B205" s="176" t="s">
        <v>998</v>
      </c>
      <c r="C205" s="176" t="s">
        <v>1000</v>
      </c>
      <c r="D205" s="176" t="s">
        <v>10</v>
      </c>
      <c r="E205" s="176" t="s">
        <v>999</v>
      </c>
      <c r="F205" s="176" t="s">
        <v>8</v>
      </c>
      <c r="G205" s="177" t="s">
        <v>1179</v>
      </c>
    </row>
    <row r="206" spans="1:7">
      <c r="A206" s="139">
        <v>195</v>
      </c>
      <c r="B206" s="176" t="s">
        <v>1001</v>
      </c>
      <c r="C206" s="176" t="s">
        <v>1003</v>
      </c>
      <c r="D206" s="176" t="s">
        <v>49</v>
      </c>
      <c r="E206" s="176" t="s">
        <v>1002</v>
      </c>
      <c r="F206" s="176" t="s">
        <v>5</v>
      </c>
      <c r="G206" s="177" t="s">
        <v>1179</v>
      </c>
    </row>
    <row r="207" spans="1:7">
      <c r="A207" s="139">
        <v>196</v>
      </c>
      <c r="B207" s="176" t="s">
        <v>1004</v>
      </c>
      <c r="C207" s="176" t="s">
        <v>1005</v>
      </c>
      <c r="D207" s="176" t="s">
        <v>968</v>
      </c>
      <c r="E207" s="176" t="s">
        <v>996</v>
      </c>
      <c r="F207" s="176" t="s">
        <v>39</v>
      </c>
      <c r="G207" s="177" t="s">
        <v>1179</v>
      </c>
    </row>
    <row r="208" spans="1:7">
      <c r="A208" s="139">
        <v>197</v>
      </c>
      <c r="B208" s="176" t="s">
        <v>1006</v>
      </c>
      <c r="C208" s="176" t="s">
        <v>1009</v>
      </c>
      <c r="D208" s="176" t="s">
        <v>318</v>
      </c>
      <c r="E208" s="176" t="s">
        <v>1007</v>
      </c>
      <c r="F208" s="176" t="s">
        <v>1008</v>
      </c>
      <c r="G208" s="177" t="s">
        <v>1179</v>
      </c>
    </row>
    <row r="209" spans="1:7">
      <c r="A209" s="139">
        <v>198</v>
      </c>
      <c r="B209" s="176" t="s">
        <v>1010</v>
      </c>
      <c r="C209" s="176" t="s">
        <v>1012</v>
      </c>
      <c r="D209" s="176" t="s">
        <v>15</v>
      </c>
      <c r="E209" s="176" t="s">
        <v>1011</v>
      </c>
      <c r="F209" s="176" t="s">
        <v>16</v>
      </c>
      <c r="G209" s="177" t="s">
        <v>1179</v>
      </c>
    </row>
    <row r="210" spans="1:7">
      <c r="A210" s="139">
        <v>199</v>
      </c>
      <c r="B210" s="176" t="s">
        <v>1013</v>
      </c>
      <c r="C210" s="176" t="s">
        <v>1014</v>
      </c>
      <c r="D210" s="176" t="s">
        <v>1015</v>
      </c>
      <c r="E210" s="176" t="s">
        <v>889</v>
      </c>
      <c r="F210" s="176" t="s">
        <v>328</v>
      </c>
      <c r="G210" s="177" t="s">
        <v>1180</v>
      </c>
    </row>
    <row r="211" spans="1:7">
      <c r="A211" s="139">
        <v>200</v>
      </c>
      <c r="B211" s="176" t="s">
        <v>1016</v>
      </c>
      <c r="C211" s="176" t="s">
        <v>1018</v>
      </c>
      <c r="D211" s="176" t="s">
        <v>968</v>
      </c>
      <c r="E211" s="176" t="s">
        <v>1017</v>
      </c>
      <c r="F211" s="176" t="s">
        <v>34</v>
      </c>
      <c r="G211" s="177" t="s">
        <v>1180</v>
      </c>
    </row>
    <row r="212" spans="1:7">
      <c r="A212" s="139">
        <v>201</v>
      </c>
      <c r="B212" s="176" t="s">
        <v>1019</v>
      </c>
      <c r="C212" s="176" t="s">
        <v>473</v>
      </c>
      <c r="D212" s="176" t="s">
        <v>1021</v>
      </c>
      <c r="E212" s="176" t="s">
        <v>1020</v>
      </c>
      <c r="F212" s="176" t="s">
        <v>8</v>
      </c>
      <c r="G212" s="177" t="s">
        <v>1180</v>
      </c>
    </row>
    <row r="213" spans="1:7">
      <c r="A213" s="139">
        <v>202</v>
      </c>
      <c r="B213" s="176" t="s">
        <v>1022</v>
      </c>
      <c r="C213" s="176" t="s">
        <v>1023</v>
      </c>
      <c r="D213" s="176" t="s">
        <v>1024</v>
      </c>
      <c r="E213" s="176" t="s">
        <v>960</v>
      </c>
      <c r="F213" s="176" t="s">
        <v>8</v>
      </c>
      <c r="G213" s="177" t="s">
        <v>1180</v>
      </c>
    </row>
    <row r="214" spans="1:7">
      <c r="A214" s="139">
        <v>203</v>
      </c>
      <c r="B214" s="176" t="s">
        <v>474</v>
      </c>
      <c r="C214" s="176" t="s">
        <v>475</v>
      </c>
      <c r="D214" s="176" t="s">
        <v>322</v>
      </c>
      <c r="E214" s="176" t="s">
        <v>1025</v>
      </c>
      <c r="F214" s="176" t="s">
        <v>7</v>
      </c>
      <c r="G214" s="177" t="s">
        <v>1180</v>
      </c>
    </row>
    <row r="215" spans="1:7">
      <c r="A215" s="139">
        <v>204</v>
      </c>
      <c r="B215" s="176" t="s">
        <v>1026</v>
      </c>
      <c r="C215" s="176" t="s">
        <v>1028</v>
      </c>
      <c r="D215" s="176" t="s">
        <v>120</v>
      </c>
      <c r="E215" s="176" t="s">
        <v>1027</v>
      </c>
      <c r="F215" s="176" t="s">
        <v>8</v>
      </c>
      <c r="G215" s="177" t="s">
        <v>1180</v>
      </c>
    </row>
    <row r="216" spans="1:7">
      <c r="A216" s="139">
        <v>205</v>
      </c>
      <c r="B216" s="176" t="s">
        <v>1029</v>
      </c>
      <c r="C216" s="176" t="s">
        <v>1031</v>
      </c>
      <c r="D216" s="176" t="s">
        <v>758</v>
      </c>
      <c r="E216" s="176" t="s">
        <v>1030</v>
      </c>
      <c r="F216" s="176" t="s">
        <v>112</v>
      </c>
      <c r="G216" s="177" t="s">
        <v>1180</v>
      </c>
    </row>
    <row r="217" spans="1:7">
      <c r="A217" s="139">
        <v>206</v>
      </c>
      <c r="B217" s="176" t="s">
        <v>1032</v>
      </c>
      <c r="C217" s="176" t="s">
        <v>1033</v>
      </c>
      <c r="D217" s="176" t="s">
        <v>1034</v>
      </c>
      <c r="E217" s="176" t="s">
        <v>670</v>
      </c>
      <c r="F217" s="176" t="s">
        <v>34</v>
      </c>
      <c r="G217" s="177" t="s">
        <v>1180</v>
      </c>
    </row>
    <row r="218" spans="1:7">
      <c r="A218" s="139">
        <v>207</v>
      </c>
      <c r="B218" s="176" t="s">
        <v>476</v>
      </c>
      <c r="C218" s="176" t="s">
        <v>123</v>
      </c>
      <c r="D218" s="176" t="s">
        <v>113</v>
      </c>
      <c r="E218" s="176" t="s">
        <v>1035</v>
      </c>
      <c r="F218" s="176" t="s">
        <v>437</v>
      </c>
      <c r="G218" s="177" t="s">
        <v>1180</v>
      </c>
    </row>
    <row r="219" spans="1:7">
      <c r="A219" s="139">
        <v>208</v>
      </c>
      <c r="B219" s="176" t="s">
        <v>126</v>
      </c>
      <c r="C219" s="176" t="s">
        <v>127</v>
      </c>
      <c r="D219" s="176" t="s">
        <v>128</v>
      </c>
      <c r="E219" s="176" t="s">
        <v>1036</v>
      </c>
      <c r="F219" s="176" t="s">
        <v>5</v>
      </c>
      <c r="G219" s="177" t="s">
        <v>1180</v>
      </c>
    </row>
    <row r="220" spans="1:7">
      <c r="A220" s="139">
        <v>209</v>
      </c>
      <c r="B220" s="176" t="s">
        <v>1037</v>
      </c>
      <c r="C220" s="176" t="s">
        <v>127</v>
      </c>
      <c r="D220" s="176" t="s">
        <v>434</v>
      </c>
      <c r="E220" s="176" t="s">
        <v>1038</v>
      </c>
      <c r="F220" s="176" t="s">
        <v>50</v>
      </c>
      <c r="G220" s="177" t="s">
        <v>1180</v>
      </c>
    </row>
    <row r="221" spans="1:7">
      <c r="A221" s="139">
        <v>210</v>
      </c>
      <c r="B221" s="176" t="s">
        <v>1039</v>
      </c>
      <c r="C221" s="176" t="s">
        <v>1041</v>
      </c>
      <c r="D221" s="176" t="s">
        <v>1042</v>
      </c>
      <c r="E221" s="176" t="s">
        <v>565</v>
      </c>
      <c r="F221" s="176" t="s">
        <v>1040</v>
      </c>
      <c r="G221" s="177" t="s">
        <v>1180</v>
      </c>
    </row>
    <row r="222" spans="1:7">
      <c r="A222" s="139">
        <v>211</v>
      </c>
      <c r="B222" s="176" t="s">
        <v>1043</v>
      </c>
      <c r="C222" s="176" t="s">
        <v>1045</v>
      </c>
      <c r="D222" s="176" t="s">
        <v>1046</v>
      </c>
      <c r="E222" s="176" t="s">
        <v>1044</v>
      </c>
      <c r="F222" s="176" t="s">
        <v>5</v>
      </c>
      <c r="G222" s="177" t="s">
        <v>1180</v>
      </c>
    </row>
    <row r="223" spans="1:7">
      <c r="A223" s="139">
        <v>212</v>
      </c>
      <c r="B223" s="176" t="s">
        <v>1047</v>
      </c>
      <c r="C223" s="176" t="s">
        <v>1048</v>
      </c>
      <c r="D223" s="176" t="s">
        <v>318</v>
      </c>
      <c r="E223" s="176" t="s">
        <v>714</v>
      </c>
      <c r="F223" s="176" t="s">
        <v>5</v>
      </c>
      <c r="G223" s="177" t="s">
        <v>1180</v>
      </c>
    </row>
    <row r="224" spans="1:7">
      <c r="A224" s="139">
        <v>213</v>
      </c>
      <c r="B224" s="176" t="s">
        <v>477</v>
      </c>
      <c r="C224" s="176" t="s">
        <v>478</v>
      </c>
      <c r="D224" s="176" t="s">
        <v>145</v>
      </c>
      <c r="E224" s="176" t="s">
        <v>1049</v>
      </c>
      <c r="F224" s="176" t="s">
        <v>8</v>
      </c>
      <c r="G224" s="177" t="s">
        <v>1180</v>
      </c>
    </row>
    <row r="225" spans="1:7">
      <c r="A225" s="139">
        <v>214</v>
      </c>
      <c r="B225" s="176" t="s">
        <v>1050</v>
      </c>
      <c r="C225" s="176" t="s">
        <v>1052</v>
      </c>
      <c r="D225" s="176" t="s">
        <v>1053</v>
      </c>
      <c r="E225" s="176" t="s">
        <v>1051</v>
      </c>
      <c r="F225" s="176" t="s">
        <v>34</v>
      </c>
      <c r="G225" s="177" t="s">
        <v>1180</v>
      </c>
    </row>
    <row r="226" spans="1:7">
      <c r="A226" s="139">
        <v>215</v>
      </c>
      <c r="B226" s="176" t="s">
        <v>1054</v>
      </c>
      <c r="C226" s="176" t="s">
        <v>1056</v>
      </c>
      <c r="D226" s="176" t="s">
        <v>120</v>
      </c>
      <c r="E226" s="176" t="s">
        <v>1055</v>
      </c>
      <c r="F226" s="176" t="s">
        <v>70</v>
      </c>
      <c r="G226" s="177" t="s">
        <v>1180</v>
      </c>
    </row>
    <row r="227" spans="1:7">
      <c r="A227" s="139">
        <v>216</v>
      </c>
      <c r="B227" s="176" t="s">
        <v>1057</v>
      </c>
      <c r="C227" s="176" t="s">
        <v>1059</v>
      </c>
      <c r="D227" s="176" t="s">
        <v>1060</v>
      </c>
      <c r="E227" s="176" t="s">
        <v>1058</v>
      </c>
      <c r="F227" s="176" t="s">
        <v>8</v>
      </c>
      <c r="G227" s="177" t="s">
        <v>1180</v>
      </c>
    </row>
    <row r="228" spans="1:7">
      <c r="A228" s="139">
        <v>217</v>
      </c>
      <c r="B228" s="176" t="s">
        <v>1061</v>
      </c>
      <c r="C228" s="176" t="s">
        <v>1063</v>
      </c>
      <c r="D228" s="176" t="s">
        <v>1064</v>
      </c>
      <c r="E228" s="176" t="s">
        <v>1062</v>
      </c>
      <c r="F228" s="176" t="s">
        <v>5</v>
      </c>
      <c r="G228" s="177" t="s">
        <v>1180</v>
      </c>
    </row>
    <row r="229" spans="1:7">
      <c r="A229" s="139">
        <v>218</v>
      </c>
      <c r="B229" s="176" t="s">
        <v>1065</v>
      </c>
      <c r="C229" s="176" t="s">
        <v>1067</v>
      </c>
      <c r="D229" s="176" t="s">
        <v>1068</v>
      </c>
      <c r="E229" s="176" t="s">
        <v>1066</v>
      </c>
      <c r="F229" s="176" t="s">
        <v>5</v>
      </c>
      <c r="G229" s="177" t="s">
        <v>1180</v>
      </c>
    </row>
    <row r="230" spans="1:7">
      <c r="A230" s="139">
        <v>219</v>
      </c>
      <c r="B230" s="176" t="s">
        <v>1069</v>
      </c>
      <c r="C230" s="176" t="s">
        <v>1071</v>
      </c>
      <c r="D230" s="176" t="s">
        <v>826</v>
      </c>
      <c r="E230" s="176" t="s">
        <v>1070</v>
      </c>
      <c r="F230" s="176" t="s">
        <v>5</v>
      </c>
      <c r="G230" s="177" t="s">
        <v>1180</v>
      </c>
    </row>
    <row r="231" spans="1:7">
      <c r="A231" s="139">
        <v>220</v>
      </c>
      <c r="B231" s="176" t="s">
        <v>1072</v>
      </c>
      <c r="C231" s="176" t="s">
        <v>1074</v>
      </c>
      <c r="D231" s="176" t="s">
        <v>1075</v>
      </c>
      <c r="E231" s="176" t="s">
        <v>1073</v>
      </c>
      <c r="F231" s="176" t="s">
        <v>50</v>
      </c>
      <c r="G231" s="177" t="s">
        <v>1180</v>
      </c>
    </row>
    <row r="232" spans="1:7">
      <c r="A232" s="139">
        <v>221</v>
      </c>
      <c r="B232" s="176" t="s">
        <v>1076</v>
      </c>
      <c r="C232" s="176" t="s">
        <v>1079</v>
      </c>
      <c r="D232" s="176" t="s">
        <v>460</v>
      </c>
      <c r="E232" s="176" t="s">
        <v>1077</v>
      </c>
      <c r="F232" s="176" t="s">
        <v>1078</v>
      </c>
      <c r="G232" s="177" t="s">
        <v>1180</v>
      </c>
    </row>
    <row r="233" spans="1:7">
      <c r="A233" s="139">
        <v>222</v>
      </c>
      <c r="B233" s="176" t="s">
        <v>1080</v>
      </c>
      <c r="C233" s="176" t="s">
        <v>1083</v>
      </c>
      <c r="D233" s="176" t="s">
        <v>1084</v>
      </c>
      <c r="E233" s="176" t="s">
        <v>1081</v>
      </c>
      <c r="F233" s="176" t="s">
        <v>1082</v>
      </c>
      <c r="G233" s="177" t="s">
        <v>1180</v>
      </c>
    </row>
    <row r="234" spans="1:7">
      <c r="A234" s="139">
        <v>223</v>
      </c>
      <c r="B234" s="176" t="s">
        <v>1085</v>
      </c>
      <c r="C234" s="176" t="s">
        <v>1087</v>
      </c>
      <c r="D234" s="176" t="s">
        <v>36</v>
      </c>
      <c r="E234" s="176" t="s">
        <v>1086</v>
      </c>
      <c r="F234" s="176" t="s">
        <v>103</v>
      </c>
      <c r="G234" s="177" t="s">
        <v>1180</v>
      </c>
    </row>
    <row r="235" spans="1:7">
      <c r="A235" s="139">
        <v>224</v>
      </c>
      <c r="B235" s="176" t="s">
        <v>1088</v>
      </c>
      <c r="C235" s="176" t="s">
        <v>1091</v>
      </c>
      <c r="D235" s="176" t="s">
        <v>102</v>
      </c>
      <c r="E235" s="176" t="s">
        <v>1089</v>
      </c>
      <c r="F235" s="176" t="s">
        <v>1090</v>
      </c>
      <c r="G235" s="177" t="s">
        <v>1180</v>
      </c>
    </row>
    <row r="236" spans="1:7">
      <c r="A236" s="139">
        <v>225</v>
      </c>
      <c r="B236" s="176" t="s">
        <v>1092</v>
      </c>
      <c r="C236" s="176" t="s">
        <v>1095</v>
      </c>
      <c r="D236" s="176" t="s">
        <v>326</v>
      </c>
      <c r="E236" s="176" t="s">
        <v>1093</v>
      </c>
      <c r="F236" s="176" t="s">
        <v>1094</v>
      </c>
      <c r="G236" s="177" t="s">
        <v>1180</v>
      </c>
    </row>
    <row r="237" spans="1:7">
      <c r="A237" s="139">
        <v>226</v>
      </c>
      <c r="B237" s="176" t="s">
        <v>1096</v>
      </c>
      <c r="C237" s="176" t="s">
        <v>1098</v>
      </c>
      <c r="D237" s="176" t="s">
        <v>48</v>
      </c>
      <c r="E237" s="176" t="s">
        <v>1097</v>
      </c>
      <c r="F237" s="176" t="s">
        <v>5</v>
      </c>
      <c r="G237" s="177" t="s">
        <v>1180</v>
      </c>
    </row>
    <row r="238" spans="1:7">
      <c r="A238" s="139">
        <v>227</v>
      </c>
      <c r="B238" s="176" t="s">
        <v>1099</v>
      </c>
      <c r="C238" s="176" t="s">
        <v>131</v>
      </c>
      <c r="D238" s="176" t="s">
        <v>353</v>
      </c>
      <c r="E238" s="176" t="s">
        <v>1100</v>
      </c>
      <c r="F238" s="176" t="s">
        <v>8</v>
      </c>
      <c r="G238" s="177" t="s">
        <v>1180</v>
      </c>
    </row>
    <row r="239" spans="1:7">
      <c r="A239" s="139">
        <v>228</v>
      </c>
      <c r="B239" s="176" t="s">
        <v>1101</v>
      </c>
      <c r="C239" s="176" t="s">
        <v>479</v>
      </c>
      <c r="D239" s="176" t="s">
        <v>88</v>
      </c>
      <c r="E239" s="176" t="s">
        <v>1102</v>
      </c>
      <c r="F239" s="176" t="s">
        <v>16</v>
      </c>
      <c r="G239" s="177" t="s">
        <v>1181</v>
      </c>
    </row>
    <row r="240" spans="1:7">
      <c r="A240" s="139">
        <v>229</v>
      </c>
      <c r="B240" s="176" t="s">
        <v>1103</v>
      </c>
      <c r="C240" s="176" t="s">
        <v>1105</v>
      </c>
      <c r="D240" s="176" t="s">
        <v>12</v>
      </c>
      <c r="E240" s="176" t="s">
        <v>1104</v>
      </c>
      <c r="F240" s="176" t="s">
        <v>95</v>
      </c>
      <c r="G240" s="177" t="s">
        <v>1181</v>
      </c>
    </row>
    <row r="241" spans="1:7">
      <c r="A241" s="139">
        <v>230</v>
      </c>
      <c r="B241" s="176" t="s">
        <v>133</v>
      </c>
      <c r="C241" s="176" t="s">
        <v>134</v>
      </c>
      <c r="D241" s="176" t="s">
        <v>135</v>
      </c>
      <c r="E241" s="176" t="s">
        <v>1106</v>
      </c>
      <c r="F241" s="176" t="s">
        <v>5</v>
      </c>
      <c r="G241" s="177" t="s">
        <v>1181</v>
      </c>
    </row>
    <row r="242" spans="1:7">
      <c r="A242" s="139">
        <v>231</v>
      </c>
      <c r="B242" s="176" t="s">
        <v>1107</v>
      </c>
      <c r="C242" s="176" t="s">
        <v>1109</v>
      </c>
      <c r="D242" s="176" t="s">
        <v>129</v>
      </c>
      <c r="E242" s="176" t="s">
        <v>1108</v>
      </c>
      <c r="F242" s="176" t="s">
        <v>63</v>
      </c>
      <c r="G242" s="177" t="s">
        <v>1181</v>
      </c>
    </row>
    <row r="243" spans="1:7">
      <c r="A243" s="139">
        <v>232</v>
      </c>
      <c r="B243" s="176" t="s">
        <v>1110</v>
      </c>
      <c r="C243" s="176" t="s">
        <v>137</v>
      </c>
      <c r="D243" s="176" t="s">
        <v>46</v>
      </c>
      <c r="E243" s="176" t="s">
        <v>1111</v>
      </c>
      <c r="F243" s="176" t="s">
        <v>105</v>
      </c>
      <c r="G243" s="177" t="s">
        <v>1181</v>
      </c>
    </row>
    <row r="244" spans="1:7">
      <c r="A244" s="139">
        <v>233</v>
      </c>
      <c r="B244" s="176" t="s">
        <v>1112</v>
      </c>
      <c r="C244" s="176" t="s">
        <v>137</v>
      </c>
      <c r="D244" s="176" t="s">
        <v>10</v>
      </c>
      <c r="E244" s="176" t="s">
        <v>1113</v>
      </c>
      <c r="F244" s="176" t="s">
        <v>8</v>
      </c>
      <c r="G244" s="177" t="s">
        <v>1181</v>
      </c>
    </row>
    <row r="245" spans="1:7">
      <c r="A245" s="139">
        <v>234</v>
      </c>
      <c r="B245" s="176" t="s">
        <v>136</v>
      </c>
      <c r="C245" s="176" t="s">
        <v>137</v>
      </c>
      <c r="D245" s="176" t="s">
        <v>54</v>
      </c>
      <c r="E245" s="176" t="s">
        <v>1114</v>
      </c>
      <c r="F245" s="176" t="s">
        <v>121</v>
      </c>
      <c r="G245" s="178" t="s">
        <v>1181</v>
      </c>
    </row>
    <row r="246" spans="1:7">
      <c r="A246" s="139">
        <v>235</v>
      </c>
      <c r="B246" s="176" t="s">
        <v>138</v>
      </c>
      <c r="C246" s="176" t="s">
        <v>137</v>
      </c>
      <c r="D246" s="176" t="s">
        <v>120</v>
      </c>
      <c r="E246" s="176" t="s">
        <v>1115</v>
      </c>
      <c r="F246" s="176" t="s">
        <v>5</v>
      </c>
      <c r="G246" s="177" t="s">
        <v>1181</v>
      </c>
    </row>
    <row r="247" spans="1:7">
      <c r="A247" s="139">
        <v>236</v>
      </c>
      <c r="B247" s="176" t="s">
        <v>1116</v>
      </c>
      <c r="C247" s="176" t="s">
        <v>1118</v>
      </c>
      <c r="D247" s="176" t="s">
        <v>1119</v>
      </c>
      <c r="E247" s="176" t="s">
        <v>1117</v>
      </c>
      <c r="F247" s="176" t="s">
        <v>34</v>
      </c>
      <c r="G247" s="177" t="s">
        <v>1181</v>
      </c>
    </row>
    <row r="248" spans="1:7">
      <c r="A248" s="139">
        <v>237</v>
      </c>
      <c r="B248" s="176" t="s">
        <v>480</v>
      </c>
      <c r="C248" s="176" t="s">
        <v>481</v>
      </c>
      <c r="D248" s="176" t="s">
        <v>51</v>
      </c>
      <c r="E248" s="176" t="s">
        <v>1120</v>
      </c>
      <c r="F248" s="176" t="s">
        <v>5</v>
      </c>
      <c r="G248" s="177" t="s">
        <v>1181</v>
      </c>
    </row>
    <row r="249" spans="1:7">
      <c r="A249" s="139">
        <v>238</v>
      </c>
      <c r="B249" s="176" t="s">
        <v>1121</v>
      </c>
      <c r="C249" s="176" t="s">
        <v>1123</v>
      </c>
      <c r="D249" s="176" t="s">
        <v>1124</v>
      </c>
      <c r="E249" s="176" t="s">
        <v>1122</v>
      </c>
      <c r="F249" s="176" t="s">
        <v>5</v>
      </c>
      <c r="G249" s="177" t="s">
        <v>1181</v>
      </c>
    </row>
    <row r="250" spans="1:7">
      <c r="A250" s="139">
        <v>239</v>
      </c>
      <c r="B250" s="176" t="s">
        <v>1125</v>
      </c>
      <c r="C250" s="176" t="s">
        <v>1127</v>
      </c>
      <c r="D250" s="176" t="s">
        <v>838</v>
      </c>
      <c r="E250" s="176" t="s">
        <v>1126</v>
      </c>
      <c r="F250" s="176" t="s">
        <v>16</v>
      </c>
      <c r="G250" s="177" t="s">
        <v>1181</v>
      </c>
    </row>
    <row r="251" spans="1:7">
      <c r="A251" s="139">
        <v>240</v>
      </c>
      <c r="B251" s="176" t="s">
        <v>139</v>
      </c>
      <c r="C251" s="176" t="s">
        <v>140</v>
      </c>
      <c r="D251" s="176" t="s">
        <v>14</v>
      </c>
      <c r="E251" s="176" t="s">
        <v>1128</v>
      </c>
      <c r="F251" s="176" t="s">
        <v>34</v>
      </c>
      <c r="G251" s="177" t="s">
        <v>1181</v>
      </c>
    </row>
    <row r="252" spans="1:7">
      <c r="A252" s="139">
        <v>241</v>
      </c>
      <c r="B252" s="176" t="s">
        <v>141</v>
      </c>
      <c r="C252" s="176" t="s">
        <v>142</v>
      </c>
      <c r="D252" s="176" t="s">
        <v>143</v>
      </c>
      <c r="E252" s="176" t="s">
        <v>1129</v>
      </c>
      <c r="F252" s="176" t="s">
        <v>5</v>
      </c>
      <c r="G252" s="177" t="s">
        <v>1181</v>
      </c>
    </row>
    <row r="253" spans="1:7">
      <c r="A253" s="139">
        <v>242</v>
      </c>
      <c r="B253" s="176" t="s">
        <v>1130</v>
      </c>
      <c r="C253" s="176" t="s">
        <v>1132</v>
      </c>
      <c r="D253" s="176" t="s">
        <v>1133</v>
      </c>
      <c r="E253" s="176" t="s">
        <v>1131</v>
      </c>
      <c r="F253" s="176" t="s">
        <v>86</v>
      </c>
      <c r="G253" s="177" t="s">
        <v>1181</v>
      </c>
    </row>
    <row r="254" spans="1:7">
      <c r="A254" s="139">
        <v>243</v>
      </c>
      <c r="B254" s="176" t="s">
        <v>1134</v>
      </c>
      <c r="C254" s="176" t="s">
        <v>1136</v>
      </c>
      <c r="D254" s="176" t="s">
        <v>90</v>
      </c>
      <c r="E254" s="176" t="s">
        <v>1135</v>
      </c>
      <c r="F254" s="176" t="s">
        <v>45</v>
      </c>
      <c r="G254" s="177" t="s">
        <v>1181</v>
      </c>
    </row>
    <row r="255" spans="1:7">
      <c r="A255" s="139">
        <v>244</v>
      </c>
      <c r="B255" s="176" t="s">
        <v>482</v>
      </c>
      <c r="C255" s="176" t="s">
        <v>483</v>
      </c>
      <c r="D255" s="176" t="s">
        <v>484</v>
      </c>
      <c r="E255" s="176" t="s">
        <v>1137</v>
      </c>
      <c r="F255" s="176" t="s">
        <v>485</v>
      </c>
      <c r="G255" s="177" t="s">
        <v>1181</v>
      </c>
    </row>
    <row r="256" spans="1:7">
      <c r="A256" s="139">
        <v>245</v>
      </c>
      <c r="B256" s="176" t="s">
        <v>1138</v>
      </c>
      <c r="C256" s="176" t="s">
        <v>483</v>
      </c>
      <c r="D256" s="176" t="s">
        <v>1141</v>
      </c>
      <c r="E256" s="176" t="s">
        <v>1139</v>
      </c>
      <c r="F256" s="176" t="s">
        <v>1140</v>
      </c>
      <c r="G256" s="177" t="s">
        <v>1181</v>
      </c>
    </row>
    <row r="257" spans="1:7">
      <c r="A257" s="139">
        <v>246</v>
      </c>
      <c r="B257" s="176" t="s">
        <v>1142</v>
      </c>
      <c r="C257" s="176" t="s">
        <v>483</v>
      </c>
      <c r="D257" s="176" t="s">
        <v>1145</v>
      </c>
      <c r="E257" s="176" t="s">
        <v>1143</v>
      </c>
      <c r="F257" s="176" t="s">
        <v>1144</v>
      </c>
      <c r="G257" s="177" t="s">
        <v>1181</v>
      </c>
    </row>
    <row r="258" spans="1:7">
      <c r="A258" s="139">
        <v>247</v>
      </c>
      <c r="B258" s="176" t="s">
        <v>1146</v>
      </c>
      <c r="C258" s="176" t="s">
        <v>486</v>
      </c>
      <c r="D258" s="176" t="s">
        <v>1148</v>
      </c>
      <c r="E258" s="176" t="s">
        <v>1147</v>
      </c>
      <c r="F258" s="176" t="s">
        <v>16</v>
      </c>
      <c r="G258" s="177" t="s">
        <v>1181</v>
      </c>
    </row>
    <row r="259" spans="1:7">
      <c r="A259" s="139">
        <v>248</v>
      </c>
      <c r="B259" s="176" t="s">
        <v>487</v>
      </c>
      <c r="C259" s="176" t="s">
        <v>488</v>
      </c>
      <c r="D259" s="176" t="s">
        <v>46</v>
      </c>
      <c r="E259" s="176" t="s">
        <v>1149</v>
      </c>
      <c r="F259" s="176" t="s">
        <v>50</v>
      </c>
      <c r="G259" s="177" t="s">
        <v>1181</v>
      </c>
    </row>
    <row r="260" spans="1:7">
      <c r="A260" s="139">
        <v>249</v>
      </c>
      <c r="B260" s="176" t="s">
        <v>1150</v>
      </c>
      <c r="C260" s="176" t="s">
        <v>1152</v>
      </c>
      <c r="D260" s="176" t="s">
        <v>1153</v>
      </c>
      <c r="E260" s="176" t="s">
        <v>1151</v>
      </c>
      <c r="F260" s="176" t="s">
        <v>70</v>
      </c>
      <c r="G260" s="177" t="s">
        <v>1181</v>
      </c>
    </row>
    <row r="261" spans="1:7">
      <c r="A261" s="139">
        <v>250</v>
      </c>
      <c r="B261" s="176" t="s">
        <v>489</v>
      </c>
      <c r="C261" s="176" t="s">
        <v>490</v>
      </c>
      <c r="D261" s="176" t="s">
        <v>491</v>
      </c>
      <c r="E261" s="176" t="s">
        <v>1154</v>
      </c>
      <c r="F261" s="176" t="s">
        <v>16</v>
      </c>
      <c r="G261" s="177" t="s">
        <v>1181</v>
      </c>
    </row>
    <row r="262" spans="1:7">
      <c r="A262" s="139">
        <v>251</v>
      </c>
      <c r="B262" s="176" t="s">
        <v>146</v>
      </c>
      <c r="C262" s="176" t="s">
        <v>147</v>
      </c>
      <c r="D262" s="176" t="s">
        <v>68</v>
      </c>
      <c r="E262" s="176" t="s">
        <v>1155</v>
      </c>
      <c r="F262" s="176" t="s">
        <v>8</v>
      </c>
      <c r="G262" s="177" t="s">
        <v>1181</v>
      </c>
    </row>
    <row r="263" spans="1:7">
      <c r="A263" s="139">
        <v>252</v>
      </c>
      <c r="B263" s="176" t="s">
        <v>1156</v>
      </c>
      <c r="C263" s="176" t="s">
        <v>1158</v>
      </c>
      <c r="D263" s="176" t="s">
        <v>1159</v>
      </c>
      <c r="E263" s="176" t="s">
        <v>1157</v>
      </c>
      <c r="F263" s="176" t="s">
        <v>1140</v>
      </c>
      <c r="G263" s="177" t="s">
        <v>1181</v>
      </c>
    </row>
    <row r="264" spans="1:7">
      <c r="A264" s="139">
        <v>253</v>
      </c>
      <c r="B264" s="176" t="s">
        <v>148</v>
      </c>
      <c r="C264" s="176" t="s">
        <v>149</v>
      </c>
      <c r="D264" s="176" t="s">
        <v>51</v>
      </c>
      <c r="E264" s="176" t="s">
        <v>1160</v>
      </c>
      <c r="F264" s="176" t="s">
        <v>114</v>
      </c>
      <c r="G264" s="177" t="s">
        <v>1181</v>
      </c>
    </row>
    <row r="265" spans="1:7">
      <c r="A265" s="139">
        <v>254</v>
      </c>
      <c r="B265" s="176" t="s">
        <v>1161</v>
      </c>
      <c r="C265" s="176" t="s">
        <v>1163</v>
      </c>
      <c r="D265" s="176" t="s">
        <v>1164</v>
      </c>
      <c r="E265" s="176" t="s">
        <v>1162</v>
      </c>
      <c r="F265" s="176" t="s">
        <v>50</v>
      </c>
      <c r="G265" s="177" t="s">
        <v>1181</v>
      </c>
    </row>
    <row r="266" spans="1:7">
      <c r="A266" s="139">
        <v>255</v>
      </c>
      <c r="B266" s="176" t="s">
        <v>1165</v>
      </c>
      <c r="C266" s="176" t="s">
        <v>1167</v>
      </c>
      <c r="D266" s="176" t="s">
        <v>1168</v>
      </c>
      <c r="E266" s="176" t="s">
        <v>1166</v>
      </c>
      <c r="F266" s="176" t="s">
        <v>8</v>
      </c>
      <c r="G266" s="177" t="s">
        <v>1181</v>
      </c>
    </row>
    <row r="267" spans="1:7">
      <c r="A267" s="139">
        <v>256</v>
      </c>
      <c r="B267" s="176" t="s">
        <v>492</v>
      </c>
      <c r="C267" s="176" t="s">
        <v>493</v>
      </c>
      <c r="D267" s="176" t="s">
        <v>494</v>
      </c>
      <c r="E267" s="176" t="s">
        <v>1169</v>
      </c>
      <c r="F267" s="176" t="s">
        <v>495</v>
      </c>
      <c r="G267" s="177" t="s">
        <v>1181</v>
      </c>
    </row>
    <row r="268" spans="1:7">
      <c r="A268" s="139">
        <v>257</v>
      </c>
      <c r="B268" s="176" t="s">
        <v>1170</v>
      </c>
      <c r="C268" s="176" t="s">
        <v>1172</v>
      </c>
      <c r="D268" s="176" t="s">
        <v>117</v>
      </c>
      <c r="E268" s="176" t="s">
        <v>1171</v>
      </c>
      <c r="F268" s="176" t="s">
        <v>456</v>
      </c>
      <c r="G268" s="177" t="s">
        <v>1181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V168"/>
  <sheetViews>
    <sheetView topLeftCell="A28" zoomScale="95" zoomScaleNormal="95" workbookViewId="0">
      <pane xSplit="5" topLeftCell="W1" activePane="topRight" state="frozen"/>
      <selection activeCell="D253" sqref="D253"/>
      <selection pane="topRight" activeCell="D253" sqref="D253"/>
    </sheetView>
  </sheetViews>
  <sheetFormatPr baseColWidth="10" defaultRowHeight="15"/>
  <cols>
    <col min="1" max="1" width="5.7109375" customWidth="1"/>
    <col min="2" max="2" width="5.140625" customWidth="1"/>
    <col min="3" max="3" width="12.140625" customWidth="1"/>
    <col min="4" max="4" width="19.140625" customWidth="1"/>
    <col min="5" max="5" width="18.28515625" customWidth="1"/>
    <col min="6" max="23" width="10.7109375" customWidth="1"/>
    <col min="24" max="24" width="11.85546875" customWidth="1"/>
    <col min="25" max="26" width="10.7109375" customWidth="1"/>
    <col min="27" max="27" width="3.28515625" customWidth="1"/>
    <col min="28" max="39" width="10.140625" customWidth="1"/>
    <col min="40" max="40" width="13" customWidth="1"/>
    <col min="41" max="48" width="10.140625" customWidth="1"/>
  </cols>
  <sheetData>
    <row r="1" spans="1:48">
      <c r="C1" s="1" t="s">
        <v>151</v>
      </c>
      <c r="D1" s="1"/>
      <c r="E1" s="1"/>
      <c r="F1" s="1"/>
      <c r="G1" s="2"/>
      <c r="H1" s="2"/>
      <c r="AA1" s="19"/>
      <c r="AJ1" s="1"/>
      <c r="AK1" s="1"/>
      <c r="AL1" s="1"/>
      <c r="AM1" s="1"/>
      <c r="AN1" s="2"/>
      <c r="AO1" s="2"/>
    </row>
    <row r="2" spans="1:48" ht="15.75">
      <c r="B2" s="318" t="s">
        <v>152</v>
      </c>
      <c r="C2" s="318"/>
      <c r="D2" s="318"/>
      <c r="E2" s="318"/>
      <c r="F2" s="318"/>
      <c r="G2" s="318"/>
      <c r="H2" s="318"/>
      <c r="AA2" s="19"/>
      <c r="AI2" s="318"/>
      <c r="AJ2" s="318"/>
      <c r="AK2" s="318"/>
      <c r="AL2" s="318"/>
      <c r="AM2" s="318"/>
      <c r="AN2" s="318"/>
      <c r="AO2" s="318"/>
    </row>
    <row r="3" spans="1:48">
      <c r="AA3" s="19"/>
    </row>
    <row r="4" spans="1:48" ht="15.75">
      <c r="B4" s="4" t="s">
        <v>195</v>
      </c>
      <c r="C4" s="4"/>
      <c r="D4" s="4"/>
      <c r="E4" s="4"/>
      <c r="F4" s="4"/>
      <c r="G4" s="4"/>
      <c r="H4" s="4"/>
      <c r="AA4" s="19"/>
      <c r="AI4" s="4"/>
      <c r="AJ4" s="4"/>
      <c r="AK4" s="4"/>
      <c r="AL4" s="4"/>
      <c r="AM4" s="4"/>
      <c r="AN4" s="4"/>
      <c r="AO4" s="4"/>
    </row>
    <row r="5" spans="1:48" ht="15.75">
      <c r="B5" s="4" t="s">
        <v>153</v>
      </c>
      <c r="C5" s="4"/>
      <c r="D5" s="4"/>
      <c r="E5" s="4"/>
      <c r="F5" s="4"/>
      <c r="G5" s="4"/>
      <c r="H5" s="4"/>
      <c r="AA5" s="19"/>
      <c r="AI5" s="4"/>
      <c r="AJ5" s="4"/>
      <c r="AK5" s="4"/>
      <c r="AL5" s="4"/>
      <c r="AM5" s="4"/>
      <c r="AN5" s="4"/>
      <c r="AO5" s="4"/>
    </row>
    <row r="6" spans="1:48" ht="15.75">
      <c r="B6" s="4" t="s">
        <v>1187</v>
      </c>
      <c r="D6" s="4"/>
      <c r="E6" s="4"/>
      <c r="F6" s="4"/>
      <c r="G6" s="4"/>
      <c r="H6" s="5"/>
      <c r="AA6" s="19"/>
      <c r="AI6" s="4"/>
      <c r="AK6" s="4"/>
      <c r="AL6" s="4"/>
      <c r="AM6" s="4"/>
      <c r="AN6" s="4"/>
      <c r="AO6" s="5"/>
    </row>
    <row r="7" spans="1:48" ht="15.75">
      <c r="B7" s="4" t="s">
        <v>154</v>
      </c>
      <c r="D7" s="4"/>
      <c r="E7" s="4"/>
      <c r="F7" s="4"/>
      <c r="G7" s="4"/>
      <c r="H7" s="290"/>
      <c r="I7" s="5" t="s">
        <v>1230</v>
      </c>
      <c r="AA7" s="19"/>
      <c r="AI7" s="4"/>
      <c r="AK7" s="4"/>
      <c r="AL7" s="4"/>
      <c r="AM7" s="4"/>
      <c r="AN7" s="4"/>
      <c r="AO7" s="4"/>
    </row>
    <row r="8" spans="1:48" ht="15.75">
      <c r="B8" s="4"/>
      <c r="D8" s="4"/>
      <c r="E8" s="4"/>
      <c r="G8" s="4"/>
      <c r="H8" s="4"/>
      <c r="AA8" s="19"/>
      <c r="AI8" s="4"/>
      <c r="AK8" s="4"/>
      <c r="AL8" s="4"/>
      <c r="AN8" s="4"/>
      <c r="AO8" s="4"/>
    </row>
    <row r="9" spans="1:48" ht="15.75">
      <c r="C9" s="4"/>
      <c r="D9" s="4"/>
      <c r="E9" s="4"/>
      <c r="G9" s="4"/>
      <c r="H9" s="4"/>
      <c r="AA9" s="19"/>
    </row>
    <row r="10" spans="1:48" ht="15.75">
      <c r="D10" s="4"/>
      <c r="E10" s="4"/>
      <c r="F10" s="4"/>
      <c r="G10" s="4"/>
      <c r="H10" s="4"/>
      <c r="AA10" s="19"/>
    </row>
    <row r="11" spans="1:48" ht="23.25" customHeight="1">
      <c r="D11" s="323" t="s">
        <v>196</v>
      </c>
      <c r="E11" s="323"/>
      <c r="F11" s="323"/>
      <c r="G11" s="323"/>
      <c r="H11" s="323"/>
      <c r="AA11" s="19"/>
    </row>
    <row r="12" spans="1:48">
      <c r="AA12" s="19"/>
    </row>
    <row r="13" spans="1:48" ht="27.75" customHeight="1">
      <c r="F13" s="322" t="s">
        <v>165</v>
      </c>
      <c r="G13" s="322"/>
      <c r="H13" s="322"/>
      <c r="I13" s="322"/>
      <c r="J13" s="322"/>
      <c r="K13" s="322"/>
      <c r="L13" s="322"/>
      <c r="M13" s="322"/>
      <c r="N13" s="322"/>
      <c r="O13" s="319" t="s">
        <v>0</v>
      </c>
      <c r="P13" s="319"/>
      <c r="Q13" s="319"/>
      <c r="R13" s="319"/>
      <c r="S13" s="319"/>
      <c r="T13" s="319"/>
      <c r="U13" s="319" t="s">
        <v>210</v>
      </c>
      <c r="V13" s="319"/>
      <c r="W13" s="319"/>
      <c r="X13" s="319"/>
      <c r="Y13" s="319"/>
      <c r="Z13" s="319"/>
      <c r="AA13" s="19"/>
      <c r="AB13" s="322" t="s">
        <v>165</v>
      </c>
      <c r="AC13" s="322"/>
      <c r="AD13" s="322"/>
      <c r="AE13" s="322"/>
      <c r="AF13" s="322"/>
      <c r="AG13" s="322"/>
      <c r="AH13" s="322"/>
      <c r="AI13" s="322"/>
      <c r="AJ13" s="322"/>
      <c r="AK13" s="319" t="s">
        <v>0</v>
      </c>
      <c r="AL13" s="319"/>
      <c r="AM13" s="319"/>
      <c r="AN13" s="319"/>
      <c r="AO13" s="319"/>
      <c r="AP13" s="319"/>
      <c r="AQ13" s="319" t="s">
        <v>210</v>
      </c>
      <c r="AR13" s="319"/>
      <c r="AS13" s="319"/>
      <c r="AT13" s="319"/>
      <c r="AU13" s="319"/>
      <c r="AV13" s="319"/>
    </row>
    <row r="14" spans="1:48" s="168" customFormat="1" ht="23.25" customHeight="1" thickBot="1">
      <c r="F14" s="324" t="s">
        <v>201</v>
      </c>
      <c r="G14" s="324"/>
      <c r="H14" s="324"/>
      <c r="I14" s="324" t="s">
        <v>202</v>
      </c>
      <c r="J14" s="324"/>
      <c r="K14" s="324"/>
      <c r="L14" s="324" t="s">
        <v>203</v>
      </c>
      <c r="M14" s="324"/>
      <c r="N14" s="324"/>
      <c r="O14" s="320" t="s">
        <v>204</v>
      </c>
      <c r="P14" s="320"/>
      <c r="Q14" s="320" t="s">
        <v>205</v>
      </c>
      <c r="R14" s="320"/>
      <c r="S14" s="320" t="s">
        <v>206</v>
      </c>
      <c r="T14" s="320"/>
      <c r="U14" s="321" t="s">
        <v>207</v>
      </c>
      <c r="V14" s="321"/>
      <c r="W14" s="321" t="s">
        <v>208</v>
      </c>
      <c r="X14" s="321"/>
      <c r="Y14" s="321" t="s">
        <v>209</v>
      </c>
      <c r="Z14" s="321"/>
      <c r="AA14" s="169"/>
      <c r="AB14" s="324" t="s">
        <v>211</v>
      </c>
      <c r="AC14" s="324"/>
      <c r="AD14" s="324"/>
      <c r="AE14" s="324" t="s">
        <v>212</v>
      </c>
      <c r="AF14" s="324"/>
      <c r="AG14" s="324"/>
      <c r="AH14" s="324" t="s">
        <v>213</v>
      </c>
      <c r="AI14" s="324"/>
      <c r="AJ14" s="324"/>
      <c r="AK14" s="320" t="s">
        <v>214</v>
      </c>
      <c r="AL14" s="320"/>
      <c r="AM14" s="320" t="s">
        <v>215</v>
      </c>
      <c r="AN14" s="320"/>
      <c r="AO14" s="320" t="s">
        <v>216</v>
      </c>
      <c r="AP14" s="320"/>
      <c r="AQ14" s="321" t="s">
        <v>217</v>
      </c>
      <c r="AR14" s="321"/>
      <c r="AS14" s="321" t="s">
        <v>218</v>
      </c>
      <c r="AT14" s="321"/>
      <c r="AU14" s="321" t="s">
        <v>219</v>
      </c>
      <c r="AV14" s="321"/>
    </row>
    <row r="15" spans="1:48" ht="24" customHeight="1" thickBot="1">
      <c r="A15" s="179" t="s">
        <v>496</v>
      </c>
      <c r="B15" s="12" t="s">
        <v>18</v>
      </c>
      <c r="C15" s="22" t="s">
        <v>19</v>
      </c>
      <c r="D15" s="23" t="s">
        <v>197</v>
      </c>
      <c r="E15" s="23" t="s">
        <v>2</v>
      </c>
      <c r="F15" s="22" t="s">
        <v>198</v>
      </c>
      <c r="G15" s="23" t="s">
        <v>199</v>
      </c>
      <c r="H15" s="23" t="s">
        <v>200</v>
      </c>
      <c r="I15" s="13" t="s">
        <v>198</v>
      </c>
      <c r="J15" s="13" t="s">
        <v>199</v>
      </c>
      <c r="K15" s="13" t="s">
        <v>200</v>
      </c>
      <c r="L15" s="13" t="s">
        <v>198</v>
      </c>
      <c r="M15" s="13" t="s">
        <v>199</v>
      </c>
      <c r="N15" s="13" t="s">
        <v>200</v>
      </c>
      <c r="O15" s="13" t="s">
        <v>198</v>
      </c>
      <c r="P15" s="13" t="s">
        <v>200</v>
      </c>
      <c r="Q15" s="13" t="s">
        <v>198</v>
      </c>
      <c r="R15" s="13" t="s">
        <v>200</v>
      </c>
      <c r="S15" s="13" t="s">
        <v>198</v>
      </c>
      <c r="T15" s="13" t="s">
        <v>200</v>
      </c>
      <c r="U15" s="13" t="s">
        <v>198</v>
      </c>
      <c r="V15" s="13" t="s">
        <v>200</v>
      </c>
      <c r="W15" s="13" t="s">
        <v>198</v>
      </c>
      <c r="X15" s="13" t="s">
        <v>200</v>
      </c>
      <c r="Y15" s="13" t="s">
        <v>198</v>
      </c>
      <c r="Z15" s="13" t="s">
        <v>200</v>
      </c>
      <c r="AA15" s="141"/>
      <c r="AB15" s="142" t="s">
        <v>198</v>
      </c>
      <c r="AC15" s="142" t="s">
        <v>199</v>
      </c>
      <c r="AD15" s="142" t="s">
        <v>200</v>
      </c>
      <c r="AE15" s="142" t="s">
        <v>198</v>
      </c>
      <c r="AF15" s="142" t="s">
        <v>199</v>
      </c>
      <c r="AG15" s="142" t="s">
        <v>200</v>
      </c>
      <c r="AH15" s="142" t="s">
        <v>198</v>
      </c>
      <c r="AI15" s="142" t="s">
        <v>199</v>
      </c>
      <c r="AJ15" s="142" t="s">
        <v>200</v>
      </c>
      <c r="AK15" s="142" t="s">
        <v>198</v>
      </c>
      <c r="AL15" s="13" t="s">
        <v>200</v>
      </c>
      <c r="AM15" s="142" t="s">
        <v>198</v>
      </c>
      <c r="AN15" s="13" t="s">
        <v>200</v>
      </c>
      <c r="AO15" s="142" t="s">
        <v>198</v>
      </c>
      <c r="AP15" s="13" t="s">
        <v>200</v>
      </c>
      <c r="AQ15" s="142" t="s">
        <v>198</v>
      </c>
      <c r="AR15" s="13" t="s">
        <v>200</v>
      </c>
      <c r="AS15" s="142" t="s">
        <v>198</v>
      </c>
      <c r="AT15" s="13" t="s">
        <v>200</v>
      </c>
      <c r="AU15" s="142" t="s">
        <v>198</v>
      </c>
      <c r="AV15" s="13" t="s">
        <v>200</v>
      </c>
    </row>
    <row r="16" spans="1:48" ht="18" customHeight="1">
      <c r="A16" s="303"/>
      <c r="B16" s="285">
        <v>1</v>
      </c>
      <c r="C16" s="176" t="s">
        <v>508</v>
      </c>
      <c r="D16" s="176" t="s">
        <v>510</v>
      </c>
      <c r="E16" s="176" t="s">
        <v>115</v>
      </c>
      <c r="F16" s="7">
        <v>10</v>
      </c>
      <c r="G16" s="7">
        <v>12</v>
      </c>
      <c r="H16" s="21">
        <f t="shared" ref="H16:H55" si="0">(F16*2+G16)/3</f>
        <v>10.666666666666666</v>
      </c>
      <c r="I16" s="7">
        <v>10</v>
      </c>
      <c r="J16" s="7">
        <v>11</v>
      </c>
      <c r="K16" s="20">
        <f>(I16*2+J16)/3</f>
        <v>10.333333333333334</v>
      </c>
      <c r="L16" s="7">
        <v>11</v>
      </c>
      <c r="M16" s="7">
        <v>9.5</v>
      </c>
      <c r="N16" s="20">
        <f>(L16*2+M16)/3</f>
        <v>10.5</v>
      </c>
      <c r="O16" s="7">
        <v>13</v>
      </c>
      <c r="P16" s="20">
        <f>O16</f>
        <v>13</v>
      </c>
      <c r="Q16" s="7">
        <v>10</v>
      </c>
      <c r="R16" s="20">
        <f>Q16</f>
        <v>10</v>
      </c>
      <c r="S16" s="7">
        <v>13</v>
      </c>
      <c r="T16" s="24">
        <f>S16</f>
        <v>13</v>
      </c>
      <c r="U16" s="7">
        <v>7</v>
      </c>
      <c r="V16" s="20">
        <f>U16</f>
        <v>7</v>
      </c>
      <c r="W16" s="7">
        <v>6</v>
      </c>
      <c r="X16" s="20">
        <f>W16</f>
        <v>6</v>
      </c>
      <c r="Y16" s="7">
        <v>10</v>
      </c>
      <c r="Z16" s="20">
        <f>Y16</f>
        <v>10</v>
      </c>
      <c r="AA16" s="143"/>
      <c r="AB16" s="286">
        <v>11</v>
      </c>
      <c r="AC16" s="286">
        <v>12.5</v>
      </c>
      <c r="AD16" s="287">
        <f>(AB16*2+AC16)/3</f>
        <v>11.5</v>
      </c>
      <c r="AE16" s="286">
        <v>14</v>
      </c>
      <c r="AF16" s="286">
        <v>11.5</v>
      </c>
      <c r="AG16" s="287">
        <f>(AE16*2+AF16)/3</f>
        <v>13.166666666666666</v>
      </c>
      <c r="AH16" s="286">
        <v>13</v>
      </c>
      <c r="AI16" s="286">
        <v>11.5</v>
      </c>
      <c r="AJ16" s="287">
        <f>(AH16*2+AI16)/3</f>
        <v>12.5</v>
      </c>
      <c r="AK16" s="286">
        <v>5</v>
      </c>
      <c r="AL16" s="287">
        <f>AK16</f>
        <v>5</v>
      </c>
      <c r="AM16" s="286">
        <v>9</v>
      </c>
      <c r="AN16" s="287">
        <f>AM16</f>
        <v>9</v>
      </c>
      <c r="AO16" s="286">
        <v>13.5</v>
      </c>
      <c r="AP16" s="287">
        <f>AO16</f>
        <v>13.5</v>
      </c>
      <c r="AQ16" s="286">
        <v>10</v>
      </c>
      <c r="AR16" s="287">
        <f>AQ16</f>
        <v>10</v>
      </c>
      <c r="AS16" s="286">
        <v>13</v>
      </c>
      <c r="AT16" s="287">
        <f>AS16</f>
        <v>13</v>
      </c>
      <c r="AU16" s="286">
        <v>12</v>
      </c>
      <c r="AV16" s="288">
        <f>AU16</f>
        <v>12</v>
      </c>
    </row>
    <row r="17" spans="1:48" ht="18" customHeight="1">
      <c r="A17" s="303"/>
      <c r="B17" s="285">
        <v>2</v>
      </c>
      <c r="C17" s="176" t="s">
        <v>27</v>
      </c>
      <c r="D17" s="176" t="s">
        <v>28</v>
      </c>
      <c r="E17" s="176" t="s">
        <v>29</v>
      </c>
      <c r="F17" s="286">
        <v>9</v>
      </c>
      <c r="G17" s="286">
        <v>9</v>
      </c>
      <c r="H17" s="289">
        <f t="shared" si="0"/>
        <v>9</v>
      </c>
      <c r="I17" s="286">
        <v>8</v>
      </c>
      <c r="J17" s="286">
        <v>8</v>
      </c>
      <c r="K17" s="287">
        <f t="shared" ref="K17:K55" si="1">(I17*2+J17)/3</f>
        <v>8</v>
      </c>
      <c r="L17" s="286">
        <v>14.5</v>
      </c>
      <c r="M17" s="286">
        <v>14.5</v>
      </c>
      <c r="N17" s="287">
        <f t="shared" ref="N17:N55" si="2">(L17*2+M17)/3</f>
        <v>14.5</v>
      </c>
      <c r="O17" s="286">
        <v>5</v>
      </c>
      <c r="P17" s="287">
        <f t="shared" ref="P17:P55" si="3">O17</f>
        <v>5</v>
      </c>
      <c r="Q17" s="286">
        <v>10</v>
      </c>
      <c r="R17" s="287">
        <f t="shared" ref="R17:R55" si="4">Q17</f>
        <v>10</v>
      </c>
      <c r="S17" s="286">
        <v>14.5</v>
      </c>
      <c r="T17" s="287">
        <f t="shared" ref="T17:T55" si="5">S17</f>
        <v>14.5</v>
      </c>
      <c r="U17" s="286">
        <v>10</v>
      </c>
      <c r="V17" s="287">
        <f t="shared" ref="V17:V55" si="6">U17</f>
        <v>10</v>
      </c>
      <c r="W17" s="286">
        <v>10</v>
      </c>
      <c r="X17" s="287">
        <f t="shared" ref="X17:X55" si="7">W17</f>
        <v>10</v>
      </c>
      <c r="Y17" s="286">
        <v>8</v>
      </c>
      <c r="Z17" s="287">
        <f t="shared" ref="Z17:Z55" si="8">Y17</f>
        <v>8</v>
      </c>
      <c r="AA17" s="143"/>
      <c r="AB17" s="7">
        <v>8.5</v>
      </c>
      <c r="AC17" s="7">
        <v>11</v>
      </c>
      <c r="AD17" s="20">
        <f t="shared" ref="AD17:AD55" si="9">(AB17*2+AC17)/3</f>
        <v>9.3333333333333339</v>
      </c>
      <c r="AE17" s="212" t="s">
        <v>500</v>
      </c>
      <c r="AF17" s="212" t="s">
        <v>500</v>
      </c>
      <c r="AG17" s="20" t="s">
        <v>500</v>
      </c>
      <c r="AH17" s="7">
        <v>10.5</v>
      </c>
      <c r="AI17" s="7">
        <v>12.5</v>
      </c>
      <c r="AJ17" s="20">
        <f t="shared" ref="AJ17:AJ55" si="10">(AH17*2+AI17)/3</f>
        <v>11.166666666666666</v>
      </c>
      <c r="AK17" s="7">
        <v>4</v>
      </c>
      <c r="AL17" s="20">
        <f t="shared" ref="AL17:AL55" si="11">AK17</f>
        <v>4</v>
      </c>
      <c r="AM17" s="7">
        <v>10</v>
      </c>
      <c r="AN17" s="20">
        <f t="shared" ref="AN17" si="12">AM17</f>
        <v>10</v>
      </c>
      <c r="AO17" s="7">
        <v>7</v>
      </c>
      <c r="AP17" s="20">
        <f t="shared" ref="AP17:AP55" si="13">AO17</f>
        <v>7</v>
      </c>
      <c r="AQ17" s="7">
        <v>8</v>
      </c>
      <c r="AR17" s="20">
        <f t="shared" ref="AR17" si="14">AQ17</f>
        <v>8</v>
      </c>
      <c r="AS17" s="7">
        <v>7.5</v>
      </c>
      <c r="AT17" s="20">
        <f t="shared" ref="AT17:AT55" si="15">AS17</f>
        <v>7.5</v>
      </c>
      <c r="AU17" s="212">
        <v>3</v>
      </c>
      <c r="AV17" s="144">
        <f t="shared" ref="AV17" si="16">AU17</f>
        <v>3</v>
      </c>
    </row>
    <row r="18" spans="1:48" ht="18" customHeight="1">
      <c r="A18" s="303"/>
      <c r="B18" s="285">
        <v>3</v>
      </c>
      <c r="C18" s="176" t="s">
        <v>304</v>
      </c>
      <c r="D18" s="176" t="s">
        <v>305</v>
      </c>
      <c r="E18" s="176" t="s">
        <v>69</v>
      </c>
      <c r="F18" s="7">
        <v>8</v>
      </c>
      <c r="G18" s="7">
        <v>12.5</v>
      </c>
      <c r="H18" s="21">
        <f t="shared" si="0"/>
        <v>9.5</v>
      </c>
      <c r="I18" s="7">
        <v>8</v>
      </c>
      <c r="J18" s="7">
        <v>10</v>
      </c>
      <c r="K18" s="20">
        <f t="shared" si="1"/>
        <v>8.6666666666666661</v>
      </c>
      <c r="L18" s="7">
        <v>10</v>
      </c>
      <c r="M18" s="7">
        <v>12</v>
      </c>
      <c r="N18" s="20">
        <f t="shared" si="2"/>
        <v>10.666666666666666</v>
      </c>
      <c r="O18" s="7">
        <v>10.5</v>
      </c>
      <c r="P18" s="20">
        <f t="shared" si="3"/>
        <v>10.5</v>
      </c>
      <c r="Q18" s="7">
        <v>10.5</v>
      </c>
      <c r="R18" s="20">
        <f t="shared" si="4"/>
        <v>10.5</v>
      </c>
      <c r="S18" s="7">
        <v>9.5</v>
      </c>
      <c r="T18" s="20">
        <f t="shared" si="5"/>
        <v>9.5</v>
      </c>
      <c r="U18" s="7">
        <v>10.5</v>
      </c>
      <c r="V18" s="20">
        <f t="shared" si="6"/>
        <v>10.5</v>
      </c>
      <c r="W18" s="7">
        <v>2</v>
      </c>
      <c r="X18" s="20">
        <f t="shared" si="7"/>
        <v>2</v>
      </c>
      <c r="Y18" s="7">
        <v>6</v>
      </c>
      <c r="Z18" s="20">
        <f t="shared" si="8"/>
        <v>6</v>
      </c>
      <c r="AA18" s="143"/>
      <c r="AB18" s="7">
        <v>5</v>
      </c>
      <c r="AC18" s="207" t="s">
        <v>500</v>
      </c>
      <c r="AD18" s="20" t="e">
        <f t="shared" si="9"/>
        <v>#VALUE!</v>
      </c>
      <c r="AE18" s="212" t="s">
        <v>500</v>
      </c>
      <c r="AF18" s="212" t="s">
        <v>500</v>
      </c>
      <c r="AG18" s="20" t="s">
        <v>500</v>
      </c>
      <c r="AH18" s="7">
        <v>12.33</v>
      </c>
      <c r="AI18" s="7">
        <v>12.33</v>
      </c>
      <c r="AJ18" s="20">
        <f t="shared" si="10"/>
        <v>12.33</v>
      </c>
      <c r="AK18" s="7">
        <v>2.5</v>
      </c>
      <c r="AL18" s="20">
        <f t="shared" si="11"/>
        <v>2.5</v>
      </c>
      <c r="AM18" s="212" t="s">
        <v>1207</v>
      </c>
      <c r="AN18" s="20" t="str">
        <f t="shared" ref="AN18" si="17">AM18</f>
        <v>Abs</v>
      </c>
      <c r="AO18" s="7">
        <v>2</v>
      </c>
      <c r="AP18" s="20">
        <f t="shared" si="13"/>
        <v>2</v>
      </c>
      <c r="AQ18" s="7">
        <v>11</v>
      </c>
      <c r="AR18" s="20">
        <f t="shared" ref="AR18" si="18">AQ18</f>
        <v>11</v>
      </c>
      <c r="AS18" s="7">
        <v>10</v>
      </c>
      <c r="AT18" s="20">
        <f t="shared" si="15"/>
        <v>10</v>
      </c>
      <c r="AU18" s="7">
        <v>6.5</v>
      </c>
      <c r="AV18" s="144">
        <f t="shared" ref="AV18" si="19">AU18</f>
        <v>6.5</v>
      </c>
    </row>
    <row r="19" spans="1:48" ht="18" customHeight="1">
      <c r="A19" s="303"/>
      <c r="B19" s="285">
        <v>4</v>
      </c>
      <c r="C19" s="176" t="s">
        <v>519</v>
      </c>
      <c r="D19" s="176" t="s">
        <v>522</v>
      </c>
      <c r="E19" s="176" t="s">
        <v>30</v>
      </c>
      <c r="F19" s="7">
        <v>6.5</v>
      </c>
      <c r="G19" s="7">
        <v>9</v>
      </c>
      <c r="H19" s="21">
        <f t="shared" si="0"/>
        <v>7.333333333333333</v>
      </c>
      <c r="I19" s="7">
        <v>11.5</v>
      </c>
      <c r="J19" s="7">
        <v>10.5</v>
      </c>
      <c r="K19" s="20">
        <f t="shared" si="1"/>
        <v>11.166666666666666</v>
      </c>
      <c r="L19" s="7">
        <v>4.5</v>
      </c>
      <c r="M19" s="7">
        <v>12</v>
      </c>
      <c r="N19" s="20">
        <f t="shared" si="2"/>
        <v>7</v>
      </c>
      <c r="O19" s="7">
        <v>10.5</v>
      </c>
      <c r="P19" s="20">
        <f t="shared" si="3"/>
        <v>10.5</v>
      </c>
      <c r="Q19" s="7">
        <v>7</v>
      </c>
      <c r="R19" s="20">
        <f t="shared" si="4"/>
        <v>7</v>
      </c>
      <c r="S19" s="7">
        <v>10</v>
      </c>
      <c r="T19" s="20">
        <f t="shared" si="5"/>
        <v>10</v>
      </c>
      <c r="U19" s="7">
        <v>6</v>
      </c>
      <c r="V19" s="20">
        <f t="shared" si="6"/>
        <v>6</v>
      </c>
      <c r="W19" s="7">
        <v>10</v>
      </c>
      <c r="X19" s="20">
        <f t="shared" si="7"/>
        <v>10</v>
      </c>
      <c r="Y19" s="7">
        <v>12.5</v>
      </c>
      <c r="Z19" s="20">
        <f t="shared" si="8"/>
        <v>12.5</v>
      </c>
      <c r="AA19" s="143"/>
      <c r="AB19" s="7">
        <v>11</v>
      </c>
      <c r="AC19" s="7">
        <v>11</v>
      </c>
      <c r="AD19" s="20">
        <f t="shared" si="9"/>
        <v>11</v>
      </c>
      <c r="AE19" s="7">
        <v>11</v>
      </c>
      <c r="AF19" s="7">
        <v>14</v>
      </c>
      <c r="AG19" s="20">
        <f t="shared" ref="AG19:AG55" si="20">(AE19*2+AF19)/3</f>
        <v>12</v>
      </c>
      <c r="AH19" s="7">
        <v>13</v>
      </c>
      <c r="AI19" s="7">
        <v>13.5</v>
      </c>
      <c r="AJ19" s="20">
        <f t="shared" si="10"/>
        <v>13.166666666666666</v>
      </c>
      <c r="AK19" s="7">
        <v>4.5</v>
      </c>
      <c r="AL19" s="20">
        <f t="shared" si="11"/>
        <v>4.5</v>
      </c>
      <c r="AM19" s="7">
        <v>7</v>
      </c>
      <c r="AN19" s="20">
        <f t="shared" ref="AN19" si="21">AM19</f>
        <v>7</v>
      </c>
      <c r="AO19" s="7">
        <v>10</v>
      </c>
      <c r="AP19" s="20">
        <f t="shared" si="13"/>
        <v>10</v>
      </c>
      <c r="AQ19" s="7">
        <v>7.5</v>
      </c>
      <c r="AR19" s="20">
        <f t="shared" ref="AR19" si="22">AQ19</f>
        <v>7.5</v>
      </c>
      <c r="AS19" s="7">
        <v>14</v>
      </c>
      <c r="AT19" s="20">
        <f t="shared" si="15"/>
        <v>14</v>
      </c>
      <c r="AU19" s="7">
        <v>10.5</v>
      </c>
      <c r="AV19" s="144">
        <f t="shared" ref="AV19" si="23">AU19</f>
        <v>10.5</v>
      </c>
    </row>
    <row r="20" spans="1:48" ht="18" customHeight="1">
      <c r="A20" s="303"/>
      <c r="B20" s="285">
        <v>5</v>
      </c>
      <c r="C20" s="176" t="s">
        <v>306</v>
      </c>
      <c r="D20" s="176" t="s">
        <v>307</v>
      </c>
      <c r="E20" s="176" t="s">
        <v>53</v>
      </c>
      <c r="F20" s="7">
        <v>11.67</v>
      </c>
      <c r="G20" s="7">
        <v>11.67</v>
      </c>
      <c r="H20" s="21">
        <f t="shared" si="0"/>
        <v>11.67</v>
      </c>
      <c r="I20" s="7">
        <v>10</v>
      </c>
      <c r="J20" s="7">
        <v>11</v>
      </c>
      <c r="K20" s="20">
        <f t="shared" si="1"/>
        <v>10.333333333333334</v>
      </c>
      <c r="L20" s="7">
        <v>6</v>
      </c>
      <c r="M20" s="7">
        <v>13.5</v>
      </c>
      <c r="N20" s="20">
        <f t="shared" si="2"/>
        <v>8.5</v>
      </c>
      <c r="O20" s="7">
        <v>14</v>
      </c>
      <c r="P20" s="20">
        <f t="shared" si="3"/>
        <v>14</v>
      </c>
      <c r="Q20" s="7">
        <v>10.5</v>
      </c>
      <c r="R20" s="20">
        <f t="shared" si="4"/>
        <v>10.5</v>
      </c>
      <c r="S20" s="7">
        <v>9</v>
      </c>
      <c r="T20" s="20">
        <f t="shared" si="5"/>
        <v>9</v>
      </c>
      <c r="U20" s="7">
        <v>7</v>
      </c>
      <c r="V20" s="20">
        <f t="shared" si="6"/>
        <v>7</v>
      </c>
      <c r="W20" s="7">
        <v>4</v>
      </c>
      <c r="X20" s="20">
        <f t="shared" si="7"/>
        <v>4</v>
      </c>
      <c r="Y20" s="7">
        <v>11.5</v>
      </c>
      <c r="Z20" s="20">
        <f t="shared" si="8"/>
        <v>11.5</v>
      </c>
      <c r="AA20" s="143"/>
      <c r="AB20" s="7">
        <v>11</v>
      </c>
      <c r="AC20" s="7">
        <v>11</v>
      </c>
      <c r="AD20" s="20">
        <f t="shared" si="9"/>
        <v>11</v>
      </c>
      <c r="AE20" s="7">
        <v>7.33</v>
      </c>
      <c r="AF20" s="7">
        <v>7.33</v>
      </c>
      <c r="AG20" s="20">
        <f t="shared" si="20"/>
        <v>7.330000000000001</v>
      </c>
      <c r="AH20" s="7">
        <v>13</v>
      </c>
      <c r="AI20" s="7">
        <v>13</v>
      </c>
      <c r="AJ20" s="20">
        <f t="shared" si="10"/>
        <v>13</v>
      </c>
      <c r="AK20" s="7">
        <v>10</v>
      </c>
      <c r="AL20" s="20">
        <f t="shared" si="11"/>
        <v>10</v>
      </c>
      <c r="AM20" s="7">
        <v>10.5</v>
      </c>
      <c r="AN20" s="20">
        <f t="shared" ref="AN20" si="24">AM20</f>
        <v>10.5</v>
      </c>
      <c r="AO20" s="7">
        <v>9</v>
      </c>
      <c r="AP20" s="20">
        <f t="shared" si="13"/>
        <v>9</v>
      </c>
      <c r="AQ20" s="7">
        <v>10</v>
      </c>
      <c r="AR20" s="20">
        <f t="shared" ref="AR20" si="25">AQ20</f>
        <v>10</v>
      </c>
      <c r="AS20" s="7">
        <v>10</v>
      </c>
      <c r="AT20" s="20">
        <f t="shared" si="15"/>
        <v>10</v>
      </c>
      <c r="AU20" s="7">
        <v>11</v>
      </c>
      <c r="AV20" s="144">
        <f t="shared" ref="AV20" si="26">AU20</f>
        <v>11</v>
      </c>
    </row>
    <row r="21" spans="1:48" ht="18" customHeight="1">
      <c r="A21" s="303"/>
      <c r="B21" s="285">
        <v>6</v>
      </c>
      <c r="C21" s="176" t="s">
        <v>524</v>
      </c>
      <c r="D21" s="176" t="s">
        <v>526</v>
      </c>
      <c r="E21" s="176" t="s">
        <v>527</v>
      </c>
      <c r="F21" s="7">
        <v>9</v>
      </c>
      <c r="G21" s="7">
        <v>10</v>
      </c>
      <c r="H21" s="21">
        <f t="shared" si="0"/>
        <v>9.3333333333333339</v>
      </c>
      <c r="I21" s="7">
        <v>9</v>
      </c>
      <c r="J21" s="7">
        <v>11</v>
      </c>
      <c r="K21" s="20">
        <f t="shared" si="1"/>
        <v>9.6666666666666661</v>
      </c>
      <c r="L21" s="7">
        <v>8</v>
      </c>
      <c r="M21" s="7">
        <v>11</v>
      </c>
      <c r="N21" s="20">
        <f t="shared" si="2"/>
        <v>9</v>
      </c>
      <c r="O21" s="7">
        <v>10</v>
      </c>
      <c r="P21" s="20">
        <f t="shared" si="3"/>
        <v>10</v>
      </c>
      <c r="Q21" s="7">
        <v>8</v>
      </c>
      <c r="R21" s="20">
        <f t="shared" si="4"/>
        <v>8</v>
      </c>
      <c r="S21" s="188">
        <v>14</v>
      </c>
      <c r="T21" s="20">
        <f t="shared" si="5"/>
        <v>14</v>
      </c>
      <c r="U21" s="189">
        <v>11.5</v>
      </c>
      <c r="V21" s="20">
        <f t="shared" si="6"/>
        <v>11.5</v>
      </c>
      <c r="W21" s="7">
        <v>9</v>
      </c>
      <c r="X21" s="20">
        <f t="shared" si="7"/>
        <v>9</v>
      </c>
      <c r="Y21" s="7">
        <v>12</v>
      </c>
      <c r="Z21" s="20">
        <f t="shared" si="8"/>
        <v>12</v>
      </c>
      <c r="AA21" s="143"/>
      <c r="AB21" s="7">
        <v>8</v>
      </c>
      <c r="AC21" s="7">
        <v>10</v>
      </c>
      <c r="AD21" s="20">
        <f t="shared" si="9"/>
        <v>8.6666666666666661</v>
      </c>
      <c r="AE21" s="7">
        <v>12</v>
      </c>
      <c r="AF21" s="7">
        <v>14.5</v>
      </c>
      <c r="AG21" s="20">
        <f t="shared" si="20"/>
        <v>12.833333333333334</v>
      </c>
      <c r="AH21" s="7">
        <v>11.5</v>
      </c>
      <c r="AI21" s="7">
        <v>13.5</v>
      </c>
      <c r="AJ21" s="20">
        <f t="shared" si="10"/>
        <v>12.166666666666666</v>
      </c>
      <c r="AK21" s="7">
        <v>6</v>
      </c>
      <c r="AL21" s="20">
        <f t="shared" si="11"/>
        <v>6</v>
      </c>
      <c r="AM21" s="212">
        <v>6</v>
      </c>
      <c r="AN21" s="20">
        <f t="shared" ref="AN21" si="27">AM21</f>
        <v>6</v>
      </c>
      <c r="AO21" s="7">
        <v>10</v>
      </c>
      <c r="AP21" s="20">
        <f t="shared" si="13"/>
        <v>10</v>
      </c>
      <c r="AQ21" s="212">
        <v>14.5</v>
      </c>
      <c r="AR21" s="20">
        <f t="shared" ref="AR21" si="28">AQ21</f>
        <v>14.5</v>
      </c>
      <c r="AS21" s="7">
        <v>10</v>
      </c>
      <c r="AT21" s="20">
        <f t="shared" si="15"/>
        <v>10</v>
      </c>
      <c r="AU21" s="7">
        <v>10</v>
      </c>
      <c r="AV21" s="144">
        <f t="shared" ref="AV21" si="29">AU21</f>
        <v>10</v>
      </c>
    </row>
    <row r="22" spans="1:48" ht="18" customHeight="1">
      <c r="A22" s="303"/>
      <c r="B22" s="285">
        <v>7</v>
      </c>
      <c r="C22" s="176" t="s">
        <v>528</v>
      </c>
      <c r="D22" s="176" t="s">
        <v>530</v>
      </c>
      <c r="E22" s="176" t="s">
        <v>64</v>
      </c>
      <c r="F22" s="15">
        <v>8.5</v>
      </c>
      <c r="G22" s="15">
        <v>10</v>
      </c>
      <c r="H22" s="21">
        <f t="shared" si="0"/>
        <v>9</v>
      </c>
      <c r="I22" s="15">
        <v>8</v>
      </c>
      <c r="J22" s="15">
        <v>10</v>
      </c>
      <c r="K22" s="20">
        <f t="shared" si="1"/>
        <v>8.6666666666666661</v>
      </c>
      <c r="L22" s="15">
        <v>8.75</v>
      </c>
      <c r="M22" s="15">
        <v>12.5</v>
      </c>
      <c r="N22" s="20">
        <f t="shared" si="2"/>
        <v>10</v>
      </c>
      <c r="O22" s="15">
        <v>11</v>
      </c>
      <c r="P22" s="20">
        <f t="shared" si="3"/>
        <v>11</v>
      </c>
      <c r="Q22" s="15">
        <v>10</v>
      </c>
      <c r="R22" s="20">
        <f t="shared" si="4"/>
        <v>10</v>
      </c>
      <c r="S22" s="15">
        <v>14</v>
      </c>
      <c r="T22" s="20">
        <f t="shared" si="5"/>
        <v>14</v>
      </c>
      <c r="U22" s="15">
        <v>6</v>
      </c>
      <c r="V22" s="20">
        <f t="shared" si="6"/>
        <v>6</v>
      </c>
      <c r="W22" s="15">
        <v>7</v>
      </c>
      <c r="X22" s="20">
        <f t="shared" si="7"/>
        <v>7</v>
      </c>
      <c r="Y22" s="15">
        <v>12</v>
      </c>
      <c r="Z22" s="20">
        <f t="shared" si="8"/>
        <v>12</v>
      </c>
      <c r="AA22" s="143"/>
      <c r="AB22" s="286">
        <v>12.5</v>
      </c>
      <c r="AC22" s="286">
        <v>11</v>
      </c>
      <c r="AD22" s="287">
        <f t="shared" si="9"/>
        <v>12</v>
      </c>
      <c r="AE22" s="286">
        <v>10</v>
      </c>
      <c r="AF22" s="286">
        <v>14.5</v>
      </c>
      <c r="AG22" s="287">
        <f t="shared" si="20"/>
        <v>11.5</v>
      </c>
      <c r="AH22" s="286">
        <v>14.5</v>
      </c>
      <c r="AI22" s="286">
        <v>12</v>
      </c>
      <c r="AJ22" s="287">
        <f t="shared" si="10"/>
        <v>13.666666666666666</v>
      </c>
      <c r="AK22" s="286">
        <v>8.5</v>
      </c>
      <c r="AL22" s="287">
        <f t="shared" si="11"/>
        <v>8.5</v>
      </c>
      <c r="AM22" s="286">
        <v>6.5</v>
      </c>
      <c r="AN22" s="287">
        <f t="shared" ref="AN22" si="30">AM22</f>
        <v>6.5</v>
      </c>
      <c r="AO22" s="286">
        <v>8</v>
      </c>
      <c r="AP22" s="287">
        <f t="shared" si="13"/>
        <v>8</v>
      </c>
      <c r="AQ22" s="286">
        <v>8</v>
      </c>
      <c r="AR22" s="287">
        <f t="shared" ref="AR22" si="31">AQ22</f>
        <v>8</v>
      </c>
      <c r="AS22" s="286">
        <v>11</v>
      </c>
      <c r="AT22" s="287">
        <f t="shared" si="15"/>
        <v>11</v>
      </c>
      <c r="AU22" s="286">
        <v>12</v>
      </c>
      <c r="AV22" s="288">
        <f t="shared" ref="AV22" si="32">AU22</f>
        <v>12</v>
      </c>
    </row>
    <row r="23" spans="1:48" ht="18" customHeight="1">
      <c r="A23" s="303"/>
      <c r="B23" s="285">
        <v>8</v>
      </c>
      <c r="C23" s="176" t="s">
        <v>541</v>
      </c>
      <c r="D23" s="176" t="s">
        <v>543</v>
      </c>
      <c r="E23" s="176" t="s">
        <v>544</v>
      </c>
      <c r="F23" s="7">
        <v>12</v>
      </c>
      <c r="G23" s="7">
        <v>12</v>
      </c>
      <c r="H23" s="21">
        <f t="shared" si="0"/>
        <v>12</v>
      </c>
      <c r="I23" s="7">
        <v>9</v>
      </c>
      <c r="J23" s="7">
        <v>12</v>
      </c>
      <c r="K23" s="20">
        <f t="shared" si="1"/>
        <v>10</v>
      </c>
      <c r="L23" s="7">
        <v>15</v>
      </c>
      <c r="M23" s="7">
        <v>10</v>
      </c>
      <c r="N23" s="20">
        <f t="shared" si="2"/>
        <v>13.333333333333334</v>
      </c>
      <c r="O23" s="7">
        <v>11</v>
      </c>
      <c r="P23" s="20">
        <f t="shared" si="3"/>
        <v>11</v>
      </c>
      <c r="Q23" s="7">
        <v>6.5</v>
      </c>
      <c r="R23" s="20">
        <f t="shared" si="4"/>
        <v>6.5</v>
      </c>
      <c r="S23" s="7">
        <v>9.5</v>
      </c>
      <c r="T23" s="20">
        <f t="shared" si="5"/>
        <v>9.5</v>
      </c>
      <c r="U23" s="7">
        <v>6.5</v>
      </c>
      <c r="V23" s="20">
        <f t="shared" si="6"/>
        <v>6.5</v>
      </c>
      <c r="W23" s="7">
        <v>6</v>
      </c>
      <c r="X23" s="20">
        <f t="shared" si="7"/>
        <v>6</v>
      </c>
      <c r="Y23" s="7">
        <v>10.5</v>
      </c>
      <c r="Z23" s="20">
        <f t="shared" si="8"/>
        <v>10.5</v>
      </c>
      <c r="AA23" s="143"/>
      <c r="AB23" s="7">
        <v>10</v>
      </c>
      <c r="AC23" s="7">
        <v>12</v>
      </c>
      <c r="AD23" s="20">
        <f t="shared" si="9"/>
        <v>10.666666666666666</v>
      </c>
      <c r="AE23" s="7">
        <v>9</v>
      </c>
      <c r="AF23" s="7">
        <v>14.5</v>
      </c>
      <c r="AG23" s="20">
        <f t="shared" si="20"/>
        <v>10.833333333333334</v>
      </c>
      <c r="AH23" s="7">
        <v>10</v>
      </c>
      <c r="AI23" s="7">
        <v>11.5</v>
      </c>
      <c r="AJ23" s="20">
        <f t="shared" si="10"/>
        <v>10.5</v>
      </c>
      <c r="AK23" s="7">
        <v>7.5</v>
      </c>
      <c r="AL23" s="20">
        <f t="shared" si="11"/>
        <v>7.5</v>
      </c>
      <c r="AM23" s="7">
        <v>9</v>
      </c>
      <c r="AN23" s="20">
        <f t="shared" ref="AN23" si="33">AM23</f>
        <v>9</v>
      </c>
      <c r="AO23" s="7">
        <v>13</v>
      </c>
      <c r="AP23" s="20">
        <f t="shared" si="13"/>
        <v>13</v>
      </c>
      <c r="AQ23" s="7">
        <v>10</v>
      </c>
      <c r="AR23" s="20">
        <f t="shared" ref="AR23" si="34">AQ23</f>
        <v>10</v>
      </c>
      <c r="AS23" s="7">
        <v>10</v>
      </c>
      <c r="AT23" s="20">
        <f t="shared" si="15"/>
        <v>10</v>
      </c>
      <c r="AU23" s="7">
        <v>8</v>
      </c>
      <c r="AV23" s="144">
        <f t="shared" ref="AV23" si="35">AU23</f>
        <v>8</v>
      </c>
    </row>
    <row r="24" spans="1:48" ht="18" customHeight="1">
      <c r="A24" s="303"/>
      <c r="B24" s="285">
        <v>9</v>
      </c>
      <c r="C24" s="176" t="s">
        <v>545</v>
      </c>
      <c r="D24" s="176" t="s">
        <v>548</v>
      </c>
      <c r="E24" s="176" t="s">
        <v>549</v>
      </c>
      <c r="F24" s="7">
        <v>10</v>
      </c>
      <c r="G24" s="7">
        <v>10.5</v>
      </c>
      <c r="H24" s="21">
        <f t="shared" si="0"/>
        <v>10.166666666666666</v>
      </c>
      <c r="I24" s="7">
        <v>11</v>
      </c>
      <c r="J24" s="7">
        <v>12.5</v>
      </c>
      <c r="K24" s="20">
        <f t="shared" si="1"/>
        <v>11.5</v>
      </c>
      <c r="L24" s="7">
        <v>7</v>
      </c>
      <c r="M24" s="7">
        <v>13.5</v>
      </c>
      <c r="N24" s="20">
        <f t="shared" si="2"/>
        <v>9.1666666666666661</v>
      </c>
      <c r="O24" s="7">
        <v>13</v>
      </c>
      <c r="P24" s="20">
        <f t="shared" si="3"/>
        <v>13</v>
      </c>
      <c r="Q24" s="7">
        <v>7</v>
      </c>
      <c r="R24" s="20">
        <f t="shared" si="4"/>
        <v>7</v>
      </c>
      <c r="S24" s="7">
        <v>10.5</v>
      </c>
      <c r="T24" s="20">
        <f t="shared" si="5"/>
        <v>10.5</v>
      </c>
      <c r="U24" s="7">
        <v>10</v>
      </c>
      <c r="V24" s="20">
        <f t="shared" si="6"/>
        <v>10</v>
      </c>
      <c r="W24" s="7">
        <v>9</v>
      </c>
      <c r="X24" s="20">
        <f t="shared" si="7"/>
        <v>9</v>
      </c>
      <c r="Y24" s="7">
        <v>10</v>
      </c>
      <c r="Z24" s="20">
        <f t="shared" si="8"/>
        <v>10</v>
      </c>
      <c r="AA24" s="143"/>
      <c r="AB24" s="7">
        <v>5</v>
      </c>
      <c r="AC24" s="7">
        <v>10</v>
      </c>
      <c r="AD24" s="20">
        <f t="shared" si="9"/>
        <v>6.666666666666667</v>
      </c>
      <c r="AE24" s="7">
        <v>10</v>
      </c>
      <c r="AF24" s="7">
        <v>10</v>
      </c>
      <c r="AG24" s="20">
        <f t="shared" si="20"/>
        <v>10</v>
      </c>
      <c r="AH24" s="212">
        <v>17</v>
      </c>
      <c r="AI24" s="7">
        <v>14.5</v>
      </c>
      <c r="AJ24" s="20">
        <f t="shared" si="10"/>
        <v>16.166666666666668</v>
      </c>
      <c r="AK24" s="7">
        <v>3.5</v>
      </c>
      <c r="AL24" s="20">
        <f t="shared" si="11"/>
        <v>3.5</v>
      </c>
      <c r="AM24" s="173">
        <v>11</v>
      </c>
      <c r="AN24" s="20">
        <f t="shared" ref="AN24" si="36">AM24</f>
        <v>11</v>
      </c>
      <c r="AO24" s="7">
        <v>13.5</v>
      </c>
      <c r="AP24" s="20">
        <f t="shared" si="13"/>
        <v>13.5</v>
      </c>
      <c r="AQ24" s="7">
        <v>6</v>
      </c>
      <c r="AR24" s="20">
        <f t="shared" ref="AR24" si="37">AQ24</f>
        <v>6</v>
      </c>
      <c r="AS24" s="7">
        <v>12</v>
      </c>
      <c r="AT24" s="20">
        <f t="shared" si="15"/>
        <v>12</v>
      </c>
      <c r="AU24" s="7">
        <v>13</v>
      </c>
      <c r="AV24" s="144">
        <f t="shared" ref="AV24" si="38">AU24</f>
        <v>13</v>
      </c>
    </row>
    <row r="25" spans="1:48" ht="18" customHeight="1">
      <c r="A25" s="303"/>
      <c r="B25" s="285">
        <v>10</v>
      </c>
      <c r="C25" s="176" t="s">
        <v>551</v>
      </c>
      <c r="D25" s="176" t="s">
        <v>553</v>
      </c>
      <c r="E25" s="176" t="s">
        <v>74</v>
      </c>
      <c r="F25" s="7">
        <v>12</v>
      </c>
      <c r="G25" s="7">
        <v>10</v>
      </c>
      <c r="H25" s="21">
        <f t="shared" si="0"/>
        <v>11.333333333333334</v>
      </c>
      <c r="I25" s="7">
        <v>6</v>
      </c>
      <c r="J25" s="7">
        <v>10.5</v>
      </c>
      <c r="K25" s="20">
        <f t="shared" si="1"/>
        <v>7.5</v>
      </c>
      <c r="L25" s="7">
        <v>6</v>
      </c>
      <c r="M25" s="7">
        <v>11</v>
      </c>
      <c r="N25" s="20">
        <f t="shared" si="2"/>
        <v>7.666666666666667</v>
      </c>
      <c r="O25" s="7">
        <v>15</v>
      </c>
      <c r="P25" s="20">
        <f t="shared" si="3"/>
        <v>15</v>
      </c>
      <c r="Q25" s="7">
        <v>10</v>
      </c>
      <c r="R25" s="20">
        <f t="shared" si="4"/>
        <v>10</v>
      </c>
      <c r="S25" s="7">
        <v>11</v>
      </c>
      <c r="T25" s="20">
        <f t="shared" si="5"/>
        <v>11</v>
      </c>
      <c r="U25" s="7">
        <v>5</v>
      </c>
      <c r="V25" s="20">
        <f t="shared" si="6"/>
        <v>5</v>
      </c>
      <c r="W25" s="7">
        <v>1</v>
      </c>
      <c r="X25" s="20">
        <f t="shared" si="7"/>
        <v>1</v>
      </c>
      <c r="Y25" s="7">
        <v>10.25</v>
      </c>
      <c r="Z25" s="20">
        <f t="shared" si="8"/>
        <v>10.25</v>
      </c>
      <c r="AA25" s="143"/>
      <c r="AB25" s="7">
        <v>10</v>
      </c>
      <c r="AC25" s="7">
        <v>12</v>
      </c>
      <c r="AD25" s="20">
        <f t="shared" si="9"/>
        <v>10.666666666666666</v>
      </c>
      <c r="AE25" s="7">
        <v>12</v>
      </c>
      <c r="AF25" s="7">
        <v>12.5</v>
      </c>
      <c r="AG25" s="20">
        <f t="shared" si="20"/>
        <v>12.166666666666666</v>
      </c>
      <c r="AH25" s="7">
        <v>10.5</v>
      </c>
      <c r="AI25" s="7">
        <v>12.5</v>
      </c>
      <c r="AJ25" s="20">
        <f t="shared" si="10"/>
        <v>11.166666666666666</v>
      </c>
      <c r="AK25" s="7">
        <v>7.5</v>
      </c>
      <c r="AL25" s="20">
        <f t="shared" si="11"/>
        <v>7.5</v>
      </c>
      <c r="AM25" s="7">
        <v>9</v>
      </c>
      <c r="AN25" s="20">
        <f t="shared" ref="AN25" si="39">AM25</f>
        <v>9</v>
      </c>
      <c r="AO25" s="7">
        <v>14.5</v>
      </c>
      <c r="AP25" s="20">
        <f t="shared" si="13"/>
        <v>14.5</v>
      </c>
      <c r="AQ25" s="7">
        <v>8.5</v>
      </c>
      <c r="AR25" s="20">
        <f t="shared" ref="AR25" si="40">AQ25</f>
        <v>8.5</v>
      </c>
      <c r="AS25" s="7">
        <v>12.5</v>
      </c>
      <c r="AT25" s="20">
        <f t="shared" si="15"/>
        <v>12.5</v>
      </c>
      <c r="AU25" s="7">
        <v>14</v>
      </c>
      <c r="AV25" s="144">
        <f t="shared" ref="AV25" si="41">AU25</f>
        <v>14</v>
      </c>
    </row>
    <row r="26" spans="1:48" ht="18" customHeight="1">
      <c r="A26" s="303"/>
      <c r="B26" s="285">
        <v>11</v>
      </c>
      <c r="C26" s="176" t="s">
        <v>311</v>
      </c>
      <c r="D26" s="176" t="s">
        <v>38</v>
      </c>
      <c r="E26" s="176" t="s">
        <v>46</v>
      </c>
      <c r="F26" s="286">
        <v>9</v>
      </c>
      <c r="G26" s="286">
        <v>9</v>
      </c>
      <c r="H26" s="289">
        <f t="shared" si="0"/>
        <v>9</v>
      </c>
      <c r="I26" s="286">
        <v>5.33</v>
      </c>
      <c r="J26" s="286">
        <v>5.33</v>
      </c>
      <c r="K26" s="287">
        <f t="shared" si="1"/>
        <v>5.33</v>
      </c>
      <c r="L26" s="286">
        <v>14</v>
      </c>
      <c r="M26" s="286">
        <v>14</v>
      </c>
      <c r="N26" s="287">
        <f t="shared" si="2"/>
        <v>14</v>
      </c>
      <c r="O26" s="286">
        <v>14</v>
      </c>
      <c r="P26" s="287">
        <f t="shared" si="3"/>
        <v>14</v>
      </c>
      <c r="Q26" s="286">
        <v>10</v>
      </c>
      <c r="R26" s="287">
        <f t="shared" si="4"/>
        <v>10</v>
      </c>
      <c r="S26" s="286">
        <v>14.5</v>
      </c>
      <c r="T26" s="287">
        <f t="shared" si="5"/>
        <v>14.5</v>
      </c>
      <c r="U26" s="286">
        <v>6</v>
      </c>
      <c r="V26" s="287">
        <f t="shared" si="6"/>
        <v>6</v>
      </c>
      <c r="W26" s="286">
        <v>8</v>
      </c>
      <c r="X26" s="287">
        <f t="shared" si="7"/>
        <v>8</v>
      </c>
      <c r="Y26" s="286">
        <v>8</v>
      </c>
      <c r="Z26" s="287">
        <f t="shared" si="8"/>
        <v>8</v>
      </c>
      <c r="AA26" s="143"/>
      <c r="AB26" s="7">
        <v>10</v>
      </c>
      <c r="AC26" s="7">
        <v>10</v>
      </c>
      <c r="AD26" s="20">
        <f t="shared" si="9"/>
        <v>10</v>
      </c>
      <c r="AE26" s="7">
        <v>6</v>
      </c>
      <c r="AF26" s="7">
        <v>6</v>
      </c>
      <c r="AG26" s="20">
        <f t="shared" si="20"/>
        <v>6</v>
      </c>
      <c r="AH26" s="7">
        <v>15.33</v>
      </c>
      <c r="AI26" s="7">
        <v>15.33</v>
      </c>
      <c r="AJ26" s="20">
        <f t="shared" si="10"/>
        <v>15.33</v>
      </c>
      <c r="AK26" s="212">
        <v>6.5</v>
      </c>
      <c r="AL26" s="20">
        <f t="shared" si="11"/>
        <v>6.5</v>
      </c>
      <c r="AM26" s="7">
        <v>10</v>
      </c>
      <c r="AN26" s="20">
        <f t="shared" ref="AN26" si="42">AM26</f>
        <v>10</v>
      </c>
      <c r="AO26" s="7">
        <v>12</v>
      </c>
      <c r="AP26" s="20">
        <f t="shared" si="13"/>
        <v>12</v>
      </c>
      <c r="AQ26" s="7">
        <v>10</v>
      </c>
      <c r="AR26" s="20">
        <f t="shared" ref="AR26" si="43">AQ26</f>
        <v>10</v>
      </c>
      <c r="AS26" s="7">
        <v>10.5</v>
      </c>
      <c r="AT26" s="20">
        <f t="shared" si="15"/>
        <v>10.5</v>
      </c>
      <c r="AU26" s="7">
        <v>10</v>
      </c>
      <c r="AV26" s="144">
        <f t="shared" ref="AV26" si="44">AU26</f>
        <v>10</v>
      </c>
    </row>
    <row r="27" spans="1:48" ht="18" customHeight="1">
      <c r="A27" s="303"/>
      <c r="B27" s="285">
        <v>12</v>
      </c>
      <c r="C27" s="176" t="s">
        <v>40</v>
      </c>
      <c r="D27" s="176" t="s">
        <v>41</v>
      </c>
      <c r="E27" s="176" t="s">
        <v>42</v>
      </c>
      <c r="F27" s="7">
        <v>10.33</v>
      </c>
      <c r="G27" s="7">
        <v>10.33</v>
      </c>
      <c r="H27" s="21">
        <f t="shared" si="0"/>
        <v>10.33</v>
      </c>
      <c r="I27" s="7">
        <v>10</v>
      </c>
      <c r="J27" s="7">
        <v>12</v>
      </c>
      <c r="K27" s="20">
        <f t="shared" si="1"/>
        <v>10.666666666666666</v>
      </c>
      <c r="L27" s="7">
        <v>10</v>
      </c>
      <c r="M27" s="7">
        <v>12</v>
      </c>
      <c r="N27" s="20">
        <f t="shared" si="2"/>
        <v>10.666666666666666</v>
      </c>
      <c r="O27" s="7">
        <v>8.5</v>
      </c>
      <c r="P27" s="20">
        <f t="shared" si="3"/>
        <v>8.5</v>
      </c>
      <c r="Q27" s="7">
        <v>12</v>
      </c>
      <c r="R27" s="20">
        <f t="shared" si="4"/>
        <v>12</v>
      </c>
      <c r="S27" s="7">
        <v>11.5</v>
      </c>
      <c r="T27" s="20">
        <f t="shared" si="5"/>
        <v>11.5</v>
      </c>
      <c r="U27" s="7">
        <v>13</v>
      </c>
      <c r="V27" s="20">
        <f t="shared" si="6"/>
        <v>13</v>
      </c>
      <c r="W27" s="7">
        <v>6</v>
      </c>
      <c r="X27" s="20">
        <f t="shared" si="7"/>
        <v>6</v>
      </c>
      <c r="Y27" s="7">
        <v>10</v>
      </c>
      <c r="Z27" s="20">
        <f t="shared" si="8"/>
        <v>10</v>
      </c>
      <c r="AA27" s="143"/>
      <c r="AB27" s="7">
        <v>10.17</v>
      </c>
      <c r="AC27" s="7">
        <v>10.17</v>
      </c>
      <c r="AD27" s="20">
        <f t="shared" si="9"/>
        <v>10.17</v>
      </c>
      <c r="AE27" s="7">
        <v>13</v>
      </c>
      <c r="AF27" s="7">
        <v>9.5</v>
      </c>
      <c r="AG27" s="20">
        <f t="shared" si="20"/>
        <v>11.833333333333334</v>
      </c>
      <c r="AH27" s="7">
        <v>11</v>
      </c>
      <c r="AI27" s="7">
        <v>11</v>
      </c>
      <c r="AJ27" s="20">
        <f t="shared" si="10"/>
        <v>11</v>
      </c>
      <c r="AK27" s="7">
        <v>11.5</v>
      </c>
      <c r="AL27" s="20">
        <f t="shared" si="11"/>
        <v>11.5</v>
      </c>
      <c r="AM27" s="7">
        <v>10.5</v>
      </c>
      <c r="AN27" s="20">
        <f t="shared" ref="AN27" si="45">AM27</f>
        <v>10.5</v>
      </c>
      <c r="AO27" s="7">
        <v>8</v>
      </c>
      <c r="AP27" s="20">
        <f t="shared" si="13"/>
        <v>8</v>
      </c>
      <c r="AQ27" s="7">
        <v>12</v>
      </c>
      <c r="AR27" s="20">
        <f t="shared" ref="AR27" si="46">AQ27</f>
        <v>12</v>
      </c>
      <c r="AS27" s="7">
        <v>10</v>
      </c>
      <c r="AT27" s="20">
        <f t="shared" si="15"/>
        <v>10</v>
      </c>
      <c r="AU27" s="7">
        <v>11</v>
      </c>
      <c r="AV27" s="144">
        <f t="shared" ref="AV27" si="47">AU27</f>
        <v>11</v>
      </c>
    </row>
    <row r="28" spans="1:48" ht="18" customHeight="1">
      <c r="A28" s="303"/>
      <c r="B28" s="285">
        <v>13</v>
      </c>
      <c r="C28" s="176" t="s">
        <v>559</v>
      </c>
      <c r="D28" s="176" t="s">
        <v>312</v>
      </c>
      <c r="E28" s="176" t="s">
        <v>331</v>
      </c>
      <c r="F28" s="7">
        <v>10</v>
      </c>
      <c r="G28" s="7">
        <v>10</v>
      </c>
      <c r="H28" s="21">
        <f t="shared" si="0"/>
        <v>10</v>
      </c>
      <c r="I28" s="7">
        <v>6</v>
      </c>
      <c r="J28" s="7">
        <v>10.5</v>
      </c>
      <c r="K28" s="20">
        <f t="shared" si="1"/>
        <v>7.5</v>
      </c>
      <c r="L28" s="7">
        <v>9</v>
      </c>
      <c r="M28" s="7">
        <v>10.5</v>
      </c>
      <c r="N28" s="20">
        <f t="shared" si="2"/>
        <v>9.5</v>
      </c>
      <c r="O28" s="7">
        <v>13</v>
      </c>
      <c r="P28" s="20">
        <f t="shared" si="3"/>
        <v>13</v>
      </c>
      <c r="Q28" s="7">
        <v>8</v>
      </c>
      <c r="R28" s="20">
        <f t="shared" si="4"/>
        <v>8</v>
      </c>
      <c r="S28" s="7">
        <v>13</v>
      </c>
      <c r="T28" s="20">
        <f t="shared" si="5"/>
        <v>13</v>
      </c>
      <c r="U28" s="7">
        <v>7</v>
      </c>
      <c r="V28" s="20">
        <f t="shared" si="6"/>
        <v>7</v>
      </c>
      <c r="W28" s="7">
        <v>1</v>
      </c>
      <c r="X28" s="20">
        <f t="shared" si="7"/>
        <v>1</v>
      </c>
      <c r="Y28" s="7">
        <v>15</v>
      </c>
      <c r="Z28" s="20">
        <f t="shared" si="8"/>
        <v>15</v>
      </c>
      <c r="AA28" s="143"/>
      <c r="AB28" s="7">
        <v>10.5</v>
      </c>
      <c r="AC28" s="7">
        <v>11</v>
      </c>
      <c r="AD28" s="20">
        <f t="shared" si="9"/>
        <v>10.666666666666666</v>
      </c>
      <c r="AE28" s="7">
        <v>9</v>
      </c>
      <c r="AF28" s="7">
        <v>11</v>
      </c>
      <c r="AG28" s="20">
        <f t="shared" si="20"/>
        <v>9.6666666666666661</v>
      </c>
      <c r="AH28" s="7">
        <v>13</v>
      </c>
      <c r="AI28" s="7">
        <v>12.5</v>
      </c>
      <c r="AJ28" s="20">
        <f t="shared" si="10"/>
        <v>12.833333333333334</v>
      </c>
      <c r="AK28" s="7">
        <v>5</v>
      </c>
      <c r="AL28" s="20">
        <f t="shared" si="11"/>
        <v>5</v>
      </c>
      <c r="AM28" s="7">
        <v>9</v>
      </c>
      <c r="AN28" s="20">
        <f t="shared" ref="AN28" si="48">AM28</f>
        <v>9</v>
      </c>
      <c r="AO28" s="7">
        <v>14</v>
      </c>
      <c r="AP28" s="20">
        <f t="shared" si="13"/>
        <v>14</v>
      </c>
      <c r="AQ28" s="7">
        <v>12</v>
      </c>
      <c r="AR28" s="20">
        <f t="shared" ref="AR28" si="49">AQ28</f>
        <v>12</v>
      </c>
      <c r="AS28" s="7">
        <v>12.5</v>
      </c>
      <c r="AT28" s="20">
        <f t="shared" si="15"/>
        <v>12.5</v>
      </c>
      <c r="AU28" s="7">
        <v>13.5</v>
      </c>
      <c r="AV28" s="144">
        <f t="shared" ref="AV28" si="50">AU28</f>
        <v>13.5</v>
      </c>
    </row>
    <row r="29" spans="1:48" ht="18" customHeight="1">
      <c r="A29" s="303"/>
      <c r="B29" s="285">
        <v>14</v>
      </c>
      <c r="C29" s="176" t="s">
        <v>313</v>
      </c>
      <c r="D29" s="176" t="s">
        <v>314</v>
      </c>
      <c r="E29" s="176" t="s">
        <v>87</v>
      </c>
      <c r="F29" s="15">
        <v>10</v>
      </c>
      <c r="G29" s="15">
        <v>10.5</v>
      </c>
      <c r="H29" s="21">
        <f t="shared" si="0"/>
        <v>10.166666666666666</v>
      </c>
      <c r="I29" s="15">
        <v>4</v>
      </c>
      <c r="J29" s="15">
        <v>10</v>
      </c>
      <c r="K29" s="20">
        <f t="shared" si="1"/>
        <v>6</v>
      </c>
      <c r="L29" s="15">
        <v>12</v>
      </c>
      <c r="M29" s="15">
        <v>8</v>
      </c>
      <c r="N29" s="20">
        <f t="shared" si="2"/>
        <v>10.666666666666666</v>
      </c>
      <c r="O29" s="15">
        <v>10</v>
      </c>
      <c r="P29" s="20">
        <f t="shared" si="3"/>
        <v>10</v>
      </c>
      <c r="Q29" s="15">
        <v>10.5</v>
      </c>
      <c r="R29" s="20">
        <f t="shared" si="4"/>
        <v>10.5</v>
      </c>
      <c r="S29" s="15">
        <v>11.5</v>
      </c>
      <c r="T29" s="20">
        <f t="shared" si="5"/>
        <v>11.5</v>
      </c>
      <c r="U29" s="15">
        <v>7.75</v>
      </c>
      <c r="V29" s="20">
        <f t="shared" si="6"/>
        <v>7.75</v>
      </c>
      <c r="W29" s="15">
        <v>14</v>
      </c>
      <c r="X29" s="20">
        <f t="shared" si="7"/>
        <v>14</v>
      </c>
      <c r="Y29" s="15">
        <v>11</v>
      </c>
      <c r="Z29" s="20">
        <f t="shared" si="8"/>
        <v>11</v>
      </c>
      <c r="AA29" s="143"/>
      <c r="AB29" s="207">
        <v>10</v>
      </c>
      <c r="AC29" s="7">
        <v>10.5</v>
      </c>
      <c r="AD29" s="20">
        <f t="shared" si="9"/>
        <v>10.166666666666666</v>
      </c>
      <c r="AE29" s="7">
        <v>6</v>
      </c>
      <c r="AF29" s="7">
        <v>7.5</v>
      </c>
      <c r="AG29" s="20">
        <f t="shared" si="20"/>
        <v>6.5</v>
      </c>
      <c r="AH29" s="7">
        <v>12</v>
      </c>
      <c r="AI29" s="7">
        <v>13</v>
      </c>
      <c r="AJ29" s="20">
        <f t="shared" si="10"/>
        <v>12.333333333333334</v>
      </c>
      <c r="AK29" s="7">
        <v>8</v>
      </c>
      <c r="AL29" s="20">
        <f t="shared" si="11"/>
        <v>8</v>
      </c>
      <c r="AM29" s="7">
        <v>11</v>
      </c>
      <c r="AN29" s="20">
        <f t="shared" ref="AN29" si="51">AM29</f>
        <v>11</v>
      </c>
      <c r="AO29" s="7">
        <v>11</v>
      </c>
      <c r="AP29" s="20">
        <f t="shared" si="13"/>
        <v>11</v>
      </c>
      <c r="AQ29" s="7">
        <v>8</v>
      </c>
      <c r="AR29" s="20">
        <f t="shared" ref="AR29" si="52">AQ29</f>
        <v>8</v>
      </c>
      <c r="AS29" s="7">
        <v>13.5</v>
      </c>
      <c r="AT29" s="20">
        <f t="shared" si="15"/>
        <v>13.5</v>
      </c>
      <c r="AU29" s="7">
        <v>11</v>
      </c>
      <c r="AV29" s="144">
        <f t="shared" ref="AV29" si="53">AU29</f>
        <v>11</v>
      </c>
    </row>
    <row r="30" spans="1:48" ht="18" customHeight="1">
      <c r="A30" s="303"/>
      <c r="B30" s="285">
        <v>15</v>
      </c>
      <c r="C30" s="176" t="s">
        <v>315</v>
      </c>
      <c r="D30" s="176" t="s">
        <v>316</v>
      </c>
      <c r="E30" s="176" t="s">
        <v>129</v>
      </c>
      <c r="F30" s="16">
        <v>10.33</v>
      </c>
      <c r="G30" s="16">
        <v>10.33</v>
      </c>
      <c r="H30" s="21">
        <f t="shared" si="0"/>
        <v>10.33</v>
      </c>
      <c r="I30" s="16">
        <v>10</v>
      </c>
      <c r="J30" s="16">
        <v>13</v>
      </c>
      <c r="K30" s="20">
        <f t="shared" si="1"/>
        <v>11</v>
      </c>
      <c r="L30" s="16">
        <v>6.5</v>
      </c>
      <c r="M30" s="16">
        <v>11</v>
      </c>
      <c r="N30" s="20">
        <f t="shared" si="2"/>
        <v>8</v>
      </c>
      <c r="O30" s="16">
        <v>10</v>
      </c>
      <c r="P30" s="20">
        <f t="shared" si="3"/>
        <v>10</v>
      </c>
      <c r="Q30" s="16">
        <v>10</v>
      </c>
      <c r="R30" s="20">
        <f t="shared" si="4"/>
        <v>10</v>
      </c>
      <c r="S30" s="16">
        <v>11.5</v>
      </c>
      <c r="T30" s="20">
        <f t="shared" si="5"/>
        <v>11.5</v>
      </c>
      <c r="U30" s="16">
        <v>5</v>
      </c>
      <c r="V30" s="20">
        <f t="shared" si="6"/>
        <v>5</v>
      </c>
      <c r="W30" s="16">
        <v>10</v>
      </c>
      <c r="X30" s="20">
        <f t="shared" si="7"/>
        <v>10</v>
      </c>
      <c r="Y30" s="16">
        <v>12</v>
      </c>
      <c r="Z30" s="20">
        <f t="shared" si="8"/>
        <v>12</v>
      </c>
      <c r="AA30" s="143"/>
      <c r="AB30" s="7">
        <v>6</v>
      </c>
      <c r="AC30" s="7">
        <v>12</v>
      </c>
      <c r="AD30" s="20">
        <f t="shared" si="9"/>
        <v>8</v>
      </c>
      <c r="AE30" s="7">
        <v>14</v>
      </c>
      <c r="AF30" s="7">
        <v>13.5</v>
      </c>
      <c r="AG30" s="20">
        <f t="shared" si="20"/>
        <v>13.833333333333334</v>
      </c>
      <c r="AH30" s="7">
        <v>12.5</v>
      </c>
      <c r="AI30" s="7">
        <v>12.5</v>
      </c>
      <c r="AJ30" s="20">
        <f t="shared" si="10"/>
        <v>12.5</v>
      </c>
      <c r="AK30" s="212">
        <v>5.5</v>
      </c>
      <c r="AL30" s="20">
        <f t="shared" si="11"/>
        <v>5.5</v>
      </c>
      <c r="AM30" s="7">
        <v>10</v>
      </c>
      <c r="AN30" s="20">
        <f t="shared" ref="AN30" si="54">AM30</f>
        <v>10</v>
      </c>
      <c r="AO30" s="7">
        <v>7.5</v>
      </c>
      <c r="AP30" s="20">
        <f t="shared" si="13"/>
        <v>7.5</v>
      </c>
      <c r="AQ30" s="7">
        <v>8.5</v>
      </c>
      <c r="AR30" s="20">
        <f t="shared" ref="AR30" si="55">AQ30</f>
        <v>8.5</v>
      </c>
      <c r="AS30" s="7">
        <v>11.5</v>
      </c>
      <c r="AT30" s="20">
        <f t="shared" si="15"/>
        <v>11.5</v>
      </c>
      <c r="AU30" s="7">
        <v>9</v>
      </c>
      <c r="AV30" s="144">
        <f t="shared" ref="AV30" si="56">AU30</f>
        <v>9</v>
      </c>
    </row>
    <row r="31" spans="1:48" ht="18" customHeight="1">
      <c r="A31" s="303"/>
      <c r="B31" s="285">
        <v>16</v>
      </c>
      <c r="C31" s="176" t="s">
        <v>570</v>
      </c>
      <c r="D31" s="176" t="s">
        <v>317</v>
      </c>
      <c r="E31" s="176" t="s">
        <v>17</v>
      </c>
      <c r="F31" s="16">
        <v>7</v>
      </c>
      <c r="G31" s="16">
        <v>12</v>
      </c>
      <c r="H31" s="21">
        <f t="shared" si="0"/>
        <v>8.6666666666666661</v>
      </c>
      <c r="I31" s="16">
        <v>4</v>
      </c>
      <c r="J31" s="16">
        <v>10</v>
      </c>
      <c r="K31" s="20">
        <f t="shared" si="1"/>
        <v>6</v>
      </c>
      <c r="L31" s="16">
        <v>10</v>
      </c>
      <c r="M31" s="16">
        <v>12</v>
      </c>
      <c r="N31" s="20">
        <f t="shared" si="2"/>
        <v>10.666666666666666</v>
      </c>
      <c r="O31" s="16">
        <v>13</v>
      </c>
      <c r="P31" s="20">
        <f t="shared" si="3"/>
        <v>13</v>
      </c>
      <c r="Q31" s="16">
        <v>11.5</v>
      </c>
      <c r="R31" s="20">
        <f t="shared" si="4"/>
        <v>11.5</v>
      </c>
      <c r="S31" s="16">
        <v>8</v>
      </c>
      <c r="T31" s="20">
        <f t="shared" si="5"/>
        <v>8</v>
      </c>
      <c r="U31" s="16">
        <v>4</v>
      </c>
      <c r="V31" s="20">
        <f t="shared" si="6"/>
        <v>4</v>
      </c>
      <c r="W31" s="16">
        <v>5</v>
      </c>
      <c r="X31" s="20">
        <f t="shared" si="7"/>
        <v>5</v>
      </c>
      <c r="Y31" s="16">
        <v>7.5</v>
      </c>
      <c r="Z31" s="20">
        <f t="shared" si="8"/>
        <v>7.5</v>
      </c>
      <c r="AA31" s="143"/>
      <c r="AB31" s="7">
        <v>11</v>
      </c>
      <c r="AC31" s="7">
        <v>12</v>
      </c>
      <c r="AD31" s="20">
        <f t="shared" si="9"/>
        <v>11.333333333333334</v>
      </c>
      <c r="AE31" s="7">
        <v>9</v>
      </c>
      <c r="AF31" s="7">
        <v>14.5</v>
      </c>
      <c r="AG31" s="20">
        <f t="shared" si="20"/>
        <v>10.833333333333334</v>
      </c>
      <c r="AH31" s="7">
        <v>9</v>
      </c>
      <c r="AI31" s="7">
        <v>14</v>
      </c>
      <c r="AJ31" s="20">
        <f t="shared" si="10"/>
        <v>10.666666666666666</v>
      </c>
      <c r="AK31" s="7">
        <v>4</v>
      </c>
      <c r="AL31" s="20">
        <f t="shared" si="11"/>
        <v>4</v>
      </c>
      <c r="AM31" s="7">
        <v>8</v>
      </c>
      <c r="AN31" s="20">
        <f t="shared" ref="AN31" si="57">AM31</f>
        <v>8</v>
      </c>
      <c r="AO31" s="7">
        <v>11.5</v>
      </c>
      <c r="AP31" s="20">
        <f t="shared" si="13"/>
        <v>11.5</v>
      </c>
      <c r="AQ31" s="7">
        <v>10</v>
      </c>
      <c r="AR31" s="20">
        <f t="shared" ref="AR31" si="58">AQ31</f>
        <v>10</v>
      </c>
      <c r="AS31" s="7">
        <v>10</v>
      </c>
      <c r="AT31" s="20">
        <f t="shared" si="15"/>
        <v>10</v>
      </c>
      <c r="AU31" s="7">
        <v>9.5</v>
      </c>
      <c r="AV31" s="144">
        <f t="shared" ref="AV31" si="59">AU31</f>
        <v>9.5</v>
      </c>
    </row>
    <row r="32" spans="1:48" ht="18" customHeight="1">
      <c r="A32" s="303"/>
      <c r="B32" s="285">
        <v>17</v>
      </c>
      <c r="C32" s="176" t="s">
        <v>572</v>
      </c>
      <c r="D32" s="176" t="s">
        <v>317</v>
      </c>
      <c r="E32" s="176" t="s">
        <v>574</v>
      </c>
      <c r="F32" s="15">
        <v>11</v>
      </c>
      <c r="G32" s="15">
        <v>10.5</v>
      </c>
      <c r="H32" s="21">
        <f t="shared" si="0"/>
        <v>10.833333333333334</v>
      </c>
      <c r="I32" s="15">
        <v>6</v>
      </c>
      <c r="J32" s="15">
        <v>10</v>
      </c>
      <c r="K32" s="20">
        <f t="shared" si="1"/>
        <v>7.333333333333333</v>
      </c>
      <c r="L32" s="15">
        <v>9.5</v>
      </c>
      <c r="M32" s="15">
        <v>11</v>
      </c>
      <c r="N32" s="20">
        <f t="shared" si="2"/>
        <v>10</v>
      </c>
      <c r="O32" s="15">
        <v>15</v>
      </c>
      <c r="P32" s="20">
        <f t="shared" si="3"/>
        <v>15</v>
      </c>
      <c r="Q32" s="15">
        <v>8.5</v>
      </c>
      <c r="R32" s="20">
        <f t="shared" si="4"/>
        <v>8.5</v>
      </c>
      <c r="S32" s="15">
        <v>11.5</v>
      </c>
      <c r="T32" s="20">
        <f t="shared" si="5"/>
        <v>11.5</v>
      </c>
      <c r="U32" s="15">
        <v>8.75</v>
      </c>
      <c r="V32" s="20">
        <f t="shared" si="6"/>
        <v>8.75</v>
      </c>
      <c r="W32" s="15">
        <v>6</v>
      </c>
      <c r="X32" s="20">
        <f t="shared" si="7"/>
        <v>6</v>
      </c>
      <c r="Y32" s="15">
        <v>8</v>
      </c>
      <c r="Z32" s="20">
        <f t="shared" si="8"/>
        <v>8</v>
      </c>
      <c r="AA32" s="143"/>
      <c r="AB32" s="286">
        <v>7.5</v>
      </c>
      <c r="AC32" s="286">
        <v>10</v>
      </c>
      <c r="AD32" s="287">
        <f t="shared" si="9"/>
        <v>8.3333333333333339</v>
      </c>
      <c r="AE32" s="286">
        <v>12</v>
      </c>
      <c r="AF32" s="286">
        <v>13.5</v>
      </c>
      <c r="AG32" s="287">
        <f t="shared" si="20"/>
        <v>12.5</v>
      </c>
      <c r="AH32" s="286">
        <v>10</v>
      </c>
      <c r="AI32" s="286">
        <v>12.5</v>
      </c>
      <c r="AJ32" s="287">
        <f t="shared" si="10"/>
        <v>10.833333333333334</v>
      </c>
      <c r="AK32" s="286">
        <v>8</v>
      </c>
      <c r="AL32" s="287">
        <f t="shared" si="11"/>
        <v>8</v>
      </c>
      <c r="AM32" s="286">
        <v>10.5</v>
      </c>
      <c r="AN32" s="287">
        <f t="shared" ref="AN32" si="60">AM32</f>
        <v>10.5</v>
      </c>
      <c r="AO32" s="286">
        <v>11.5</v>
      </c>
      <c r="AP32" s="287">
        <f t="shared" si="13"/>
        <v>11.5</v>
      </c>
      <c r="AQ32" s="286">
        <v>10</v>
      </c>
      <c r="AR32" s="287">
        <f t="shared" ref="AR32" si="61">AQ32</f>
        <v>10</v>
      </c>
      <c r="AS32" s="286">
        <v>7.5</v>
      </c>
      <c r="AT32" s="287">
        <f t="shared" si="15"/>
        <v>7.5</v>
      </c>
      <c r="AU32" s="286">
        <v>12.5</v>
      </c>
      <c r="AV32" s="288">
        <f t="shared" ref="AV32" si="62">AU32</f>
        <v>12.5</v>
      </c>
    </row>
    <row r="33" spans="1:48" ht="18" customHeight="1">
      <c r="A33" s="304"/>
      <c r="B33" s="285">
        <v>18</v>
      </c>
      <c r="C33" s="176" t="s">
        <v>579</v>
      </c>
      <c r="D33" s="176" t="s">
        <v>581</v>
      </c>
      <c r="E33" s="176" t="s">
        <v>12</v>
      </c>
      <c r="F33" s="16">
        <v>10</v>
      </c>
      <c r="G33" s="16">
        <v>10.5</v>
      </c>
      <c r="H33" s="20">
        <f t="shared" si="0"/>
        <v>10.166666666666666</v>
      </c>
      <c r="I33" s="16">
        <v>6</v>
      </c>
      <c r="J33" s="16">
        <v>12</v>
      </c>
      <c r="K33" s="20">
        <f t="shared" si="1"/>
        <v>8</v>
      </c>
      <c r="L33" s="16">
        <v>6</v>
      </c>
      <c r="M33" s="16">
        <v>12</v>
      </c>
      <c r="N33" s="20">
        <f t="shared" si="2"/>
        <v>8</v>
      </c>
      <c r="O33" s="16">
        <v>15</v>
      </c>
      <c r="P33" s="20">
        <f t="shared" si="3"/>
        <v>15</v>
      </c>
      <c r="Q33" s="16">
        <v>10.5</v>
      </c>
      <c r="R33" s="20">
        <f t="shared" si="4"/>
        <v>10.5</v>
      </c>
      <c r="S33" s="16">
        <v>8.5</v>
      </c>
      <c r="T33" s="20">
        <f t="shared" si="5"/>
        <v>8.5</v>
      </c>
      <c r="U33" s="16">
        <v>6</v>
      </c>
      <c r="V33" s="20">
        <f t="shared" si="6"/>
        <v>6</v>
      </c>
      <c r="W33" s="16">
        <v>6.3</v>
      </c>
      <c r="X33" s="20">
        <f t="shared" si="7"/>
        <v>6.3</v>
      </c>
      <c r="Y33" s="16">
        <v>10</v>
      </c>
      <c r="Z33" s="20">
        <f t="shared" si="8"/>
        <v>10</v>
      </c>
      <c r="AA33" s="148"/>
      <c r="AB33" s="286">
        <v>10</v>
      </c>
      <c r="AC33" s="286">
        <v>13.5</v>
      </c>
      <c r="AD33" s="287">
        <f t="shared" si="9"/>
        <v>11.166666666666666</v>
      </c>
      <c r="AE33" s="286">
        <v>14</v>
      </c>
      <c r="AF33" s="286">
        <v>13</v>
      </c>
      <c r="AG33" s="287">
        <f t="shared" si="20"/>
        <v>13.666666666666666</v>
      </c>
      <c r="AH33" s="286">
        <v>13.5</v>
      </c>
      <c r="AI33" s="286">
        <v>14</v>
      </c>
      <c r="AJ33" s="287">
        <f t="shared" si="10"/>
        <v>13.666666666666666</v>
      </c>
      <c r="AK33" s="286">
        <v>6.5</v>
      </c>
      <c r="AL33" s="287">
        <f t="shared" si="11"/>
        <v>6.5</v>
      </c>
      <c r="AM33" s="286">
        <v>10.5</v>
      </c>
      <c r="AN33" s="287">
        <f t="shared" ref="AN33" si="63">AM33</f>
        <v>10.5</v>
      </c>
      <c r="AO33" s="286">
        <v>10</v>
      </c>
      <c r="AP33" s="287">
        <f t="shared" si="13"/>
        <v>10</v>
      </c>
      <c r="AQ33" s="286">
        <v>8.5</v>
      </c>
      <c r="AR33" s="287">
        <f t="shared" ref="AR33" si="64">AQ33</f>
        <v>8.5</v>
      </c>
      <c r="AS33" s="286">
        <v>7.5</v>
      </c>
      <c r="AT33" s="287">
        <f t="shared" si="15"/>
        <v>7.5</v>
      </c>
      <c r="AU33" s="286">
        <v>11</v>
      </c>
      <c r="AV33" s="288">
        <f t="shared" ref="AV33" si="65">AU33</f>
        <v>11</v>
      </c>
    </row>
    <row r="34" spans="1:48" ht="18" customHeight="1">
      <c r="A34" s="304"/>
      <c r="B34" s="285">
        <v>19</v>
      </c>
      <c r="C34" s="176" t="s">
        <v>582</v>
      </c>
      <c r="D34" s="176" t="s">
        <v>585</v>
      </c>
      <c r="E34" s="176" t="s">
        <v>586</v>
      </c>
      <c r="F34" s="16">
        <v>10</v>
      </c>
      <c r="G34" s="16">
        <v>10.5</v>
      </c>
      <c r="H34" s="20">
        <f t="shared" si="0"/>
        <v>10.166666666666666</v>
      </c>
      <c r="I34" s="16">
        <v>11</v>
      </c>
      <c r="J34" s="16">
        <v>12.5</v>
      </c>
      <c r="K34" s="20">
        <f t="shared" si="1"/>
        <v>11.5</v>
      </c>
      <c r="L34" s="16">
        <v>13</v>
      </c>
      <c r="M34" s="16">
        <v>10</v>
      </c>
      <c r="N34" s="20">
        <f t="shared" si="2"/>
        <v>12</v>
      </c>
      <c r="O34" s="16">
        <v>14</v>
      </c>
      <c r="P34" s="20">
        <f t="shared" si="3"/>
        <v>14</v>
      </c>
      <c r="Q34" s="16">
        <v>14</v>
      </c>
      <c r="R34" s="20">
        <f t="shared" si="4"/>
        <v>14</v>
      </c>
      <c r="S34" s="16">
        <v>7</v>
      </c>
      <c r="T34" s="20">
        <f t="shared" si="5"/>
        <v>7</v>
      </c>
      <c r="U34" s="16">
        <v>10.5</v>
      </c>
      <c r="V34" s="20">
        <f t="shared" si="6"/>
        <v>10.5</v>
      </c>
      <c r="W34" s="16">
        <v>7</v>
      </c>
      <c r="X34" s="20">
        <f t="shared" si="7"/>
        <v>7</v>
      </c>
      <c r="Y34" s="16">
        <v>15</v>
      </c>
      <c r="Z34" s="20">
        <f t="shared" si="8"/>
        <v>15</v>
      </c>
      <c r="AA34" s="148"/>
      <c r="AB34" s="286">
        <v>10</v>
      </c>
      <c r="AC34" s="286">
        <v>12.5</v>
      </c>
      <c r="AD34" s="287">
        <f t="shared" si="9"/>
        <v>10.833333333333334</v>
      </c>
      <c r="AE34" s="286">
        <v>16.5</v>
      </c>
      <c r="AF34" s="286">
        <v>14</v>
      </c>
      <c r="AG34" s="287">
        <f t="shared" si="20"/>
        <v>15.666666666666666</v>
      </c>
      <c r="AH34" s="286">
        <v>9</v>
      </c>
      <c r="AI34" s="286">
        <v>11.5</v>
      </c>
      <c r="AJ34" s="287">
        <f t="shared" si="10"/>
        <v>9.8333333333333339</v>
      </c>
      <c r="AK34" s="286">
        <v>10</v>
      </c>
      <c r="AL34" s="287">
        <f t="shared" si="11"/>
        <v>10</v>
      </c>
      <c r="AM34" s="286">
        <v>10</v>
      </c>
      <c r="AN34" s="287">
        <f t="shared" ref="AN34" si="66">AM34</f>
        <v>10</v>
      </c>
      <c r="AO34" s="286">
        <v>4</v>
      </c>
      <c r="AP34" s="287">
        <f t="shared" si="13"/>
        <v>4</v>
      </c>
      <c r="AQ34" s="286">
        <v>10</v>
      </c>
      <c r="AR34" s="287">
        <f t="shared" ref="AR34" si="67">AQ34</f>
        <v>10</v>
      </c>
      <c r="AS34" s="286">
        <v>11.5</v>
      </c>
      <c r="AT34" s="287">
        <f t="shared" si="15"/>
        <v>11.5</v>
      </c>
      <c r="AU34" s="286">
        <v>13</v>
      </c>
      <c r="AV34" s="288">
        <f t="shared" ref="AV34" si="68">AU34</f>
        <v>13</v>
      </c>
    </row>
    <row r="35" spans="1:48" ht="18" customHeight="1">
      <c r="A35" s="304"/>
      <c r="B35" s="285">
        <v>20</v>
      </c>
      <c r="C35" s="176" t="s">
        <v>319</v>
      </c>
      <c r="D35" s="176" t="s">
        <v>47</v>
      </c>
      <c r="E35" s="176" t="s">
        <v>124</v>
      </c>
      <c r="F35" s="16">
        <v>10</v>
      </c>
      <c r="G35" s="16">
        <v>11.5</v>
      </c>
      <c r="H35" s="20">
        <f t="shared" si="0"/>
        <v>10.5</v>
      </c>
      <c r="I35" s="82">
        <v>8</v>
      </c>
      <c r="J35" s="82">
        <v>10</v>
      </c>
      <c r="K35" s="20">
        <f t="shared" si="1"/>
        <v>8.6666666666666661</v>
      </c>
      <c r="L35" s="16">
        <v>10</v>
      </c>
      <c r="M35" s="16">
        <v>10</v>
      </c>
      <c r="N35" s="20">
        <f t="shared" si="2"/>
        <v>10</v>
      </c>
      <c r="O35" s="16">
        <v>11</v>
      </c>
      <c r="P35" s="20">
        <f t="shared" si="3"/>
        <v>11</v>
      </c>
      <c r="Q35" s="16">
        <v>6</v>
      </c>
      <c r="R35" s="20">
        <f t="shared" si="4"/>
        <v>6</v>
      </c>
      <c r="S35" s="16">
        <v>6.5</v>
      </c>
      <c r="T35" s="20">
        <f t="shared" si="5"/>
        <v>6.5</v>
      </c>
      <c r="U35" s="16">
        <v>5</v>
      </c>
      <c r="V35" s="20">
        <f t="shared" si="6"/>
        <v>5</v>
      </c>
      <c r="W35" s="16">
        <v>3</v>
      </c>
      <c r="X35" s="20">
        <f t="shared" si="7"/>
        <v>3</v>
      </c>
      <c r="Y35" s="16">
        <v>8</v>
      </c>
      <c r="Z35" s="20">
        <f t="shared" si="8"/>
        <v>8</v>
      </c>
      <c r="AA35" s="148"/>
      <c r="AB35" s="207">
        <v>8.5</v>
      </c>
      <c r="AC35" s="7">
        <v>11.5</v>
      </c>
      <c r="AD35" s="20">
        <f t="shared" si="9"/>
        <v>9.5</v>
      </c>
      <c r="AE35" s="7">
        <v>2</v>
      </c>
      <c r="AF35" s="7">
        <v>10</v>
      </c>
      <c r="AG35" s="20">
        <f t="shared" si="20"/>
        <v>4.666666666666667</v>
      </c>
      <c r="AH35" s="7">
        <v>10.5</v>
      </c>
      <c r="AI35" s="7">
        <v>10.5</v>
      </c>
      <c r="AJ35" s="20">
        <f t="shared" si="10"/>
        <v>10.5</v>
      </c>
      <c r="AK35" s="7">
        <v>4.5</v>
      </c>
      <c r="AL35" s="20">
        <f t="shared" si="11"/>
        <v>4.5</v>
      </c>
      <c r="AM35" s="212">
        <v>8.5</v>
      </c>
      <c r="AN35" s="20">
        <f t="shared" ref="AN35" si="69">AM35</f>
        <v>8.5</v>
      </c>
      <c r="AO35" s="7">
        <v>10.5</v>
      </c>
      <c r="AP35" s="20">
        <f t="shared" si="13"/>
        <v>10.5</v>
      </c>
      <c r="AQ35" s="7">
        <v>8</v>
      </c>
      <c r="AR35" s="20">
        <f t="shared" ref="AR35" si="70">AQ35</f>
        <v>8</v>
      </c>
      <c r="AS35" s="212">
        <v>6</v>
      </c>
      <c r="AT35" s="20">
        <f t="shared" si="15"/>
        <v>6</v>
      </c>
      <c r="AU35" s="7">
        <v>7</v>
      </c>
      <c r="AV35" s="144">
        <f t="shared" ref="AV35" si="71">AU35</f>
        <v>7</v>
      </c>
    </row>
    <row r="36" spans="1:48" ht="18" customHeight="1">
      <c r="A36" s="304"/>
      <c r="B36" s="285">
        <v>21</v>
      </c>
      <c r="C36" s="176" t="s">
        <v>588</v>
      </c>
      <c r="D36" s="176" t="s">
        <v>321</v>
      </c>
      <c r="E36" s="176" t="s">
        <v>53</v>
      </c>
      <c r="F36" s="16">
        <v>8</v>
      </c>
      <c r="G36" s="16">
        <v>12</v>
      </c>
      <c r="H36" s="20">
        <f t="shared" si="0"/>
        <v>9.3333333333333339</v>
      </c>
      <c r="I36" s="82">
        <v>4</v>
      </c>
      <c r="J36" s="82">
        <v>13</v>
      </c>
      <c r="K36" s="20">
        <f t="shared" si="1"/>
        <v>7</v>
      </c>
      <c r="L36" s="16">
        <v>6.5</v>
      </c>
      <c r="M36" s="16">
        <v>12</v>
      </c>
      <c r="N36" s="20">
        <f t="shared" si="2"/>
        <v>8.3333333333333339</v>
      </c>
      <c r="O36" s="16">
        <v>10</v>
      </c>
      <c r="P36" s="20">
        <f t="shared" si="3"/>
        <v>10</v>
      </c>
      <c r="Q36" s="16">
        <v>5</v>
      </c>
      <c r="R36" s="20">
        <f t="shared" si="4"/>
        <v>5</v>
      </c>
      <c r="S36" s="16">
        <v>7</v>
      </c>
      <c r="T36" s="20">
        <f t="shared" si="5"/>
        <v>7</v>
      </c>
      <c r="U36" s="16" t="s">
        <v>1189</v>
      </c>
      <c r="V36" s="20" t="str">
        <f t="shared" si="6"/>
        <v>ABS</v>
      </c>
      <c r="W36" s="16">
        <v>5</v>
      </c>
      <c r="X36" s="20">
        <f t="shared" si="7"/>
        <v>5</v>
      </c>
      <c r="Y36" s="16">
        <v>10</v>
      </c>
      <c r="Z36" s="20">
        <f t="shared" si="8"/>
        <v>10</v>
      </c>
      <c r="AA36" s="148"/>
      <c r="AB36" s="7">
        <v>8.5</v>
      </c>
      <c r="AC36" s="7">
        <v>13.5</v>
      </c>
      <c r="AD36" s="20">
        <f t="shared" si="9"/>
        <v>10.166666666666666</v>
      </c>
      <c r="AE36" s="7">
        <v>7.5</v>
      </c>
      <c r="AF36" s="7">
        <v>11</v>
      </c>
      <c r="AG36" s="20">
        <f t="shared" si="20"/>
        <v>8.6666666666666661</v>
      </c>
      <c r="AH36" s="7">
        <v>10</v>
      </c>
      <c r="AI36" s="7">
        <v>12.5</v>
      </c>
      <c r="AJ36" s="20">
        <f t="shared" si="10"/>
        <v>10.833333333333334</v>
      </c>
      <c r="AK36" s="7">
        <v>5.5</v>
      </c>
      <c r="AL36" s="20">
        <f t="shared" si="11"/>
        <v>5.5</v>
      </c>
      <c r="AM36" s="212">
        <v>5</v>
      </c>
      <c r="AN36" s="20">
        <f t="shared" ref="AN36" si="72">AM36</f>
        <v>5</v>
      </c>
      <c r="AO36" s="7">
        <v>12</v>
      </c>
      <c r="AP36" s="20">
        <f t="shared" si="13"/>
        <v>12</v>
      </c>
      <c r="AQ36" s="7">
        <v>5</v>
      </c>
      <c r="AR36" s="20">
        <f t="shared" ref="AR36" si="73">AQ36</f>
        <v>5</v>
      </c>
      <c r="AS36" s="7">
        <v>5</v>
      </c>
      <c r="AT36" s="20">
        <f t="shared" si="15"/>
        <v>5</v>
      </c>
      <c r="AU36" s="7">
        <v>7.5</v>
      </c>
      <c r="AV36" s="144">
        <f t="shared" ref="AV36" si="74">AU36</f>
        <v>7.5</v>
      </c>
    </row>
    <row r="37" spans="1:48" ht="18" customHeight="1">
      <c r="A37" s="304"/>
      <c r="B37" s="285">
        <v>22</v>
      </c>
      <c r="C37" s="176" t="s">
        <v>320</v>
      </c>
      <c r="D37" s="176" t="s">
        <v>321</v>
      </c>
      <c r="E37" s="176" t="s">
        <v>118</v>
      </c>
      <c r="F37" s="15">
        <v>8.5</v>
      </c>
      <c r="G37" s="15">
        <v>10</v>
      </c>
      <c r="H37" s="20">
        <f t="shared" si="0"/>
        <v>9</v>
      </c>
      <c r="I37" s="15">
        <v>4</v>
      </c>
      <c r="J37" s="15">
        <v>11</v>
      </c>
      <c r="K37" s="20">
        <f t="shared" si="1"/>
        <v>6.333333333333333</v>
      </c>
      <c r="L37" s="15">
        <v>4</v>
      </c>
      <c r="M37" s="15">
        <v>9.5</v>
      </c>
      <c r="N37" s="20">
        <f t="shared" si="2"/>
        <v>5.833333333333333</v>
      </c>
      <c r="O37" s="15">
        <v>10.5</v>
      </c>
      <c r="P37" s="20">
        <f t="shared" si="3"/>
        <v>10.5</v>
      </c>
      <c r="Q37" s="15">
        <v>2</v>
      </c>
      <c r="R37" s="20">
        <f t="shared" si="4"/>
        <v>2</v>
      </c>
      <c r="S37" s="15">
        <v>7</v>
      </c>
      <c r="T37" s="20">
        <f t="shared" si="5"/>
        <v>7</v>
      </c>
      <c r="U37" s="15">
        <v>8</v>
      </c>
      <c r="V37" s="20">
        <f t="shared" si="6"/>
        <v>8</v>
      </c>
      <c r="W37" s="15">
        <v>3</v>
      </c>
      <c r="X37" s="20">
        <f t="shared" si="7"/>
        <v>3</v>
      </c>
      <c r="Y37" s="15">
        <v>2</v>
      </c>
      <c r="Z37" s="20">
        <f t="shared" si="8"/>
        <v>2</v>
      </c>
      <c r="AA37" s="148"/>
      <c r="AB37" s="7">
        <v>6.5</v>
      </c>
      <c r="AC37" s="7">
        <v>10.5</v>
      </c>
      <c r="AD37" s="20">
        <f t="shared" si="9"/>
        <v>7.833333333333333</v>
      </c>
      <c r="AE37" s="7">
        <v>2</v>
      </c>
      <c r="AF37" s="7">
        <v>10</v>
      </c>
      <c r="AG37" s="20">
        <f t="shared" si="20"/>
        <v>4.666666666666667</v>
      </c>
      <c r="AH37" s="7">
        <v>11.67</v>
      </c>
      <c r="AI37" s="7">
        <v>11.67</v>
      </c>
      <c r="AJ37" s="20">
        <f t="shared" si="10"/>
        <v>11.67</v>
      </c>
      <c r="AK37" s="7">
        <v>3.5</v>
      </c>
      <c r="AL37" s="20">
        <f t="shared" si="11"/>
        <v>3.5</v>
      </c>
      <c r="AM37" s="7">
        <v>11</v>
      </c>
      <c r="AN37" s="20">
        <f t="shared" ref="AN37" si="75">AM37</f>
        <v>11</v>
      </c>
      <c r="AO37" s="7">
        <v>3.5</v>
      </c>
      <c r="AP37" s="20">
        <f t="shared" si="13"/>
        <v>3.5</v>
      </c>
      <c r="AQ37" s="7">
        <v>8</v>
      </c>
      <c r="AR37" s="20">
        <f t="shared" ref="AR37" si="76">AQ37</f>
        <v>8</v>
      </c>
      <c r="AS37" s="7">
        <v>10</v>
      </c>
      <c r="AT37" s="20">
        <f t="shared" si="15"/>
        <v>10</v>
      </c>
      <c r="AU37" s="7">
        <v>10</v>
      </c>
      <c r="AV37" s="144">
        <f t="shared" ref="AV37" si="77">AU37</f>
        <v>10</v>
      </c>
    </row>
    <row r="38" spans="1:48" ht="18" customHeight="1">
      <c r="A38" s="304"/>
      <c r="B38" s="285">
        <v>23</v>
      </c>
      <c r="C38" s="176" t="s">
        <v>597</v>
      </c>
      <c r="D38" s="176" t="s">
        <v>600</v>
      </c>
      <c r="E38" s="176" t="s">
        <v>601</v>
      </c>
      <c r="F38" s="15">
        <v>10</v>
      </c>
      <c r="G38" s="15">
        <v>10</v>
      </c>
      <c r="H38" s="20">
        <f t="shared" si="0"/>
        <v>10</v>
      </c>
      <c r="I38" s="15">
        <v>7</v>
      </c>
      <c r="J38" s="15">
        <v>10</v>
      </c>
      <c r="K38" s="20">
        <f t="shared" si="1"/>
        <v>8</v>
      </c>
      <c r="L38" s="15">
        <v>6</v>
      </c>
      <c r="M38" s="15">
        <v>10</v>
      </c>
      <c r="N38" s="20">
        <f t="shared" si="2"/>
        <v>7.333333333333333</v>
      </c>
      <c r="O38" s="15">
        <v>9</v>
      </c>
      <c r="P38" s="20">
        <f t="shared" si="3"/>
        <v>9</v>
      </c>
      <c r="Q38" s="15">
        <v>10</v>
      </c>
      <c r="R38" s="20">
        <f t="shared" si="4"/>
        <v>10</v>
      </c>
      <c r="S38" s="15">
        <v>12</v>
      </c>
      <c r="T38" s="20">
        <f t="shared" si="5"/>
        <v>12</v>
      </c>
      <c r="U38" s="15">
        <v>11</v>
      </c>
      <c r="V38" s="20">
        <f t="shared" si="6"/>
        <v>11</v>
      </c>
      <c r="W38" s="15">
        <v>5</v>
      </c>
      <c r="X38" s="20">
        <f t="shared" si="7"/>
        <v>5</v>
      </c>
      <c r="Y38" s="15">
        <v>13.5</v>
      </c>
      <c r="Z38" s="20">
        <f t="shared" si="8"/>
        <v>13.5</v>
      </c>
      <c r="AA38" s="148"/>
      <c r="AB38" s="7">
        <v>4</v>
      </c>
      <c r="AC38" s="7">
        <v>11</v>
      </c>
      <c r="AD38" s="20">
        <f t="shared" si="9"/>
        <v>6.333333333333333</v>
      </c>
      <c r="AE38" s="7">
        <v>7</v>
      </c>
      <c r="AF38" s="7">
        <v>12.5</v>
      </c>
      <c r="AG38" s="20">
        <f t="shared" si="20"/>
        <v>8.8333333333333339</v>
      </c>
      <c r="AH38" s="7">
        <v>14</v>
      </c>
      <c r="AI38" s="7">
        <v>10.5</v>
      </c>
      <c r="AJ38" s="20">
        <f t="shared" si="10"/>
        <v>12.833333333333334</v>
      </c>
      <c r="AK38" s="7">
        <v>5.5</v>
      </c>
      <c r="AL38" s="20">
        <f t="shared" si="11"/>
        <v>5.5</v>
      </c>
      <c r="AM38" s="7">
        <v>8</v>
      </c>
      <c r="AN38" s="20">
        <f t="shared" ref="AN38" si="78">AM38</f>
        <v>8</v>
      </c>
      <c r="AO38" s="7">
        <v>6</v>
      </c>
      <c r="AP38" s="20">
        <f t="shared" si="13"/>
        <v>6</v>
      </c>
      <c r="AQ38" s="7">
        <v>5</v>
      </c>
      <c r="AR38" s="20">
        <f t="shared" ref="AR38" si="79">AQ38</f>
        <v>5</v>
      </c>
      <c r="AS38" s="7">
        <v>7</v>
      </c>
      <c r="AT38" s="20">
        <f t="shared" si="15"/>
        <v>7</v>
      </c>
      <c r="AU38" s="7">
        <v>9</v>
      </c>
      <c r="AV38" s="144">
        <f t="shared" ref="AV38" si="80">AU38</f>
        <v>9</v>
      </c>
    </row>
    <row r="39" spans="1:48" ht="18" customHeight="1">
      <c r="A39" s="304"/>
      <c r="B39" s="285">
        <v>24</v>
      </c>
      <c r="C39" s="176" t="s">
        <v>602</v>
      </c>
      <c r="D39" s="176" t="s">
        <v>604</v>
      </c>
      <c r="E39" s="176" t="s">
        <v>605</v>
      </c>
      <c r="F39" s="16">
        <v>7.5</v>
      </c>
      <c r="G39" s="16">
        <v>9</v>
      </c>
      <c r="H39" s="20">
        <f t="shared" si="0"/>
        <v>8</v>
      </c>
      <c r="I39" s="16">
        <v>6.5</v>
      </c>
      <c r="J39" s="16">
        <v>10</v>
      </c>
      <c r="K39" s="20">
        <f t="shared" si="1"/>
        <v>7.666666666666667</v>
      </c>
      <c r="L39" s="16">
        <v>5.5</v>
      </c>
      <c r="M39" s="16">
        <v>10</v>
      </c>
      <c r="N39" s="20">
        <f t="shared" si="2"/>
        <v>7</v>
      </c>
      <c r="O39" s="16">
        <v>13</v>
      </c>
      <c r="P39" s="20">
        <f t="shared" si="3"/>
        <v>13</v>
      </c>
      <c r="Q39" s="16">
        <v>11.5</v>
      </c>
      <c r="R39" s="20">
        <f t="shared" si="4"/>
        <v>11.5</v>
      </c>
      <c r="S39" s="16">
        <v>10</v>
      </c>
      <c r="T39" s="20">
        <f t="shared" si="5"/>
        <v>10</v>
      </c>
      <c r="U39" s="16">
        <v>5</v>
      </c>
      <c r="V39" s="20">
        <f t="shared" si="6"/>
        <v>5</v>
      </c>
      <c r="W39" s="16">
        <v>8</v>
      </c>
      <c r="X39" s="20">
        <f t="shared" si="7"/>
        <v>8</v>
      </c>
      <c r="Y39" s="16">
        <v>11</v>
      </c>
      <c r="Z39" s="20">
        <f t="shared" si="8"/>
        <v>11</v>
      </c>
      <c r="AA39" s="148"/>
      <c r="AB39" s="7">
        <v>6.5</v>
      </c>
      <c r="AC39" s="7">
        <v>12</v>
      </c>
      <c r="AD39" s="20">
        <f t="shared" si="9"/>
        <v>8.3333333333333339</v>
      </c>
      <c r="AE39" s="7">
        <v>3</v>
      </c>
      <c r="AF39" s="7">
        <v>11</v>
      </c>
      <c r="AG39" s="20">
        <f t="shared" si="20"/>
        <v>5.666666666666667</v>
      </c>
      <c r="AH39" s="7">
        <v>11</v>
      </c>
      <c r="AI39" s="7">
        <v>10.5</v>
      </c>
      <c r="AJ39" s="20">
        <f t="shared" si="10"/>
        <v>10.833333333333334</v>
      </c>
      <c r="AK39" s="7">
        <v>5</v>
      </c>
      <c r="AL39" s="20">
        <f t="shared" si="11"/>
        <v>5</v>
      </c>
      <c r="AM39" s="7">
        <v>6</v>
      </c>
      <c r="AN39" s="20">
        <f t="shared" ref="AN39" si="81">AM39</f>
        <v>6</v>
      </c>
      <c r="AO39" s="7">
        <v>10</v>
      </c>
      <c r="AP39" s="20">
        <f t="shared" si="13"/>
        <v>10</v>
      </c>
      <c r="AQ39" s="7">
        <v>8</v>
      </c>
      <c r="AR39" s="20">
        <f t="shared" ref="AR39" si="82">AQ39</f>
        <v>8</v>
      </c>
      <c r="AS39" s="7">
        <v>11.5</v>
      </c>
      <c r="AT39" s="20">
        <f t="shared" si="15"/>
        <v>11.5</v>
      </c>
      <c r="AU39" s="7">
        <v>13</v>
      </c>
      <c r="AV39" s="144">
        <f t="shared" ref="AV39" si="83">AU39</f>
        <v>13</v>
      </c>
    </row>
    <row r="40" spans="1:48" ht="18" customHeight="1">
      <c r="A40" s="304"/>
      <c r="B40" s="285">
        <v>25</v>
      </c>
      <c r="C40" s="176" t="s">
        <v>606</v>
      </c>
      <c r="D40" s="176" t="s">
        <v>325</v>
      </c>
      <c r="E40" s="176" t="s">
        <v>608</v>
      </c>
      <c r="F40" s="15">
        <v>12</v>
      </c>
      <c r="G40" s="15">
        <v>10</v>
      </c>
      <c r="H40" s="20">
        <f t="shared" si="0"/>
        <v>11.333333333333334</v>
      </c>
      <c r="I40" s="15">
        <v>5</v>
      </c>
      <c r="J40" s="15">
        <v>13</v>
      </c>
      <c r="K40" s="20">
        <f t="shared" si="1"/>
        <v>7.666666666666667</v>
      </c>
      <c r="L40" s="15">
        <v>7.5</v>
      </c>
      <c r="M40" s="15">
        <v>14</v>
      </c>
      <c r="N40" s="20">
        <f t="shared" si="2"/>
        <v>9.6666666666666661</v>
      </c>
      <c r="O40" s="15">
        <v>12.5</v>
      </c>
      <c r="P40" s="20">
        <f t="shared" si="3"/>
        <v>12.5</v>
      </c>
      <c r="Q40" s="15">
        <v>8</v>
      </c>
      <c r="R40" s="20">
        <f t="shared" si="4"/>
        <v>8</v>
      </c>
      <c r="S40" s="15">
        <v>9.5</v>
      </c>
      <c r="T40" s="20">
        <f t="shared" si="5"/>
        <v>9.5</v>
      </c>
      <c r="U40" s="15">
        <v>5</v>
      </c>
      <c r="V40" s="20">
        <f t="shared" si="6"/>
        <v>5</v>
      </c>
      <c r="W40" s="15">
        <v>11</v>
      </c>
      <c r="X40" s="20">
        <f t="shared" si="7"/>
        <v>11</v>
      </c>
      <c r="Y40" s="15">
        <v>10</v>
      </c>
      <c r="Z40" s="20">
        <f t="shared" si="8"/>
        <v>10</v>
      </c>
      <c r="AA40" s="148"/>
      <c r="AB40" s="286">
        <v>12</v>
      </c>
      <c r="AC40" s="286">
        <v>12.5</v>
      </c>
      <c r="AD40" s="287">
        <f t="shared" si="9"/>
        <v>12.166666666666666</v>
      </c>
      <c r="AE40" s="286">
        <v>17</v>
      </c>
      <c r="AF40" s="286">
        <v>10</v>
      </c>
      <c r="AG40" s="287">
        <f t="shared" si="20"/>
        <v>14.666666666666666</v>
      </c>
      <c r="AH40" s="286">
        <v>9</v>
      </c>
      <c r="AI40" s="286">
        <v>9</v>
      </c>
      <c r="AJ40" s="287">
        <f t="shared" si="10"/>
        <v>9</v>
      </c>
      <c r="AK40" s="286">
        <v>7.5</v>
      </c>
      <c r="AL40" s="287">
        <f t="shared" si="11"/>
        <v>7.5</v>
      </c>
      <c r="AM40" s="286">
        <v>10</v>
      </c>
      <c r="AN40" s="287">
        <f t="shared" ref="AN40" si="84">AM40</f>
        <v>10</v>
      </c>
      <c r="AO40" s="286">
        <v>7.5</v>
      </c>
      <c r="AP40" s="287">
        <f t="shared" si="13"/>
        <v>7.5</v>
      </c>
      <c r="AQ40" s="286">
        <v>12</v>
      </c>
      <c r="AR40" s="287">
        <f t="shared" ref="AR40" si="85">AQ40</f>
        <v>12</v>
      </c>
      <c r="AS40" s="286">
        <v>15.5</v>
      </c>
      <c r="AT40" s="287">
        <f t="shared" si="15"/>
        <v>15.5</v>
      </c>
      <c r="AU40" s="286">
        <v>11.5</v>
      </c>
      <c r="AV40" s="288">
        <f t="shared" ref="AV40" si="86">AU40</f>
        <v>11.5</v>
      </c>
    </row>
    <row r="41" spans="1:48" ht="18" customHeight="1">
      <c r="A41" s="304"/>
      <c r="B41" s="285">
        <v>26</v>
      </c>
      <c r="C41" s="176" t="s">
        <v>609</v>
      </c>
      <c r="D41" s="176" t="s">
        <v>327</v>
      </c>
      <c r="E41" s="176" t="s">
        <v>611</v>
      </c>
      <c r="F41" s="16">
        <v>10.5</v>
      </c>
      <c r="G41" s="16">
        <v>10</v>
      </c>
      <c r="H41" s="20">
        <f t="shared" si="0"/>
        <v>10.333333333333334</v>
      </c>
      <c r="I41" s="16">
        <v>10</v>
      </c>
      <c r="J41" s="16">
        <v>12.5</v>
      </c>
      <c r="K41" s="20">
        <f t="shared" si="1"/>
        <v>10.833333333333334</v>
      </c>
      <c r="L41" s="16">
        <v>9.5</v>
      </c>
      <c r="M41" s="16">
        <v>12</v>
      </c>
      <c r="N41" s="20">
        <f t="shared" si="2"/>
        <v>10.333333333333334</v>
      </c>
      <c r="O41" s="16">
        <v>11</v>
      </c>
      <c r="P41" s="20">
        <f t="shared" si="3"/>
        <v>11</v>
      </c>
      <c r="Q41" s="16">
        <v>10</v>
      </c>
      <c r="R41" s="20">
        <f t="shared" si="4"/>
        <v>10</v>
      </c>
      <c r="S41" s="16">
        <v>8</v>
      </c>
      <c r="T41" s="20">
        <f t="shared" si="5"/>
        <v>8</v>
      </c>
      <c r="U41" s="16">
        <v>7</v>
      </c>
      <c r="V41" s="20">
        <f t="shared" si="6"/>
        <v>7</v>
      </c>
      <c r="W41" s="16">
        <v>4</v>
      </c>
      <c r="X41" s="20">
        <f t="shared" si="7"/>
        <v>4</v>
      </c>
      <c r="Y41" s="16">
        <v>7.5</v>
      </c>
      <c r="Z41" s="20">
        <f t="shared" si="8"/>
        <v>7.5</v>
      </c>
      <c r="AA41" s="148"/>
      <c r="AB41" s="7">
        <v>11</v>
      </c>
      <c r="AC41" s="7">
        <v>11</v>
      </c>
      <c r="AD41" s="20">
        <f t="shared" si="9"/>
        <v>11</v>
      </c>
      <c r="AE41" s="7">
        <v>16</v>
      </c>
      <c r="AF41" s="7">
        <v>11</v>
      </c>
      <c r="AG41" s="20">
        <f t="shared" si="20"/>
        <v>14.333333333333334</v>
      </c>
      <c r="AH41" s="7">
        <v>10.5</v>
      </c>
      <c r="AI41" s="7">
        <v>9</v>
      </c>
      <c r="AJ41" s="20">
        <f t="shared" si="10"/>
        <v>10</v>
      </c>
      <c r="AK41" s="7">
        <v>8</v>
      </c>
      <c r="AL41" s="20">
        <f t="shared" si="11"/>
        <v>8</v>
      </c>
      <c r="AM41" s="7">
        <v>10</v>
      </c>
      <c r="AN41" s="20">
        <f t="shared" ref="AN41" si="87">AM41</f>
        <v>10</v>
      </c>
      <c r="AO41" s="7">
        <v>11</v>
      </c>
      <c r="AP41" s="20">
        <f t="shared" si="13"/>
        <v>11</v>
      </c>
      <c r="AQ41" s="7">
        <v>12.5</v>
      </c>
      <c r="AR41" s="20">
        <f t="shared" ref="AR41" si="88">AQ41</f>
        <v>12.5</v>
      </c>
      <c r="AS41" s="7">
        <v>10</v>
      </c>
      <c r="AT41" s="20">
        <f t="shared" si="15"/>
        <v>10</v>
      </c>
      <c r="AU41" s="7">
        <v>13.5</v>
      </c>
      <c r="AV41" s="144">
        <f t="shared" ref="AV41" si="89">AU41</f>
        <v>13.5</v>
      </c>
    </row>
    <row r="42" spans="1:48" ht="18" customHeight="1">
      <c r="A42" s="304"/>
      <c r="B42" s="285">
        <v>27</v>
      </c>
      <c r="C42" s="176" t="s">
        <v>612</v>
      </c>
      <c r="D42" s="176" t="s">
        <v>614</v>
      </c>
      <c r="E42" s="176" t="s">
        <v>615</v>
      </c>
      <c r="F42" s="15">
        <v>12.5</v>
      </c>
      <c r="G42" s="15">
        <v>10</v>
      </c>
      <c r="H42" s="20">
        <f t="shared" si="0"/>
        <v>11.666666666666666</v>
      </c>
      <c r="I42" s="15">
        <v>10</v>
      </c>
      <c r="J42" s="15">
        <v>12</v>
      </c>
      <c r="K42" s="20">
        <f t="shared" si="1"/>
        <v>10.666666666666666</v>
      </c>
      <c r="L42" s="15">
        <v>15</v>
      </c>
      <c r="M42" s="15">
        <v>14</v>
      </c>
      <c r="N42" s="20">
        <f t="shared" si="2"/>
        <v>14.666666666666666</v>
      </c>
      <c r="O42" s="15">
        <v>12</v>
      </c>
      <c r="P42" s="20">
        <f t="shared" si="3"/>
        <v>12</v>
      </c>
      <c r="Q42" s="15">
        <v>8.5</v>
      </c>
      <c r="R42" s="20">
        <f t="shared" si="4"/>
        <v>8.5</v>
      </c>
      <c r="S42" s="15">
        <v>10</v>
      </c>
      <c r="T42" s="20">
        <f t="shared" si="5"/>
        <v>10</v>
      </c>
      <c r="U42" s="15">
        <v>10</v>
      </c>
      <c r="V42" s="20">
        <f t="shared" si="6"/>
        <v>10</v>
      </c>
      <c r="W42" s="15">
        <v>7</v>
      </c>
      <c r="X42" s="20">
        <f t="shared" si="7"/>
        <v>7</v>
      </c>
      <c r="Y42" s="15">
        <v>14</v>
      </c>
      <c r="Z42" s="20">
        <f t="shared" si="8"/>
        <v>14</v>
      </c>
      <c r="AA42" s="148"/>
      <c r="AB42" s="7">
        <v>5.5</v>
      </c>
      <c r="AC42" s="7">
        <v>12</v>
      </c>
      <c r="AD42" s="20">
        <f t="shared" si="9"/>
        <v>7.666666666666667</v>
      </c>
      <c r="AE42" s="7">
        <v>14</v>
      </c>
      <c r="AF42" s="7">
        <v>13.5</v>
      </c>
      <c r="AG42" s="20">
        <f t="shared" si="20"/>
        <v>13.833333333333334</v>
      </c>
      <c r="AH42" s="7">
        <v>14.5</v>
      </c>
      <c r="AI42" s="7">
        <v>9</v>
      </c>
      <c r="AJ42" s="20">
        <f t="shared" si="10"/>
        <v>12.666666666666666</v>
      </c>
      <c r="AK42" s="7">
        <v>5.5</v>
      </c>
      <c r="AL42" s="20">
        <f t="shared" si="11"/>
        <v>5.5</v>
      </c>
      <c r="AM42" s="7">
        <v>10</v>
      </c>
      <c r="AN42" s="20">
        <f t="shared" ref="AN42" si="90">AM42</f>
        <v>10</v>
      </c>
      <c r="AO42" s="7">
        <v>8.5</v>
      </c>
      <c r="AP42" s="20">
        <f t="shared" si="13"/>
        <v>8.5</v>
      </c>
      <c r="AQ42" s="7">
        <v>8</v>
      </c>
      <c r="AR42" s="20">
        <f t="shared" ref="AR42" si="91">AQ42</f>
        <v>8</v>
      </c>
      <c r="AS42" s="7">
        <v>14.5</v>
      </c>
      <c r="AT42" s="20">
        <f t="shared" si="15"/>
        <v>14.5</v>
      </c>
      <c r="AU42" s="7">
        <v>15</v>
      </c>
      <c r="AV42" s="144">
        <f t="shared" ref="AV42" si="92">AU42</f>
        <v>15</v>
      </c>
    </row>
    <row r="43" spans="1:48" ht="18" customHeight="1">
      <c r="A43" s="304"/>
      <c r="B43" s="285">
        <v>28</v>
      </c>
      <c r="C43" s="176" t="s">
        <v>616</v>
      </c>
      <c r="D43" s="176" t="s">
        <v>619</v>
      </c>
      <c r="E43" s="176" t="s">
        <v>620</v>
      </c>
      <c r="F43" s="16">
        <v>9</v>
      </c>
      <c r="G43" s="16">
        <v>9</v>
      </c>
      <c r="H43" s="20">
        <f t="shared" si="0"/>
        <v>9</v>
      </c>
      <c r="I43" s="16">
        <v>13</v>
      </c>
      <c r="J43" s="16">
        <v>11</v>
      </c>
      <c r="K43" s="20">
        <f t="shared" si="1"/>
        <v>12.333333333333334</v>
      </c>
      <c r="L43" s="16">
        <v>15</v>
      </c>
      <c r="M43" s="16">
        <v>8.5</v>
      </c>
      <c r="N43" s="20">
        <f t="shared" si="2"/>
        <v>12.833333333333334</v>
      </c>
      <c r="O43" s="16">
        <v>15</v>
      </c>
      <c r="P43" s="20">
        <f t="shared" si="3"/>
        <v>15</v>
      </c>
      <c r="Q43" s="16">
        <v>8</v>
      </c>
      <c r="R43" s="20">
        <f t="shared" si="4"/>
        <v>8</v>
      </c>
      <c r="S43" s="16">
        <v>10</v>
      </c>
      <c r="T43" s="20">
        <f t="shared" si="5"/>
        <v>10</v>
      </c>
      <c r="U43" s="16">
        <v>8</v>
      </c>
      <c r="V43" s="20">
        <f t="shared" si="6"/>
        <v>8</v>
      </c>
      <c r="W43" s="16">
        <v>7</v>
      </c>
      <c r="X43" s="20">
        <f t="shared" si="7"/>
        <v>7</v>
      </c>
      <c r="Y43" s="16">
        <v>8</v>
      </c>
      <c r="Z43" s="20">
        <f t="shared" si="8"/>
        <v>8</v>
      </c>
      <c r="AA43" s="148"/>
      <c r="AB43" s="7">
        <v>8.5</v>
      </c>
      <c r="AC43" s="7">
        <v>11</v>
      </c>
      <c r="AD43" s="20">
        <f t="shared" si="9"/>
        <v>9.3333333333333339</v>
      </c>
      <c r="AE43" s="7">
        <v>3</v>
      </c>
      <c r="AF43" s="7">
        <v>10</v>
      </c>
      <c r="AG43" s="20">
        <f t="shared" si="20"/>
        <v>5.333333333333333</v>
      </c>
      <c r="AH43" s="7">
        <v>6.5</v>
      </c>
      <c r="AI43" s="7">
        <v>8</v>
      </c>
      <c r="AJ43" s="20">
        <f t="shared" si="10"/>
        <v>7</v>
      </c>
      <c r="AK43" s="7">
        <v>10</v>
      </c>
      <c r="AL43" s="20">
        <f t="shared" si="11"/>
        <v>10</v>
      </c>
      <c r="AM43" s="7">
        <v>6.5</v>
      </c>
      <c r="AN43" s="20">
        <f t="shared" ref="AN43" si="93">AM43</f>
        <v>6.5</v>
      </c>
      <c r="AO43" s="7">
        <v>10</v>
      </c>
      <c r="AP43" s="20">
        <f t="shared" si="13"/>
        <v>10</v>
      </c>
      <c r="AQ43" s="7">
        <v>13</v>
      </c>
      <c r="AR43" s="20">
        <f t="shared" ref="AR43" si="94">AQ43</f>
        <v>13</v>
      </c>
      <c r="AS43" s="7">
        <v>8</v>
      </c>
      <c r="AT43" s="20">
        <f t="shared" si="15"/>
        <v>8</v>
      </c>
      <c r="AU43" s="212">
        <v>13.5</v>
      </c>
      <c r="AV43" s="144">
        <f t="shared" ref="AV43" si="95">AU43</f>
        <v>13.5</v>
      </c>
    </row>
    <row r="44" spans="1:48" ht="18" customHeight="1">
      <c r="A44" s="304"/>
      <c r="B44" s="285">
        <v>29</v>
      </c>
      <c r="C44" s="176" t="s">
        <v>621</v>
      </c>
      <c r="D44" s="176" t="s">
        <v>619</v>
      </c>
      <c r="E44" s="176" t="s">
        <v>623</v>
      </c>
      <c r="F44" s="16">
        <v>10</v>
      </c>
      <c r="G44" s="16">
        <v>10.5</v>
      </c>
      <c r="H44" s="20">
        <f t="shared" si="0"/>
        <v>10.166666666666666</v>
      </c>
      <c r="I44" s="16">
        <v>6</v>
      </c>
      <c r="J44" s="16">
        <v>10.5</v>
      </c>
      <c r="K44" s="20">
        <f t="shared" si="1"/>
        <v>7.5</v>
      </c>
      <c r="L44" s="16">
        <v>11.5</v>
      </c>
      <c r="M44" s="16">
        <v>9.5</v>
      </c>
      <c r="N44" s="20">
        <f t="shared" si="2"/>
        <v>10.833333333333334</v>
      </c>
      <c r="O44" s="16">
        <v>9</v>
      </c>
      <c r="P44" s="20">
        <f t="shared" si="3"/>
        <v>9</v>
      </c>
      <c r="Q44" s="16">
        <v>8</v>
      </c>
      <c r="R44" s="20">
        <f t="shared" si="4"/>
        <v>8</v>
      </c>
      <c r="S44" s="16">
        <v>10</v>
      </c>
      <c r="T44" s="20">
        <f t="shared" si="5"/>
        <v>10</v>
      </c>
      <c r="U44" s="16">
        <v>10</v>
      </c>
      <c r="V44" s="20">
        <f t="shared" si="6"/>
        <v>10</v>
      </c>
      <c r="W44" s="16">
        <v>9</v>
      </c>
      <c r="X44" s="20">
        <f t="shared" si="7"/>
        <v>9</v>
      </c>
      <c r="Y44" s="16">
        <v>10.5</v>
      </c>
      <c r="Z44" s="20">
        <f t="shared" si="8"/>
        <v>10.5</v>
      </c>
      <c r="AA44" s="148"/>
      <c r="AB44" s="286">
        <v>10</v>
      </c>
      <c r="AC44" s="286">
        <v>11.5</v>
      </c>
      <c r="AD44" s="287">
        <f t="shared" si="9"/>
        <v>10.5</v>
      </c>
      <c r="AE44" s="286">
        <v>12.5</v>
      </c>
      <c r="AF44" s="286">
        <v>12.5</v>
      </c>
      <c r="AG44" s="287">
        <f t="shared" si="20"/>
        <v>12.5</v>
      </c>
      <c r="AH44" s="286">
        <v>14</v>
      </c>
      <c r="AI44" s="286">
        <v>11.5</v>
      </c>
      <c r="AJ44" s="287">
        <f t="shared" si="10"/>
        <v>13.166666666666666</v>
      </c>
      <c r="AK44" s="286">
        <v>10</v>
      </c>
      <c r="AL44" s="287">
        <f t="shared" si="11"/>
        <v>10</v>
      </c>
      <c r="AM44" s="286">
        <v>11</v>
      </c>
      <c r="AN44" s="287">
        <f t="shared" ref="AN44" si="96">AM44</f>
        <v>11</v>
      </c>
      <c r="AO44" s="286">
        <v>10</v>
      </c>
      <c r="AP44" s="287">
        <f t="shared" si="13"/>
        <v>10</v>
      </c>
      <c r="AQ44" s="286">
        <v>6.5</v>
      </c>
      <c r="AR44" s="287">
        <f t="shared" ref="AR44" si="97">AQ44</f>
        <v>6.5</v>
      </c>
      <c r="AS44" s="286">
        <v>10</v>
      </c>
      <c r="AT44" s="287">
        <f t="shared" si="15"/>
        <v>10</v>
      </c>
      <c r="AU44" s="286">
        <v>14</v>
      </c>
      <c r="AV44" s="288">
        <f t="shared" ref="AV44" si="98">AU44</f>
        <v>14</v>
      </c>
    </row>
    <row r="45" spans="1:48" ht="18" customHeight="1">
      <c r="A45" s="304"/>
      <c r="B45" s="285">
        <v>30</v>
      </c>
      <c r="C45" s="176" t="s">
        <v>624</v>
      </c>
      <c r="D45" s="176" t="s">
        <v>626</v>
      </c>
      <c r="E45" s="176" t="s">
        <v>120</v>
      </c>
      <c r="F45" s="16">
        <v>9</v>
      </c>
      <c r="G45" s="16">
        <v>10</v>
      </c>
      <c r="H45" s="20">
        <f t="shared" si="0"/>
        <v>9.3333333333333339</v>
      </c>
      <c r="I45" s="16">
        <v>5</v>
      </c>
      <c r="J45" s="16">
        <v>10</v>
      </c>
      <c r="K45" s="20">
        <f t="shared" si="1"/>
        <v>6.666666666666667</v>
      </c>
      <c r="L45" s="16">
        <v>15</v>
      </c>
      <c r="M45" s="16">
        <v>11</v>
      </c>
      <c r="N45" s="20">
        <f t="shared" si="2"/>
        <v>13.666666666666666</v>
      </c>
      <c r="O45" s="16">
        <v>13</v>
      </c>
      <c r="P45" s="20">
        <f t="shared" si="3"/>
        <v>13</v>
      </c>
      <c r="Q45" s="16">
        <v>11</v>
      </c>
      <c r="R45" s="20">
        <f t="shared" si="4"/>
        <v>11</v>
      </c>
      <c r="S45" s="16">
        <v>10.5</v>
      </c>
      <c r="T45" s="20">
        <f t="shared" si="5"/>
        <v>10.5</v>
      </c>
      <c r="U45" s="16">
        <v>5</v>
      </c>
      <c r="V45" s="20">
        <f t="shared" si="6"/>
        <v>5</v>
      </c>
      <c r="W45" s="16">
        <v>12</v>
      </c>
      <c r="X45" s="20">
        <f t="shared" si="7"/>
        <v>12</v>
      </c>
      <c r="Y45" s="16">
        <v>13</v>
      </c>
      <c r="Z45" s="20">
        <f t="shared" si="8"/>
        <v>13</v>
      </c>
      <c r="AA45" s="148"/>
      <c r="AB45" s="7">
        <v>10</v>
      </c>
      <c r="AC45" s="7">
        <v>11.5</v>
      </c>
      <c r="AD45" s="20">
        <f t="shared" si="9"/>
        <v>10.5</v>
      </c>
      <c r="AE45" s="7">
        <v>13</v>
      </c>
      <c r="AF45" s="7">
        <v>10</v>
      </c>
      <c r="AG45" s="20">
        <f t="shared" si="20"/>
        <v>12</v>
      </c>
      <c r="AH45" s="7">
        <v>13</v>
      </c>
      <c r="AI45" s="7">
        <v>13.5</v>
      </c>
      <c r="AJ45" s="20">
        <f t="shared" si="10"/>
        <v>13.166666666666666</v>
      </c>
      <c r="AK45" s="7">
        <v>7.5</v>
      </c>
      <c r="AL45" s="20">
        <f t="shared" si="11"/>
        <v>7.5</v>
      </c>
      <c r="AM45" s="7">
        <v>9</v>
      </c>
      <c r="AN45" s="20">
        <f t="shared" ref="AN45" si="99">AM45</f>
        <v>9</v>
      </c>
      <c r="AO45" s="7">
        <v>8.5</v>
      </c>
      <c r="AP45" s="20">
        <f t="shared" si="13"/>
        <v>8.5</v>
      </c>
      <c r="AQ45" s="7">
        <v>12</v>
      </c>
      <c r="AR45" s="20">
        <f t="shared" ref="AR45" si="100">AQ45</f>
        <v>12</v>
      </c>
      <c r="AS45" s="173">
        <v>12</v>
      </c>
      <c r="AT45" s="20">
        <f t="shared" si="15"/>
        <v>12</v>
      </c>
      <c r="AU45" s="7">
        <v>14</v>
      </c>
      <c r="AV45" s="144">
        <f t="shared" ref="AV45" si="101">AU45</f>
        <v>14</v>
      </c>
    </row>
    <row r="46" spans="1:48" ht="18" customHeight="1">
      <c r="A46" s="304"/>
      <c r="B46" s="285">
        <v>31</v>
      </c>
      <c r="C46" s="176" t="s">
        <v>59</v>
      </c>
      <c r="D46" s="176" t="s">
        <v>60</v>
      </c>
      <c r="E46" s="176" t="s">
        <v>61</v>
      </c>
      <c r="F46" s="15">
        <v>10</v>
      </c>
      <c r="G46" s="15">
        <v>11</v>
      </c>
      <c r="H46" s="20">
        <f t="shared" si="0"/>
        <v>10.333333333333334</v>
      </c>
      <c r="I46" s="15">
        <v>11</v>
      </c>
      <c r="J46" s="15">
        <v>12</v>
      </c>
      <c r="K46" s="20">
        <f t="shared" si="1"/>
        <v>11.333333333333334</v>
      </c>
      <c r="L46" s="15">
        <v>11.5</v>
      </c>
      <c r="M46" s="15">
        <v>9.5</v>
      </c>
      <c r="N46" s="20">
        <f t="shared" si="2"/>
        <v>10.833333333333334</v>
      </c>
      <c r="O46" s="15">
        <v>13</v>
      </c>
      <c r="P46" s="20">
        <f t="shared" si="3"/>
        <v>13</v>
      </c>
      <c r="Q46" s="15">
        <v>13</v>
      </c>
      <c r="R46" s="20">
        <f t="shared" si="4"/>
        <v>13</v>
      </c>
      <c r="S46" s="15">
        <v>7.5</v>
      </c>
      <c r="T46" s="20">
        <f t="shared" si="5"/>
        <v>7.5</v>
      </c>
      <c r="U46" s="15">
        <v>16</v>
      </c>
      <c r="V46" s="20">
        <f t="shared" si="6"/>
        <v>16</v>
      </c>
      <c r="W46" s="15">
        <v>10</v>
      </c>
      <c r="X46" s="20">
        <f t="shared" si="7"/>
        <v>10</v>
      </c>
      <c r="Y46" s="15">
        <v>10</v>
      </c>
      <c r="Z46" s="20">
        <f t="shared" si="8"/>
        <v>10</v>
      </c>
      <c r="AA46" s="148"/>
      <c r="AB46" s="7">
        <v>11</v>
      </c>
      <c r="AC46" s="7">
        <v>12.5</v>
      </c>
      <c r="AD46" s="20">
        <f t="shared" si="9"/>
        <v>11.5</v>
      </c>
      <c r="AE46" s="7">
        <v>5</v>
      </c>
      <c r="AF46" s="7">
        <v>11.5</v>
      </c>
      <c r="AG46" s="20">
        <f t="shared" si="20"/>
        <v>7.166666666666667</v>
      </c>
      <c r="AH46" s="7">
        <v>17.5</v>
      </c>
      <c r="AI46" s="7">
        <v>14</v>
      </c>
      <c r="AJ46" s="20">
        <f t="shared" si="10"/>
        <v>16.333333333333332</v>
      </c>
      <c r="AK46" s="7">
        <v>7.5</v>
      </c>
      <c r="AL46" s="20">
        <f t="shared" si="11"/>
        <v>7.5</v>
      </c>
      <c r="AM46" s="7">
        <v>10</v>
      </c>
      <c r="AN46" s="20">
        <f t="shared" ref="AN46" si="102">AM46</f>
        <v>10</v>
      </c>
      <c r="AO46" s="7">
        <v>7.5</v>
      </c>
      <c r="AP46" s="20">
        <f t="shared" si="13"/>
        <v>7.5</v>
      </c>
      <c r="AQ46" s="7">
        <v>10</v>
      </c>
      <c r="AR46" s="20">
        <f t="shared" ref="AR46" si="103">AQ46</f>
        <v>10</v>
      </c>
      <c r="AS46" s="212">
        <v>10</v>
      </c>
      <c r="AT46" s="20">
        <f t="shared" si="15"/>
        <v>10</v>
      </c>
      <c r="AU46" s="7">
        <v>10</v>
      </c>
      <c r="AV46" s="144">
        <f t="shared" ref="AV46" si="104">AU46</f>
        <v>10</v>
      </c>
    </row>
    <row r="47" spans="1:48" ht="18" customHeight="1">
      <c r="A47" s="304"/>
      <c r="B47" s="285">
        <v>32</v>
      </c>
      <c r="C47" s="176" t="s">
        <v>330</v>
      </c>
      <c r="D47" s="176" t="s">
        <v>329</v>
      </c>
      <c r="E47" s="176" t="s">
        <v>632</v>
      </c>
      <c r="F47" s="16">
        <v>10</v>
      </c>
      <c r="G47" s="16">
        <v>11</v>
      </c>
      <c r="H47" s="20">
        <f t="shared" si="0"/>
        <v>10.333333333333334</v>
      </c>
      <c r="I47" s="16">
        <v>12</v>
      </c>
      <c r="J47" s="16">
        <v>11.5</v>
      </c>
      <c r="K47" s="20">
        <f t="shared" si="1"/>
        <v>11.833333333333334</v>
      </c>
      <c r="L47" s="16">
        <v>10</v>
      </c>
      <c r="M47" s="16">
        <v>10</v>
      </c>
      <c r="N47" s="20">
        <f t="shared" si="2"/>
        <v>10</v>
      </c>
      <c r="O47" s="16">
        <v>10</v>
      </c>
      <c r="P47" s="20">
        <f t="shared" si="3"/>
        <v>10</v>
      </c>
      <c r="Q47" s="16">
        <v>14.5</v>
      </c>
      <c r="R47" s="20">
        <f t="shared" si="4"/>
        <v>14.5</v>
      </c>
      <c r="S47" s="16">
        <v>10</v>
      </c>
      <c r="T47" s="20">
        <f t="shared" si="5"/>
        <v>10</v>
      </c>
      <c r="U47" s="16">
        <v>10</v>
      </c>
      <c r="V47" s="20">
        <f t="shared" si="6"/>
        <v>10</v>
      </c>
      <c r="W47" s="16">
        <v>10.5</v>
      </c>
      <c r="X47" s="20">
        <f t="shared" si="7"/>
        <v>10.5</v>
      </c>
      <c r="Y47" s="16">
        <v>10</v>
      </c>
      <c r="Z47" s="20">
        <f t="shared" si="8"/>
        <v>10</v>
      </c>
      <c r="AA47" s="148"/>
      <c r="AB47" s="7">
        <v>10</v>
      </c>
      <c r="AC47" s="7">
        <v>11</v>
      </c>
      <c r="AD47" s="20">
        <f t="shared" si="9"/>
        <v>10.333333333333334</v>
      </c>
      <c r="AE47" s="7">
        <v>7</v>
      </c>
      <c r="AF47" s="7">
        <v>10.5</v>
      </c>
      <c r="AG47" s="20">
        <f t="shared" si="20"/>
        <v>8.1666666666666661</v>
      </c>
      <c r="AH47" s="7">
        <v>12.17</v>
      </c>
      <c r="AI47" s="7">
        <v>12.17</v>
      </c>
      <c r="AJ47" s="20">
        <f t="shared" si="10"/>
        <v>12.17</v>
      </c>
      <c r="AK47" s="7">
        <v>10</v>
      </c>
      <c r="AL47" s="20">
        <f t="shared" si="11"/>
        <v>10</v>
      </c>
      <c r="AM47" s="7">
        <v>6.5</v>
      </c>
      <c r="AN47" s="20">
        <f t="shared" ref="AN47" si="105">AM47</f>
        <v>6.5</v>
      </c>
      <c r="AO47" s="7">
        <v>10</v>
      </c>
      <c r="AP47" s="20">
        <f t="shared" si="13"/>
        <v>10</v>
      </c>
      <c r="AQ47" s="7">
        <v>6</v>
      </c>
      <c r="AR47" s="20">
        <f t="shared" ref="AR47" si="106">AQ47</f>
        <v>6</v>
      </c>
      <c r="AS47" s="7">
        <v>10</v>
      </c>
      <c r="AT47" s="20">
        <f t="shared" si="15"/>
        <v>10</v>
      </c>
      <c r="AU47" s="7">
        <v>12</v>
      </c>
      <c r="AV47" s="144">
        <f t="shared" ref="AV47" si="107">AU47</f>
        <v>12</v>
      </c>
    </row>
    <row r="48" spans="1:48" ht="18" customHeight="1">
      <c r="A48" s="304"/>
      <c r="B48" s="285">
        <v>33</v>
      </c>
      <c r="C48" s="176" t="s">
        <v>333</v>
      </c>
      <c r="D48" s="176" t="s">
        <v>334</v>
      </c>
      <c r="E48" s="176" t="s">
        <v>12</v>
      </c>
      <c r="F48" s="16">
        <v>7.5</v>
      </c>
      <c r="G48" s="16">
        <v>10.5</v>
      </c>
      <c r="H48" s="20">
        <f t="shared" si="0"/>
        <v>8.5</v>
      </c>
      <c r="I48" s="16">
        <v>9</v>
      </c>
      <c r="J48" s="16">
        <v>11.5</v>
      </c>
      <c r="K48" s="20">
        <f t="shared" si="1"/>
        <v>9.8333333333333339</v>
      </c>
      <c r="L48" s="16">
        <v>5</v>
      </c>
      <c r="M48" s="16">
        <v>11</v>
      </c>
      <c r="N48" s="20">
        <f t="shared" si="2"/>
        <v>7</v>
      </c>
      <c r="O48" s="16">
        <v>12</v>
      </c>
      <c r="P48" s="20">
        <f t="shared" si="3"/>
        <v>12</v>
      </c>
      <c r="Q48" s="16">
        <v>12</v>
      </c>
      <c r="R48" s="20">
        <f t="shared" si="4"/>
        <v>12</v>
      </c>
      <c r="S48" s="16">
        <v>14</v>
      </c>
      <c r="T48" s="20">
        <f t="shared" si="5"/>
        <v>14</v>
      </c>
      <c r="U48" s="16">
        <v>10</v>
      </c>
      <c r="V48" s="20">
        <f t="shared" si="6"/>
        <v>10</v>
      </c>
      <c r="W48" s="16">
        <v>11</v>
      </c>
      <c r="X48" s="20">
        <f t="shared" si="7"/>
        <v>11</v>
      </c>
      <c r="Y48" s="16">
        <v>13</v>
      </c>
      <c r="Z48" s="20">
        <f t="shared" si="8"/>
        <v>13</v>
      </c>
      <c r="AA48" s="148"/>
      <c r="AB48" s="7">
        <v>8</v>
      </c>
      <c r="AC48" s="7">
        <v>12.5</v>
      </c>
      <c r="AD48" s="20">
        <f t="shared" si="9"/>
        <v>9.5</v>
      </c>
      <c r="AE48" s="7">
        <v>6</v>
      </c>
      <c r="AF48" s="7">
        <v>10.5</v>
      </c>
      <c r="AG48" s="20">
        <f t="shared" si="20"/>
        <v>7.5</v>
      </c>
      <c r="AH48" s="7">
        <v>12</v>
      </c>
      <c r="AI48" s="7">
        <v>12</v>
      </c>
      <c r="AJ48" s="20">
        <f t="shared" si="10"/>
        <v>12</v>
      </c>
      <c r="AK48" s="212">
        <v>8</v>
      </c>
      <c r="AL48" s="20">
        <f t="shared" si="11"/>
        <v>8</v>
      </c>
      <c r="AM48" s="7">
        <v>10</v>
      </c>
      <c r="AN48" s="20">
        <f t="shared" ref="AN48" si="108">AM48</f>
        <v>10</v>
      </c>
      <c r="AO48" s="7">
        <v>12</v>
      </c>
      <c r="AP48" s="20">
        <f t="shared" si="13"/>
        <v>12</v>
      </c>
      <c r="AQ48" s="7">
        <v>9</v>
      </c>
      <c r="AR48" s="20">
        <f t="shared" ref="AR48" si="109">AQ48</f>
        <v>9</v>
      </c>
      <c r="AS48" s="7">
        <v>10</v>
      </c>
      <c r="AT48" s="20">
        <f t="shared" si="15"/>
        <v>10</v>
      </c>
      <c r="AU48" s="7">
        <v>12</v>
      </c>
      <c r="AV48" s="144">
        <f t="shared" ref="AV48" si="110">AU48</f>
        <v>12</v>
      </c>
    </row>
    <row r="49" spans="1:48" ht="18" customHeight="1">
      <c r="A49" s="304"/>
      <c r="B49" s="285">
        <v>34</v>
      </c>
      <c r="C49" s="176" t="s">
        <v>634</v>
      </c>
      <c r="D49" s="176" t="s">
        <v>636</v>
      </c>
      <c r="E49" s="176" t="s">
        <v>637</v>
      </c>
      <c r="F49" s="16">
        <v>7.5</v>
      </c>
      <c r="G49" s="16">
        <v>11.5</v>
      </c>
      <c r="H49" s="20">
        <f t="shared" si="0"/>
        <v>8.8333333333333339</v>
      </c>
      <c r="I49" s="16">
        <v>13</v>
      </c>
      <c r="J49" s="16">
        <v>12.5</v>
      </c>
      <c r="K49" s="20">
        <f t="shared" si="1"/>
        <v>12.833333333333334</v>
      </c>
      <c r="L49" s="16">
        <v>15</v>
      </c>
      <c r="M49" s="16">
        <v>10.5</v>
      </c>
      <c r="N49" s="20">
        <f t="shared" si="2"/>
        <v>13.5</v>
      </c>
      <c r="O49" s="16">
        <v>11</v>
      </c>
      <c r="P49" s="20">
        <f t="shared" si="3"/>
        <v>11</v>
      </c>
      <c r="Q49" s="16">
        <v>10</v>
      </c>
      <c r="R49" s="20">
        <f t="shared" si="4"/>
        <v>10</v>
      </c>
      <c r="S49" s="16">
        <v>7</v>
      </c>
      <c r="T49" s="20">
        <f t="shared" si="5"/>
        <v>7</v>
      </c>
      <c r="U49" s="16">
        <v>6</v>
      </c>
      <c r="V49" s="20">
        <f t="shared" si="6"/>
        <v>6</v>
      </c>
      <c r="W49" s="16">
        <v>8</v>
      </c>
      <c r="X49" s="20">
        <f t="shared" si="7"/>
        <v>8</v>
      </c>
      <c r="Y49" s="16">
        <v>7</v>
      </c>
      <c r="Z49" s="20">
        <f t="shared" si="8"/>
        <v>7</v>
      </c>
      <c r="AA49" s="148"/>
      <c r="AB49" s="286">
        <v>13.5</v>
      </c>
      <c r="AC49" s="286">
        <v>14.5</v>
      </c>
      <c r="AD49" s="287">
        <f t="shared" si="9"/>
        <v>13.833333333333334</v>
      </c>
      <c r="AE49" s="286">
        <v>13</v>
      </c>
      <c r="AF49" s="286">
        <v>15</v>
      </c>
      <c r="AG49" s="287">
        <f t="shared" si="20"/>
        <v>13.666666666666666</v>
      </c>
      <c r="AH49" s="286">
        <v>13</v>
      </c>
      <c r="AI49" s="286">
        <v>14</v>
      </c>
      <c r="AJ49" s="287">
        <f t="shared" si="10"/>
        <v>13.333333333333334</v>
      </c>
      <c r="AK49" s="286">
        <v>8.5</v>
      </c>
      <c r="AL49" s="287">
        <f t="shared" si="11"/>
        <v>8.5</v>
      </c>
      <c r="AM49" s="286">
        <v>14</v>
      </c>
      <c r="AN49" s="287">
        <f t="shared" ref="AN49" si="111">AM49</f>
        <v>14</v>
      </c>
      <c r="AO49" s="286">
        <v>10</v>
      </c>
      <c r="AP49" s="287">
        <f t="shared" si="13"/>
        <v>10</v>
      </c>
      <c r="AQ49" s="286">
        <v>12.5</v>
      </c>
      <c r="AR49" s="287">
        <f t="shared" ref="AR49" si="112">AQ49</f>
        <v>12.5</v>
      </c>
      <c r="AS49" s="286">
        <v>13.5</v>
      </c>
      <c r="AT49" s="287">
        <f t="shared" si="15"/>
        <v>13.5</v>
      </c>
      <c r="AU49" s="286">
        <v>11</v>
      </c>
      <c r="AV49" s="288">
        <f t="shared" ref="AV49" si="113">AU49</f>
        <v>11</v>
      </c>
    </row>
    <row r="50" spans="1:48" ht="18" customHeight="1">
      <c r="A50" s="304"/>
      <c r="B50" s="285">
        <v>35</v>
      </c>
      <c r="C50" s="176" t="s">
        <v>336</v>
      </c>
      <c r="D50" s="176" t="s">
        <v>337</v>
      </c>
      <c r="E50" s="176" t="s">
        <v>338</v>
      </c>
      <c r="F50" s="16">
        <v>1</v>
      </c>
      <c r="G50" s="16">
        <v>10</v>
      </c>
      <c r="H50" s="20">
        <f t="shared" si="0"/>
        <v>4</v>
      </c>
      <c r="I50" s="16">
        <v>1</v>
      </c>
      <c r="J50" s="16">
        <v>12</v>
      </c>
      <c r="K50" s="20">
        <f t="shared" si="1"/>
        <v>4.666666666666667</v>
      </c>
      <c r="L50" s="16">
        <v>2</v>
      </c>
      <c r="M50" s="16">
        <v>9</v>
      </c>
      <c r="N50" s="20">
        <f t="shared" si="2"/>
        <v>4.333333333333333</v>
      </c>
      <c r="O50" s="16">
        <v>0</v>
      </c>
      <c r="P50" s="20">
        <f t="shared" si="3"/>
        <v>0</v>
      </c>
      <c r="Q50" s="16">
        <v>3</v>
      </c>
      <c r="R50" s="20">
        <f t="shared" si="4"/>
        <v>3</v>
      </c>
      <c r="S50" s="16">
        <v>3</v>
      </c>
      <c r="T50" s="20">
        <f t="shared" si="5"/>
        <v>3</v>
      </c>
      <c r="U50" s="16">
        <v>0</v>
      </c>
      <c r="V50" s="20">
        <f t="shared" si="6"/>
        <v>0</v>
      </c>
      <c r="W50" s="16">
        <v>2</v>
      </c>
      <c r="X50" s="20">
        <f t="shared" si="7"/>
        <v>2</v>
      </c>
      <c r="Y50" s="16">
        <v>4</v>
      </c>
      <c r="Z50" s="20">
        <f t="shared" si="8"/>
        <v>4</v>
      </c>
      <c r="AA50" s="148"/>
      <c r="AB50" s="7">
        <v>0</v>
      </c>
      <c r="AC50" s="7">
        <v>11</v>
      </c>
      <c r="AD50" s="20">
        <f t="shared" si="9"/>
        <v>3.6666666666666665</v>
      </c>
      <c r="AE50" s="212" t="s">
        <v>1190</v>
      </c>
      <c r="AF50" s="7">
        <v>10</v>
      </c>
      <c r="AG50" s="20" t="e">
        <f t="shared" si="20"/>
        <v>#VALUE!</v>
      </c>
      <c r="AH50" s="212" t="s">
        <v>1190</v>
      </c>
      <c r="AI50" s="7">
        <v>9</v>
      </c>
      <c r="AJ50" s="20" t="e">
        <f t="shared" si="10"/>
        <v>#VALUE!</v>
      </c>
      <c r="AK50" s="7">
        <v>0</v>
      </c>
      <c r="AL50" s="20">
        <f t="shared" si="11"/>
        <v>0</v>
      </c>
      <c r="AM50" s="212" t="s">
        <v>1207</v>
      </c>
      <c r="AN50" s="20" t="str">
        <f t="shared" ref="AN50" si="114">AM50</f>
        <v>Abs</v>
      </c>
      <c r="AO50" s="7">
        <v>0.5</v>
      </c>
      <c r="AP50" s="20">
        <f t="shared" si="13"/>
        <v>0.5</v>
      </c>
      <c r="AQ50" s="212" t="s">
        <v>1190</v>
      </c>
      <c r="AR50" s="20" t="str">
        <f t="shared" ref="AR50" si="115">AQ50</f>
        <v>\</v>
      </c>
      <c r="AS50" s="212" t="s">
        <v>1190</v>
      </c>
      <c r="AT50" s="20" t="str">
        <f t="shared" si="15"/>
        <v>\</v>
      </c>
      <c r="AU50" s="7">
        <v>0.5</v>
      </c>
      <c r="AV50" s="144">
        <f t="shared" ref="AV50" si="116">AU50</f>
        <v>0.5</v>
      </c>
    </row>
    <row r="51" spans="1:48" ht="18" customHeight="1">
      <c r="A51" s="304"/>
      <c r="B51" s="285">
        <v>36</v>
      </c>
      <c r="C51" s="176" t="s">
        <v>640</v>
      </c>
      <c r="D51" s="176" t="s">
        <v>643</v>
      </c>
      <c r="E51" s="176" t="s">
        <v>644</v>
      </c>
      <c r="F51" s="16">
        <v>11</v>
      </c>
      <c r="G51" s="16">
        <v>10.5</v>
      </c>
      <c r="H51" s="20">
        <f t="shared" si="0"/>
        <v>10.833333333333334</v>
      </c>
      <c r="I51" s="16">
        <v>10</v>
      </c>
      <c r="J51" s="16">
        <v>12</v>
      </c>
      <c r="K51" s="20">
        <f t="shared" si="1"/>
        <v>10.666666666666666</v>
      </c>
      <c r="L51" s="16">
        <v>10</v>
      </c>
      <c r="M51" s="16">
        <v>11.5</v>
      </c>
      <c r="N51" s="20">
        <f t="shared" si="2"/>
        <v>10.5</v>
      </c>
      <c r="O51" s="16">
        <v>11</v>
      </c>
      <c r="P51" s="20">
        <f t="shared" si="3"/>
        <v>11</v>
      </c>
      <c r="Q51" s="16">
        <v>8</v>
      </c>
      <c r="R51" s="20">
        <f t="shared" si="4"/>
        <v>8</v>
      </c>
      <c r="S51" s="16">
        <v>10.5</v>
      </c>
      <c r="T51" s="20">
        <f t="shared" si="5"/>
        <v>10.5</v>
      </c>
      <c r="U51" s="16">
        <v>10</v>
      </c>
      <c r="V51" s="20">
        <f t="shared" si="6"/>
        <v>10</v>
      </c>
      <c r="W51" s="16">
        <v>8</v>
      </c>
      <c r="X51" s="20">
        <f t="shared" si="7"/>
        <v>8</v>
      </c>
      <c r="Y51" s="16">
        <v>8</v>
      </c>
      <c r="Z51" s="20">
        <f t="shared" si="8"/>
        <v>8</v>
      </c>
      <c r="AA51" s="148"/>
      <c r="AB51" s="286">
        <v>4.5</v>
      </c>
      <c r="AC51" s="286">
        <v>10.5</v>
      </c>
      <c r="AD51" s="287">
        <f t="shared" si="9"/>
        <v>6.5</v>
      </c>
      <c r="AE51" s="286">
        <v>10</v>
      </c>
      <c r="AF51" s="286">
        <v>13</v>
      </c>
      <c r="AG51" s="287">
        <f t="shared" si="20"/>
        <v>11</v>
      </c>
      <c r="AH51" s="286">
        <v>11.5</v>
      </c>
      <c r="AI51" s="286">
        <v>11.5</v>
      </c>
      <c r="AJ51" s="287">
        <f t="shared" si="10"/>
        <v>11.5</v>
      </c>
      <c r="AK51" s="286">
        <v>7.5</v>
      </c>
      <c r="AL51" s="287">
        <f t="shared" si="11"/>
        <v>7.5</v>
      </c>
      <c r="AM51" s="286">
        <v>10</v>
      </c>
      <c r="AN51" s="287">
        <f t="shared" ref="AN51" si="117">AM51</f>
        <v>10</v>
      </c>
      <c r="AO51" s="286">
        <v>12</v>
      </c>
      <c r="AP51" s="287">
        <f t="shared" si="13"/>
        <v>12</v>
      </c>
      <c r="AQ51" s="286">
        <v>10</v>
      </c>
      <c r="AR51" s="287">
        <f t="shared" ref="AR51" si="118">AQ51</f>
        <v>10</v>
      </c>
      <c r="AS51" s="286">
        <v>10.5</v>
      </c>
      <c r="AT51" s="287">
        <f t="shared" si="15"/>
        <v>10.5</v>
      </c>
      <c r="AU51" s="286">
        <v>13</v>
      </c>
      <c r="AV51" s="288">
        <f t="shared" ref="AV51" si="119">AU51</f>
        <v>13</v>
      </c>
    </row>
    <row r="52" spans="1:48" ht="18" customHeight="1">
      <c r="A52" s="304"/>
      <c r="B52" s="285">
        <v>37</v>
      </c>
      <c r="C52" s="176" t="s">
        <v>343</v>
      </c>
      <c r="D52" s="176" t="s">
        <v>344</v>
      </c>
      <c r="E52" s="176" t="s">
        <v>118</v>
      </c>
      <c r="F52" s="286">
        <v>9</v>
      </c>
      <c r="G52" s="286">
        <v>10</v>
      </c>
      <c r="H52" s="287">
        <f t="shared" si="0"/>
        <v>9.3333333333333339</v>
      </c>
      <c r="I52" s="286">
        <v>12</v>
      </c>
      <c r="J52" s="286">
        <v>12.5</v>
      </c>
      <c r="K52" s="287">
        <f t="shared" si="1"/>
        <v>12.166666666666666</v>
      </c>
      <c r="L52" s="286">
        <v>10.17</v>
      </c>
      <c r="M52" s="286">
        <v>10.17</v>
      </c>
      <c r="N52" s="287">
        <f t="shared" si="2"/>
        <v>10.17</v>
      </c>
      <c r="O52" s="286">
        <v>10</v>
      </c>
      <c r="P52" s="287">
        <f t="shared" si="3"/>
        <v>10</v>
      </c>
      <c r="Q52" s="286">
        <v>11.5</v>
      </c>
      <c r="R52" s="287">
        <f t="shared" si="4"/>
        <v>11.5</v>
      </c>
      <c r="S52" s="286">
        <v>13</v>
      </c>
      <c r="T52" s="287">
        <f t="shared" si="5"/>
        <v>13</v>
      </c>
      <c r="U52" s="286">
        <v>2</v>
      </c>
      <c r="V52" s="287">
        <f t="shared" si="6"/>
        <v>2</v>
      </c>
      <c r="W52" s="286">
        <v>10</v>
      </c>
      <c r="X52" s="287">
        <f t="shared" si="7"/>
        <v>10</v>
      </c>
      <c r="Y52" s="286">
        <v>8.5</v>
      </c>
      <c r="Z52" s="287">
        <f t="shared" si="8"/>
        <v>8.5</v>
      </c>
      <c r="AA52" s="148"/>
      <c r="AB52" s="7">
        <v>5.5</v>
      </c>
      <c r="AC52" s="7">
        <v>11</v>
      </c>
      <c r="AD52" s="20">
        <f t="shared" si="9"/>
        <v>7.333333333333333</v>
      </c>
      <c r="AE52" s="7">
        <v>6</v>
      </c>
      <c r="AF52" s="7">
        <v>10</v>
      </c>
      <c r="AG52" s="20">
        <f t="shared" si="20"/>
        <v>7.333333333333333</v>
      </c>
      <c r="AH52" s="7">
        <v>10.83</v>
      </c>
      <c r="AI52" s="7">
        <v>10.83</v>
      </c>
      <c r="AJ52" s="20">
        <f t="shared" si="10"/>
        <v>10.83</v>
      </c>
      <c r="AK52" s="7">
        <v>7.5</v>
      </c>
      <c r="AL52" s="20">
        <f t="shared" si="11"/>
        <v>7.5</v>
      </c>
      <c r="AM52" s="7">
        <v>7.5</v>
      </c>
      <c r="AN52" s="20">
        <f t="shared" ref="AN52" si="120">AM52</f>
        <v>7.5</v>
      </c>
      <c r="AO52" s="7">
        <v>6</v>
      </c>
      <c r="AP52" s="20">
        <f t="shared" si="13"/>
        <v>6</v>
      </c>
      <c r="AQ52" s="7">
        <v>3.5</v>
      </c>
      <c r="AR52" s="20">
        <f t="shared" ref="AR52" si="121">AQ52</f>
        <v>3.5</v>
      </c>
      <c r="AS52" s="7">
        <v>12</v>
      </c>
      <c r="AT52" s="20">
        <f t="shared" si="15"/>
        <v>12</v>
      </c>
      <c r="AU52" s="7">
        <v>10</v>
      </c>
      <c r="AV52" s="144">
        <f t="shared" ref="AV52" si="122">AU52</f>
        <v>10</v>
      </c>
    </row>
    <row r="53" spans="1:48" ht="18" customHeight="1">
      <c r="A53" s="304"/>
      <c r="B53" s="285">
        <v>38</v>
      </c>
      <c r="C53" s="176" t="s">
        <v>345</v>
      </c>
      <c r="D53" s="176" t="s">
        <v>346</v>
      </c>
      <c r="E53" s="176" t="s">
        <v>347</v>
      </c>
      <c r="F53" s="16">
        <v>12</v>
      </c>
      <c r="G53" s="16">
        <v>12</v>
      </c>
      <c r="H53" s="20">
        <f t="shared" si="0"/>
        <v>12</v>
      </c>
      <c r="I53" s="16">
        <v>12</v>
      </c>
      <c r="J53" s="16">
        <v>11</v>
      </c>
      <c r="K53" s="20">
        <f t="shared" si="1"/>
        <v>11.666666666666666</v>
      </c>
      <c r="L53" s="16">
        <v>7</v>
      </c>
      <c r="M53" s="16">
        <v>6.5</v>
      </c>
      <c r="N53" s="20">
        <f t="shared" si="2"/>
        <v>6.833333333333333</v>
      </c>
      <c r="O53" s="16">
        <v>10</v>
      </c>
      <c r="P53" s="20">
        <f t="shared" si="3"/>
        <v>10</v>
      </c>
      <c r="Q53" s="16">
        <v>10.5</v>
      </c>
      <c r="R53" s="20">
        <f t="shared" si="4"/>
        <v>10.5</v>
      </c>
      <c r="S53" s="16">
        <v>14</v>
      </c>
      <c r="T53" s="20">
        <f t="shared" si="5"/>
        <v>14</v>
      </c>
      <c r="U53" s="16">
        <v>7</v>
      </c>
      <c r="V53" s="20">
        <f t="shared" si="6"/>
        <v>7</v>
      </c>
      <c r="W53" s="16">
        <v>10</v>
      </c>
      <c r="X53" s="20">
        <f t="shared" si="7"/>
        <v>10</v>
      </c>
      <c r="Y53" s="16">
        <v>10</v>
      </c>
      <c r="Z53" s="20">
        <f t="shared" si="8"/>
        <v>10</v>
      </c>
      <c r="AA53" s="148"/>
      <c r="AB53" s="7">
        <v>10.5</v>
      </c>
      <c r="AC53" s="7">
        <v>10.5</v>
      </c>
      <c r="AD53" s="20">
        <f t="shared" si="9"/>
        <v>10.5</v>
      </c>
      <c r="AE53" s="7">
        <v>12.5</v>
      </c>
      <c r="AF53" s="7">
        <v>10</v>
      </c>
      <c r="AG53" s="20">
        <f t="shared" si="20"/>
        <v>11.666666666666666</v>
      </c>
      <c r="AH53" s="7">
        <v>13.33</v>
      </c>
      <c r="AI53" s="7">
        <v>13.33</v>
      </c>
      <c r="AJ53" s="20">
        <f t="shared" si="10"/>
        <v>13.33</v>
      </c>
      <c r="AK53" s="7">
        <v>5.5</v>
      </c>
      <c r="AL53" s="20">
        <f t="shared" si="11"/>
        <v>5.5</v>
      </c>
      <c r="AM53" s="7">
        <v>10</v>
      </c>
      <c r="AN53" s="20">
        <f t="shared" ref="AN53" si="123">AM53</f>
        <v>10</v>
      </c>
      <c r="AO53" s="7">
        <v>6.5</v>
      </c>
      <c r="AP53" s="20">
        <f t="shared" si="13"/>
        <v>6.5</v>
      </c>
      <c r="AQ53" s="7">
        <v>12</v>
      </c>
      <c r="AR53" s="20">
        <f t="shared" ref="AR53" si="124">AQ53</f>
        <v>12</v>
      </c>
      <c r="AS53" s="7">
        <v>13</v>
      </c>
      <c r="AT53" s="20">
        <f t="shared" si="15"/>
        <v>13</v>
      </c>
      <c r="AU53" s="7">
        <v>7.5</v>
      </c>
      <c r="AV53" s="144">
        <f t="shared" ref="AV53" si="125">AU53</f>
        <v>7.5</v>
      </c>
    </row>
    <row r="54" spans="1:48" ht="18" customHeight="1" thickBot="1">
      <c r="A54" s="305"/>
      <c r="B54" s="285">
        <v>39</v>
      </c>
      <c r="C54" s="176" t="s">
        <v>349</v>
      </c>
      <c r="D54" s="176" t="s">
        <v>71</v>
      </c>
      <c r="E54" s="176" t="s">
        <v>350</v>
      </c>
      <c r="F54" s="16">
        <v>12</v>
      </c>
      <c r="G54" s="16">
        <v>9</v>
      </c>
      <c r="H54" s="20">
        <f t="shared" si="0"/>
        <v>11</v>
      </c>
      <c r="I54" s="16">
        <v>7</v>
      </c>
      <c r="J54" s="16">
        <v>10</v>
      </c>
      <c r="K54" s="20">
        <f t="shared" si="1"/>
        <v>8</v>
      </c>
      <c r="L54" s="16">
        <v>11.5</v>
      </c>
      <c r="M54" s="16">
        <v>9.5</v>
      </c>
      <c r="N54" s="20">
        <f t="shared" si="2"/>
        <v>10.833333333333334</v>
      </c>
      <c r="O54" s="16">
        <v>9</v>
      </c>
      <c r="P54" s="20">
        <f t="shared" si="3"/>
        <v>9</v>
      </c>
      <c r="Q54" s="16">
        <v>10</v>
      </c>
      <c r="R54" s="20">
        <f t="shared" si="4"/>
        <v>10</v>
      </c>
      <c r="S54" s="16">
        <v>12</v>
      </c>
      <c r="T54" s="20">
        <f t="shared" si="5"/>
        <v>12</v>
      </c>
      <c r="U54" s="16">
        <v>5</v>
      </c>
      <c r="V54" s="20">
        <f t="shared" si="6"/>
        <v>5</v>
      </c>
      <c r="W54" s="16">
        <v>6</v>
      </c>
      <c r="X54" s="20">
        <f t="shared" si="7"/>
        <v>6</v>
      </c>
      <c r="Y54" s="16">
        <v>13</v>
      </c>
      <c r="Z54" s="20">
        <f t="shared" si="8"/>
        <v>13</v>
      </c>
      <c r="AA54" s="148"/>
      <c r="AB54" s="7">
        <v>12.33</v>
      </c>
      <c r="AC54" s="7">
        <v>12.33</v>
      </c>
      <c r="AD54" s="20">
        <f t="shared" si="9"/>
        <v>12.33</v>
      </c>
      <c r="AE54" s="7">
        <v>8.67</v>
      </c>
      <c r="AF54" s="7">
        <v>8.67</v>
      </c>
      <c r="AG54" s="20">
        <f t="shared" si="20"/>
        <v>8.67</v>
      </c>
      <c r="AH54" s="7">
        <v>11.33</v>
      </c>
      <c r="AI54" s="7">
        <v>11.33</v>
      </c>
      <c r="AJ54" s="20">
        <f t="shared" si="10"/>
        <v>11.33</v>
      </c>
      <c r="AK54" s="7">
        <v>4.5</v>
      </c>
      <c r="AL54" s="20">
        <f t="shared" si="11"/>
        <v>4.5</v>
      </c>
      <c r="AM54" s="7">
        <v>10</v>
      </c>
      <c r="AN54" s="20">
        <f t="shared" ref="AN54" si="126">AM54</f>
        <v>10</v>
      </c>
      <c r="AO54" s="7">
        <v>8.5</v>
      </c>
      <c r="AP54" s="20">
        <f t="shared" si="13"/>
        <v>8.5</v>
      </c>
      <c r="AQ54" s="7">
        <v>10</v>
      </c>
      <c r="AR54" s="20">
        <f t="shared" ref="AR54" si="127">AQ54</f>
        <v>10</v>
      </c>
      <c r="AS54" s="7">
        <v>10</v>
      </c>
      <c r="AT54" s="20">
        <f t="shared" si="15"/>
        <v>10</v>
      </c>
      <c r="AU54" s="7">
        <v>9</v>
      </c>
      <c r="AV54" s="144">
        <f t="shared" ref="AV54" si="128">AU54</f>
        <v>9</v>
      </c>
    </row>
    <row r="55" spans="1:48" ht="18" customHeight="1">
      <c r="A55" s="306" t="s">
        <v>1182</v>
      </c>
      <c r="B55" s="285">
        <v>40</v>
      </c>
      <c r="C55" s="176" t="s">
        <v>464</v>
      </c>
      <c r="D55" s="176" t="s">
        <v>11</v>
      </c>
      <c r="E55" s="176" t="s">
        <v>465</v>
      </c>
      <c r="F55" s="16">
        <v>7.5</v>
      </c>
      <c r="G55" s="16">
        <v>10</v>
      </c>
      <c r="H55" s="20">
        <f t="shared" si="0"/>
        <v>8.3333333333333339</v>
      </c>
      <c r="I55" s="16">
        <v>3</v>
      </c>
      <c r="J55" s="16">
        <v>11</v>
      </c>
      <c r="K55" s="20">
        <f t="shared" si="1"/>
        <v>5.666666666666667</v>
      </c>
      <c r="L55" s="16">
        <v>10</v>
      </c>
      <c r="M55" s="16">
        <v>10</v>
      </c>
      <c r="N55" s="20">
        <f t="shared" si="2"/>
        <v>10</v>
      </c>
      <c r="O55" s="16">
        <v>13.5</v>
      </c>
      <c r="P55" s="20">
        <f t="shared" si="3"/>
        <v>13.5</v>
      </c>
      <c r="Q55" s="16">
        <v>10</v>
      </c>
      <c r="R55" s="20">
        <f t="shared" si="4"/>
        <v>10</v>
      </c>
      <c r="S55" s="16">
        <v>12</v>
      </c>
      <c r="T55" s="20">
        <f t="shared" si="5"/>
        <v>12</v>
      </c>
      <c r="U55" s="16">
        <v>1</v>
      </c>
      <c r="V55" s="20">
        <f t="shared" si="6"/>
        <v>1</v>
      </c>
      <c r="W55" s="16">
        <v>6</v>
      </c>
      <c r="X55" s="20">
        <f t="shared" si="7"/>
        <v>6</v>
      </c>
      <c r="Y55" s="16">
        <v>10</v>
      </c>
      <c r="Z55" s="20">
        <f t="shared" si="8"/>
        <v>10</v>
      </c>
      <c r="AA55" s="148"/>
      <c r="AB55" s="7">
        <v>11</v>
      </c>
      <c r="AC55" s="7">
        <v>10.5</v>
      </c>
      <c r="AD55" s="20">
        <f t="shared" si="9"/>
        <v>10.833333333333334</v>
      </c>
      <c r="AE55" s="212">
        <v>9</v>
      </c>
      <c r="AF55" s="7">
        <v>10</v>
      </c>
      <c r="AG55" s="20">
        <f t="shared" si="20"/>
        <v>9.3333333333333339</v>
      </c>
      <c r="AH55" s="7">
        <v>15.33</v>
      </c>
      <c r="AI55" s="7">
        <v>15.33</v>
      </c>
      <c r="AJ55" s="20">
        <f t="shared" si="10"/>
        <v>15.33</v>
      </c>
      <c r="AK55" s="7">
        <v>10</v>
      </c>
      <c r="AL55" s="20">
        <f t="shared" si="11"/>
        <v>10</v>
      </c>
      <c r="AM55" s="212">
        <v>9</v>
      </c>
      <c r="AN55" s="20">
        <f t="shared" ref="AN55" si="129">AM55</f>
        <v>9</v>
      </c>
      <c r="AO55" s="7">
        <v>5.5</v>
      </c>
      <c r="AP55" s="20">
        <f t="shared" si="13"/>
        <v>5.5</v>
      </c>
      <c r="AQ55" s="7">
        <v>10</v>
      </c>
      <c r="AR55" s="20">
        <f t="shared" ref="AR55" si="130">AQ55</f>
        <v>10</v>
      </c>
      <c r="AS55" s="7">
        <v>5</v>
      </c>
      <c r="AT55" s="20">
        <f t="shared" si="15"/>
        <v>5</v>
      </c>
      <c r="AU55" s="7">
        <v>10</v>
      </c>
      <c r="AV55" s="144">
        <f t="shared" ref="AV55" si="131">AU55</f>
        <v>10</v>
      </c>
    </row>
    <row r="56" spans="1:48" ht="18" customHeight="1">
      <c r="A56" s="307"/>
      <c r="B56" s="285">
        <v>41</v>
      </c>
      <c r="C56" s="176" t="s">
        <v>357</v>
      </c>
      <c r="D56" s="176" t="s">
        <v>358</v>
      </c>
      <c r="E56" s="176" t="s">
        <v>51</v>
      </c>
      <c r="F56" s="16">
        <v>11.5</v>
      </c>
      <c r="G56" s="16">
        <v>11.5</v>
      </c>
      <c r="H56" s="20">
        <f t="shared" ref="H56:H93" si="132">(F56*2+G56)/3</f>
        <v>11.5</v>
      </c>
      <c r="I56" s="16">
        <v>11</v>
      </c>
      <c r="J56" s="16">
        <v>11</v>
      </c>
      <c r="K56" s="20">
        <f t="shared" ref="K56:K93" si="133">(I56*2+J56)/3</f>
        <v>11</v>
      </c>
      <c r="L56" s="16">
        <v>9.67</v>
      </c>
      <c r="M56" s="16">
        <v>9.67</v>
      </c>
      <c r="N56" s="20">
        <f t="shared" ref="N56:N93" si="134">(L56*2+M56)/3</f>
        <v>9.67</v>
      </c>
      <c r="O56" s="16">
        <v>10</v>
      </c>
      <c r="P56" s="20">
        <f t="shared" ref="P56:P93" si="135">O56</f>
        <v>10</v>
      </c>
      <c r="Q56" s="16">
        <v>8</v>
      </c>
      <c r="R56" s="20">
        <f t="shared" ref="R56:R93" si="136">Q56</f>
        <v>8</v>
      </c>
      <c r="S56" s="16">
        <v>13.5</v>
      </c>
      <c r="T56" s="20">
        <f t="shared" ref="T56:T93" si="137">S56</f>
        <v>13.5</v>
      </c>
      <c r="U56" s="16" t="s">
        <v>1190</v>
      </c>
      <c r="V56" s="20" t="str">
        <f t="shared" ref="V56:V93" si="138">U56</f>
        <v>\</v>
      </c>
      <c r="W56" s="16">
        <v>10</v>
      </c>
      <c r="X56" s="20">
        <f t="shared" ref="X56:X93" si="139">W56</f>
        <v>10</v>
      </c>
      <c r="Y56" s="16">
        <v>6</v>
      </c>
      <c r="Z56" s="20">
        <f t="shared" ref="Z56:Z93" si="140">Y56</f>
        <v>6</v>
      </c>
      <c r="AA56" s="148"/>
      <c r="AB56" s="7">
        <v>11.83</v>
      </c>
      <c r="AC56" s="7">
        <v>11.83</v>
      </c>
      <c r="AD56" s="20">
        <f t="shared" ref="AD56:AD93" si="141">(AB56*2+AC56)/3</f>
        <v>11.83</v>
      </c>
      <c r="AE56" s="7">
        <v>11</v>
      </c>
      <c r="AF56" s="7">
        <v>10</v>
      </c>
      <c r="AG56" s="20">
        <f t="shared" ref="AG56:AG93" si="142">(AE56*2+AF56)/3</f>
        <v>10.666666666666666</v>
      </c>
      <c r="AH56" s="7">
        <v>10</v>
      </c>
      <c r="AI56" s="7">
        <v>10</v>
      </c>
      <c r="AJ56" s="20">
        <f t="shared" ref="AJ56:AJ93" si="143">(AH56*2+AI56)/3</f>
        <v>10</v>
      </c>
      <c r="AK56" s="7">
        <v>10</v>
      </c>
      <c r="AL56" s="20">
        <f t="shared" ref="AL56:AL93" si="144">AK56</f>
        <v>10</v>
      </c>
      <c r="AM56" s="7">
        <v>12.5</v>
      </c>
      <c r="AN56" s="20">
        <f t="shared" ref="AN56" si="145">AM56</f>
        <v>12.5</v>
      </c>
      <c r="AO56" s="7">
        <v>5.5</v>
      </c>
      <c r="AP56" s="20">
        <f t="shared" ref="AP56:AP93" si="146">AO56</f>
        <v>5.5</v>
      </c>
      <c r="AQ56" s="7">
        <v>12</v>
      </c>
      <c r="AR56" s="20">
        <f t="shared" ref="AR56" si="147">AQ56</f>
        <v>12</v>
      </c>
      <c r="AS56" s="7">
        <v>10</v>
      </c>
      <c r="AT56" s="20">
        <f t="shared" ref="AT56:AT93" si="148">AS56</f>
        <v>10</v>
      </c>
      <c r="AU56" s="7">
        <v>14.5</v>
      </c>
      <c r="AV56" s="144">
        <f t="shared" ref="AV56" si="149">AU56</f>
        <v>14.5</v>
      </c>
    </row>
    <row r="57" spans="1:48" ht="18" customHeight="1">
      <c r="A57" s="307"/>
      <c r="B57" s="285">
        <v>42</v>
      </c>
      <c r="C57" s="176" t="s">
        <v>662</v>
      </c>
      <c r="D57" s="176" t="s">
        <v>664</v>
      </c>
      <c r="E57" s="176" t="s">
        <v>46</v>
      </c>
      <c r="F57" s="16">
        <v>9</v>
      </c>
      <c r="G57" s="16">
        <v>12.5</v>
      </c>
      <c r="H57" s="20">
        <f t="shared" si="132"/>
        <v>10.166666666666666</v>
      </c>
      <c r="I57" s="16">
        <v>7</v>
      </c>
      <c r="J57" s="16">
        <v>12.5</v>
      </c>
      <c r="K57" s="20">
        <f t="shared" si="133"/>
        <v>8.8333333333333339</v>
      </c>
      <c r="L57" s="16">
        <v>10</v>
      </c>
      <c r="M57" s="16">
        <v>12</v>
      </c>
      <c r="N57" s="20">
        <f t="shared" si="134"/>
        <v>10.666666666666666</v>
      </c>
      <c r="O57" s="16">
        <v>8</v>
      </c>
      <c r="P57" s="20">
        <f t="shared" si="135"/>
        <v>8</v>
      </c>
      <c r="Q57" s="16">
        <v>13</v>
      </c>
      <c r="R57" s="20">
        <f t="shared" si="136"/>
        <v>13</v>
      </c>
      <c r="S57" s="16">
        <v>4</v>
      </c>
      <c r="T57" s="20">
        <f t="shared" si="137"/>
        <v>4</v>
      </c>
      <c r="U57" s="16">
        <v>6.5</v>
      </c>
      <c r="V57" s="20">
        <f t="shared" si="138"/>
        <v>6.5</v>
      </c>
      <c r="W57" s="16">
        <v>5</v>
      </c>
      <c r="X57" s="20">
        <f t="shared" si="139"/>
        <v>5</v>
      </c>
      <c r="Y57" s="16">
        <v>6</v>
      </c>
      <c r="Z57" s="20">
        <f t="shared" si="140"/>
        <v>6</v>
      </c>
      <c r="AA57" s="148"/>
      <c r="AB57" s="7">
        <v>8.5</v>
      </c>
      <c r="AC57" s="7">
        <v>10</v>
      </c>
      <c r="AD57" s="20">
        <f t="shared" si="141"/>
        <v>9</v>
      </c>
      <c r="AE57" s="7">
        <v>5</v>
      </c>
      <c r="AF57" s="7">
        <v>11</v>
      </c>
      <c r="AG57" s="20">
        <f t="shared" si="142"/>
        <v>7</v>
      </c>
      <c r="AH57" s="212">
        <v>10</v>
      </c>
      <c r="AI57" s="7">
        <v>12.5</v>
      </c>
      <c r="AJ57" s="20">
        <f t="shared" si="143"/>
        <v>10.833333333333334</v>
      </c>
      <c r="AK57" s="212">
        <v>10</v>
      </c>
      <c r="AL57" s="20">
        <f t="shared" si="144"/>
        <v>10</v>
      </c>
      <c r="AM57" s="7">
        <v>8</v>
      </c>
      <c r="AN57" s="20">
        <f t="shared" ref="AN57" si="150">AM57</f>
        <v>8</v>
      </c>
      <c r="AO57" s="7">
        <v>7</v>
      </c>
      <c r="AP57" s="20">
        <f t="shared" si="146"/>
        <v>7</v>
      </c>
      <c r="AQ57" s="7">
        <v>8</v>
      </c>
      <c r="AR57" s="20">
        <f t="shared" ref="AR57" si="151">AQ57</f>
        <v>8</v>
      </c>
      <c r="AS57" s="7">
        <v>8</v>
      </c>
      <c r="AT57" s="20">
        <f t="shared" si="148"/>
        <v>8</v>
      </c>
      <c r="AU57" s="7">
        <v>10</v>
      </c>
      <c r="AV57" s="144">
        <f t="shared" ref="AV57" si="152">AU57</f>
        <v>10</v>
      </c>
    </row>
    <row r="58" spans="1:48" ht="18" customHeight="1">
      <c r="A58" s="307"/>
      <c r="B58" s="285">
        <v>43</v>
      </c>
      <c r="C58" s="176" t="s">
        <v>669</v>
      </c>
      <c r="D58" s="176" t="s">
        <v>672</v>
      </c>
      <c r="E58" s="176" t="s">
        <v>673</v>
      </c>
      <c r="F58" s="16">
        <v>11</v>
      </c>
      <c r="G58" s="16">
        <v>11</v>
      </c>
      <c r="H58" s="20">
        <f t="shared" si="132"/>
        <v>11</v>
      </c>
      <c r="I58" s="16">
        <v>9</v>
      </c>
      <c r="J58" s="16">
        <v>13</v>
      </c>
      <c r="K58" s="20">
        <f t="shared" si="133"/>
        <v>10.333333333333334</v>
      </c>
      <c r="L58" s="16">
        <v>13</v>
      </c>
      <c r="M58" s="16">
        <v>10</v>
      </c>
      <c r="N58" s="20">
        <f t="shared" si="134"/>
        <v>12</v>
      </c>
      <c r="O58" s="16">
        <v>10</v>
      </c>
      <c r="P58" s="20">
        <f t="shared" si="135"/>
        <v>10</v>
      </c>
      <c r="Q58" s="16">
        <v>7.5</v>
      </c>
      <c r="R58" s="20">
        <f t="shared" si="136"/>
        <v>7.5</v>
      </c>
      <c r="S58" s="16">
        <v>9.5</v>
      </c>
      <c r="T58" s="20">
        <f t="shared" si="137"/>
        <v>9.5</v>
      </c>
      <c r="U58" s="16">
        <v>7</v>
      </c>
      <c r="V58" s="20">
        <f t="shared" si="138"/>
        <v>7</v>
      </c>
      <c r="W58" s="16">
        <v>6</v>
      </c>
      <c r="X58" s="20">
        <f t="shared" si="139"/>
        <v>6</v>
      </c>
      <c r="Y58" s="16">
        <v>10.5</v>
      </c>
      <c r="Z58" s="20">
        <f t="shared" si="140"/>
        <v>10.5</v>
      </c>
      <c r="AA58" s="148"/>
      <c r="AB58" s="7">
        <v>11</v>
      </c>
      <c r="AC58" s="7">
        <v>11</v>
      </c>
      <c r="AD58" s="20">
        <f t="shared" si="141"/>
        <v>11</v>
      </c>
      <c r="AE58" s="7">
        <v>9</v>
      </c>
      <c r="AF58" s="7">
        <v>12</v>
      </c>
      <c r="AG58" s="20">
        <f t="shared" si="142"/>
        <v>10</v>
      </c>
      <c r="AH58" s="7">
        <v>10.5</v>
      </c>
      <c r="AI58" s="7">
        <v>12</v>
      </c>
      <c r="AJ58" s="20">
        <f t="shared" si="143"/>
        <v>11</v>
      </c>
      <c r="AK58" s="171">
        <v>10</v>
      </c>
      <c r="AL58" s="20">
        <f t="shared" si="144"/>
        <v>10</v>
      </c>
      <c r="AM58" s="7">
        <v>10.5</v>
      </c>
      <c r="AN58" s="20">
        <f t="shared" ref="AN58" si="153">AM58</f>
        <v>10.5</v>
      </c>
      <c r="AO58" s="7">
        <v>10</v>
      </c>
      <c r="AP58" s="20">
        <f t="shared" si="146"/>
        <v>10</v>
      </c>
      <c r="AQ58" s="7">
        <v>10</v>
      </c>
      <c r="AR58" s="20">
        <f t="shared" ref="AR58" si="154">AQ58</f>
        <v>10</v>
      </c>
      <c r="AS58" s="7">
        <v>11</v>
      </c>
      <c r="AT58" s="20">
        <f t="shared" si="148"/>
        <v>11</v>
      </c>
      <c r="AU58" s="7">
        <v>12</v>
      </c>
      <c r="AV58" s="144">
        <f t="shared" ref="AV58" si="155">AU58</f>
        <v>12</v>
      </c>
    </row>
    <row r="59" spans="1:48" ht="18" customHeight="1">
      <c r="A59" s="307"/>
      <c r="B59" s="285">
        <v>44</v>
      </c>
      <c r="C59" s="176" t="s">
        <v>371</v>
      </c>
      <c r="D59" s="176" t="s">
        <v>372</v>
      </c>
      <c r="E59" s="176" t="s">
        <v>144</v>
      </c>
      <c r="F59" s="16">
        <v>10</v>
      </c>
      <c r="G59" s="16">
        <v>10</v>
      </c>
      <c r="H59" s="20">
        <f t="shared" si="132"/>
        <v>10</v>
      </c>
      <c r="I59" s="16">
        <v>10</v>
      </c>
      <c r="J59" s="16">
        <v>12</v>
      </c>
      <c r="K59" s="20">
        <f t="shared" si="133"/>
        <v>10.666666666666666</v>
      </c>
      <c r="L59" s="16">
        <v>10</v>
      </c>
      <c r="M59" s="16">
        <v>11</v>
      </c>
      <c r="N59" s="20">
        <f t="shared" si="134"/>
        <v>10.333333333333334</v>
      </c>
      <c r="O59" s="16">
        <v>9</v>
      </c>
      <c r="P59" s="20">
        <f t="shared" si="135"/>
        <v>9</v>
      </c>
      <c r="Q59" s="16">
        <v>8.5</v>
      </c>
      <c r="R59" s="20">
        <f t="shared" si="136"/>
        <v>8.5</v>
      </c>
      <c r="S59" s="16">
        <v>12</v>
      </c>
      <c r="T59" s="20">
        <f t="shared" si="137"/>
        <v>12</v>
      </c>
      <c r="U59" s="16">
        <v>8</v>
      </c>
      <c r="V59" s="20">
        <f t="shared" si="138"/>
        <v>8</v>
      </c>
      <c r="W59" s="16">
        <v>10</v>
      </c>
      <c r="X59" s="20">
        <f t="shared" si="139"/>
        <v>10</v>
      </c>
      <c r="Y59" s="16">
        <v>6.5</v>
      </c>
      <c r="Z59" s="20">
        <f t="shared" si="140"/>
        <v>6.5</v>
      </c>
      <c r="AA59" s="148"/>
      <c r="AB59" s="7">
        <v>11</v>
      </c>
      <c r="AC59" s="7">
        <v>11</v>
      </c>
      <c r="AD59" s="20">
        <f t="shared" si="141"/>
        <v>11</v>
      </c>
      <c r="AE59" s="7">
        <v>8.33</v>
      </c>
      <c r="AF59" s="7">
        <v>8.33</v>
      </c>
      <c r="AG59" s="20">
        <f t="shared" si="142"/>
        <v>8.33</v>
      </c>
      <c r="AH59" s="7">
        <v>11.67</v>
      </c>
      <c r="AI59" s="7">
        <v>11.67</v>
      </c>
      <c r="AJ59" s="20">
        <f t="shared" si="143"/>
        <v>11.67</v>
      </c>
      <c r="AK59" s="212">
        <v>8.5</v>
      </c>
      <c r="AL59" s="20">
        <f t="shared" si="144"/>
        <v>8.5</v>
      </c>
      <c r="AM59" s="7">
        <v>10</v>
      </c>
      <c r="AN59" s="20">
        <f t="shared" ref="AN59" si="156">AM59</f>
        <v>10</v>
      </c>
      <c r="AO59" s="7">
        <v>10</v>
      </c>
      <c r="AP59" s="20">
        <f t="shared" si="146"/>
        <v>10</v>
      </c>
      <c r="AQ59" s="7">
        <v>10</v>
      </c>
      <c r="AR59" s="20">
        <f t="shared" ref="AR59" si="157">AQ59</f>
        <v>10</v>
      </c>
      <c r="AS59" s="7">
        <v>10</v>
      </c>
      <c r="AT59" s="20">
        <f t="shared" si="148"/>
        <v>10</v>
      </c>
      <c r="AU59" s="7">
        <v>14.5</v>
      </c>
      <c r="AV59" s="144">
        <f t="shared" ref="AV59" si="158">AU59</f>
        <v>14.5</v>
      </c>
    </row>
    <row r="60" spans="1:48" ht="18" customHeight="1">
      <c r="A60" s="307"/>
      <c r="B60" s="285">
        <v>45</v>
      </c>
      <c r="C60" s="176" t="s">
        <v>680</v>
      </c>
      <c r="D60" s="176" t="s">
        <v>682</v>
      </c>
      <c r="E60" s="176" t="s">
        <v>13</v>
      </c>
      <c r="F60" s="15">
        <v>11</v>
      </c>
      <c r="G60" s="15">
        <v>9</v>
      </c>
      <c r="H60" s="20">
        <f t="shared" si="132"/>
        <v>10.333333333333334</v>
      </c>
      <c r="I60" s="15">
        <v>12</v>
      </c>
      <c r="J60" s="15">
        <v>10.5</v>
      </c>
      <c r="K60" s="20">
        <f t="shared" si="133"/>
        <v>11.5</v>
      </c>
      <c r="L60" s="15">
        <v>8</v>
      </c>
      <c r="M60" s="15">
        <v>10.5</v>
      </c>
      <c r="N60" s="20">
        <f t="shared" si="134"/>
        <v>8.8333333333333339</v>
      </c>
      <c r="O60" s="15">
        <v>14</v>
      </c>
      <c r="P60" s="20">
        <f t="shared" si="135"/>
        <v>14</v>
      </c>
      <c r="Q60" s="15">
        <v>8</v>
      </c>
      <c r="R60" s="20">
        <f t="shared" si="136"/>
        <v>8</v>
      </c>
      <c r="S60" s="15">
        <v>9.5</v>
      </c>
      <c r="T60" s="20">
        <f t="shared" si="137"/>
        <v>9.5</v>
      </c>
      <c r="U60" s="15">
        <v>12.5</v>
      </c>
      <c r="V60" s="20">
        <f t="shared" si="138"/>
        <v>12.5</v>
      </c>
      <c r="W60" s="15">
        <v>6</v>
      </c>
      <c r="X60" s="20">
        <f t="shared" si="139"/>
        <v>6</v>
      </c>
      <c r="Y60" s="15">
        <v>8.5</v>
      </c>
      <c r="Z60" s="20">
        <f t="shared" si="140"/>
        <v>8.5</v>
      </c>
      <c r="AA60" s="148"/>
      <c r="AB60" s="286">
        <v>10</v>
      </c>
      <c r="AC60" s="286">
        <v>10.5</v>
      </c>
      <c r="AD60" s="287">
        <f t="shared" si="141"/>
        <v>10.166666666666666</v>
      </c>
      <c r="AE60" s="286">
        <v>13.5</v>
      </c>
      <c r="AF60" s="286">
        <v>10</v>
      </c>
      <c r="AG60" s="287">
        <f t="shared" si="142"/>
        <v>12.333333333333334</v>
      </c>
      <c r="AH60" s="286">
        <v>12.5</v>
      </c>
      <c r="AI60" s="286">
        <v>14</v>
      </c>
      <c r="AJ60" s="287">
        <f t="shared" si="143"/>
        <v>13</v>
      </c>
      <c r="AK60" s="286">
        <v>10</v>
      </c>
      <c r="AL60" s="287">
        <f t="shared" si="144"/>
        <v>10</v>
      </c>
      <c r="AM60" s="286">
        <v>8</v>
      </c>
      <c r="AN60" s="287">
        <f t="shared" ref="AN60" si="159">AM60</f>
        <v>8</v>
      </c>
      <c r="AO60" s="286">
        <v>6.5</v>
      </c>
      <c r="AP60" s="287">
        <f t="shared" si="146"/>
        <v>6.5</v>
      </c>
      <c r="AQ60" s="286">
        <v>10</v>
      </c>
      <c r="AR60" s="287">
        <f t="shared" ref="AR60" si="160">AQ60</f>
        <v>10</v>
      </c>
      <c r="AS60" s="286">
        <v>10</v>
      </c>
      <c r="AT60" s="287">
        <f t="shared" si="148"/>
        <v>10</v>
      </c>
      <c r="AU60" s="286">
        <v>12</v>
      </c>
      <c r="AV60" s="288">
        <f t="shared" ref="AV60" si="161">AU60</f>
        <v>12</v>
      </c>
    </row>
    <row r="61" spans="1:48" ht="18" customHeight="1">
      <c r="A61" s="307"/>
      <c r="B61" s="285">
        <v>46</v>
      </c>
      <c r="C61" s="176" t="s">
        <v>78</v>
      </c>
      <c r="D61" s="176" t="s">
        <v>79</v>
      </c>
      <c r="E61" s="176" t="s">
        <v>80</v>
      </c>
      <c r="F61" s="15">
        <v>10.67</v>
      </c>
      <c r="G61" s="15">
        <v>10.67</v>
      </c>
      <c r="H61" s="20">
        <f t="shared" si="132"/>
        <v>10.67</v>
      </c>
      <c r="I61" s="15">
        <v>10.5</v>
      </c>
      <c r="J61" s="15">
        <v>9</v>
      </c>
      <c r="K61" s="20">
        <f t="shared" si="133"/>
        <v>10</v>
      </c>
      <c r="L61" s="15">
        <v>10.33</v>
      </c>
      <c r="M61" s="15">
        <v>10.33</v>
      </c>
      <c r="N61" s="20">
        <f t="shared" si="134"/>
        <v>10.33</v>
      </c>
      <c r="O61" s="15">
        <v>10</v>
      </c>
      <c r="P61" s="20">
        <f t="shared" si="135"/>
        <v>10</v>
      </c>
      <c r="Q61" s="15">
        <v>10</v>
      </c>
      <c r="R61" s="20">
        <f t="shared" si="136"/>
        <v>10</v>
      </c>
      <c r="S61" s="15">
        <v>10</v>
      </c>
      <c r="T61" s="20">
        <f t="shared" si="137"/>
        <v>10</v>
      </c>
      <c r="U61" s="15">
        <v>11</v>
      </c>
      <c r="V61" s="20">
        <f t="shared" si="138"/>
        <v>11</v>
      </c>
      <c r="W61" s="15">
        <v>11</v>
      </c>
      <c r="X61" s="20">
        <f t="shared" si="139"/>
        <v>11</v>
      </c>
      <c r="Y61" s="15">
        <v>8</v>
      </c>
      <c r="Z61" s="20">
        <f t="shared" si="140"/>
        <v>8</v>
      </c>
      <c r="AA61" s="148"/>
      <c r="AB61" s="286">
        <v>10.5</v>
      </c>
      <c r="AC61" s="286">
        <v>10.5</v>
      </c>
      <c r="AD61" s="287">
        <f t="shared" si="141"/>
        <v>10.5</v>
      </c>
      <c r="AE61" s="286">
        <v>10.33</v>
      </c>
      <c r="AF61" s="286">
        <v>10.33</v>
      </c>
      <c r="AG61" s="287">
        <f t="shared" si="142"/>
        <v>10.33</v>
      </c>
      <c r="AH61" s="286">
        <v>10.5</v>
      </c>
      <c r="AI61" s="286">
        <v>10.5</v>
      </c>
      <c r="AJ61" s="287">
        <f t="shared" si="143"/>
        <v>10.5</v>
      </c>
      <c r="AK61" s="286">
        <v>10.5</v>
      </c>
      <c r="AL61" s="287">
        <f t="shared" si="144"/>
        <v>10.5</v>
      </c>
      <c r="AM61" s="286">
        <v>8.5</v>
      </c>
      <c r="AN61" s="287">
        <f t="shared" ref="AN61" si="162">AM61</f>
        <v>8.5</v>
      </c>
      <c r="AO61" s="286">
        <v>12</v>
      </c>
      <c r="AP61" s="287">
        <f t="shared" si="146"/>
        <v>12</v>
      </c>
      <c r="AQ61" s="286">
        <v>10</v>
      </c>
      <c r="AR61" s="287">
        <f t="shared" ref="AR61" si="163">AQ61</f>
        <v>10</v>
      </c>
      <c r="AS61" s="286">
        <v>10</v>
      </c>
      <c r="AT61" s="287">
        <f t="shared" si="148"/>
        <v>10</v>
      </c>
      <c r="AU61" s="286">
        <v>8</v>
      </c>
      <c r="AV61" s="288">
        <f t="shared" ref="AV61" si="164">AU61</f>
        <v>8</v>
      </c>
    </row>
    <row r="62" spans="1:48" ht="18" customHeight="1">
      <c r="A62" s="307"/>
      <c r="B62" s="285">
        <v>47</v>
      </c>
      <c r="C62" s="176" t="s">
        <v>382</v>
      </c>
      <c r="D62" s="176" t="s">
        <v>381</v>
      </c>
      <c r="E62" s="176" t="s">
        <v>383</v>
      </c>
      <c r="F62" s="16">
        <v>8.5</v>
      </c>
      <c r="G62" s="16">
        <v>12</v>
      </c>
      <c r="H62" s="20">
        <f t="shared" si="132"/>
        <v>9.6666666666666661</v>
      </c>
      <c r="I62" s="16">
        <v>11</v>
      </c>
      <c r="J62" s="16">
        <v>11</v>
      </c>
      <c r="K62" s="20">
        <f t="shared" si="133"/>
        <v>11</v>
      </c>
      <c r="L62" s="16">
        <v>10</v>
      </c>
      <c r="M62" s="16">
        <v>10</v>
      </c>
      <c r="N62" s="20">
        <f t="shared" si="134"/>
        <v>10</v>
      </c>
      <c r="O62" s="16">
        <v>12</v>
      </c>
      <c r="P62" s="20">
        <f t="shared" si="135"/>
        <v>12</v>
      </c>
      <c r="Q62" s="16">
        <v>10</v>
      </c>
      <c r="R62" s="20">
        <f t="shared" si="136"/>
        <v>10</v>
      </c>
      <c r="S62" s="16">
        <v>12.5</v>
      </c>
      <c r="T62" s="20">
        <f t="shared" si="137"/>
        <v>12.5</v>
      </c>
      <c r="U62" s="16">
        <v>4</v>
      </c>
      <c r="V62" s="20">
        <f t="shared" si="138"/>
        <v>4</v>
      </c>
      <c r="W62" s="16">
        <v>3</v>
      </c>
      <c r="X62" s="20">
        <f t="shared" si="139"/>
        <v>3</v>
      </c>
      <c r="Y62" s="16">
        <v>10.5</v>
      </c>
      <c r="Z62" s="20">
        <f t="shared" si="140"/>
        <v>10.5</v>
      </c>
      <c r="AA62" s="148"/>
      <c r="AB62" s="7">
        <v>6</v>
      </c>
      <c r="AC62" s="7">
        <v>10.5</v>
      </c>
      <c r="AD62" s="20">
        <f t="shared" si="141"/>
        <v>7.5</v>
      </c>
      <c r="AE62" s="7">
        <v>6.5</v>
      </c>
      <c r="AF62" s="7">
        <v>11</v>
      </c>
      <c r="AG62" s="20">
        <f t="shared" si="142"/>
        <v>8</v>
      </c>
      <c r="AH62" s="7">
        <v>12.67</v>
      </c>
      <c r="AI62" s="7">
        <v>12.67</v>
      </c>
      <c r="AJ62" s="20">
        <f t="shared" si="143"/>
        <v>12.67</v>
      </c>
      <c r="AK62" s="212">
        <v>5.5</v>
      </c>
      <c r="AL62" s="20">
        <f t="shared" si="144"/>
        <v>5.5</v>
      </c>
      <c r="AM62" s="7">
        <v>10</v>
      </c>
      <c r="AN62" s="20">
        <f t="shared" ref="AN62" si="165">AM62</f>
        <v>10</v>
      </c>
      <c r="AO62" s="7">
        <v>15</v>
      </c>
      <c r="AP62" s="20">
        <f t="shared" si="146"/>
        <v>15</v>
      </c>
      <c r="AQ62" s="7">
        <v>8</v>
      </c>
      <c r="AR62" s="20">
        <f t="shared" ref="AR62" si="166">AQ62</f>
        <v>8</v>
      </c>
      <c r="AS62" s="7">
        <v>10</v>
      </c>
      <c r="AT62" s="20">
        <f t="shared" si="148"/>
        <v>10</v>
      </c>
      <c r="AU62" s="7">
        <v>11</v>
      </c>
      <c r="AV62" s="144">
        <f t="shared" ref="AV62" si="167">AU62</f>
        <v>11</v>
      </c>
    </row>
    <row r="63" spans="1:48" ht="18" customHeight="1">
      <c r="A63" s="307"/>
      <c r="B63" s="285">
        <v>48</v>
      </c>
      <c r="C63" s="176" t="s">
        <v>83</v>
      </c>
      <c r="D63" s="176" t="s">
        <v>82</v>
      </c>
      <c r="E63" s="176" t="s">
        <v>84</v>
      </c>
      <c r="F63" s="15">
        <v>8.5</v>
      </c>
      <c r="G63" s="15">
        <v>9.5</v>
      </c>
      <c r="H63" s="20">
        <f t="shared" si="132"/>
        <v>8.8333333333333339</v>
      </c>
      <c r="I63" s="15">
        <v>5</v>
      </c>
      <c r="J63" s="15">
        <v>13</v>
      </c>
      <c r="K63" s="20">
        <f t="shared" si="133"/>
        <v>7.666666666666667</v>
      </c>
      <c r="L63" s="15">
        <v>14</v>
      </c>
      <c r="M63" s="15">
        <v>11.5</v>
      </c>
      <c r="N63" s="20">
        <f t="shared" si="134"/>
        <v>13.166666666666666</v>
      </c>
      <c r="O63" s="15">
        <v>12</v>
      </c>
      <c r="P63" s="20">
        <f t="shared" si="135"/>
        <v>12</v>
      </c>
      <c r="Q63" s="15">
        <v>8</v>
      </c>
      <c r="R63" s="20">
        <f t="shared" si="136"/>
        <v>8</v>
      </c>
      <c r="S63" s="15">
        <v>9</v>
      </c>
      <c r="T63" s="20">
        <f t="shared" si="137"/>
        <v>9</v>
      </c>
      <c r="U63" s="15">
        <v>1.5</v>
      </c>
      <c r="V63" s="20">
        <f t="shared" si="138"/>
        <v>1.5</v>
      </c>
      <c r="W63" s="15">
        <v>6</v>
      </c>
      <c r="X63" s="20">
        <f t="shared" si="139"/>
        <v>6</v>
      </c>
      <c r="Y63" s="15">
        <v>12.5</v>
      </c>
      <c r="Z63" s="20">
        <f t="shared" si="140"/>
        <v>12.5</v>
      </c>
      <c r="AA63" s="148"/>
      <c r="AB63" s="7">
        <v>10.5</v>
      </c>
      <c r="AC63" s="7">
        <v>9.5</v>
      </c>
      <c r="AD63" s="20">
        <f t="shared" si="141"/>
        <v>10.166666666666666</v>
      </c>
      <c r="AE63" s="7">
        <v>10.33</v>
      </c>
      <c r="AF63" s="7">
        <v>10.33</v>
      </c>
      <c r="AG63" s="20">
        <f t="shared" si="142"/>
        <v>10.33</v>
      </c>
      <c r="AH63" s="7">
        <v>10.83</v>
      </c>
      <c r="AI63" s="7">
        <v>10.83</v>
      </c>
      <c r="AJ63" s="20">
        <f t="shared" si="143"/>
        <v>10.83</v>
      </c>
      <c r="AK63" s="7">
        <v>11.5</v>
      </c>
      <c r="AL63" s="20">
        <f t="shared" si="144"/>
        <v>11.5</v>
      </c>
      <c r="AM63" s="7">
        <v>8.5</v>
      </c>
      <c r="AN63" s="20">
        <f t="shared" ref="AN63" si="168">AM63</f>
        <v>8.5</v>
      </c>
      <c r="AO63" s="7">
        <v>7</v>
      </c>
      <c r="AP63" s="20">
        <f t="shared" si="146"/>
        <v>7</v>
      </c>
      <c r="AQ63" s="7">
        <v>10</v>
      </c>
      <c r="AR63" s="20">
        <f t="shared" ref="AR63" si="169">AQ63</f>
        <v>10</v>
      </c>
      <c r="AS63" s="7">
        <v>6</v>
      </c>
      <c r="AT63" s="20">
        <f t="shared" si="148"/>
        <v>6</v>
      </c>
      <c r="AU63" s="7">
        <v>13</v>
      </c>
      <c r="AV63" s="144">
        <f t="shared" ref="AV63" si="170">AU63</f>
        <v>13</v>
      </c>
    </row>
    <row r="64" spans="1:48" ht="18" customHeight="1">
      <c r="A64" s="307"/>
      <c r="B64" s="285">
        <v>49</v>
      </c>
      <c r="C64" s="176" t="s">
        <v>696</v>
      </c>
      <c r="D64" s="176" t="s">
        <v>698</v>
      </c>
      <c r="E64" s="176" t="s">
        <v>52</v>
      </c>
      <c r="F64" s="16">
        <v>10</v>
      </c>
      <c r="G64" s="16">
        <v>11</v>
      </c>
      <c r="H64" s="20">
        <f t="shared" si="132"/>
        <v>10.333333333333334</v>
      </c>
      <c r="I64" s="16">
        <v>9</v>
      </c>
      <c r="J64" s="16">
        <v>13</v>
      </c>
      <c r="K64" s="20">
        <f t="shared" si="133"/>
        <v>10.333333333333334</v>
      </c>
      <c r="L64" s="16">
        <v>10</v>
      </c>
      <c r="M64" s="16">
        <v>12.5</v>
      </c>
      <c r="N64" s="20">
        <f t="shared" si="134"/>
        <v>10.833333333333334</v>
      </c>
      <c r="O64" s="16">
        <v>12</v>
      </c>
      <c r="P64" s="20">
        <f t="shared" si="135"/>
        <v>12</v>
      </c>
      <c r="Q64" s="16">
        <v>11.5</v>
      </c>
      <c r="R64" s="20">
        <f t="shared" si="136"/>
        <v>11.5</v>
      </c>
      <c r="S64" s="16">
        <v>10.5</v>
      </c>
      <c r="T64" s="20">
        <f t="shared" si="137"/>
        <v>10.5</v>
      </c>
      <c r="U64" s="16">
        <v>8.5</v>
      </c>
      <c r="V64" s="20">
        <f t="shared" si="138"/>
        <v>8.5</v>
      </c>
      <c r="W64" s="16">
        <v>14</v>
      </c>
      <c r="X64" s="20">
        <f t="shared" si="139"/>
        <v>14</v>
      </c>
      <c r="Y64" s="16">
        <v>9</v>
      </c>
      <c r="Z64" s="20">
        <f t="shared" si="140"/>
        <v>9</v>
      </c>
      <c r="AA64" s="148"/>
      <c r="AB64" s="286">
        <v>11</v>
      </c>
      <c r="AC64" s="286">
        <v>10.5</v>
      </c>
      <c r="AD64" s="287">
        <f t="shared" si="141"/>
        <v>10.833333333333334</v>
      </c>
      <c r="AE64" s="286">
        <v>11</v>
      </c>
      <c r="AF64" s="286">
        <v>11</v>
      </c>
      <c r="AG64" s="287">
        <f t="shared" si="142"/>
        <v>11</v>
      </c>
      <c r="AH64" s="286">
        <v>14</v>
      </c>
      <c r="AI64" s="286">
        <v>13</v>
      </c>
      <c r="AJ64" s="287">
        <f t="shared" si="143"/>
        <v>13.666666666666666</v>
      </c>
      <c r="AK64" s="286">
        <v>10</v>
      </c>
      <c r="AL64" s="287">
        <f t="shared" si="144"/>
        <v>10</v>
      </c>
      <c r="AM64" s="286">
        <v>9</v>
      </c>
      <c r="AN64" s="287">
        <f t="shared" ref="AN64" si="171">AM64</f>
        <v>9</v>
      </c>
      <c r="AO64" s="286">
        <v>14</v>
      </c>
      <c r="AP64" s="287">
        <f t="shared" si="146"/>
        <v>14</v>
      </c>
      <c r="AQ64" s="286">
        <v>7</v>
      </c>
      <c r="AR64" s="287">
        <f t="shared" ref="AR64" si="172">AQ64</f>
        <v>7</v>
      </c>
      <c r="AS64" s="286">
        <v>10</v>
      </c>
      <c r="AT64" s="287">
        <f t="shared" si="148"/>
        <v>10</v>
      </c>
      <c r="AU64" s="286">
        <v>10</v>
      </c>
      <c r="AV64" s="288">
        <f t="shared" ref="AV64" si="173">AU64</f>
        <v>10</v>
      </c>
    </row>
    <row r="65" spans="1:48" ht="18" customHeight="1" thickBot="1">
      <c r="A65" s="308"/>
      <c r="B65" s="285">
        <v>50</v>
      </c>
      <c r="C65" s="176" t="s">
        <v>388</v>
      </c>
      <c r="D65" s="176" t="s">
        <v>389</v>
      </c>
      <c r="E65" s="176" t="s">
        <v>12</v>
      </c>
      <c r="F65" s="15">
        <v>11.5</v>
      </c>
      <c r="G65" s="15">
        <v>11.5</v>
      </c>
      <c r="H65" s="20">
        <f t="shared" si="132"/>
        <v>11.5</v>
      </c>
      <c r="I65" s="15">
        <v>8</v>
      </c>
      <c r="J65" s="15">
        <v>12.5</v>
      </c>
      <c r="K65" s="20">
        <f t="shared" si="133"/>
        <v>9.5</v>
      </c>
      <c r="L65" s="15">
        <v>10.67</v>
      </c>
      <c r="M65" s="15">
        <v>10.67</v>
      </c>
      <c r="N65" s="20">
        <f t="shared" si="134"/>
        <v>10.67</v>
      </c>
      <c r="O65" s="15">
        <v>10</v>
      </c>
      <c r="P65" s="20">
        <f t="shared" si="135"/>
        <v>10</v>
      </c>
      <c r="Q65" s="15">
        <v>10</v>
      </c>
      <c r="R65" s="20">
        <f t="shared" si="136"/>
        <v>10</v>
      </c>
      <c r="S65" s="15">
        <v>10</v>
      </c>
      <c r="T65" s="20">
        <f t="shared" si="137"/>
        <v>10</v>
      </c>
      <c r="U65" s="15">
        <v>5</v>
      </c>
      <c r="V65" s="20">
        <f t="shared" si="138"/>
        <v>5</v>
      </c>
      <c r="W65" s="15">
        <v>10.5</v>
      </c>
      <c r="X65" s="20">
        <f t="shared" si="139"/>
        <v>10.5</v>
      </c>
      <c r="Y65" s="15">
        <v>11</v>
      </c>
      <c r="Z65" s="20">
        <f t="shared" si="140"/>
        <v>11</v>
      </c>
      <c r="AA65" s="148"/>
      <c r="AB65" s="7">
        <v>10</v>
      </c>
      <c r="AC65" s="7">
        <v>10</v>
      </c>
      <c r="AD65" s="20">
        <f t="shared" si="141"/>
        <v>10</v>
      </c>
      <c r="AE65" s="7">
        <v>13.67</v>
      </c>
      <c r="AF65" s="7">
        <v>13.67</v>
      </c>
      <c r="AG65" s="20">
        <f t="shared" si="142"/>
        <v>13.67</v>
      </c>
      <c r="AH65" s="7">
        <v>10.33</v>
      </c>
      <c r="AI65" s="7">
        <v>10.33</v>
      </c>
      <c r="AJ65" s="20">
        <f t="shared" si="143"/>
        <v>10.33</v>
      </c>
      <c r="AK65" s="7">
        <v>10</v>
      </c>
      <c r="AL65" s="20">
        <f t="shared" si="144"/>
        <v>10</v>
      </c>
      <c r="AM65" s="7">
        <v>10</v>
      </c>
      <c r="AN65" s="20">
        <f t="shared" ref="AN65" si="174">AM65</f>
        <v>10</v>
      </c>
      <c r="AO65" s="7">
        <v>6.5</v>
      </c>
      <c r="AP65" s="20">
        <f t="shared" si="146"/>
        <v>6.5</v>
      </c>
      <c r="AQ65" s="7">
        <v>10</v>
      </c>
      <c r="AR65" s="20">
        <f t="shared" ref="AR65" si="175">AQ65</f>
        <v>10</v>
      </c>
      <c r="AS65" s="7">
        <v>10</v>
      </c>
      <c r="AT65" s="20">
        <f t="shared" si="148"/>
        <v>10</v>
      </c>
      <c r="AU65" s="7">
        <v>9</v>
      </c>
      <c r="AV65" s="144">
        <f t="shared" ref="AV65" si="176">AU65</f>
        <v>9</v>
      </c>
    </row>
    <row r="66" spans="1:48" ht="18" customHeight="1">
      <c r="A66" s="309" t="s">
        <v>1183</v>
      </c>
      <c r="B66" s="285">
        <v>51</v>
      </c>
      <c r="C66" s="176" t="s">
        <v>704</v>
      </c>
      <c r="D66" s="176" t="s">
        <v>706</v>
      </c>
      <c r="E66" s="176" t="s">
        <v>707</v>
      </c>
      <c r="F66" s="16">
        <v>9</v>
      </c>
      <c r="G66" s="16">
        <v>13</v>
      </c>
      <c r="H66" s="20">
        <f t="shared" si="132"/>
        <v>10.333333333333334</v>
      </c>
      <c r="I66" s="16">
        <v>2</v>
      </c>
      <c r="J66" s="16">
        <v>12</v>
      </c>
      <c r="K66" s="20">
        <f t="shared" si="133"/>
        <v>5.333333333333333</v>
      </c>
      <c r="L66" s="16">
        <v>13</v>
      </c>
      <c r="M66" s="16">
        <v>11.5</v>
      </c>
      <c r="N66" s="20">
        <f t="shared" si="134"/>
        <v>12.5</v>
      </c>
      <c r="O66" s="16">
        <v>15.5</v>
      </c>
      <c r="P66" s="20">
        <f t="shared" si="135"/>
        <v>15.5</v>
      </c>
      <c r="Q66" s="16">
        <v>3</v>
      </c>
      <c r="R66" s="20">
        <f t="shared" si="136"/>
        <v>3</v>
      </c>
      <c r="S66" s="16">
        <v>7.5</v>
      </c>
      <c r="T66" s="20">
        <f t="shared" si="137"/>
        <v>7.5</v>
      </c>
      <c r="U66" s="16">
        <v>5</v>
      </c>
      <c r="V66" s="20">
        <f t="shared" si="138"/>
        <v>5</v>
      </c>
      <c r="W66" s="16">
        <v>6</v>
      </c>
      <c r="X66" s="20">
        <f t="shared" si="139"/>
        <v>6</v>
      </c>
      <c r="Y66" s="16">
        <v>10</v>
      </c>
      <c r="Z66" s="20">
        <f t="shared" si="140"/>
        <v>10</v>
      </c>
      <c r="AA66" s="148"/>
      <c r="AB66" s="7">
        <v>5.5</v>
      </c>
      <c r="AC66" s="7">
        <v>10</v>
      </c>
      <c r="AD66" s="20">
        <f t="shared" si="141"/>
        <v>7</v>
      </c>
      <c r="AE66" s="7">
        <v>8</v>
      </c>
      <c r="AF66" s="7">
        <v>12.5</v>
      </c>
      <c r="AG66" s="20">
        <f t="shared" si="142"/>
        <v>9.5</v>
      </c>
      <c r="AH66" s="7">
        <v>13</v>
      </c>
      <c r="AI66" s="7">
        <v>11.5</v>
      </c>
      <c r="AJ66" s="20">
        <f t="shared" si="143"/>
        <v>12.5</v>
      </c>
      <c r="AK66" s="171">
        <v>3.5</v>
      </c>
      <c r="AL66" s="20">
        <f t="shared" si="144"/>
        <v>3.5</v>
      </c>
      <c r="AM66" s="7">
        <v>6</v>
      </c>
      <c r="AN66" s="20">
        <f t="shared" ref="AN66" si="177">AM66</f>
        <v>6</v>
      </c>
      <c r="AO66" s="7">
        <v>6</v>
      </c>
      <c r="AP66" s="20">
        <f t="shared" si="146"/>
        <v>6</v>
      </c>
      <c r="AQ66" s="7">
        <v>10.5</v>
      </c>
      <c r="AR66" s="20">
        <f t="shared" ref="AR66" si="178">AQ66</f>
        <v>10.5</v>
      </c>
      <c r="AS66" s="7">
        <v>7</v>
      </c>
      <c r="AT66" s="20">
        <f t="shared" si="148"/>
        <v>7</v>
      </c>
      <c r="AU66" s="7">
        <v>10.5</v>
      </c>
      <c r="AV66" s="144">
        <f t="shared" ref="AV66" si="179">AU66</f>
        <v>10.5</v>
      </c>
    </row>
    <row r="67" spans="1:48" ht="18" customHeight="1">
      <c r="A67" s="310"/>
      <c r="B67" s="285">
        <v>52</v>
      </c>
      <c r="C67" s="176" t="s">
        <v>390</v>
      </c>
      <c r="D67" s="176" t="s">
        <v>85</v>
      </c>
      <c r="E67" s="176" t="s">
        <v>37</v>
      </c>
      <c r="F67" s="16">
        <v>10.67</v>
      </c>
      <c r="G67" s="16">
        <v>10.67</v>
      </c>
      <c r="H67" s="20">
        <f t="shared" si="132"/>
        <v>10.67</v>
      </c>
      <c r="I67" s="16">
        <v>11.5</v>
      </c>
      <c r="J67" s="16">
        <v>12.5</v>
      </c>
      <c r="K67" s="20">
        <f t="shared" si="133"/>
        <v>11.833333333333334</v>
      </c>
      <c r="L67" s="16">
        <v>10.83</v>
      </c>
      <c r="M67" s="16">
        <v>10.83</v>
      </c>
      <c r="N67" s="20">
        <f t="shared" si="134"/>
        <v>10.83</v>
      </c>
      <c r="O67" s="16">
        <v>10</v>
      </c>
      <c r="P67" s="20">
        <f t="shared" si="135"/>
        <v>10</v>
      </c>
      <c r="Q67" s="16">
        <v>9</v>
      </c>
      <c r="R67" s="20">
        <f t="shared" si="136"/>
        <v>9</v>
      </c>
      <c r="S67" s="16">
        <v>16</v>
      </c>
      <c r="T67" s="20">
        <f t="shared" si="137"/>
        <v>16</v>
      </c>
      <c r="U67" s="16">
        <v>7.5</v>
      </c>
      <c r="V67" s="20">
        <f t="shared" si="138"/>
        <v>7.5</v>
      </c>
      <c r="W67" s="16">
        <v>11.5</v>
      </c>
      <c r="X67" s="20">
        <f t="shared" si="139"/>
        <v>11.5</v>
      </c>
      <c r="Y67" s="16">
        <v>10</v>
      </c>
      <c r="Z67" s="20">
        <f t="shared" si="140"/>
        <v>10</v>
      </c>
      <c r="AA67" s="148"/>
      <c r="AB67" s="7">
        <v>9.33</v>
      </c>
      <c r="AC67" s="7">
        <v>9.33</v>
      </c>
      <c r="AD67" s="20">
        <f t="shared" si="141"/>
        <v>9.33</v>
      </c>
      <c r="AE67" s="7">
        <v>10.17</v>
      </c>
      <c r="AF67" s="7">
        <v>10.17</v>
      </c>
      <c r="AG67" s="20">
        <f t="shared" si="142"/>
        <v>10.17</v>
      </c>
      <c r="AH67" s="7">
        <v>11.83</v>
      </c>
      <c r="AI67" s="7">
        <v>11.83</v>
      </c>
      <c r="AJ67" s="20">
        <f t="shared" si="143"/>
        <v>11.83</v>
      </c>
      <c r="AK67" s="7">
        <v>10</v>
      </c>
      <c r="AL67" s="20">
        <f t="shared" si="144"/>
        <v>10</v>
      </c>
      <c r="AM67" s="7">
        <v>9</v>
      </c>
      <c r="AN67" s="20">
        <f t="shared" ref="AN67" si="180">AM67</f>
        <v>9</v>
      </c>
      <c r="AO67" s="7">
        <v>10</v>
      </c>
      <c r="AP67" s="20">
        <f t="shared" si="146"/>
        <v>10</v>
      </c>
      <c r="AQ67" s="173">
        <v>11</v>
      </c>
      <c r="AR67" s="20">
        <f t="shared" ref="AR67" si="181">AQ67</f>
        <v>11</v>
      </c>
      <c r="AS67" s="7">
        <v>8</v>
      </c>
      <c r="AT67" s="20">
        <f t="shared" si="148"/>
        <v>8</v>
      </c>
      <c r="AU67" s="7">
        <v>10.5</v>
      </c>
      <c r="AV67" s="144">
        <f t="shared" ref="AV67" si="182">AU67</f>
        <v>10.5</v>
      </c>
    </row>
    <row r="68" spans="1:48" ht="18" customHeight="1" thickBot="1">
      <c r="A68" s="310"/>
      <c r="B68" s="285">
        <v>53</v>
      </c>
      <c r="C68" s="176" t="s">
        <v>709</v>
      </c>
      <c r="D68" s="176" t="s">
        <v>711</v>
      </c>
      <c r="E68" s="176" t="s">
        <v>712</v>
      </c>
      <c r="F68" s="140">
        <v>10</v>
      </c>
      <c r="G68" s="140">
        <v>10</v>
      </c>
      <c r="H68" s="146">
        <f t="shared" si="132"/>
        <v>10</v>
      </c>
      <c r="I68" s="140">
        <v>6</v>
      </c>
      <c r="J68" s="140">
        <v>10.5</v>
      </c>
      <c r="K68" s="146">
        <f t="shared" si="133"/>
        <v>7.5</v>
      </c>
      <c r="L68" s="140">
        <v>6.5</v>
      </c>
      <c r="M68" s="140">
        <v>11.5</v>
      </c>
      <c r="N68" s="146">
        <f t="shared" si="134"/>
        <v>8.1666666666666661</v>
      </c>
      <c r="O68" s="140">
        <v>10</v>
      </c>
      <c r="P68" s="146">
        <f t="shared" si="135"/>
        <v>10</v>
      </c>
      <c r="Q68" s="140">
        <v>6</v>
      </c>
      <c r="R68" s="146">
        <f t="shared" si="136"/>
        <v>6</v>
      </c>
      <c r="S68" s="140">
        <v>9</v>
      </c>
      <c r="T68" s="146">
        <f t="shared" si="137"/>
        <v>9</v>
      </c>
      <c r="U68" s="140">
        <v>3</v>
      </c>
      <c r="V68" s="146">
        <f t="shared" si="138"/>
        <v>3</v>
      </c>
      <c r="W68" s="140">
        <v>4</v>
      </c>
      <c r="X68" s="146">
        <f t="shared" si="139"/>
        <v>4</v>
      </c>
      <c r="Y68" s="140">
        <v>12.5</v>
      </c>
      <c r="Z68" s="146">
        <f t="shared" si="140"/>
        <v>12.5</v>
      </c>
      <c r="AA68" s="151"/>
      <c r="AB68" s="145">
        <v>11</v>
      </c>
      <c r="AC68" s="145">
        <v>10.5</v>
      </c>
      <c r="AD68" s="146">
        <f t="shared" si="141"/>
        <v>10.833333333333334</v>
      </c>
      <c r="AE68" s="145">
        <v>7</v>
      </c>
      <c r="AF68" s="145">
        <v>10</v>
      </c>
      <c r="AG68" s="146">
        <f t="shared" si="142"/>
        <v>8</v>
      </c>
      <c r="AH68" s="145">
        <v>11.5</v>
      </c>
      <c r="AI68" s="145">
        <v>10</v>
      </c>
      <c r="AJ68" s="146">
        <f t="shared" si="143"/>
        <v>11</v>
      </c>
      <c r="AK68" s="145">
        <v>5</v>
      </c>
      <c r="AL68" s="146">
        <f t="shared" si="144"/>
        <v>5</v>
      </c>
      <c r="AM68" s="145">
        <v>8</v>
      </c>
      <c r="AN68" s="146">
        <f t="shared" ref="AN68" si="183">AM68</f>
        <v>8</v>
      </c>
      <c r="AO68" s="145">
        <v>10</v>
      </c>
      <c r="AP68" s="146">
        <f t="shared" si="146"/>
        <v>10</v>
      </c>
      <c r="AQ68" s="145">
        <v>12.5</v>
      </c>
      <c r="AR68" s="146">
        <f t="shared" ref="AR68" si="184">AQ68</f>
        <v>12.5</v>
      </c>
      <c r="AS68" s="145">
        <v>8.5</v>
      </c>
      <c r="AT68" s="146">
        <f t="shared" si="148"/>
        <v>8.5</v>
      </c>
      <c r="AU68" s="145">
        <v>11</v>
      </c>
      <c r="AV68" s="147">
        <f t="shared" ref="AV68" si="185">AU68</f>
        <v>11</v>
      </c>
    </row>
    <row r="69" spans="1:48" ht="18" customHeight="1">
      <c r="A69" s="310"/>
      <c r="B69" s="285">
        <v>54</v>
      </c>
      <c r="C69" s="176" t="s">
        <v>395</v>
      </c>
      <c r="D69" s="176" t="s">
        <v>396</v>
      </c>
      <c r="E69" s="176" t="s">
        <v>397</v>
      </c>
      <c r="F69" s="16">
        <v>13</v>
      </c>
      <c r="G69" s="16">
        <v>10.5</v>
      </c>
      <c r="H69" s="24">
        <f t="shared" si="132"/>
        <v>12.166666666666666</v>
      </c>
      <c r="I69" s="16">
        <v>8</v>
      </c>
      <c r="J69" s="16">
        <v>11</v>
      </c>
      <c r="K69" s="20">
        <f t="shared" si="133"/>
        <v>9</v>
      </c>
      <c r="L69" s="16">
        <v>11</v>
      </c>
      <c r="M69" s="16">
        <v>8</v>
      </c>
      <c r="N69" s="20">
        <f t="shared" si="134"/>
        <v>10</v>
      </c>
      <c r="O69" s="16">
        <v>16</v>
      </c>
      <c r="P69" s="20">
        <f t="shared" si="135"/>
        <v>16</v>
      </c>
      <c r="Q69" s="16">
        <v>8</v>
      </c>
      <c r="R69" s="20">
        <f t="shared" si="136"/>
        <v>8</v>
      </c>
      <c r="S69" s="16">
        <v>8</v>
      </c>
      <c r="T69" s="20">
        <f t="shared" si="137"/>
        <v>8</v>
      </c>
      <c r="U69" s="16">
        <v>11.5</v>
      </c>
      <c r="V69" s="20">
        <f t="shared" si="138"/>
        <v>11.5</v>
      </c>
      <c r="W69" s="16">
        <v>5</v>
      </c>
      <c r="X69" s="20">
        <f t="shared" si="139"/>
        <v>5</v>
      </c>
      <c r="Y69" s="16">
        <v>12.5</v>
      </c>
      <c r="Z69" s="20">
        <f t="shared" si="140"/>
        <v>12.5</v>
      </c>
      <c r="AA69" s="148"/>
      <c r="AB69" s="286">
        <v>13</v>
      </c>
      <c r="AC69" s="286">
        <v>10.5</v>
      </c>
      <c r="AD69" s="287">
        <f t="shared" si="141"/>
        <v>12.166666666666666</v>
      </c>
      <c r="AE69" s="286">
        <v>14</v>
      </c>
      <c r="AF69" s="286">
        <v>10</v>
      </c>
      <c r="AG69" s="287">
        <f t="shared" si="142"/>
        <v>12.666666666666666</v>
      </c>
      <c r="AH69" s="286">
        <v>12.5</v>
      </c>
      <c r="AI69" s="286">
        <v>9</v>
      </c>
      <c r="AJ69" s="287">
        <f t="shared" si="143"/>
        <v>11.333333333333334</v>
      </c>
      <c r="AK69" s="286">
        <v>10</v>
      </c>
      <c r="AL69" s="287">
        <f t="shared" si="144"/>
        <v>10</v>
      </c>
      <c r="AM69" s="286">
        <v>7</v>
      </c>
      <c r="AN69" s="287">
        <f t="shared" ref="AN69" si="186">AM69</f>
        <v>7</v>
      </c>
      <c r="AO69" s="286">
        <v>13.5</v>
      </c>
      <c r="AP69" s="287">
        <f t="shared" si="146"/>
        <v>13.5</v>
      </c>
      <c r="AQ69" s="286">
        <v>14.5</v>
      </c>
      <c r="AR69" s="287">
        <f t="shared" ref="AR69" si="187">AQ69</f>
        <v>14.5</v>
      </c>
      <c r="AS69" s="286">
        <v>6</v>
      </c>
      <c r="AT69" s="287">
        <f t="shared" si="148"/>
        <v>6</v>
      </c>
      <c r="AU69" s="286">
        <v>12.5</v>
      </c>
      <c r="AV69" s="288">
        <f t="shared" ref="AV69" si="188">AU69</f>
        <v>12.5</v>
      </c>
    </row>
    <row r="70" spans="1:48" ht="18" customHeight="1">
      <c r="A70" s="310"/>
      <c r="B70" s="285">
        <v>55</v>
      </c>
      <c r="C70" s="176" t="s">
        <v>721</v>
      </c>
      <c r="D70" s="176" t="s">
        <v>723</v>
      </c>
      <c r="E70" s="176" t="s">
        <v>125</v>
      </c>
      <c r="F70" s="16">
        <v>8</v>
      </c>
      <c r="G70" s="16">
        <v>10.5</v>
      </c>
      <c r="H70" s="20">
        <f t="shared" si="132"/>
        <v>8.8333333333333339</v>
      </c>
      <c r="I70" s="16">
        <v>4</v>
      </c>
      <c r="J70" s="16">
        <v>13.5</v>
      </c>
      <c r="K70" s="20">
        <f t="shared" si="133"/>
        <v>7.166666666666667</v>
      </c>
      <c r="L70" s="16">
        <v>4</v>
      </c>
      <c r="M70" s="16">
        <v>10</v>
      </c>
      <c r="N70" s="20">
        <f t="shared" si="134"/>
        <v>6</v>
      </c>
      <c r="O70" s="16">
        <v>6.5</v>
      </c>
      <c r="P70" s="20">
        <f t="shared" si="135"/>
        <v>6.5</v>
      </c>
      <c r="Q70" s="16">
        <v>7</v>
      </c>
      <c r="R70" s="20">
        <f t="shared" si="136"/>
        <v>7</v>
      </c>
      <c r="S70" s="16">
        <v>4.5</v>
      </c>
      <c r="T70" s="20">
        <f t="shared" si="137"/>
        <v>4.5</v>
      </c>
      <c r="U70" s="16">
        <v>3</v>
      </c>
      <c r="V70" s="20">
        <f t="shared" si="138"/>
        <v>3</v>
      </c>
      <c r="W70" s="16">
        <v>1</v>
      </c>
      <c r="X70" s="20">
        <f t="shared" si="139"/>
        <v>1</v>
      </c>
      <c r="Y70" s="16">
        <v>8</v>
      </c>
      <c r="Z70" s="20">
        <f t="shared" si="140"/>
        <v>8</v>
      </c>
      <c r="AA70" s="148"/>
      <c r="AB70" s="207" t="s">
        <v>1189</v>
      </c>
      <c r="AC70" s="7">
        <v>12</v>
      </c>
      <c r="AD70" s="20" t="e">
        <f t="shared" si="141"/>
        <v>#VALUE!</v>
      </c>
      <c r="AE70" s="212" t="s">
        <v>1190</v>
      </c>
      <c r="AF70" s="7">
        <v>10</v>
      </c>
      <c r="AG70" s="20" t="e">
        <f t="shared" si="142"/>
        <v>#VALUE!</v>
      </c>
      <c r="AH70" s="212" t="s">
        <v>1190</v>
      </c>
      <c r="AI70" s="7">
        <v>13</v>
      </c>
      <c r="AJ70" s="20" t="e">
        <f t="shared" si="143"/>
        <v>#VALUE!</v>
      </c>
      <c r="AK70" s="212" t="s">
        <v>1189</v>
      </c>
      <c r="AL70" s="20" t="str">
        <f t="shared" si="144"/>
        <v>ABS</v>
      </c>
      <c r="AM70" s="212" t="s">
        <v>1207</v>
      </c>
      <c r="AN70" s="20" t="str">
        <f t="shared" ref="AN70" si="189">AM70</f>
        <v>Abs</v>
      </c>
      <c r="AO70" s="212" t="s">
        <v>1190</v>
      </c>
      <c r="AP70" s="20" t="str">
        <f t="shared" si="146"/>
        <v>\</v>
      </c>
      <c r="AQ70" s="212" t="s">
        <v>1190</v>
      </c>
      <c r="AR70" s="20" t="str">
        <f t="shared" ref="AR70" si="190">AQ70</f>
        <v>\</v>
      </c>
      <c r="AS70" s="212" t="s">
        <v>1190</v>
      </c>
      <c r="AT70" s="20" t="str">
        <f t="shared" si="148"/>
        <v>\</v>
      </c>
      <c r="AU70" s="212" t="s">
        <v>1190</v>
      </c>
      <c r="AV70" s="144" t="str">
        <f t="shared" ref="AV70" si="191">AU70</f>
        <v>\</v>
      </c>
    </row>
    <row r="71" spans="1:48" ht="18" customHeight="1">
      <c r="A71" s="310"/>
      <c r="B71" s="285">
        <v>56</v>
      </c>
      <c r="C71" s="176" t="s">
        <v>727</v>
      </c>
      <c r="D71" s="176" t="s">
        <v>729</v>
      </c>
      <c r="E71" s="176" t="s">
        <v>730</v>
      </c>
      <c r="F71" s="16">
        <v>10</v>
      </c>
      <c r="G71" s="16">
        <v>10.5</v>
      </c>
      <c r="H71" s="20">
        <f t="shared" si="132"/>
        <v>10.166666666666666</v>
      </c>
      <c r="I71" s="16">
        <v>11</v>
      </c>
      <c r="J71" s="16">
        <v>11.5</v>
      </c>
      <c r="K71" s="20">
        <f t="shared" si="133"/>
        <v>11.166666666666666</v>
      </c>
      <c r="L71" s="16">
        <v>9.5</v>
      </c>
      <c r="M71" s="16">
        <v>11.5</v>
      </c>
      <c r="N71" s="20">
        <f t="shared" si="134"/>
        <v>10.166666666666666</v>
      </c>
      <c r="O71" s="16">
        <v>12</v>
      </c>
      <c r="P71" s="20">
        <f t="shared" si="135"/>
        <v>12</v>
      </c>
      <c r="Q71" s="16">
        <v>14</v>
      </c>
      <c r="R71" s="20">
        <f t="shared" si="136"/>
        <v>14</v>
      </c>
      <c r="S71" s="16">
        <v>9.5</v>
      </c>
      <c r="T71" s="20">
        <f t="shared" si="137"/>
        <v>9.5</v>
      </c>
      <c r="U71" s="16">
        <v>10.5</v>
      </c>
      <c r="V71" s="20">
        <f t="shared" si="138"/>
        <v>10.5</v>
      </c>
      <c r="W71" s="16">
        <v>7</v>
      </c>
      <c r="X71" s="20">
        <f t="shared" si="139"/>
        <v>7</v>
      </c>
      <c r="Y71" s="16">
        <v>12</v>
      </c>
      <c r="Z71" s="20">
        <f t="shared" si="140"/>
        <v>12</v>
      </c>
      <c r="AA71" s="148"/>
      <c r="AB71" s="7">
        <v>11.5</v>
      </c>
      <c r="AC71" s="7">
        <v>12.5</v>
      </c>
      <c r="AD71" s="20">
        <f t="shared" si="141"/>
        <v>11.833333333333334</v>
      </c>
      <c r="AE71" s="7">
        <v>14.5</v>
      </c>
      <c r="AF71" s="7">
        <v>10.5</v>
      </c>
      <c r="AG71" s="20">
        <f t="shared" si="142"/>
        <v>13.166666666666666</v>
      </c>
      <c r="AH71" s="7">
        <v>11</v>
      </c>
      <c r="AI71" s="7">
        <v>11.5</v>
      </c>
      <c r="AJ71" s="20">
        <f t="shared" si="143"/>
        <v>11.166666666666666</v>
      </c>
      <c r="AK71" s="7">
        <v>8</v>
      </c>
      <c r="AL71" s="20">
        <f t="shared" si="144"/>
        <v>8</v>
      </c>
      <c r="AM71" s="7">
        <v>10</v>
      </c>
      <c r="AN71" s="20">
        <f t="shared" ref="AN71" si="192">AM71</f>
        <v>10</v>
      </c>
      <c r="AO71" s="7">
        <v>8</v>
      </c>
      <c r="AP71" s="20">
        <f t="shared" si="146"/>
        <v>8</v>
      </c>
      <c r="AQ71" s="7">
        <v>9</v>
      </c>
      <c r="AR71" s="20">
        <f t="shared" ref="AR71" si="193">AQ71</f>
        <v>9</v>
      </c>
      <c r="AS71" s="7">
        <v>10</v>
      </c>
      <c r="AT71" s="20">
        <f t="shared" si="148"/>
        <v>10</v>
      </c>
      <c r="AU71" s="7">
        <v>10</v>
      </c>
      <c r="AV71" s="144">
        <f t="shared" ref="AV71" si="194">AU71</f>
        <v>10</v>
      </c>
    </row>
    <row r="72" spans="1:48" ht="18" customHeight="1">
      <c r="A72" s="310"/>
      <c r="B72" s="285">
        <v>57</v>
      </c>
      <c r="C72" s="176" t="s">
        <v>731</v>
      </c>
      <c r="D72" s="176" t="s">
        <v>398</v>
      </c>
      <c r="E72" s="176" t="s">
        <v>62</v>
      </c>
      <c r="F72" s="16">
        <v>7</v>
      </c>
      <c r="G72" s="16">
        <v>12.5</v>
      </c>
      <c r="H72" s="20">
        <f t="shared" si="132"/>
        <v>8.8333333333333339</v>
      </c>
      <c r="I72" s="16">
        <v>11</v>
      </c>
      <c r="J72" s="16">
        <v>13.5</v>
      </c>
      <c r="K72" s="20">
        <f t="shared" si="133"/>
        <v>11.833333333333334</v>
      </c>
      <c r="L72" s="16">
        <v>11.75</v>
      </c>
      <c r="M72" s="16">
        <v>12.5</v>
      </c>
      <c r="N72" s="20">
        <f t="shared" si="134"/>
        <v>12</v>
      </c>
      <c r="O72" s="16">
        <v>15</v>
      </c>
      <c r="P72" s="20">
        <f t="shared" si="135"/>
        <v>15</v>
      </c>
      <c r="Q72" s="16">
        <v>5</v>
      </c>
      <c r="R72" s="20">
        <f t="shared" si="136"/>
        <v>5</v>
      </c>
      <c r="S72" s="16">
        <v>6.5</v>
      </c>
      <c r="T72" s="20">
        <f t="shared" si="137"/>
        <v>6.5</v>
      </c>
      <c r="U72" s="16">
        <v>9</v>
      </c>
      <c r="V72" s="20">
        <f t="shared" si="138"/>
        <v>9</v>
      </c>
      <c r="W72" s="16">
        <v>9</v>
      </c>
      <c r="X72" s="20">
        <f t="shared" si="139"/>
        <v>9</v>
      </c>
      <c r="Y72" s="16">
        <v>14</v>
      </c>
      <c r="Z72" s="20">
        <f t="shared" si="140"/>
        <v>14</v>
      </c>
      <c r="AA72" s="148"/>
      <c r="AB72" s="7">
        <v>10</v>
      </c>
      <c r="AC72" s="7">
        <v>11</v>
      </c>
      <c r="AD72" s="20">
        <f t="shared" si="141"/>
        <v>10.333333333333334</v>
      </c>
      <c r="AE72" s="7">
        <v>11.5</v>
      </c>
      <c r="AF72" s="7">
        <v>10.5</v>
      </c>
      <c r="AG72" s="20">
        <f t="shared" si="142"/>
        <v>11.166666666666666</v>
      </c>
      <c r="AH72" s="7">
        <v>9.5</v>
      </c>
      <c r="AI72" s="7">
        <v>11.5</v>
      </c>
      <c r="AJ72" s="20">
        <f t="shared" si="143"/>
        <v>10.166666666666666</v>
      </c>
      <c r="AK72" s="7">
        <v>6</v>
      </c>
      <c r="AL72" s="20">
        <f t="shared" si="144"/>
        <v>6</v>
      </c>
      <c r="AM72" s="7">
        <v>10.5</v>
      </c>
      <c r="AN72" s="20">
        <f t="shared" ref="AN72" si="195">AM72</f>
        <v>10.5</v>
      </c>
      <c r="AO72" s="7">
        <v>10</v>
      </c>
      <c r="AP72" s="20">
        <f t="shared" si="146"/>
        <v>10</v>
      </c>
      <c r="AQ72" s="7">
        <v>11</v>
      </c>
      <c r="AR72" s="20">
        <f t="shared" ref="AR72" si="196">AQ72</f>
        <v>11</v>
      </c>
      <c r="AS72" s="7">
        <v>11.5</v>
      </c>
      <c r="AT72" s="20">
        <f t="shared" si="148"/>
        <v>11.5</v>
      </c>
      <c r="AU72" s="7">
        <v>12</v>
      </c>
      <c r="AV72" s="144">
        <f t="shared" ref="AV72" si="197">AU72</f>
        <v>12</v>
      </c>
    </row>
    <row r="73" spans="1:48" ht="18" customHeight="1">
      <c r="A73" s="310"/>
      <c r="B73" s="285">
        <v>58</v>
      </c>
      <c r="C73" s="176" t="s">
        <v>733</v>
      </c>
      <c r="D73" s="176" t="s">
        <v>735</v>
      </c>
      <c r="E73" s="176" t="s">
        <v>331</v>
      </c>
      <c r="F73" s="16">
        <v>12</v>
      </c>
      <c r="G73" s="16">
        <v>11</v>
      </c>
      <c r="H73" s="20">
        <f t="shared" si="132"/>
        <v>11.666666666666666</v>
      </c>
      <c r="I73" s="16">
        <v>9</v>
      </c>
      <c r="J73" s="16">
        <v>11</v>
      </c>
      <c r="K73" s="20">
        <f t="shared" si="133"/>
        <v>9.6666666666666661</v>
      </c>
      <c r="L73" s="16">
        <v>8</v>
      </c>
      <c r="M73" s="16">
        <v>13</v>
      </c>
      <c r="N73" s="20">
        <f t="shared" si="134"/>
        <v>9.6666666666666661</v>
      </c>
      <c r="O73" s="16">
        <v>17</v>
      </c>
      <c r="P73" s="20">
        <f t="shared" si="135"/>
        <v>17</v>
      </c>
      <c r="Q73" s="16">
        <v>9</v>
      </c>
      <c r="R73" s="20">
        <f t="shared" si="136"/>
        <v>9</v>
      </c>
      <c r="S73" s="16">
        <v>8.5</v>
      </c>
      <c r="T73" s="20">
        <f t="shared" si="137"/>
        <v>8.5</v>
      </c>
      <c r="U73" s="16">
        <v>14</v>
      </c>
      <c r="V73" s="20">
        <f t="shared" si="138"/>
        <v>14</v>
      </c>
      <c r="W73" s="16">
        <v>15</v>
      </c>
      <c r="X73" s="20">
        <f t="shared" si="139"/>
        <v>15</v>
      </c>
      <c r="Y73" s="16">
        <v>12.5</v>
      </c>
      <c r="Z73" s="20">
        <f t="shared" si="140"/>
        <v>12.5</v>
      </c>
      <c r="AA73" s="148"/>
      <c r="AB73" s="7">
        <v>11</v>
      </c>
      <c r="AC73" s="7">
        <v>11</v>
      </c>
      <c r="AD73" s="20">
        <f t="shared" si="141"/>
        <v>11</v>
      </c>
      <c r="AE73" s="7">
        <v>5</v>
      </c>
      <c r="AF73" s="7">
        <v>10.5</v>
      </c>
      <c r="AG73" s="20">
        <f t="shared" si="142"/>
        <v>6.833333333333333</v>
      </c>
      <c r="AH73" s="7">
        <v>13.5</v>
      </c>
      <c r="AI73" s="7">
        <v>12</v>
      </c>
      <c r="AJ73" s="20">
        <f t="shared" si="143"/>
        <v>13</v>
      </c>
      <c r="AK73" s="7">
        <v>6</v>
      </c>
      <c r="AL73" s="20">
        <f t="shared" si="144"/>
        <v>6</v>
      </c>
      <c r="AM73" s="7">
        <v>7</v>
      </c>
      <c r="AN73" s="20">
        <f t="shared" ref="AN73" si="198">AM73</f>
        <v>7</v>
      </c>
      <c r="AO73" s="7">
        <v>12.5</v>
      </c>
      <c r="AP73" s="20">
        <f t="shared" si="146"/>
        <v>12.5</v>
      </c>
      <c r="AQ73" s="7">
        <v>11.5</v>
      </c>
      <c r="AR73" s="20">
        <f t="shared" ref="AR73" si="199">AQ73</f>
        <v>11.5</v>
      </c>
      <c r="AS73" s="7">
        <v>7</v>
      </c>
      <c r="AT73" s="20">
        <f t="shared" si="148"/>
        <v>7</v>
      </c>
      <c r="AU73" s="7">
        <v>13</v>
      </c>
      <c r="AV73" s="144">
        <f t="shared" ref="AV73" si="200">AU73</f>
        <v>13</v>
      </c>
    </row>
    <row r="74" spans="1:48" ht="18" customHeight="1">
      <c r="A74" s="310"/>
      <c r="B74" s="285">
        <v>59</v>
      </c>
      <c r="C74" s="176" t="s">
        <v>736</v>
      </c>
      <c r="D74" s="176" t="s">
        <v>738</v>
      </c>
      <c r="E74" s="176" t="s">
        <v>623</v>
      </c>
      <c r="F74" s="16">
        <v>10</v>
      </c>
      <c r="G74" s="16">
        <v>11</v>
      </c>
      <c r="H74" s="20">
        <f t="shared" si="132"/>
        <v>10.333333333333334</v>
      </c>
      <c r="I74" s="16">
        <v>7</v>
      </c>
      <c r="J74" s="16">
        <v>11</v>
      </c>
      <c r="K74" s="20">
        <f t="shared" si="133"/>
        <v>8.3333333333333339</v>
      </c>
      <c r="L74" s="16">
        <v>6.5</v>
      </c>
      <c r="M74" s="16">
        <v>10.5</v>
      </c>
      <c r="N74" s="20">
        <f t="shared" si="134"/>
        <v>7.833333333333333</v>
      </c>
      <c r="O74" s="16">
        <v>10</v>
      </c>
      <c r="P74" s="20">
        <f t="shared" si="135"/>
        <v>10</v>
      </c>
      <c r="Q74" s="16">
        <v>6</v>
      </c>
      <c r="R74" s="20">
        <f t="shared" si="136"/>
        <v>6</v>
      </c>
      <c r="S74" s="16">
        <v>12</v>
      </c>
      <c r="T74" s="20">
        <f t="shared" si="137"/>
        <v>12</v>
      </c>
      <c r="U74" s="16">
        <v>12</v>
      </c>
      <c r="V74" s="20">
        <f t="shared" si="138"/>
        <v>12</v>
      </c>
      <c r="W74" s="16">
        <v>5</v>
      </c>
      <c r="X74" s="20">
        <f t="shared" si="139"/>
        <v>5</v>
      </c>
      <c r="Y74" s="16">
        <v>7</v>
      </c>
      <c r="Z74" s="20">
        <f t="shared" si="140"/>
        <v>7</v>
      </c>
      <c r="AA74" s="148"/>
      <c r="AB74" s="7">
        <v>7</v>
      </c>
      <c r="AC74" s="7">
        <v>11</v>
      </c>
      <c r="AD74" s="20">
        <f t="shared" si="141"/>
        <v>8.3333333333333339</v>
      </c>
      <c r="AE74" s="7">
        <v>11</v>
      </c>
      <c r="AF74" s="7">
        <v>11</v>
      </c>
      <c r="AG74" s="20">
        <f t="shared" si="142"/>
        <v>11</v>
      </c>
      <c r="AH74" s="173">
        <v>12</v>
      </c>
      <c r="AI74" s="7">
        <v>12.5</v>
      </c>
      <c r="AJ74" s="20">
        <f t="shared" si="143"/>
        <v>12.166666666666666</v>
      </c>
      <c r="AK74" s="7">
        <v>4.5</v>
      </c>
      <c r="AL74" s="20">
        <f t="shared" si="144"/>
        <v>4.5</v>
      </c>
      <c r="AM74" s="7">
        <v>8.5</v>
      </c>
      <c r="AN74" s="20">
        <f t="shared" ref="AN74" si="201">AM74</f>
        <v>8.5</v>
      </c>
      <c r="AO74" s="7">
        <v>13.5</v>
      </c>
      <c r="AP74" s="20">
        <f t="shared" si="146"/>
        <v>13.5</v>
      </c>
      <c r="AQ74" s="7">
        <v>10</v>
      </c>
      <c r="AR74" s="20">
        <f t="shared" ref="AR74" si="202">AQ74</f>
        <v>10</v>
      </c>
      <c r="AS74" s="7">
        <v>10.5</v>
      </c>
      <c r="AT74" s="20">
        <f t="shared" si="148"/>
        <v>10.5</v>
      </c>
      <c r="AU74" s="7">
        <v>8.5</v>
      </c>
      <c r="AV74" s="144">
        <f t="shared" ref="AV74" si="203">AU74</f>
        <v>8.5</v>
      </c>
    </row>
    <row r="75" spans="1:48" ht="18" customHeight="1">
      <c r="A75" s="310"/>
      <c r="B75" s="285">
        <v>60</v>
      </c>
      <c r="C75" s="176" t="s">
        <v>739</v>
      </c>
      <c r="D75" s="176" t="s">
        <v>742</v>
      </c>
      <c r="E75" s="176" t="s">
        <v>56</v>
      </c>
      <c r="F75" s="16">
        <v>10</v>
      </c>
      <c r="G75" s="16">
        <v>12</v>
      </c>
      <c r="H75" s="20">
        <f t="shared" si="132"/>
        <v>10.666666666666666</v>
      </c>
      <c r="I75" s="16">
        <v>8</v>
      </c>
      <c r="J75" s="16">
        <v>11</v>
      </c>
      <c r="K75" s="20">
        <f t="shared" si="133"/>
        <v>9</v>
      </c>
      <c r="L75" s="16">
        <v>8</v>
      </c>
      <c r="M75" s="16">
        <v>10.5</v>
      </c>
      <c r="N75" s="20">
        <f t="shared" si="134"/>
        <v>8.8333333333333339</v>
      </c>
      <c r="O75" s="16">
        <v>11</v>
      </c>
      <c r="P75" s="20">
        <f t="shared" si="135"/>
        <v>11</v>
      </c>
      <c r="Q75" s="16">
        <v>11</v>
      </c>
      <c r="R75" s="20">
        <f t="shared" si="136"/>
        <v>11</v>
      </c>
      <c r="S75" s="16">
        <v>8</v>
      </c>
      <c r="T75" s="20">
        <f t="shared" si="137"/>
        <v>8</v>
      </c>
      <c r="U75" s="16">
        <v>10</v>
      </c>
      <c r="V75" s="20">
        <f t="shared" si="138"/>
        <v>10</v>
      </c>
      <c r="W75" s="16">
        <v>13</v>
      </c>
      <c r="X75" s="20">
        <f t="shared" si="139"/>
        <v>13</v>
      </c>
      <c r="Y75" s="16">
        <v>9</v>
      </c>
      <c r="Z75" s="20">
        <f t="shared" si="140"/>
        <v>9</v>
      </c>
      <c r="AA75" s="148"/>
      <c r="AB75" s="7">
        <v>5</v>
      </c>
      <c r="AC75" s="7">
        <v>12.5</v>
      </c>
      <c r="AD75" s="20">
        <f t="shared" si="141"/>
        <v>7.5</v>
      </c>
      <c r="AE75" s="7">
        <v>12</v>
      </c>
      <c r="AF75" s="7">
        <v>13</v>
      </c>
      <c r="AG75" s="20">
        <f t="shared" si="142"/>
        <v>12.333333333333334</v>
      </c>
      <c r="AH75" s="7">
        <v>11</v>
      </c>
      <c r="AI75" s="7">
        <v>13</v>
      </c>
      <c r="AJ75" s="20">
        <f t="shared" si="143"/>
        <v>11.666666666666666</v>
      </c>
      <c r="AK75" s="7">
        <v>6.5</v>
      </c>
      <c r="AL75" s="20">
        <f t="shared" si="144"/>
        <v>6.5</v>
      </c>
      <c r="AM75" s="7">
        <v>11</v>
      </c>
      <c r="AN75" s="20">
        <f t="shared" ref="AN75" si="204">AM75</f>
        <v>11</v>
      </c>
      <c r="AO75" s="7">
        <v>7</v>
      </c>
      <c r="AP75" s="20">
        <f t="shared" si="146"/>
        <v>7</v>
      </c>
      <c r="AQ75" s="7">
        <v>8.5</v>
      </c>
      <c r="AR75" s="20">
        <f t="shared" ref="AR75" si="205">AQ75</f>
        <v>8.5</v>
      </c>
      <c r="AS75" s="7">
        <v>7.5</v>
      </c>
      <c r="AT75" s="20">
        <f t="shared" si="148"/>
        <v>7.5</v>
      </c>
      <c r="AU75" s="7">
        <v>13.5</v>
      </c>
      <c r="AV75" s="144">
        <f t="shared" ref="AV75" si="206">AU75</f>
        <v>13.5</v>
      </c>
    </row>
    <row r="76" spans="1:48" ht="18" customHeight="1">
      <c r="A76" s="310"/>
      <c r="B76" s="285">
        <v>61</v>
      </c>
      <c r="C76" s="176" t="s">
        <v>399</v>
      </c>
      <c r="D76" s="176" t="s">
        <v>400</v>
      </c>
      <c r="E76" s="176" t="s">
        <v>55</v>
      </c>
      <c r="F76" s="286">
        <v>11</v>
      </c>
      <c r="G76" s="286">
        <v>12.5</v>
      </c>
      <c r="H76" s="287">
        <f t="shared" si="132"/>
        <v>11.5</v>
      </c>
      <c r="I76" s="286">
        <v>7</v>
      </c>
      <c r="J76" s="286">
        <v>12.5</v>
      </c>
      <c r="K76" s="287">
        <f t="shared" si="133"/>
        <v>8.8333333333333339</v>
      </c>
      <c r="L76" s="286">
        <v>10.17</v>
      </c>
      <c r="M76" s="286">
        <v>10.17</v>
      </c>
      <c r="N76" s="287">
        <f t="shared" si="134"/>
        <v>10.17</v>
      </c>
      <c r="O76" s="286">
        <v>10</v>
      </c>
      <c r="P76" s="287">
        <f t="shared" si="135"/>
        <v>10</v>
      </c>
      <c r="Q76" s="286">
        <v>7.5</v>
      </c>
      <c r="R76" s="287">
        <f t="shared" si="136"/>
        <v>7.5</v>
      </c>
      <c r="S76" s="286">
        <v>14.5</v>
      </c>
      <c r="T76" s="287">
        <f t="shared" si="137"/>
        <v>14.5</v>
      </c>
      <c r="U76" s="286">
        <v>5</v>
      </c>
      <c r="V76" s="287">
        <f t="shared" si="138"/>
        <v>5</v>
      </c>
      <c r="W76" s="286">
        <v>11</v>
      </c>
      <c r="X76" s="287">
        <f t="shared" si="139"/>
        <v>11</v>
      </c>
      <c r="Y76" s="286">
        <v>10</v>
      </c>
      <c r="Z76" s="287">
        <f t="shared" si="140"/>
        <v>10</v>
      </c>
      <c r="AA76" s="148"/>
      <c r="AB76" s="7">
        <v>10</v>
      </c>
      <c r="AC76" s="7">
        <v>10</v>
      </c>
      <c r="AD76" s="20">
        <f t="shared" si="141"/>
        <v>10</v>
      </c>
      <c r="AE76" s="7">
        <v>6</v>
      </c>
      <c r="AF76" s="7">
        <v>6</v>
      </c>
      <c r="AG76" s="20">
        <f t="shared" si="142"/>
        <v>6</v>
      </c>
      <c r="AH76" s="7">
        <v>14.17</v>
      </c>
      <c r="AI76" s="7">
        <v>14.17</v>
      </c>
      <c r="AJ76" s="20">
        <f t="shared" si="143"/>
        <v>14.17</v>
      </c>
      <c r="AK76" s="7">
        <v>5</v>
      </c>
      <c r="AL76" s="20">
        <f t="shared" si="144"/>
        <v>5</v>
      </c>
      <c r="AM76" s="7">
        <v>10.5</v>
      </c>
      <c r="AN76" s="20">
        <f t="shared" ref="AN76" si="207">AM76</f>
        <v>10.5</v>
      </c>
      <c r="AO76" s="7">
        <v>10</v>
      </c>
      <c r="AP76" s="20">
        <f t="shared" si="146"/>
        <v>10</v>
      </c>
      <c r="AQ76" s="7">
        <v>7</v>
      </c>
      <c r="AR76" s="20">
        <f t="shared" ref="AR76" si="208">AQ76</f>
        <v>7</v>
      </c>
      <c r="AS76" s="7">
        <v>10</v>
      </c>
      <c r="AT76" s="20">
        <f t="shared" si="148"/>
        <v>10</v>
      </c>
      <c r="AU76" s="7">
        <v>14</v>
      </c>
      <c r="AV76" s="144">
        <f t="shared" ref="AV76" si="209">AU76</f>
        <v>14</v>
      </c>
    </row>
    <row r="77" spans="1:48" ht="18" customHeight="1">
      <c r="A77" s="310"/>
      <c r="B77" s="285">
        <v>62</v>
      </c>
      <c r="C77" s="176" t="s">
        <v>744</v>
      </c>
      <c r="D77" s="176" t="s">
        <v>746</v>
      </c>
      <c r="E77" s="176" t="s">
        <v>747</v>
      </c>
      <c r="F77" s="16">
        <v>9</v>
      </c>
      <c r="G77" s="16">
        <v>13.5</v>
      </c>
      <c r="H77" s="20">
        <f t="shared" si="132"/>
        <v>10.5</v>
      </c>
      <c r="I77" s="16">
        <v>2</v>
      </c>
      <c r="J77" s="16">
        <v>13</v>
      </c>
      <c r="K77" s="20">
        <f t="shared" si="133"/>
        <v>5.666666666666667</v>
      </c>
      <c r="L77" s="16">
        <v>8</v>
      </c>
      <c r="M77" s="16">
        <v>11</v>
      </c>
      <c r="N77" s="20">
        <f t="shared" si="134"/>
        <v>9</v>
      </c>
      <c r="O77" s="16">
        <v>6.5</v>
      </c>
      <c r="P77" s="20">
        <f t="shared" si="135"/>
        <v>6.5</v>
      </c>
      <c r="Q77" s="16">
        <v>5</v>
      </c>
      <c r="R77" s="20">
        <f t="shared" si="136"/>
        <v>5</v>
      </c>
      <c r="S77" s="16">
        <v>7.5</v>
      </c>
      <c r="T77" s="20">
        <f t="shared" si="137"/>
        <v>7.5</v>
      </c>
      <c r="U77" s="16">
        <v>6</v>
      </c>
      <c r="V77" s="20">
        <f t="shared" si="138"/>
        <v>6</v>
      </c>
      <c r="W77" s="16">
        <v>4</v>
      </c>
      <c r="X77" s="20">
        <f t="shared" si="139"/>
        <v>4</v>
      </c>
      <c r="Y77" s="16">
        <v>6</v>
      </c>
      <c r="Z77" s="20">
        <f t="shared" si="140"/>
        <v>6</v>
      </c>
      <c r="AA77" s="148"/>
      <c r="AB77" s="7">
        <v>8</v>
      </c>
      <c r="AC77" s="7">
        <v>10.5</v>
      </c>
      <c r="AD77" s="20">
        <f t="shared" si="141"/>
        <v>8.8333333333333339</v>
      </c>
      <c r="AE77" s="7">
        <v>6</v>
      </c>
      <c r="AF77" s="7">
        <v>13</v>
      </c>
      <c r="AG77" s="20">
        <f t="shared" si="142"/>
        <v>8.3333333333333339</v>
      </c>
      <c r="AH77" s="7">
        <v>15.5</v>
      </c>
      <c r="AI77" s="7">
        <v>13</v>
      </c>
      <c r="AJ77" s="20">
        <f t="shared" si="143"/>
        <v>14.666666666666666</v>
      </c>
      <c r="AK77" s="7">
        <v>7.5</v>
      </c>
      <c r="AL77" s="20">
        <f t="shared" si="144"/>
        <v>7.5</v>
      </c>
      <c r="AM77" s="7">
        <v>10</v>
      </c>
      <c r="AN77" s="20">
        <f t="shared" ref="AN77" si="210">AM77</f>
        <v>10</v>
      </c>
      <c r="AO77" s="7">
        <v>11</v>
      </c>
      <c r="AP77" s="20">
        <f t="shared" si="146"/>
        <v>11</v>
      </c>
      <c r="AQ77" s="7">
        <v>11</v>
      </c>
      <c r="AR77" s="20">
        <f t="shared" ref="AR77" si="211">AQ77</f>
        <v>11</v>
      </c>
      <c r="AS77" s="7">
        <v>7</v>
      </c>
      <c r="AT77" s="20">
        <f t="shared" si="148"/>
        <v>7</v>
      </c>
      <c r="AU77" s="7">
        <v>7.5</v>
      </c>
      <c r="AV77" s="144">
        <f t="shared" ref="AV77" si="212">AU77</f>
        <v>7.5</v>
      </c>
    </row>
    <row r="78" spans="1:48" ht="18" customHeight="1">
      <c r="A78" s="310"/>
      <c r="B78" s="285">
        <v>63</v>
      </c>
      <c r="C78" s="176" t="s">
        <v>748</v>
      </c>
      <c r="D78" s="176" t="s">
        <v>750</v>
      </c>
      <c r="E78" s="176" t="s">
        <v>751</v>
      </c>
      <c r="F78" s="16">
        <v>6.5</v>
      </c>
      <c r="G78" s="16">
        <v>10.5</v>
      </c>
      <c r="H78" s="20" t="s">
        <v>500</v>
      </c>
      <c r="I78" s="16">
        <v>4</v>
      </c>
      <c r="J78" s="16">
        <v>12</v>
      </c>
      <c r="K78" s="20" t="s">
        <v>500</v>
      </c>
      <c r="L78" s="16">
        <v>5.75</v>
      </c>
      <c r="M78" s="16">
        <v>10</v>
      </c>
      <c r="N78" s="20" t="s">
        <v>500</v>
      </c>
      <c r="O78" s="16" t="s">
        <v>1190</v>
      </c>
      <c r="P78" s="20" t="s">
        <v>500</v>
      </c>
      <c r="Q78" s="16">
        <v>2</v>
      </c>
      <c r="R78" s="20" t="s">
        <v>500</v>
      </c>
      <c r="S78" s="16">
        <v>1.5</v>
      </c>
      <c r="T78" s="20" t="s">
        <v>500</v>
      </c>
      <c r="U78" s="16">
        <v>0</v>
      </c>
      <c r="V78" s="20" t="s">
        <v>500</v>
      </c>
      <c r="W78" s="16">
        <v>3</v>
      </c>
      <c r="X78" s="20" t="s">
        <v>500</v>
      </c>
      <c r="Y78" s="16">
        <v>1</v>
      </c>
      <c r="Z78" s="20" t="s">
        <v>500</v>
      </c>
      <c r="AA78" s="148"/>
      <c r="AB78" s="7">
        <v>3</v>
      </c>
      <c r="AC78" s="7">
        <v>10.5</v>
      </c>
      <c r="AD78" s="20">
        <f t="shared" si="141"/>
        <v>5.5</v>
      </c>
      <c r="AE78" s="212">
        <v>8</v>
      </c>
      <c r="AF78" s="7">
        <v>10</v>
      </c>
      <c r="AG78" s="20">
        <f t="shared" si="142"/>
        <v>8.6666666666666661</v>
      </c>
      <c r="AH78" s="7">
        <v>14.5</v>
      </c>
      <c r="AI78" s="7">
        <v>9</v>
      </c>
      <c r="AJ78" s="20">
        <f t="shared" si="143"/>
        <v>12.666666666666666</v>
      </c>
      <c r="AK78" s="7">
        <v>6.5</v>
      </c>
      <c r="AL78" s="20">
        <f t="shared" si="144"/>
        <v>6.5</v>
      </c>
      <c r="AM78" s="7">
        <v>13</v>
      </c>
      <c r="AN78" s="20">
        <f t="shared" ref="AN78" si="213">AM78</f>
        <v>13</v>
      </c>
      <c r="AO78" s="7">
        <v>7</v>
      </c>
      <c r="AP78" s="20">
        <f t="shared" si="146"/>
        <v>7</v>
      </c>
      <c r="AQ78" s="7">
        <v>5</v>
      </c>
      <c r="AR78" s="20">
        <f t="shared" ref="AR78" si="214">AQ78</f>
        <v>5</v>
      </c>
      <c r="AS78" s="7">
        <v>14</v>
      </c>
      <c r="AT78" s="20">
        <f t="shared" si="148"/>
        <v>14</v>
      </c>
      <c r="AU78" s="7">
        <v>8</v>
      </c>
      <c r="AV78" s="144">
        <f t="shared" ref="AV78" si="215">AU78</f>
        <v>8</v>
      </c>
    </row>
    <row r="79" spans="1:48" ht="18" customHeight="1">
      <c r="A79" s="310"/>
      <c r="B79" s="285">
        <v>64</v>
      </c>
      <c r="C79" s="176" t="s">
        <v>752</v>
      </c>
      <c r="D79" s="176" t="s">
        <v>754</v>
      </c>
      <c r="E79" s="176" t="s">
        <v>442</v>
      </c>
      <c r="F79" s="16">
        <v>7</v>
      </c>
      <c r="G79" s="16">
        <v>10</v>
      </c>
      <c r="H79" s="20">
        <f t="shared" si="132"/>
        <v>8</v>
      </c>
      <c r="I79" s="16">
        <v>4</v>
      </c>
      <c r="J79" s="16">
        <v>12.5</v>
      </c>
      <c r="K79" s="20">
        <f t="shared" si="133"/>
        <v>6.833333333333333</v>
      </c>
      <c r="L79" s="16">
        <v>11</v>
      </c>
      <c r="M79" s="16">
        <v>10.5</v>
      </c>
      <c r="N79" s="20">
        <f t="shared" si="134"/>
        <v>10.833333333333334</v>
      </c>
      <c r="O79" s="16">
        <v>13</v>
      </c>
      <c r="P79" s="20">
        <f t="shared" si="135"/>
        <v>13</v>
      </c>
      <c r="Q79" s="16">
        <v>6</v>
      </c>
      <c r="R79" s="20">
        <f t="shared" si="136"/>
        <v>6</v>
      </c>
      <c r="S79" s="16">
        <v>10</v>
      </c>
      <c r="T79" s="20">
        <f t="shared" si="137"/>
        <v>10</v>
      </c>
      <c r="U79" s="16">
        <v>2</v>
      </c>
      <c r="V79" s="20">
        <f t="shared" si="138"/>
        <v>2</v>
      </c>
      <c r="W79" s="16">
        <v>1</v>
      </c>
      <c r="X79" s="20">
        <f t="shared" si="139"/>
        <v>1</v>
      </c>
      <c r="Y79" s="16">
        <v>9</v>
      </c>
      <c r="Z79" s="20">
        <f t="shared" si="140"/>
        <v>9</v>
      </c>
      <c r="AA79" s="148"/>
      <c r="AB79" s="7">
        <v>5.5</v>
      </c>
      <c r="AC79" s="7">
        <v>11</v>
      </c>
      <c r="AD79" s="20">
        <f t="shared" si="141"/>
        <v>7.333333333333333</v>
      </c>
      <c r="AE79" s="7">
        <v>11</v>
      </c>
      <c r="AF79" s="7">
        <v>10</v>
      </c>
      <c r="AG79" s="20">
        <f t="shared" si="142"/>
        <v>10.666666666666666</v>
      </c>
      <c r="AH79" s="7">
        <v>12.5</v>
      </c>
      <c r="AI79" s="7">
        <v>11.5</v>
      </c>
      <c r="AJ79" s="20">
        <f t="shared" si="143"/>
        <v>12.166666666666666</v>
      </c>
      <c r="AK79" s="7">
        <v>5.5</v>
      </c>
      <c r="AL79" s="20">
        <f t="shared" si="144"/>
        <v>5.5</v>
      </c>
      <c r="AM79" s="7">
        <v>4</v>
      </c>
      <c r="AN79" s="20">
        <f t="shared" ref="AN79" si="216">AM79</f>
        <v>4</v>
      </c>
      <c r="AO79" s="7">
        <v>8</v>
      </c>
      <c r="AP79" s="20">
        <f t="shared" si="146"/>
        <v>8</v>
      </c>
      <c r="AQ79" s="7">
        <v>9</v>
      </c>
      <c r="AR79" s="20">
        <f t="shared" ref="AR79" si="217">AQ79</f>
        <v>9</v>
      </c>
      <c r="AS79" s="7">
        <v>5</v>
      </c>
      <c r="AT79" s="20">
        <f t="shared" si="148"/>
        <v>5</v>
      </c>
      <c r="AU79" s="7">
        <v>7</v>
      </c>
      <c r="AV79" s="144">
        <f t="shared" ref="AV79" si="218">AU79</f>
        <v>7</v>
      </c>
    </row>
    <row r="80" spans="1:48" ht="18" customHeight="1">
      <c r="A80" s="310"/>
      <c r="B80" s="285">
        <v>65</v>
      </c>
      <c r="C80" s="176" t="s">
        <v>755</v>
      </c>
      <c r="D80" s="176" t="s">
        <v>757</v>
      </c>
      <c r="E80" s="176" t="s">
        <v>758</v>
      </c>
      <c r="F80" s="16">
        <v>11</v>
      </c>
      <c r="G80" s="16">
        <v>10</v>
      </c>
      <c r="H80" s="20">
        <f t="shared" si="132"/>
        <v>10.666666666666666</v>
      </c>
      <c r="I80" s="16">
        <v>10</v>
      </c>
      <c r="J80" s="16">
        <v>11.5</v>
      </c>
      <c r="K80" s="20">
        <f t="shared" si="133"/>
        <v>10.5</v>
      </c>
      <c r="L80" s="16">
        <v>7.5</v>
      </c>
      <c r="M80" s="16">
        <v>11.5</v>
      </c>
      <c r="N80" s="20">
        <f t="shared" si="134"/>
        <v>8.8333333333333339</v>
      </c>
      <c r="O80" s="16">
        <v>12</v>
      </c>
      <c r="P80" s="20">
        <f t="shared" si="135"/>
        <v>12</v>
      </c>
      <c r="Q80" s="16">
        <v>6</v>
      </c>
      <c r="R80" s="20">
        <f t="shared" si="136"/>
        <v>6</v>
      </c>
      <c r="S80" s="16">
        <v>1</v>
      </c>
      <c r="T80" s="20">
        <f t="shared" si="137"/>
        <v>1</v>
      </c>
      <c r="U80" s="16">
        <v>3</v>
      </c>
      <c r="V80" s="20">
        <f t="shared" si="138"/>
        <v>3</v>
      </c>
      <c r="W80" s="16">
        <v>3</v>
      </c>
      <c r="X80" s="20">
        <f t="shared" si="139"/>
        <v>3</v>
      </c>
      <c r="Y80" s="16">
        <v>5</v>
      </c>
      <c r="Z80" s="20">
        <f t="shared" si="140"/>
        <v>5</v>
      </c>
      <c r="AA80" s="148"/>
      <c r="AB80" s="207">
        <v>6</v>
      </c>
      <c r="AC80" s="7">
        <v>11</v>
      </c>
      <c r="AD80" s="20">
        <f t="shared" si="141"/>
        <v>7.666666666666667</v>
      </c>
      <c r="AE80" s="7">
        <v>8</v>
      </c>
      <c r="AF80" s="7">
        <v>11</v>
      </c>
      <c r="AG80" s="20">
        <f t="shared" si="142"/>
        <v>9</v>
      </c>
      <c r="AH80" s="7">
        <v>8</v>
      </c>
      <c r="AI80" s="7">
        <v>9</v>
      </c>
      <c r="AJ80" s="20">
        <f t="shared" si="143"/>
        <v>8.3333333333333339</v>
      </c>
      <c r="AK80" s="7">
        <v>10</v>
      </c>
      <c r="AL80" s="20">
        <f t="shared" si="144"/>
        <v>10</v>
      </c>
      <c r="AM80" s="7">
        <v>9</v>
      </c>
      <c r="AN80" s="20">
        <f t="shared" ref="AN80" si="219">AM80</f>
        <v>9</v>
      </c>
      <c r="AO80" s="7">
        <v>14.5</v>
      </c>
      <c r="AP80" s="20">
        <f t="shared" si="146"/>
        <v>14.5</v>
      </c>
      <c r="AQ80" s="7">
        <v>6</v>
      </c>
      <c r="AR80" s="20">
        <f t="shared" ref="AR80" si="220">AQ80</f>
        <v>6</v>
      </c>
      <c r="AS80" s="7">
        <v>14</v>
      </c>
      <c r="AT80" s="20">
        <f t="shared" si="148"/>
        <v>14</v>
      </c>
      <c r="AU80" s="7">
        <v>7.5</v>
      </c>
      <c r="AV80" s="144">
        <f t="shared" ref="AV80" si="221">AU80</f>
        <v>7.5</v>
      </c>
    </row>
    <row r="81" spans="1:48" ht="18" customHeight="1">
      <c r="A81" s="310"/>
      <c r="B81" s="285">
        <v>66</v>
      </c>
      <c r="C81" s="176" t="s">
        <v>759</v>
      </c>
      <c r="D81" s="176" t="s">
        <v>761</v>
      </c>
      <c r="E81" s="176" t="s">
        <v>762</v>
      </c>
      <c r="F81" s="16">
        <v>13</v>
      </c>
      <c r="G81" s="16">
        <v>10.5</v>
      </c>
      <c r="H81" s="20">
        <f t="shared" si="132"/>
        <v>12.166666666666666</v>
      </c>
      <c r="I81" s="16">
        <v>11.5</v>
      </c>
      <c r="J81" s="16">
        <v>11.5</v>
      </c>
      <c r="K81" s="20">
        <f t="shared" si="133"/>
        <v>11.5</v>
      </c>
      <c r="L81" s="16">
        <v>17</v>
      </c>
      <c r="M81" s="16">
        <v>13</v>
      </c>
      <c r="N81" s="20">
        <f t="shared" si="134"/>
        <v>15.666666666666666</v>
      </c>
      <c r="O81" s="16">
        <v>13.5</v>
      </c>
      <c r="P81" s="20">
        <f t="shared" si="135"/>
        <v>13.5</v>
      </c>
      <c r="Q81" s="16">
        <v>10</v>
      </c>
      <c r="R81" s="20">
        <f t="shared" si="136"/>
        <v>10</v>
      </c>
      <c r="S81" s="16">
        <v>8.5</v>
      </c>
      <c r="T81" s="20">
        <f t="shared" si="137"/>
        <v>8.5</v>
      </c>
      <c r="U81" s="16">
        <v>8.5</v>
      </c>
      <c r="V81" s="20">
        <f t="shared" si="138"/>
        <v>8.5</v>
      </c>
      <c r="W81" s="16">
        <v>4</v>
      </c>
      <c r="X81" s="20">
        <f t="shared" si="139"/>
        <v>4</v>
      </c>
      <c r="Y81" s="16">
        <v>10.5</v>
      </c>
      <c r="Z81" s="20">
        <f t="shared" si="140"/>
        <v>10.5</v>
      </c>
      <c r="AA81" s="148"/>
      <c r="AB81" s="7">
        <v>10.5</v>
      </c>
      <c r="AC81" s="7">
        <v>11</v>
      </c>
      <c r="AD81" s="20">
        <f t="shared" si="141"/>
        <v>10.666666666666666</v>
      </c>
      <c r="AE81" s="7">
        <v>15</v>
      </c>
      <c r="AF81" s="7">
        <v>12</v>
      </c>
      <c r="AG81" s="20">
        <f t="shared" si="142"/>
        <v>14</v>
      </c>
      <c r="AH81" s="7">
        <v>10.5</v>
      </c>
      <c r="AI81" s="7">
        <v>9</v>
      </c>
      <c r="AJ81" s="20">
        <f t="shared" si="143"/>
        <v>10</v>
      </c>
      <c r="AK81" s="7">
        <v>4</v>
      </c>
      <c r="AL81" s="20">
        <f t="shared" si="144"/>
        <v>4</v>
      </c>
      <c r="AM81" s="212">
        <v>4</v>
      </c>
      <c r="AN81" s="20">
        <f t="shared" ref="AN81" si="222">AM81</f>
        <v>4</v>
      </c>
      <c r="AO81" s="7">
        <v>11</v>
      </c>
      <c r="AP81" s="20">
        <f t="shared" si="146"/>
        <v>11</v>
      </c>
      <c r="AQ81" s="7">
        <v>10</v>
      </c>
      <c r="AR81" s="20">
        <f t="shared" ref="AR81" si="223">AQ81</f>
        <v>10</v>
      </c>
      <c r="AS81" s="7">
        <v>10</v>
      </c>
      <c r="AT81" s="20">
        <f t="shared" si="148"/>
        <v>10</v>
      </c>
      <c r="AU81" s="7">
        <v>13</v>
      </c>
      <c r="AV81" s="144">
        <f t="shared" ref="AV81" si="224">AU81</f>
        <v>13</v>
      </c>
    </row>
    <row r="82" spans="1:48" ht="18" customHeight="1">
      <c r="A82" s="310"/>
      <c r="B82" s="285">
        <v>67</v>
      </c>
      <c r="C82" s="176" t="s">
        <v>763</v>
      </c>
      <c r="D82" s="176" t="s">
        <v>766</v>
      </c>
      <c r="E82" s="176" t="s">
        <v>767</v>
      </c>
      <c r="F82" s="15">
        <v>10</v>
      </c>
      <c r="G82" s="15">
        <v>11.5</v>
      </c>
      <c r="H82" s="20">
        <f t="shared" si="132"/>
        <v>10.5</v>
      </c>
      <c r="I82" s="15">
        <v>4</v>
      </c>
      <c r="J82" s="15">
        <v>14</v>
      </c>
      <c r="K82" s="20">
        <f t="shared" si="133"/>
        <v>7.333333333333333</v>
      </c>
      <c r="L82" s="15">
        <v>10</v>
      </c>
      <c r="M82" s="15">
        <v>13.5</v>
      </c>
      <c r="N82" s="20">
        <f t="shared" si="134"/>
        <v>11.166666666666666</v>
      </c>
      <c r="O82" s="15">
        <v>10</v>
      </c>
      <c r="P82" s="20">
        <f t="shared" si="135"/>
        <v>10</v>
      </c>
      <c r="Q82" s="15">
        <v>8</v>
      </c>
      <c r="R82" s="20">
        <f t="shared" si="136"/>
        <v>8</v>
      </c>
      <c r="S82" s="15">
        <v>10</v>
      </c>
      <c r="T82" s="20">
        <f t="shared" si="137"/>
        <v>10</v>
      </c>
      <c r="U82" s="15">
        <v>6</v>
      </c>
      <c r="V82" s="20">
        <f t="shared" si="138"/>
        <v>6</v>
      </c>
      <c r="W82" s="15">
        <v>8</v>
      </c>
      <c r="X82" s="20">
        <f t="shared" si="139"/>
        <v>8</v>
      </c>
      <c r="Y82" s="15">
        <v>8.5</v>
      </c>
      <c r="Z82" s="20">
        <f t="shared" si="140"/>
        <v>8.5</v>
      </c>
      <c r="AA82" s="148"/>
      <c r="AB82" s="7">
        <v>7</v>
      </c>
      <c r="AC82" s="7">
        <v>13</v>
      </c>
      <c r="AD82" s="20">
        <f t="shared" si="141"/>
        <v>9</v>
      </c>
      <c r="AE82" s="7">
        <v>10</v>
      </c>
      <c r="AF82" s="7">
        <v>11</v>
      </c>
      <c r="AG82" s="20">
        <f t="shared" si="142"/>
        <v>10.333333333333334</v>
      </c>
      <c r="AH82" s="7">
        <v>9.5</v>
      </c>
      <c r="AI82" s="7">
        <v>14</v>
      </c>
      <c r="AJ82" s="20">
        <f t="shared" si="143"/>
        <v>11</v>
      </c>
      <c r="AK82" s="7">
        <v>4.5</v>
      </c>
      <c r="AL82" s="20">
        <f t="shared" si="144"/>
        <v>4.5</v>
      </c>
      <c r="AM82" s="7">
        <v>7</v>
      </c>
      <c r="AN82" s="20">
        <f t="shared" ref="AN82" si="225">AM82</f>
        <v>7</v>
      </c>
      <c r="AO82" s="7">
        <v>15</v>
      </c>
      <c r="AP82" s="20">
        <f t="shared" si="146"/>
        <v>15</v>
      </c>
      <c r="AQ82" s="7">
        <v>10</v>
      </c>
      <c r="AR82" s="20">
        <f t="shared" ref="AR82" si="226">AQ82</f>
        <v>10</v>
      </c>
      <c r="AS82" s="7">
        <v>10</v>
      </c>
      <c r="AT82" s="20">
        <f t="shared" si="148"/>
        <v>10</v>
      </c>
      <c r="AU82" s="7">
        <v>12</v>
      </c>
      <c r="AV82" s="144">
        <f t="shared" ref="AV82" si="227">AU82</f>
        <v>12</v>
      </c>
    </row>
    <row r="83" spans="1:48" ht="18" customHeight="1">
      <c r="A83" s="310"/>
      <c r="B83" s="285">
        <v>68</v>
      </c>
      <c r="C83" s="176" t="s">
        <v>772</v>
      </c>
      <c r="D83" s="176" t="s">
        <v>773</v>
      </c>
      <c r="E83" s="176" t="s">
        <v>322</v>
      </c>
      <c r="F83" s="16">
        <v>7</v>
      </c>
      <c r="G83" s="16">
        <v>10.5</v>
      </c>
      <c r="H83" s="20">
        <f t="shared" si="132"/>
        <v>8.1666666666666661</v>
      </c>
      <c r="I83" s="16">
        <v>7</v>
      </c>
      <c r="J83" s="16">
        <v>13</v>
      </c>
      <c r="K83" s="20">
        <f t="shared" si="133"/>
        <v>9</v>
      </c>
      <c r="L83" s="16">
        <v>5</v>
      </c>
      <c r="M83" s="16">
        <v>14</v>
      </c>
      <c r="N83" s="20">
        <f t="shared" si="134"/>
        <v>8</v>
      </c>
      <c r="O83" s="16">
        <v>8</v>
      </c>
      <c r="P83" s="20">
        <f t="shared" si="135"/>
        <v>8</v>
      </c>
      <c r="Q83" s="16">
        <v>7</v>
      </c>
      <c r="R83" s="20">
        <f t="shared" si="136"/>
        <v>7</v>
      </c>
      <c r="S83" s="16">
        <v>5.5</v>
      </c>
      <c r="T83" s="20">
        <f t="shared" si="137"/>
        <v>5.5</v>
      </c>
      <c r="U83" s="16">
        <v>10</v>
      </c>
      <c r="V83" s="20">
        <f t="shared" si="138"/>
        <v>10</v>
      </c>
      <c r="W83" s="16">
        <v>6</v>
      </c>
      <c r="X83" s="20">
        <f t="shared" si="139"/>
        <v>6</v>
      </c>
      <c r="Y83" s="16">
        <v>10.5</v>
      </c>
      <c r="Z83" s="20">
        <f t="shared" si="140"/>
        <v>10.5</v>
      </c>
      <c r="AA83" s="148"/>
      <c r="AB83" s="7">
        <v>8</v>
      </c>
      <c r="AC83" s="7">
        <v>11</v>
      </c>
      <c r="AD83" s="20">
        <f t="shared" si="141"/>
        <v>9</v>
      </c>
      <c r="AE83" s="7">
        <v>3</v>
      </c>
      <c r="AF83" s="7">
        <v>12</v>
      </c>
      <c r="AG83" s="20">
        <f t="shared" si="142"/>
        <v>6</v>
      </c>
      <c r="AH83" s="7">
        <v>15</v>
      </c>
      <c r="AI83" s="7">
        <v>12</v>
      </c>
      <c r="AJ83" s="20">
        <f t="shared" si="143"/>
        <v>14</v>
      </c>
      <c r="AK83" s="7">
        <v>6</v>
      </c>
      <c r="AL83" s="20">
        <f t="shared" si="144"/>
        <v>6</v>
      </c>
      <c r="AM83" s="7">
        <v>8</v>
      </c>
      <c r="AN83" s="20">
        <f t="shared" ref="AN83" si="228">AM83</f>
        <v>8</v>
      </c>
      <c r="AO83" s="7">
        <v>6.5</v>
      </c>
      <c r="AP83" s="20">
        <f t="shared" si="146"/>
        <v>6.5</v>
      </c>
      <c r="AQ83" s="7">
        <v>6</v>
      </c>
      <c r="AR83" s="20">
        <f t="shared" ref="AR83" si="229">AQ83</f>
        <v>6</v>
      </c>
      <c r="AS83" s="7">
        <v>8</v>
      </c>
      <c r="AT83" s="20">
        <f t="shared" si="148"/>
        <v>8</v>
      </c>
      <c r="AU83" s="7">
        <v>10</v>
      </c>
      <c r="AV83" s="144">
        <f t="shared" ref="AV83" si="230">AU83</f>
        <v>10</v>
      </c>
    </row>
    <row r="84" spans="1:48" ht="18" customHeight="1">
      <c r="A84" s="310"/>
      <c r="B84" s="285">
        <v>69</v>
      </c>
      <c r="C84" s="176" t="s">
        <v>778</v>
      </c>
      <c r="D84" s="176" t="s">
        <v>776</v>
      </c>
      <c r="E84" s="176" t="s">
        <v>780</v>
      </c>
      <c r="F84" s="15">
        <v>11</v>
      </c>
      <c r="G84" s="15">
        <v>10.5</v>
      </c>
      <c r="H84" s="20">
        <f t="shared" si="132"/>
        <v>10.833333333333334</v>
      </c>
      <c r="I84" s="15">
        <v>7</v>
      </c>
      <c r="J84" s="15">
        <v>14</v>
      </c>
      <c r="K84" s="20">
        <f t="shared" si="133"/>
        <v>9.3333333333333339</v>
      </c>
      <c r="L84" s="15">
        <v>8</v>
      </c>
      <c r="M84" s="15">
        <v>14</v>
      </c>
      <c r="N84" s="20">
        <f t="shared" si="134"/>
        <v>10</v>
      </c>
      <c r="O84" s="15">
        <v>9</v>
      </c>
      <c r="P84" s="20">
        <f t="shared" si="135"/>
        <v>9</v>
      </c>
      <c r="Q84" s="15">
        <v>6</v>
      </c>
      <c r="R84" s="20">
        <f t="shared" si="136"/>
        <v>6</v>
      </c>
      <c r="S84" s="15">
        <v>8.5</v>
      </c>
      <c r="T84" s="20">
        <f t="shared" si="137"/>
        <v>8.5</v>
      </c>
      <c r="U84" s="15">
        <v>8.5</v>
      </c>
      <c r="V84" s="20">
        <f t="shared" si="138"/>
        <v>8.5</v>
      </c>
      <c r="W84" s="15">
        <v>4</v>
      </c>
      <c r="X84" s="20">
        <f t="shared" si="139"/>
        <v>4</v>
      </c>
      <c r="Y84" s="15">
        <v>7</v>
      </c>
      <c r="Z84" s="20">
        <f t="shared" si="140"/>
        <v>7</v>
      </c>
      <c r="AA84" s="148"/>
      <c r="AB84" s="7">
        <v>10</v>
      </c>
      <c r="AC84" s="7">
        <v>10.5</v>
      </c>
      <c r="AD84" s="20">
        <f t="shared" si="141"/>
        <v>10.166666666666666</v>
      </c>
      <c r="AE84" s="7">
        <v>14.5</v>
      </c>
      <c r="AF84" s="7">
        <v>11</v>
      </c>
      <c r="AG84" s="20">
        <f t="shared" si="142"/>
        <v>13.333333333333334</v>
      </c>
      <c r="AH84" s="7">
        <v>10.5</v>
      </c>
      <c r="AI84" s="7">
        <v>14</v>
      </c>
      <c r="AJ84" s="20">
        <f t="shared" si="143"/>
        <v>11.666666666666666</v>
      </c>
      <c r="AK84" s="7">
        <v>10</v>
      </c>
      <c r="AL84" s="20">
        <f t="shared" si="144"/>
        <v>10</v>
      </c>
      <c r="AM84" s="7">
        <v>5.5</v>
      </c>
      <c r="AN84" s="20">
        <f t="shared" ref="AN84" si="231">AM84</f>
        <v>5.5</v>
      </c>
      <c r="AO84" s="7">
        <v>11.5</v>
      </c>
      <c r="AP84" s="20">
        <f t="shared" si="146"/>
        <v>11.5</v>
      </c>
      <c r="AQ84" s="7">
        <v>8.5</v>
      </c>
      <c r="AR84" s="20">
        <f t="shared" ref="AR84" si="232">AQ84</f>
        <v>8.5</v>
      </c>
      <c r="AS84" s="7">
        <v>12</v>
      </c>
      <c r="AT84" s="20">
        <f t="shared" si="148"/>
        <v>12</v>
      </c>
      <c r="AU84" s="7">
        <v>7.5</v>
      </c>
      <c r="AV84" s="144">
        <f t="shared" ref="AV84" si="233">AU84</f>
        <v>7.5</v>
      </c>
    </row>
    <row r="85" spans="1:48" ht="18" customHeight="1">
      <c r="A85" s="310"/>
      <c r="B85" s="285">
        <v>70</v>
      </c>
      <c r="C85" s="176" t="s">
        <v>781</v>
      </c>
      <c r="D85" s="176" t="s">
        <v>783</v>
      </c>
      <c r="E85" s="176" t="s">
        <v>99</v>
      </c>
      <c r="F85" s="16">
        <v>3.5</v>
      </c>
      <c r="G85" s="16">
        <v>13.5</v>
      </c>
      <c r="H85" s="20">
        <f t="shared" si="132"/>
        <v>6.833333333333333</v>
      </c>
      <c r="I85" s="16">
        <v>7</v>
      </c>
      <c r="J85" s="16">
        <v>12</v>
      </c>
      <c r="K85" s="20">
        <f t="shared" si="133"/>
        <v>8.6666666666666661</v>
      </c>
      <c r="L85" s="16">
        <v>11</v>
      </c>
      <c r="M85" s="16">
        <v>10.5</v>
      </c>
      <c r="N85" s="20">
        <f t="shared" si="134"/>
        <v>10.833333333333334</v>
      </c>
      <c r="O85" s="16">
        <v>13</v>
      </c>
      <c r="P85" s="20">
        <f t="shared" si="135"/>
        <v>13</v>
      </c>
      <c r="Q85" s="16">
        <v>8</v>
      </c>
      <c r="R85" s="20">
        <f t="shared" si="136"/>
        <v>8</v>
      </c>
      <c r="S85" s="16">
        <v>11</v>
      </c>
      <c r="T85" s="20">
        <f t="shared" si="137"/>
        <v>11</v>
      </c>
      <c r="U85" s="16">
        <v>5</v>
      </c>
      <c r="V85" s="20">
        <f t="shared" si="138"/>
        <v>5</v>
      </c>
      <c r="W85" s="16">
        <v>5</v>
      </c>
      <c r="X85" s="20">
        <f t="shared" si="139"/>
        <v>5</v>
      </c>
      <c r="Y85" s="16">
        <v>3</v>
      </c>
      <c r="Z85" s="20">
        <f t="shared" si="140"/>
        <v>3</v>
      </c>
      <c r="AA85" s="148"/>
      <c r="AB85" s="7">
        <v>10.5</v>
      </c>
      <c r="AC85" s="7">
        <v>13.5</v>
      </c>
      <c r="AD85" s="20">
        <f t="shared" si="141"/>
        <v>11.5</v>
      </c>
      <c r="AE85" s="172">
        <v>4</v>
      </c>
      <c r="AF85" s="172">
        <v>10</v>
      </c>
      <c r="AG85" s="20">
        <f t="shared" si="142"/>
        <v>6</v>
      </c>
      <c r="AH85" s="7">
        <v>15.5</v>
      </c>
      <c r="AI85" s="7">
        <v>9</v>
      </c>
      <c r="AJ85" s="20">
        <f t="shared" si="143"/>
        <v>13.333333333333334</v>
      </c>
      <c r="AK85" s="7">
        <v>10</v>
      </c>
      <c r="AL85" s="20">
        <f t="shared" si="144"/>
        <v>10</v>
      </c>
      <c r="AM85" s="7">
        <v>13</v>
      </c>
      <c r="AN85" s="20">
        <f t="shared" ref="AN85" si="234">AM85</f>
        <v>13</v>
      </c>
      <c r="AO85" s="7">
        <v>5</v>
      </c>
      <c r="AP85" s="20">
        <f t="shared" si="146"/>
        <v>5</v>
      </c>
      <c r="AQ85" s="7">
        <v>12</v>
      </c>
      <c r="AR85" s="20">
        <f t="shared" ref="AR85" si="235">AQ85</f>
        <v>12</v>
      </c>
      <c r="AS85" s="7">
        <v>8.5</v>
      </c>
      <c r="AT85" s="20">
        <f t="shared" si="148"/>
        <v>8.5</v>
      </c>
      <c r="AU85" s="7">
        <v>10</v>
      </c>
      <c r="AV85" s="144">
        <f t="shared" ref="AV85" si="236">AU85</f>
        <v>10</v>
      </c>
    </row>
    <row r="86" spans="1:48" ht="18" customHeight="1" thickBot="1">
      <c r="A86" s="311"/>
      <c r="B86" s="285">
        <v>71</v>
      </c>
      <c r="C86" s="176" t="s">
        <v>785</v>
      </c>
      <c r="D86" s="176" t="s">
        <v>787</v>
      </c>
      <c r="E86" s="176" t="s">
        <v>788</v>
      </c>
      <c r="F86" s="16">
        <v>5.5</v>
      </c>
      <c r="G86" s="16">
        <v>10.5</v>
      </c>
      <c r="H86" s="20">
        <f t="shared" si="132"/>
        <v>7.166666666666667</v>
      </c>
      <c r="I86" s="16">
        <v>8</v>
      </c>
      <c r="J86" s="16">
        <v>11</v>
      </c>
      <c r="K86" s="20">
        <f t="shared" si="133"/>
        <v>9</v>
      </c>
      <c r="L86" s="16">
        <v>7.25</v>
      </c>
      <c r="M86" s="16">
        <v>10</v>
      </c>
      <c r="N86" s="20">
        <f t="shared" si="134"/>
        <v>8.1666666666666661</v>
      </c>
      <c r="O86" s="16">
        <v>13</v>
      </c>
      <c r="P86" s="20">
        <f t="shared" ref="P86:P88" si="237">O86</f>
        <v>13</v>
      </c>
      <c r="Q86" s="16">
        <v>6</v>
      </c>
      <c r="R86" s="20">
        <f t="shared" ref="R86:R88" si="238">Q86</f>
        <v>6</v>
      </c>
      <c r="S86" s="16">
        <v>11.5</v>
      </c>
      <c r="T86" s="20">
        <f t="shared" si="137"/>
        <v>11.5</v>
      </c>
      <c r="U86" s="16">
        <v>4.5</v>
      </c>
      <c r="V86" s="20">
        <f t="shared" ref="V86" si="239">U86</f>
        <v>4.5</v>
      </c>
      <c r="W86" s="16">
        <v>3</v>
      </c>
      <c r="X86" s="20">
        <f t="shared" ref="X86" si="240">W86</f>
        <v>3</v>
      </c>
      <c r="Y86" s="16">
        <v>13</v>
      </c>
      <c r="Z86" s="20">
        <f t="shared" ref="Z86" si="241">Y86</f>
        <v>13</v>
      </c>
      <c r="AA86" s="148"/>
      <c r="AB86" s="7">
        <v>5.5</v>
      </c>
      <c r="AC86" s="7">
        <v>10.5</v>
      </c>
      <c r="AD86" s="20">
        <f t="shared" si="141"/>
        <v>7.166666666666667</v>
      </c>
      <c r="AE86" s="7">
        <v>12</v>
      </c>
      <c r="AF86" s="7">
        <v>10</v>
      </c>
      <c r="AG86" s="20">
        <f t="shared" si="142"/>
        <v>11.333333333333334</v>
      </c>
      <c r="AH86" s="7">
        <v>12.5</v>
      </c>
      <c r="AI86" s="7">
        <v>9</v>
      </c>
      <c r="AJ86" s="20">
        <f t="shared" si="143"/>
        <v>11.333333333333334</v>
      </c>
      <c r="AK86" s="7">
        <v>7</v>
      </c>
      <c r="AL86" s="20">
        <f t="shared" si="144"/>
        <v>7</v>
      </c>
      <c r="AM86" s="7">
        <v>10</v>
      </c>
      <c r="AN86" s="20">
        <f t="shared" ref="AN86" si="242">AM86</f>
        <v>10</v>
      </c>
      <c r="AO86" s="7">
        <v>11.5</v>
      </c>
      <c r="AP86" s="20">
        <f t="shared" si="146"/>
        <v>11.5</v>
      </c>
      <c r="AQ86" s="7">
        <v>11.5</v>
      </c>
      <c r="AR86" s="20">
        <f t="shared" ref="AR86" si="243">AQ86</f>
        <v>11.5</v>
      </c>
      <c r="AS86" s="7">
        <v>8</v>
      </c>
      <c r="AT86" s="20">
        <f t="shared" si="148"/>
        <v>8</v>
      </c>
      <c r="AU86" s="7">
        <v>12</v>
      </c>
      <c r="AV86" s="144">
        <f t="shared" ref="AV86" si="244">AU86</f>
        <v>12</v>
      </c>
    </row>
    <row r="87" spans="1:48" ht="18" customHeight="1">
      <c r="A87" s="312"/>
      <c r="B87" s="285">
        <v>72</v>
      </c>
      <c r="C87" s="176" t="s">
        <v>792</v>
      </c>
      <c r="D87" s="176" t="s">
        <v>795</v>
      </c>
      <c r="E87" s="176" t="s">
        <v>796</v>
      </c>
      <c r="F87" s="16">
        <v>7</v>
      </c>
      <c r="G87" s="16">
        <v>10</v>
      </c>
      <c r="H87" s="20">
        <f t="shared" si="132"/>
        <v>8</v>
      </c>
      <c r="I87" s="16">
        <v>8</v>
      </c>
      <c r="J87" s="16">
        <v>12.5</v>
      </c>
      <c r="K87" s="20">
        <f t="shared" si="133"/>
        <v>9.5</v>
      </c>
      <c r="L87" s="16">
        <v>9</v>
      </c>
      <c r="M87" s="16">
        <v>10</v>
      </c>
      <c r="N87" s="20">
        <f t="shared" si="134"/>
        <v>9.3333333333333339</v>
      </c>
      <c r="O87" s="16">
        <v>12</v>
      </c>
      <c r="P87" s="20">
        <f t="shared" si="237"/>
        <v>12</v>
      </c>
      <c r="Q87" s="16">
        <v>5.5</v>
      </c>
      <c r="R87" s="20">
        <f t="shared" si="238"/>
        <v>5.5</v>
      </c>
      <c r="S87" s="16">
        <v>6</v>
      </c>
      <c r="T87" s="20">
        <f t="shared" si="137"/>
        <v>6</v>
      </c>
      <c r="U87" s="16">
        <v>7</v>
      </c>
      <c r="V87" s="20">
        <f t="shared" si="138"/>
        <v>7</v>
      </c>
      <c r="W87" s="16">
        <v>5</v>
      </c>
      <c r="X87" s="20">
        <f t="shared" si="139"/>
        <v>5</v>
      </c>
      <c r="Y87" s="16">
        <v>9</v>
      </c>
      <c r="Z87" s="20">
        <f t="shared" si="140"/>
        <v>9</v>
      </c>
      <c r="AA87" s="148"/>
      <c r="AB87" s="7">
        <v>6</v>
      </c>
      <c r="AC87" s="7">
        <v>11.5</v>
      </c>
      <c r="AD87" s="20">
        <f t="shared" si="141"/>
        <v>7.833333333333333</v>
      </c>
      <c r="AE87" s="7">
        <v>4</v>
      </c>
      <c r="AF87" s="7">
        <v>11</v>
      </c>
      <c r="AG87" s="20">
        <f t="shared" si="142"/>
        <v>6.333333333333333</v>
      </c>
      <c r="AH87" s="7">
        <v>12</v>
      </c>
      <c r="AI87" s="7">
        <v>13.5</v>
      </c>
      <c r="AJ87" s="20">
        <f t="shared" si="143"/>
        <v>12.5</v>
      </c>
      <c r="AK87" s="7">
        <v>5.5</v>
      </c>
      <c r="AL87" s="20">
        <f t="shared" si="144"/>
        <v>5.5</v>
      </c>
      <c r="AM87" s="7">
        <v>7</v>
      </c>
      <c r="AN87" s="20">
        <f t="shared" ref="AN87" si="245">AM87</f>
        <v>7</v>
      </c>
      <c r="AO87" s="7">
        <v>10.5</v>
      </c>
      <c r="AP87" s="20">
        <f t="shared" si="146"/>
        <v>10.5</v>
      </c>
      <c r="AQ87" s="7">
        <v>10.5</v>
      </c>
      <c r="AR87" s="20">
        <f t="shared" ref="AR87" si="246">AQ87</f>
        <v>10.5</v>
      </c>
      <c r="AS87" s="7">
        <v>10</v>
      </c>
      <c r="AT87" s="20">
        <f t="shared" si="148"/>
        <v>10</v>
      </c>
      <c r="AU87" s="7">
        <v>7</v>
      </c>
      <c r="AV87" s="144">
        <f t="shared" ref="AV87" si="247">AU87</f>
        <v>7</v>
      </c>
    </row>
    <row r="88" spans="1:48" ht="18" customHeight="1">
      <c r="A88" s="312"/>
      <c r="B88" s="285">
        <v>73</v>
      </c>
      <c r="C88" s="176" t="s">
        <v>797</v>
      </c>
      <c r="D88" s="176" t="s">
        <v>799</v>
      </c>
      <c r="E88" s="176" t="s">
        <v>800</v>
      </c>
      <c r="F88" s="140">
        <v>7.5</v>
      </c>
      <c r="G88" s="140">
        <v>10</v>
      </c>
      <c r="H88" s="20">
        <f t="shared" si="132"/>
        <v>8.3333333333333339</v>
      </c>
      <c r="I88" s="140">
        <v>7</v>
      </c>
      <c r="J88" s="140">
        <v>13</v>
      </c>
      <c r="K88" s="20">
        <f t="shared" si="133"/>
        <v>9</v>
      </c>
      <c r="L88" s="140">
        <v>12</v>
      </c>
      <c r="M88" s="140">
        <v>10</v>
      </c>
      <c r="N88" s="20">
        <f t="shared" si="134"/>
        <v>11.333333333333334</v>
      </c>
      <c r="O88" s="140">
        <v>15</v>
      </c>
      <c r="P88" s="20">
        <f t="shared" si="237"/>
        <v>15</v>
      </c>
      <c r="Q88" s="16">
        <v>14</v>
      </c>
      <c r="R88" s="20">
        <f t="shared" si="238"/>
        <v>14</v>
      </c>
      <c r="S88" s="140">
        <v>14</v>
      </c>
      <c r="T88" s="146">
        <f t="shared" si="137"/>
        <v>14</v>
      </c>
      <c r="U88" s="140">
        <v>6</v>
      </c>
      <c r="V88" s="146">
        <f t="shared" si="138"/>
        <v>6</v>
      </c>
      <c r="W88" s="140">
        <v>12</v>
      </c>
      <c r="X88" s="146">
        <f t="shared" si="139"/>
        <v>12</v>
      </c>
      <c r="Y88" s="140">
        <v>8.5</v>
      </c>
      <c r="Z88" s="146">
        <f t="shared" si="140"/>
        <v>8.5</v>
      </c>
      <c r="AA88" s="151"/>
      <c r="AB88" s="145">
        <v>11.5</v>
      </c>
      <c r="AC88" s="145">
        <v>10.5</v>
      </c>
      <c r="AD88" s="146">
        <f t="shared" si="141"/>
        <v>11.166666666666666</v>
      </c>
      <c r="AE88" s="145">
        <v>9</v>
      </c>
      <c r="AF88" s="145">
        <v>10</v>
      </c>
      <c r="AG88" s="146">
        <f t="shared" si="142"/>
        <v>9.3333333333333339</v>
      </c>
      <c r="AH88" s="145">
        <v>11</v>
      </c>
      <c r="AI88" s="145">
        <v>14</v>
      </c>
      <c r="AJ88" s="146">
        <f t="shared" si="143"/>
        <v>12</v>
      </c>
      <c r="AK88" s="145">
        <v>10</v>
      </c>
      <c r="AL88" s="146">
        <f t="shared" si="144"/>
        <v>10</v>
      </c>
      <c r="AM88" s="145">
        <v>10.5</v>
      </c>
      <c r="AN88" s="146">
        <f t="shared" ref="AN88" si="248">AM88</f>
        <v>10.5</v>
      </c>
      <c r="AO88" s="145">
        <v>13</v>
      </c>
      <c r="AP88" s="146">
        <f t="shared" si="146"/>
        <v>13</v>
      </c>
      <c r="AQ88" s="145">
        <v>10.5</v>
      </c>
      <c r="AR88" s="146">
        <f t="shared" ref="AR88" si="249">AQ88</f>
        <v>10.5</v>
      </c>
      <c r="AS88" s="145">
        <v>12</v>
      </c>
      <c r="AT88" s="146">
        <f t="shared" si="148"/>
        <v>12</v>
      </c>
      <c r="AU88" s="145">
        <v>13</v>
      </c>
      <c r="AV88" s="147">
        <f t="shared" ref="AV88" si="250">AU88</f>
        <v>13</v>
      </c>
    </row>
    <row r="89" spans="1:48" ht="18" customHeight="1">
      <c r="A89" s="312"/>
      <c r="B89" s="285">
        <v>74</v>
      </c>
      <c r="C89" s="176" t="s">
        <v>411</v>
      </c>
      <c r="D89" s="176" t="s">
        <v>412</v>
      </c>
      <c r="E89" s="176" t="s">
        <v>413</v>
      </c>
      <c r="F89" s="16">
        <v>10.33</v>
      </c>
      <c r="G89" s="16">
        <v>10.33</v>
      </c>
      <c r="H89" s="20">
        <f t="shared" si="132"/>
        <v>10.33</v>
      </c>
      <c r="I89" s="16">
        <v>5</v>
      </c>
      <c r="J89" s="16">
        <v>13</v>
      </c>
      <c r="K89" s="20">
        <f t="shared" si="133"/>
        <v>7.666666666666667</v>
      </c>
      <c r="L89" s="16">
        <v>10.33</v>
      </c>
      <c r="M89" s="16">
        <v>10.33</v>
      </c>
      <c r="N89" s="20">
        <f t="shared" si="134"/>
        <v>10.33</v>
      </c>
      <c r="O89" s="16">
        <v>9</v>
      </c>
      <c r="P89" s="20">
        <f t="shared" si="135"/>
        <v>9</v>
      </c>
      <c r="Q89" s="16">
        <v>12</v>
      </c>
      <c r="R89" s="20">
        <f t="shared" si="136"/>
        <v>12</v>
      </c>
      <c r="S89" s="16">
        <v>13.5</v>
      </c>
      <c r="T89" s="20">
        <f t="shared" si="137"/>
        <v>13.5</v>
      </c>
      <c r="U89" s="16">
        <v>10</v>
      </c>
      <c r="V89" s="20">
        <f t="shared" si="138"/>
        <v>10</v>
      </c>
      <c r="W89" s="16">
        <v>10</v>
      </c>
      <c r="X89" s="20">
        <f t="shared" si="139"/>
        <v>10</v>
      </c>
      <c r="Y89" s="16">
        <v>14.5</v>
      </c>
      <c r="Z89" s="20">
        <f t="shared" si="140"/>
        <v>14.5</v>
      </c>
      <c r="AA89" s="148"/>
      <c r="AB89" s="286">
        <v>6.5</v>
      </c>
      <c r="AC89" s="286">
        <v>6.5</v>
      </c>
      <c r="AD89" s="287">
        <f t="shared" si="141"/>
        <v>6.5</v>
      </c>
      <c r="AE89" s="286">
        <v>8.67</v>
      </c>
      <c r="AF89" s="286">
        <v>8.67</v>
      </c>
      <c r="AG89" s="287">
        <f t="shared" si="142"/>
        <v>8.67</v>
      </c>
      <c r="AH89" s="286">
        <v>14</v>
      </c>
      <c r="AI89" s="286">
        <v>14</v>
      </c>
      <c r="AJ89" s="287">
        <f t="shared" si="143"/>
        <v>14</v>
      </c>
      <c r="AK89" s="286">
        <v>8.5</v>
      </c>
      <c r="AL89" s="287">
        <f t="shared" si="144"/>
        <v>8.5</v>
      </c>
      <c r="AM89" s="286">
        <v>15</v>
      </c>
      <c r="AN89" s="287">
        <f t="shared" ref="AN89" si="251">AM89</f>
        <v>15</v>
      </c>
      <c r="AO89" s="286">
        <v>10</v>
      </c>
      <c r="AP89" s="287">
        <f t="shared" si="146"/>
        <v>10</v>
      </c>
      <c r="AQ89" s="286">
        <v>12</v>
      </c>
      <c r="AR89" s="287">
        <f t="shared" ref="AR89" si="252">AQ89</f>
        <v>12</v>
      </c>
      <c r="AS89" s="286">
        <v>10</v>
      </c>
      <c r="AT89" s="287">
        <f t="shared" si="148"/>
        <v>10</v>
      </c>
      <c r="AU89" s="286">
        <v>12.5</v>
      </c>
      <c r="AV89" s="288">
        <f t="shared" ref="AV89" si="253">AU89</f>
        <v>12.5</v>
      </c>
    </row>
    <row r="90" spans="1:48" ht="18" customHeight="1">
      <c r="A90" s="312"/>
      <c r="B90" s="285">
        <v>75</v>
      </c>
      <c r="C90" s="176" t="s">
        <v>803</v>
      </c>
      <c r="D90" s="176" t="s">
        <v>805</v>
      </c>
      <c r="E90" s="176" t="s">
        <v>806</v>
      </c>
      <c r="F90" s="16">
        <v>11</v>
      </c>
      <c r="G90" s="16">
        <v>10.5</v>
      </c>
      <c r="H90" s="20">
        <f t="shared" si="132"/>
        <v>10.833333333333334</v>
      </c>
      <c r="I90" s="16">
        <v>2</v>
      </c>
      <c r="J90" s="16">
        <v>12</v>
      </c>
      <c r="K90" s="20">
        <f t="shared" si="133"/>
        <v>5.333333333333333</v>
      </c>
      <c r="L90" s="16">
        <v>6</v>
      </c>
      <c r="M90" s="16">
        <v>11.5</v>
      </c>
      <c r="N90" s="20">
        <f t="shared" si="134"/>
        <v>7.833333333333333</v>
      </c>
      <c r="O90" s="16">
        <v>8</v>
      </c>
      <c r="P90" s="20">
        <f t="shared" si="135"/>
        <v>8</v>
      </c>
      <c r="Q90" s="16">
        <v>2</v>
      </c>
      <c r="R90" s="20">
        <f t="shared" si="136"/>
        <v>2</v>
      </c>
      <c r="S90" s="16">
        <v>6</v>
      </c>
      <c r="T90" s="20">
        <f t="shared" si="137"/>
        <v>6</v>
      </c>
      <c r="U90" s="16">
        <v>4</v>
      </c>
      <c r="V90" s="20">
        <f t="shared" si="138"/>
        <v>4</v>
      </c>
      <c r="W90" s="16">
        <v>7</v>
      </c>
      <c r="X90" s="20">
        <f t="shared" si="139"/>
        <v>7</v>
      </c>
      <c r="Y90" s="16">
        <v>5.75</v>
      </c>
      <c r="Z90" s="20">
        <f t="shared" si="140"/>
        <v>5.75</v>
      </c>
      <c r="AA90" s="148"/>
      <c r="AB90" s="7">
        <v>8</v>
      </c>
      <c r="AC90" s="170">
        <v>12.5</v>
      </c>
      <c r="AD90" s="20">
        <f t="shared" si="141"/>
        <v>9.5</v>
      </c>
      <c r="AE90" s="172">
        <v>12</v>
      </c>
      <c r="AF90" s="172">
        <v>11</v>
      </c>
      <c r="AG90" s="20">
        <f t="shared" si="142"/>
        <v>11.666666666666666</v>
      </c>
      <c r="AH90" s="7">
        <v>14</v>
      </c>
      <c r="AI90" s="7">
        <v>12</v>
      </c>
      <c r="AJ90" s="20">
        <f t="shared" si="143"/>
        <v>13.333333333333334</v>
      </c>
      <c r="AK90" s="171">
        <v>5</v>
      </c>
      <c r="AL90" s="20">
        <f t="shared" si="144"/>
        <v>5</v>
      </c>
      <c r="AM90" s="7">
        <v>7</v>
      </c>
      <c r="AN90" s="20">
        <f t="shared" ref="AN90" si="254">AM90</f>
        <v>7</v>
      </c>
      <c r="AO90" s="7">
        <v>11</v>
      </c>
      <c r="AP90" s="20">
        <f t="shared" si="146"/>
        <v>11</v>
      </c>
      <c r="AQ90" s="7">
        <v>7.5</v>
      </c>
      <c r="AR90" s="20">
        <f t="shared" ref="AR90" si="255">AQ90</f>
        <v>7.5</v>
      </c>
      <c r="AS90" s="7">
        <v>5.5</v>
      </c>
      <c r="AT90" s="20">
        <f t="shared" si="148"/>
        <v>5.5</v>
      </c>
      <c r="AU90" s="7">
        <v>10</v>
      </c>
      <c r="AV90" s="144">
        <f t="shared" ref="AV90" si="256">AU90</f>
        <v>10</v>
      </c>
    </row>
    <row r="91" spans="1:48" ht="18" customHeight="1">
      <c r="A91" s="312"/>
      <c r="B91" s="285">
        <v>76</v>
      </c>
      <c r="C91" s="176" t="s">
        <v>807</v>
      </c>
      <c r="D91" s="176" t="s">
        <v>805</v>
      </c>
      <c r="E91" s="176" t="s">
        <v>322</v>
      </c>
      <c r="F91" s="16">
        <v>7</v>
      </c>
      <c r="G91" s="16">
        <v>10</v>
      </c>
      <c r="H91" s="20">
        <f t="shared" si="132"/>
        <v>8</v>
      </c>
      <c r="I91" s="16">
        <v>5</v>
      </c>
      <c r="J91" s="16">
        <v>13</v>
      </c>
      <c r="K91" s="20">
        <f t="shared" si="133"/>
        <v>7.666666666666667</v>
      </c>
      <c r="L91" s="16">
        <v>9</v>
      </c>
      <c r="M91" s="16">
        <v>14</v>
      </c>
      <c r="N91" s="20">
        <f t="shared" si="134"/>
        <v>10.666666666666666</v>
      </c>
      <c r="O91" s="16">
        <v>13</v>
      </c>
      <c r="P91" s="20">
        <f t="shared" si="135"/>
        <v>13</v>
      </c>
      <c r="Q91" s="16">
        <v>9</v>
      </c>
      <c r="R91" s="20">
        <f t="shared" si="136"/>
        <v>9</v>
      </c>
      <c r="S91" s="16">
        <v>10.5</v>
      </c>
      <c r="T91" s="20">
        <f t="shared" si="137"/>
        <v>10.5</v>
      </c>
      <c r="U91" s="16">
        <v>10.5</v>
      </c>
      <c r="V91" s="20">
        <f t="shared" si="138"/>
        <v>10.5</v>
      </c>
      <c r="W91" s="16">
        <v>11</v>
      </c>
      <c r="X91" s="20">
        <f t="shared" si="139"/>
        <v>11</v>
      </c>
      <c r="Y91" s="16">
        <v>13</v>
      </c>
      <c r="Z91" s="20">
        <f t="shared" si="140"/>
        <v>13</v>
      </c>
      <c r="AA91" s="148"/>
      <c r="AB91" s="286">
        <v>10</v>
      </c>
      <c r="AC91" s="286">
        <v>11.5</v>
      </c>
      <c r="AD91" s="287">
        <f t="shared" si="141"/>
        <v>10.5</v>
      </c>
      <c r="AE91" s="286">
        <v>10.5</v>
      </c>
      <c r="AF91" s="286">
        <v>11</v>
      </c>
      <c r="AG91" s="287">
        <f t="shared" si="142"/>
        <v>10.666666666666666</v>
      </c>
      <c r="AH91" s="286">
        <v>11</v>
      </c>
      <c r="AI91" s="286">
        <v>12.5</v>
      </c>
      <c r="AJ91" s="287">
        <f t="shared" si="143"/>
        <v>11.5</v>
      </c>
      <c r="AK91" s="286">
        <v>8</v>
      </c>
      <c r="AL91" s="287">
        <f t="shared" si="144"/>
        <v>8</v>
      </c>
      <c r="AM91" s="286">
        <v>8.5</v>
      </c>
      <c r="AN91" s="287">
        <f t="shared" ref="AN91" si="257">AM91</f>
        <v>8.5</v>
      </c>
      <c r="AO91" s="286">
        <v>9</v>
      </c>
      <c r="AP91" s="287">
        <f t="shared" si="146"/>
        <v>9</v>
      </c>
      <c r="AQ91" s="286">
        <v>10</v>
      </c>
      <c r="AR91" s="287">
        <f t="shared" ref="AR91" si="258">AQ91</f>
        <v>10</v>
      </c>
      <c r="AS91" s="286">
        <v>10</v>
      </c>
      <c r="AT91" s="287">
        <f t="shared" si="148"/>
        <v>10</v>
      </c>
      <c r="AU91" s="286">
        <v>12</v>
      </c>
      <c r="AV91" s="288">
        <f t="shared" ref="AV91" si="259">AU91</f>
        <v>12</v>
      </c>
    </row>
    <row r="92" spans="1:48" ht="18" customHeight="1">
      <c r="A92" s="312"/>
      <c r="B92" s="285">
        <v>77</v>
      </c>
      <c r="C92" s="176" t="s">
        <v>417</v>
      </c>
      <c r="D92" s="176" t="s">
        <v>418</v>
      </c>
      <c r="E92" s="176" t="s">
        <v>419</v>
      </c>
      <c r="F92" s="16">
        <v>6</v>
      </c>
      <c r="G92" s="16">
        <v>10</v>
      </c>
      <c r="H92" s="20">
        <f t="shared" si="132"/>
        <v>7.333333333333333</v>
      </c>
      <c r="I92" s="16">
        <v>10</v>
      </c>
      <c r="J92" s="16">
        <v>13</v>
      </c>
      <c r="K92" s="20">
        <f t="shared" si="133"/>
        <v>11</v>
      </c>
      <c r="L92" s="16">
        <v>10.5</v>
      </c>
      <c r="M92" s="16">
        <v>12</v>
      </c>
      <c r="N92" s="20">
        <f t="shared" si="134"/>
        <v>11</v>
      </c>
      <c r="O92" s="16">
        <v>14</v>
      </c>
      <c r="P92" s="20">
        <f t="shared" si="135"/>
        <v>14</v>
      </c>
      <c r="Q92" s="16">
        <v>10</v>
      </c>
      <c r="R92" s="20">
        <f t="shared" si="136"/>
        <v>10</v>
      </c>
      <c r="S92" s="16">
        <v>11</v>
      </c>
      <c r="T92" s="20">
        <f t="shared" si="137"/>
        <v>11</v>
      </c>
      <c r="U92" s="16">
        <v>5</v>
      </c>
      <c r="V92" s="20">
        <f t="shared" si="138"/>
        <v>5</v>
      </c>
      <c r="W92" s="16">
        <v>10</v>
      </c>
      <c r="X92" s="20">
        <f t="shared" si="139"/>
        <v>10</v>
      </c>
      <c r="Y92" s="16">
        <v>8.5</v>
      </c>
      <c r="Z92" s="20">
        <f t="shared" si="140"/>
        <v>8.5</v>
      </c>
      <c r="AA92" s="148"/>
      <c r="AB92" s="7">
        <v>5</v>
      </c>
      <c r="AC92" s="7">
        <v>10.5</v>
      </c>
      <c r="AD92" s="20">
        <f t="shared" si="141"/>
        <v>6.833333333333333</v>
      </c>
      <c r="AE92" s="7">
        <v>8</v>
      </c>
      <c r="AF92" s="7">
        <v>10</v>
      </c>
      <c r="AG92" s="20">
        <f t="shared" si="142"/>
        <v>8.6666666666666661</v>
      </c>
      <c r="AH92" s="7">
        <v>11.67</v>
      </c>
      <c r="AI92" s="7">
        <v>11.67</v>
      </c>
      <c r="AJ92" s="20">
        <f t="shared" si="143"/>
        <v>11.67</v>
      </c>
      <c r="AK92" s="7">
        <v>7</v>
      </c>
      <c r="AL92" s="20">
        <f t="shared" si="144"/>
        <v>7</v>
      </c>
      <c r="AM92" s="7">
        <v>10</v>
      </c>
      <c r="AN92" s="20">
        <f t="shared" ref="AN92" si="260">AM92</f>
        <v>10</v>
      </c>
      <c r="AO92" s="7">
        <v>9</v>
      </c>
      <c r="AP92" s="20">
        <f t="shared" si="146"/>
        <v>9</v>
      </c>
      <c r="AQ92" s="7">
        <v>7</v>
      </c>
      <c r="AR92" s="20">
        <f t="shared" ref="AR92" si="261">AQ92</f>
        <v>7</v>
      </c>
      <c r="AS92" s="7">
        <v>10</v>
      </c>
      <c r="AT92" s="20">
        <f t="shared" si="148"/>
        <v>10</v>
      </c>
      <c r="AU92" s="7">
        <v>11</v>
      </c>
      <c r="AV92" s="144">
        <f t="shared" ref="AV92" si="262">AU92</f>
        <v>11</v>
      </c>
    </row>
    <row r="93" spans="1:48" ht="18" customHeight="1">
      <c r="A93" s="312"/>
      <c r="B93" s="285">
        <v>78</v>
      </c>
      <c r="C93" s="176" t="s">
        <v>811</v>
      </c>
      <c r="D93" s="176" t="s">
        <v>813</v>
      </c>
      <c r="E93" s="176" t="s">
        <v>747</v>
      </c>
      <c r="F93" s="16">
        <v>10</v>
      </c>
      <c r="G93" s="16">
        <v>10</v>
      </c>
      <c r="H93" s="20">
        <f t="shared" si="132"/>
        <v>10</v>
      </c>
      <c r="I93" s="16">
        <v>8</v>
      </c>
      <c r="J93" s="16">
        <v>12.5</v>
      </c>
      <c r="K93" s="20">
        <f t="shared" si="133"/>
        <v>9.5</v>
      </c>
      <c r="L93" s="16">
        <v>9</v>
      </c>
      <c r="M93" s="16">
        <v>10</v>
      </c>
      <c r="N93" s="20">
        <f t="shared" si="134"/>
        <v>9.3333333333333339</v>
      </c>
      <c r="O93" s="16">
        <v>13</v>
      </c>
      <c r="P93" s="20">
        <f t="shared" si="135"/>
        <v>13</v>
      </c>
      <c r="Q93" s="16">
        <v>8</v>
      </c>
      <c r="R93" s="20">
        <f t="shared" si="136"/>
        <v>8</v>
      </c>
      <c r="S93" s="16">
        <v>9</v>
      </c>
      <c r="T93" s="20">
        <f t="shared" si="137"/>
        <v>9</v>
      </c>
      <c r="U93" s="16">
        <v>10</v>
      </c>
      <c r="V93" s="20">
        <f t="shared" si="138"/>
        <v>10</v>
      </c>
      <c r="W93" s="16">
        <v>8</v>
      </c>
      <c r="X93" s="20">
        <f t="shared" si="139"/>
        <v>8</v>
      </c>
      <c r="Y93" s="16">
        <v>13</v>
      </c>
      <c r="Z93" s="20">
        <f t="shared" si="140"/>
        <v>13</v>
      </c>
      <c r="AA93" s="148"/>
      <c r="AB93" s="286">
        <v>11</v>
      </c>
      <c r="AC93" s="286">
        <v>11.5</v>
      </c>
      <c r="AD93" s="287">
        <f t="shared" si="141"/>
        <v>11.166666666666666</v>
      </c>
      <c r="AE93" s="286">
        <v>11</v>
      </c>
      <c r="AF93" s="286">
        <v>10</v>
      </c>
      <c r="AG93" s="287">
        <f t="shared" si="142"/>
        <v>10.666666666666666</v>
      </c>
      <c r="AH93" s="286">
        <v>12.5</v>
      </c>
      <c r="AI93" s="286">
        <v>12</v>
      </c>
      <c r="AJ93" s="287">
        <f t="shared" si="143"/>
        <v>12.333333333333334</v>
      </c>
      <c r="AK93" s="286">
        <v>7</v>
      </c>
      <c r="AL93" s="287">
        <f t="shared" si="144"/>
        <v>7</v>
      </c>
      <c r="AM93" s="286">
        <v>8.5</v>
      </c>
      <c r="AN93" s="287">
        <f t="shared" ref="AN93" si="263">AM93</f>
        <v>8.5</v>
      </c>
      <c r="AO93" s="286">
        <v>16</v>
      </c>
      <c r="AP93" s="287">
        <f t="shared" si="146"/>
        <v>16</v>
      </c>
      <c r="AQ93" s="286">
        <v>13.5</v>
      </c>
      <c r="AR93" s="287">
        <f t="shared" ref="AR93" si="264">AQ93</f>
        <v>13.5</v>
      </c>
      <c r="AS93" s="286">
        <v>8</v>
      </c>
      <c r="AT93" s="287">
        <f t="shared" si="148"/>
        <v>8</v>
      </c>
      <c r="AU93" s="286">
        <v>12</v>
      </c>
      <c r="AV93" s="288">
        <f t="shared" ref="AV93" si="265">AU93</f>
        <v>12</v>
      </c>
    </row>
    <row r="94" spans="1:48" ht="18" customHeight="1">
      <c r="A94" s="312"/>
      <c r="B94" s="285">
        <v>79</v>
      </c>
      <c r="C94" s="176" t="s">
        <v>421</v>
      </c>
      <c r="D94" s="176" t="s">
        <v>91</v>
      </c>
      <c r="E94" s="176" t="s">
        <v>422</v>
      </c>
      <c r="F94" s="16">
        <v>7</v>
      </c>
      <c r="G94" s="16">
        <v>10.5</v>
      </c>
      <c r="H94" s="20">
        <f t="shared" ref="H94:H98" si="266">(F94*2+G94)/3</f>
        <v>8.1666666666666661</v>
      </c>
      <c r="I94" s="16">
        <v>8</v>
      </c>
      <c r="J94" s="16">
        <v>13</v>
      </c>
      <c r="K94" s="20">
        <f t="shared" ref="K94:K98" si="267">(I94*2+J94)/3</f>
        <v>9.6666666666666661</v>
      </c>
      <c r="L94" s="16">
        <v>13.5</v>
      </c>
      <c r="M94" s="16">
        <v>13</v>
      </c>
      <c r="N94" s="20">
        <f t="shared" ref="N94" si="268">(L94*2+M94)/3</f>
        <v>13.333333333333334</v>
      </c>
      <c r="O94" s="16">
        <v>10.5</v>
      </c>
      <c r="P94" s="20">
        <f t="shared" ref="P94" si="269">O94</f>
        <v>10.5</v>
      </c>
      <c r="Q94" s="16">
        <v>14</v>
      </c>
      <c r="R94" s="20">
        <f t="shared" ref="R94" si="270">Q94</f>
        <v>14</v>
      </c>
      <c r="S94" s="16">
        <v>11</v>
      </c>
      <c r="T94" s="20">
        <f t="shared" ref="T94" si="271">S94</f>
        <v>11</v>
      </c>
      <c r="U94" s="16">
        <v>2</v>
      </c>
      <c r="V94" s="20">
        <f t="shared" ref="V94" si="272">U94</f>
        <v>2</v>
      </c>
      <c r="W94" s="16">
        <v>6</v>
      </c>
      <c r="X94" s="20">
        <f t="shared" ref="X94" si="273">W94</f>
        <v>6</v>
      </c>
      <c r="Y94" s="16">
        <v>8.5</v>
      </c>
      <c r="Z94" s="20">
        <f t="shared" ref="Z94" si="274">Y94</f>
        <v>8.5</v>
      </c>
      <c r="AA94" s="148"/>
      <c r="AB94" s="7">
        <v>11</v>
      </c>
      <c r="AC94" s="7">
        <v>11</v>
      </c>
      <c r="AD94" s="20">
        <f t="shared" ref="AD94:AD127" si="275">(AB94*2+AC94)/3</f>
        <v>11</v>
      </c>
      <c r="AE94" s="7">
        <v>10</v>
      </c>
      <c r="AF94" s="7">
        <v>10.5</v>
      </c>
      <c r="AG94" s="20">
        <f t="shared" ref="AG94:AG95" si="276">(AE94*2+AF94)/3</f>
        <v>10.166666666666666</v>
      </c>
      <c r="AH94" s="7">
        <v>11.67</v>
      </c>
      <c r="AI94" s="7">
        <v>11.67</v>
      </c>
      <c r="AJ94" s="20">
        <f t="shared" ref="AJ94:AJ127" si="277">(AH94*2+AI94)/3</f>
        <v>11.67</v>
      </c>
      <c r="AK94" s="7">
        <v>11</v>
      </c>
      <c r="AL94" s="20">
        <f t="shared" ref="AL94:AL127" si="278">AK94</f>
        <v>11</v>
      </c>
      <c r="AM94" s="7">
        <v>10</v>
      </c>
      <c r="AN94" s="20">
        <f t="shared" ref="AN94" si="279">AM94</f>
        <v>10</v>
      </c>
      <c r="AO94" s="7">
        <v>12</v>
      </c>
      <c r="AP94" s="20">
        <f t="shared" ref="AP94:AP127" si="280">AO94</f>
        <v>12</v>
      </c>
      <c r="AQ94" s="7">
        <v>10</v>
      </c>
      <c r="AR94" s="20">
        <f t="shared" ref="AR94" si="281">AQ94</f>
        <v>10</v>
      </c>
      <c r="AS94" s="7">
        <v>10</v>
      </c>
      <c r="AT94" s="20">
        <f t="shared" ref="AT94:AT127" si="282">AS94</f>
        <v>10</v>
      </c>
      <c r="AU94" s="7">
        <v>14</v>
      </c>
      <c r="AV94" s="144">
        <f t="shared" ref="AV94" si="283">AU94</f>
        <v>14</v>
      </c>
    </row>
    <row r="95" spans="1:48" ht="18" customHeight="1">
      <c r="A95" s="312"/>
      <c r="B95" s="285">
        <v>80</v>
      </c>
      <c r="C95" s="176" t="s">
        <v>92</v>
      </c>
      <c r="D95" s="176" t="s">
        <v>93</v>
      </c>
      <c r="E95" s="176" t="s">
        <v>94</v>
      </c>
      <c r="F95" s="16">
        <v>10</v>
      </c>
      <c r="G95" s="16">
        <v>13</v>
      </c>
      <c r="H95" s="20">
        <f t="shared" si="266"/>
        <v>11</v>
      </c>
      <c r="I95" s="16">
        <v>11</v>
      </c>
      <c r="J95" s="16">
        <v>13.5</v>
      </c>
      <c r="K95" s="20">
        <f t="shared" si="267"/>
        <v>11.833333333333334</v>
      </c>
      <c r="L95" s="16">
        <v>7.5</v>
      </c>
      <c r="M95" s="16">
        <v>11.5</v>
      </c>
      <c r="N95" s="20">
        <f t="shared" ref="N95:N128" si="284">(L95*2+M95)/3</f>
        <v>8.8333333333333339</v>
      </c>
      <c r="O95" s="16">
        <v>10</v>
      </c>
      <c r="P95" s="20">
        <f t="shared" ref="P95:P128" si="285">O95</f>
        <v>10</v>
      </c>
      <c r="Q95" s="16">
        <v>11.5</v>
      </c>
      <c r="R95" s="20">
        <f t="shared" ref="R95:R128" si="286">Q95</f>
        <v>11.5</v>
      </c>
      <c r="S95" s="16">
        <v>10</v>
      </c>
      <c r="T95" s="20">
        <f t="shared" ref="T95:T128" si="287">S95</f>
        <v>10</v>
      </c>
      <c r="U95" s="16">
        <v>4.5</v>
      </c>
      <c r="V95" s="20">
        <f t="shared" ref="V95:V128" si="288">U95</f>
        <v>4.5</v>
      </c>
      <c r="W95" s="16">
        <v>7</v>
      </c>
      <c r="X95" s="20">
        <f t="shared" ref="X95:X128" si="289">W95</f>
        <v>7</v>
      </c>
      <c r="Y95" s="16">
        <v>11.5</v>
      </c>
      <c r="Z95" s="20">
        <f t="shared" ref="Z95:Z128" si="290">Y95</f>
        <v>11.5</v>
      </c>
      <c r="AA95" s="148"/>
      <c r="AB95" s="7">
        <v>9</v>
      </c>
      <c r="AC95" s="170">
        <v>14.5</v>
      </c>
      <c r="AD95" s="20">
        <f t="shared" si="275"/>
        <v>10.833333333333334</v>
      </c>
      <c r="AE95" s="172">
        <v>6</v>
      </c>
      <c r="AF95" s="172">
        <v>10.5</v>
      </c>
      <c r="AG95" s="20">
        <f t="shared" si="276"/>
        <v>7.5</v>
      </c>
      <c r="AH95" s="7">
        <v>11.5</v>
      </c>
      <c r="AI95" s="7">
        <v>13</v>
      </c>
      <c r="AJ95" s="20">
        <f t="shared" si="277"/>
        <v>12</v>
      </c>
      <c r="AK95" s="171">
        <v>4.5</v>
      </c>
      <c r="AL95" s="20">
        <f t="shared" si="278"/>
        <v>4.5</v>
      </c>
      <c r="AM95" s="7">
        <v>11</v>
      </c>
      <c r="AN95" s="20">
        <f t="shared" ref="AN95" si="291">AM95</f>
        <v>11</v>
      </c>
      <c r="AO95" s="7">
        <v>8</v>
      </c>
      <c r="AP95" s="20">
        <f t="shared" si="280"/>
        <v>8</v>
      </c>
      <c r="AQ95" s="7">
        <v>14</v>
      </c>
      <c r="AR95" s="20">
        <f t="shared" ref="AR95" si="292">AQ95</f>
        <v>14</v>
      </c>
      <c r="AS95" s="7">
        <v>6.5</v>
      </c>
      <c r="AT95" s="20">
        <f t="shared" si="282"/>
        <v>6.5</v>
      </c>
      <c r="AU95" s="7">
        <v>10</v>
      </c>
      <c r="AV95" s="144">
        <f t="shared" ref="AV95" si="293">AU95</f>
        <v>10</v>
      </c>
    </row>
    <row r="96" spans="1:48" ht="18" customHeight="1">
      <c r="A96" s="312"/>
      <c r="B96" s="285">
        <v>81</v>
      </c>
      <c r="C96" s="176" t="s">
        <v>823</v>
      </c>
      <c r="D96" s="176" t="s">
        <v>825</v>
      </c>
      <c r="E96" s="176" t="s">
        <v>826</v>
      </c>
      <c r="F96" s="16">
        <v>9</v>
      </c>
      <c r="G96" s="16">
        <v>9.5</v>
      </c>
      <c r="H96" s="20">
        <f t="shared" si="266"/>
        <v>9.1666666666666661</v>
      </c>
      <c r="I96" s="16">
        <v>11.5</v>
      </c>
      <c r="J96" s="16">
        <v>13</v>
      </c>
      <c r="K96" s="20">
        <f t="shared" si="267"/>
        <v>12</v>
      </c>
      <c r="L96" s="16">
        <v>8</v>
      </c>
      <c r="M96" s="16">
        <v>10</v>
      </c>
      <c r="N96" s="20">
        <f t="shared" si="284"/>
        <v>8.6666666666666661</v>
      </c>
      <c r="O96" s="16">
        <v>12</v>
      </c>
      <c r="P96" s="20">
        <f t="shared" si="285"/>
        <v>12</v>
      </c>
      <c r="Q96" s="16">
        <v>7</v>
      </c>
      <c r="R96" s="20">
        <f t="shared" si="286"/>
        <v>7</v>
      </c>
      <c r="S96" s="16">
        <v>10</v>
      </c>
      <c r="T96" s="20">
        <f t="shared" si="287"/>
        <v>10</v>
      </c>
      <c r="U96" s="16">
        <v>12.5</v>
      </c>
      <c r="V96" s="20">
        <f t="shared" si="288"/>
        <v>12.5</v>
      </c>
      <c r="W96" s="16">
        <v>8</v>
      </c>
      <c r="X96" s="20">
        <f t="shared" si="289"/>
        <v>8</v>
      </c>
      <c r="Y96" s="16">
        <v>10</v>
      </c>
      <c r="Z96" s="20">
        <f t="shared" si="290"/>
        <v>10</v>
      </c>
      <c r="AA96" s="148"/>
      <c r="AB96" s="7">
        <v>9</v>
      </c>
      <c r="AC96" s="7">
        <v>12.5</v>
      </c>
      <c r="AD96" s="20">
        <f t="shared" si="275"/>
        <v>10.166666666666666</v>
      </c>
      <c r="AE96" s="7">
        <v>10</v>
      </c>
      <c r="AF96" s="7">
        <v>10</v>
      </c>
      <c r="AG96" s="20">
        <f t="shared" ref="AG96:AG127" si="294">(AE96*2+AF96)/3</f>
        <v>10</v>
      </c>
      <c r="AH96" s="7">
        <v>12</v>
      </c>
      <c r="AI96" s="7">
        <v>13</v>
      </c>
      <c r="AJ96" s="20">
        <f t="shared" si="277"/>
        <v>12.333333333333334</v>
      </c>
      <c r="AK96" s="7">
        <v>6.5</v>
      </c>
      <c r="AL96" s="20">
        <f t="shared" si="278"/>
        <v>6.5</v>
      </c>
      <c r="AM96" s="7">
        <v>8</v>
      </c>
      <c r="AN96" s="20">
        <f t="shared" ref="AN96" si="295">AM96</f>
        <v>8</v>
      </c>
      <c r="AO96" s="7">
        <v>6.5</v>
      </c>
      <c r="AP96" s="20">
        <f t="shared" si="280"/>
        <v>6.5</v>
      </c>
      <c r="AQ96" s="7">
        <v>10.5</v>
      </c>
      <c r="AR96" s="20">
        <f t="shared" ref="AR96" si="296">AQ96</f>
        <v>10.5</v>
      </c>
      <c r="AS96" s="7">
        <v>10.5</v>
      </c>
      <c r="AT96" s="20">
        <f t="shared" si="282"/>
        <v>10.5</v>
      </c>
      <c r="AU96" s="7">
        <v>10</v>
      </c>
      <c r="AV96" s="144">
        <f t="shared" ref="AV96" si="297">AU96</f>
        <v>10</v>
      </c>
    </row>
    <row r="97" spans="1:48" ht="18" customHeight="1">
      <c r="A97" s="312"/>
      <c r="B97" s="285">
        <v>82</v>
      </c>
      <c r="C97" s="176" t="s">
        <v>827</v>
      </c>
      <c r="D97" s="176" t="s">
        <v>829</v>
      </c>
      <c r="E97" s="176" t="s">
        <v>51</v>
      </c>
      <c r="F97" s="16">
        <v>8.5</v>
      </c>
      <c r="G97" s="16">
        <v>12.5</v>
      </c>
      <c r="H97" s="20">
        <f t="shared" si="266"/>
        <v>9.8333333333333339</v>
      </c>
      <c r="I97" s="16">
        <v>4.5</v>
      </c>
      <c r="J97" s="16">
        <v>9</v>
      </c>
      <c r="K97" s="20">
        <f t="shared" si="267"/>
        <v>6</v>
      </c>
      <c r="L97" s="16">
        <v>15</v>
      </c>
      <c r="M97" s="16">
        <v>13</v>
      </c>
      <c r="N97" s="20">
        <f t="shared" si="284"/>
        <v>14.333333333333334</v>
      </c>
      <c r="O97" s="16">
        <v>17</v>
      </c>
      <c r="P97" s="20">
        <f t="shared" si="285"/>
        <v>17</v>
      </c>
      <c r="Q97" s="16">
        <v>14</v>
      </c>
      <c r="R97" s="20">
        <f t="shared" si="286"/>
        <v>14</v>
      </c>
      <c r="S97" s="16">
        <v>7</v>
      </c>
      <c r="T97" s="20">
        <f t="shared" si="287"/>
        <v>7</v>
      </c>
      <c r="U97" s="16">
        <v>10</v>
      </c>
      <c r="V97" s="20">
        <f t="shared" si="288"/>
        <v>10</v>
      </c>
      <c r="W97" s="16">
        <v>10</v>
      </c>
      <c r="X97" s="20">
        <f t="shared" si="289"/>
        <v>10</v>
      </c>
      <c r="Y97" s="16">
        <v>13.5</v>
      </c>
      <c r="Z97" s="20">
        <f t="shared" si="290"/>
        <v>13.5</v>
      </c>
      <c r="AA97" s="148"/>
      <c r="AB97" s="286">
        <v>10.5</v>
      </c>
      <c r="AC97" s="286">
        <v>12.5</v>
      </c>
      <c r="AD97" s="287">
        <f t="shared" si="275"/>
        <v>11.166666666666666</v>
      </c>
      <c r="AE97" s="286">
        <v>17.5</v>
      </c>
      <c r="AF97" s="286">
        <v>13</v>
      </c>
      <c r="AG97" s="287">
        <f t="shared" si="294"/>
        <v>16</v>
      </c>
      <c r="AH97" s="286">
        <v>8</v>
      </c>
      <c r="AI97" s="286">
        <v>12</v>
      </c>
      <c r="AJ97" s="287">
        <f t="shared" si="277"/>
        <v>9.3333333333333339</v>
      </c>
      <c r="AK97" s="286">
        <v>3</v>
      </c>
      <c r="AL97" s="287">
        <f t="shared" si="278"/>
        <v>3</v>
      </c>
      <c r="AM97" s="286">
        <v>7</v>
      </c>
      <c r="AN97" s="287">
        <f t="shared" ref="AN97" si="298">AM97</f>
        <v>7</v>
      </c>
      <c r="AO97" s="286">
        <v>16</v>
      </c>
      <c r="AP97" s="287">
        <f t="shared" si="280"/>
        <v>16</v>
      </c>
      <c r="AQ97" s="286">
        <v>8</v>
      </c>
      <c r="AR97" s="287">
        <f t="shared" ref="AR97" si="299">AQ97</f>
        <v>8</v>
      </c>
      <c r="AS97" s="286">
        <v>11.5</v>
      </c>
      <c r="AT97" s="287">
        <f t="shared" si="282"/>
        <v>11.5</v>
      </c>
      <c r="AU97" s="286">
        <v>11.5</v>
      </c>
      <c r="AV97" s="288">
        <f t="shared" ref="AV97" si="300">AU97</f>
        <v>11.5</v>
      </c>
    </row>
    <row r="98" spans="1:48" ht="18" customHeight="1">
      <c r="A98" s="312"/>
      <c r="B98" s="285">
        <v>83</v>
      </c>
      <c r="C98" s="176" t="s">
        <v>830</v>
      </c>
      <c r="D98" s="176" t="s">
        <v>833</v>
      </c>
      <c r="E98" s="176" t="s">
        <v>834</v>
      </c>
      <c r="F98" s="16">
        <v>8.5</v>
      </c>
      <c r="G98" s="16">
        <v>10</v>
      </c>
      <c r="H98" s="20">
        <f t="shared" si="266"/>
        <v>9</v>
      </c>
      <c r="I98" s="16">
        <v>5</v>
      </c>
      <c r="J98" s="16">
        <v>9</v>
      </c>
      <c r="K98" s="20">
        <f t="shared" si="267"/>
        <v>6.333333333333333</v>
      </c>
      <c r="L98" s="16">
        <v>6</v>
      </c>
      <c r="M98" s="16">
        <v>12</v>
      </c>
      <c r="N98" s="20">
        <f t="shared" si="284"/>
        <v>8</v>
      </c>
      <c r="O98" s="16">
        <v>14</v>
      </c>
      <c r="P98" s="20">
        <f t="shared" si="285"/>
        <v>14</v>
      </c>
      <c r="Q98" s="16">
        <v>10</v>
      </c>
      <c r="R98" s="20">
        <f t="shared" si="286"/>
        <v>10</v>
      </c>
      <c r="S98" s="16">
        <v>11.5</v>
      </c>
      <c r="T98" s="20">
        <f t="shared" si="287"/>
        <v>11.5</v>
      </c>
      <c r="U98" s="16">
        <v>14</v>
      </c>
      <c r="V98" s="20">
        <f t="shared" si="288"/>
        <v>14</v>
      </c>
      <c r="W98" s="16">
        <v>6</v>
      </c>
      <c r="X98" s="20">
        <f t="shared" si="289"/>
        <v>6</v>
      </c>
      <c r="Y98" s="16">
        <v>12</v>
      </c>
      <c r="Z98" s="20">
        <f t="shared" si="290"/>
        <v>12</v>
      </c>
      <c r="AA98" s="148"/>
      <c r="AB98" s="286">
        <v>11</v>
      </c>
      <c r="AC98" s="286">
        <v>11</v>
      </c>
      <c r="AD98" s="287">
        <f t="shared" si="275"/>
        <v>11</v>
      </c>
      <c r="AE98" s="286">
        <v>15</v>
      </c>
      <c r="AF98" s="286">
        <v>10</v>
      </c>
      <c r="AG98" s="287">
        <f t="shared" si="294"/>
        <v>13.333333333333334</v>
      </c>
      <c r="AH98" s="286">
        <v>10</v>
      </c>
      <c r="AI98" s="286">
        <v>11.5</v>
      </c>
      <c r="AJ98" s="287">
        <f t="shared" si="277"/>
        <v>10.5</v>
      </c>
      <c r="AK98" s="286">
        <v>8</v>
      </c>
      <c r="AL98" s="287">
        <f t="shared" si="278"/>
        <v>8</v>
      </c>
      <c r="AM98" s="286">
        <v>10</v>
      </c>
      <c r="AN98" s="287">
        <f t="shared" ref="AN98" si="301">AM98</f>
        <v>10</v>
      </c>
      <c r="AO98" s="286">
        <v>10</v>
      </c>
      <c r="AP98" s="287">
        <f t="shared" si="280"/>
        <v>10</v>
      </c>
      <c r="AQ98" s="286">
        <v>12.5</v>
      </c>
      <c r="AR98" s="287">
        <f t="shared" ref="AR98" si="302">AQ98</f>
        <v>12.5</v>
      </c>
      <c r="AS98" s="286">
        <v>10</v>
      </c>
      <c r="AT98" s="287">
        <f t="shared" si="282"/>
        <v>10</v>
      </c>
      <c r="AU98" s="286">
        <v>10</v>
      </c>
      <c r="AV98" s="288">
        <f t="shared" ref="AV98" si="303">AU98</f>
        <v>10</v>
      </c>
    </row>
    <row r="99" spans="1:48" ht="18" customHeight="1">
      <c r="A99" s="312"/>
      <c r="B99" s="285">
        <v>84</v>
      </c>
      <c r="C99" s="176" t="s">
        <v>835</v>
      </c>
      <c r="D99" s="176" t="s">
        <v>837</v>
      </c>
      <c r="E99" s="176" t="s">
        <v>838</v>
      </c>
      <c r="F99" s="15">
        <v>9</v>
      </c>
      <c r="G99" s="15">
        <v>10</v>
      </c>
      <c r="H99" s="20">
        <f t="shared" ref="H99:H127" si="304">(F99*2+G99)/3</f>
        <v>9.3333333333333339</v>
      </c>
      <c r="I99" s="15">
        <v>10</v>
      </c>
      <c r="J99" s="15">
        <v>11</v>
      </c>
      <c r="K99" s="20">
        <f t="shared" ref="K99:K127" si="305">(I99*2+J99)/3</f>
        <v>10.333333333333334</v>
      </c>
      <c r="L99" s="15">
        <v>8</v>
      </c>
      <c r="M99" s="15">
        <v>10</v>
      </c>
      <c r="N99" s="20">
        <f t="shared" si="284"/>
        <v>8.6666666666666661</v>
      </c>
      <c r="O99" s="16">
        <v>15</v>
      </c>
      <c r="P99" s="20">
        <f t="shared" si="285"/>
        <v>15</v>
      </c>
      <c r="Q99" s="16">
        <v>4</v>
      </c>
      <c r="R99" s="20">
        <f t="shared" si="286"/>
        <v>4</v>
      </c>
      <c r="S99" s="16">
        <v>12.5</v>
      </c>
      <c r="T99" s="20">
        <f t="shared" si="287"/>
        <v>12.5</v>
      </c>
      <c r="U99" s="16">
        <v>12.5</v>
      </c>
      <c r="V99" s="20">
        <f t="shared" si="288"/>
        <v>12.5</v>
      </c>
      <c r="W99" s="16">
        <v>5</v>
      </c>
      <c r="X99" s="20">
        <f t="shared" si="289"/>
        <v>5</v>
      </c>
      <c r="Y99" s="16">
        <v>16</v>
      </c>
      <c r="Z99" s="20">
        <f t="shared" si="290"/>
        <v>16</v>
      </c>
      <c r="AA99" s="148"/>
      <c r="AB99" s="286">
        <v>10</v>
      </c>
      <c r="AC99" s="286">
        <v>12</v>
      </c>
      <c r="AD99" s="287">
        <f t="shared" si="275"/>
        <v>10.666666666666666</v>
      </c>
      <c r="AE99" s="286">
        <v>9</v>
      </c>
      <c r="AF99" s="286">
        <v>11</v>
      </c>
      <c r="AG99" s="287">
        <f t="shared" si="294"/>
        <v>9.6666666666666661</v>
      </c>
      <c r="AH99" s="286">
        <v>13.5</v>
      </c>
      <c r="AI99" s="286">
        <v>13.5</v>
      </c>
      <c r="AJ99" s="287">
        <f t="shared" si="277"/>
        <v>13.5</v>
      </c>
      <c r="AK99" s="286">
        <v>6.5</v>
      </c>
      <c r="AL99" s="287">
        <f t="shared" si="278"/>
        <v>6.5</v>
      </c>
      <c r="AM99" s="286">
        <v>10</v>
      </c>
      <c r="AN99" s="287">
        <f t="shared" ref="AN99" si="306">AM99</f>
        <v>10</v>
      </c>
      <c r="AO99" s="286">
        <v>8.5</v>
      </c>
      <c r="AP99" s="287">
        <f t="shared" si="280"/>
        <v>8.5</v>
      </c>
      <c r="AQ99" s="286">
        <v>6</v>
      </c>
      <c r="AR99" s="287">
        <f t="shared" ref="AR99" si="307">AQ99</f>
        <v>6</v>
      </c>
      <c r="AS99" s="286">
        <v>12</v>
      </c>
      <c r="AT99" s="287">
        <f t="shared" si="282"/>
        <v>12</v>
      </c>
      <c r="AU99" s="286">
        <v>12</v>
      </c>
      <c r="AV99" s="288">
        <f t="shared" ref="AV99" si="308">AU99</f>
        <v>12</v>
      </c>
    </row>
    <row r="100" spans="1:48" ht="18" customHeight="1">
      <c r="A100" s="312"/>
      <c r="B100" s="285">
        <v>85</v>
      </c>
      <c r="C100" s="176" t="s">
        <v>839</v>
      </c>
      <c r="D100" s="176" t="s">
        <v>841</v>
      </c>
      <c r="E100" s="176" t="s">
        <v>842</v>
      </c>
      <c r="F100" s="16">
        <v>8</v>
      </c>
      <c r="G100" s="16">
        <v>10</v>
      </c>
      <c r="H100" s="20">
        <f t="shared" si="304"/>
        <v>8.6666666666666661</v>
      </c>
      <c r="I100" s="16">
        <v>5</v>
      </c>
      <c r="J100" s="16">
        <v>12</v>
      </c>
      <c r="K100" s="20">
        <f t="shared" si="305"/>
        <v>7.333333333333333</v>
      </c>
      <c r="L100" s="16">
        <v>8.5</v>
      </c>
      <c r="M100" s="16">
        <v>10</v>
      </c>
      <c r="N100" s="20">
        <f t="shared" si="284"/>
        <v>9</v>
      </c>
      <c r="O100" s="16">
        <v>11</v>
      </c>
      <c r="P100" s="20">
        <f t="shared" si="285"/>
        <v>11</v>
      </c>
      <c r="Q100" s="16">
        <v>6.5</v>
      </c>
      <c r="R100" s="20">
        <f t="shared" si="286"/>
        <v>6.5</v>
      </c>
      <c r="S100" s="16">
        <v>10.5</v>
      </c>
      <c r="T100" s="20">
        <f t="shared" si="287"/>
        <v>10.5</v>
      </c>
      <c r="U100" s="16">
        <v>14.5</v>
      </c>
      <c r="V100" s="20">
        <f t="shared" si="288"/>
        <v>14.5</v>
      </c>
      <c r="W100" s="16">
        <v>11</v>
      </c>
      <c r="X100" s="20">
        <f t="shared" si="289"/>
        <v>11</v>
      </c>
      <c r="Y100" s="16">
        <v>10</v>
      </c>
      <c r="Z100" s="20">
        <f t="shared" si="290"/>
        <v>10</v>
      </c>
      <c r="AA100" s="148"/>
      <c r="AB100" s="286">
        <v>12.5</v>
      </c>
      <c r="AC100" s="286">
        <v>10.5</v>
      </c>
      <c r="AD100" s="287">
        <f t="shared" si="275"/>
        <v>11.833333333333334</v>
      </c>
      <c r="AE100" s="286">
        <v>16</v>
      </c>
      <c r="AF100" s="286">
        <v>11</v>
      </c>
      <c r="AG100" s="287">
        <f t="shared" si="294"/>
        <v>14.333333333333334</v>
      </c>
      <c r="AH100" s="286">
        <v>10.5</v>
      </c>
      <c r="AI100" s="286">
        <v>13.5</v>
      </c>
      <c r="AJ100" s="287">
        <f t="shared" si="277"/>
        <v>11.5</v>
      </c>
      <c r="AK100" s="286">
        <v>7</v>
      </c>
      <c r="AL100" s="287">
        <f t="shared" si="278"/>
        <v>7</v>
      </c>
      <c r="AM100" s="286">
        <v>6.5</v>
      </c>
      <c r="AN100" s="287">
        <f t="shared" ref="AN100" si="309">AM100</f>
        <v>6.5</v>
      </c>
      <c r="AO100" s="286">
        <v>14</v>
      </c>
      <c r="AP100" s="287">
        <f t="shared" si="280"/>
        <v>14</v>
      </c>
      <c r="AQ100" s="286">
        <v>11</v>
      </c>
      <c r="AR100" s="287">
        <f t="shared" ref="AR100" si="310">AQ100</f>
        <v>11</v>
      </c>
      <c r="AS100" s="286">
        <v>10</v>
      </c>
      <c r="AT100" s="287">
        <f t="shared" si="282"/>
        <v>10</v>
      </c>
      <c r="AU100" s="286">
        <v>14</v>
      </c>
      <c r="AV100" s="288">
        <f t="shared" ref="AV100" si="311">AU100</f>
        <v>14</v>
      </c>
    </row>
    <row r="101" spans="1:48" ht="18" customHeight="1">
      <c r="A101" s="312"/>
      <c r="B101" s="285">
        <v>86</v>
      </c>
      <c r="C101" s="176" t="s">
        <v>426</v>
      </c>
      <c r="D101" s="176" t="s">
        <v>427</v>
      </c>
      <c r="E101" s="176" t="s">
        <v>66</v>
      </c>
      <c r="F101" s="16">
        <v>12</v>
      </c>
      <c r="G101" s="16">
        <v>12</v>
      </c>
      <c r="H101" s="20">
        <f t="shared" si="304"/>
        <v>12</v>
      </c>
      <c r="I101" s="16">
        <v>6</v>
      </c>
      <c r="J101" s="16">
        <v>10.5</v>
      </c>
      <c r="K101" s="20">
        <f t="shared" si="305"/>
        <v>7.5</v>
      </c>
      <c r="L101" s="16">
        <v>7.5</v>
      </c>
      <c r="M101" s="16">
        <v>10</v>
      </c>
      <c r="N101" s="20">
        <f t="shared" si="284"/>
        <v>8.3333333333333339</v>
      </c>
      <c r="O101" s="16">
        <v>10</v>
      </c>
      <c r="P101" s="20">
        <f t="shared" si="285"/>
        <v>10</v>
      </c>
      <c r="Q101" s="16">
        <v>6.5</v>
      </c>
      <c r="R101" s="20">
        <f t="shared" si="286"/>
        <v>6.5</v>
      </c>
      <c r="S101" s="16">
        <v>10</v>
      </c>
      <c r="T101" s="20">
        <f t="shared" si="287"/>
        <v>10</v>
      </c>
      <c r="U101" s="16">
        <v>5.5</v>
      </c>
      <c r="V101" s="20">
        <f t="shared" si="288"/>
        <v>5.5</v>
      </c>
      <c r="W101" s="16">
        <v>11.5</v>
      </c>
      <c r="X101" s="20">
        <f t="shared" si="289"/>
        <v>11.5</v>
      </c>
      <c r="Y101" s="16">
        <v>10</v>
      </c>
      <c r="Z101" s="20">
        <f t="shared" si="290"/>
        <v>10</v>
      </c>
      <c r="AA101" s="148"/>
      <c r="AB101" s="7">
        <v>10</v>
      </c>
      <c r="AC101" s="7">
        <v>10</v>
      </c>
      <c r="AD101" s="20">
        <f t="shared" si="275"/>
        <v>10</v>
      </c>
      <c r="AE101" s="7">
        <v>5</v>
      </c>
      <c r="AF101" s="7">
        <v>10</v>
      </c>
      <c r="AG101" s="20">
        <f t="shared" si="294"/>
        <v>6.666666666666667</v>
      </c>
      <c r="AH101" s="7">
        <v>11</v>
      </c>
      <c r="AI101" s="7">
        <v>11</v>
      </c>
      <c r="AJ101" s="20">
        <f t="shared" si="277"/>
        <v>11</v>
      </c>
      <c r="AK101" s="7">
        <v>10</v>
      </c>
      <c r="AL101" s="20">
        <f t="shared" si="278"/>
        <v>10</v>
      </c>
      <c r="AM101" s="7">
        <v>7.5</v>
      </c>
      <c r="AN101" s="20">
        <f t="shared" ref="AN101" si="312">AM101</f>
        <v>7.5</v>
      </c>
      <c r="AO101" s="212">
        <v>10.5</v>
      </c>
      <c r="AP101" s="20">
        <f t="shared" si="280"/>
        <v>10.5</v>
      </c>
      <c r="AQ101" s="7">
        <v>11</v>
      </c>
      <c r="AR101" s="20">
        <f t="shared" ref="AR101" si="313">AQ101</f>
        <v>11</v>
      </c>
      <c r="AS101" s="7">
        <v>10</v>
      </c>
      <c r="AT101" s="20">
        <f t="shared" si="282"/>
        <v>10</v>
      </c>
      <c r="AU101" s="7">
        <v>11.5</v>
      </c>
      <c r="AV101" s="144">
        <f t="shared" ref="AV101" si="314">AU101</f>
        <v>11.5</v>
      </c>
    </row>
    <row r="102" spans="1:48" ht="18" customHeight="1">
      <c r="A102" s="312"/>
      <c r="B102" s="285">
        <v>87</v>
      </c>
      <c r="C102" s="176" t="s">
        <v>844</v>
      </c>
      <c r="D102" s="176" t="s">
        <v>846</v>
      </c>
      <c r="E102" s="176" t="s">
        <v>847</v>
      </c>
      <c r="F102" s="16">
        <v>5.5</v>
      </c>
      <c r="G102" s="16">
        <v>9.5</v>
      </c>
      <c r="H102" s="20">
        <f t="shared" si="304"/>
        <v>6.833333333333333</v>
      </c>
      <c r="I102" s="16">
        <v>10</v>
      </c>
      <c r="J102" s="16">
        <v>12</v>
      </c>
      <c r="K102" s="20">
        <f t="shared" si="305"/>
        <v>10.666666666666666</v>
      </c>
      <c r="L102" s="16">
        <v>11</v>
      </c>
      <c r="M102" s="16">
        <v>11</v>
      </c>
      <c r="N102" s="20">
        <f t="shared" si="284"/>
        <v>11</v>
      </c>
      <c r="O102" s="16">
        <v>11.5</v>
      </c>
      <c r="P102" s="20">
        <f t="shared" si="285"/>
        <v>11.5</v>
      </c>
      <c r="Q102" s="16">
        <v>7</v>
      </c>
      <c r="R102" s="20">
        <f t="shared" si="286"/>
        <v>7</v>
      </c>
      <c r="S102" s="16">
        <v>13.5</v>
      </c>
      <c r="T102" s="20">
        <f t="shared" si="287"/>
        <v>13.5</v>
      </c>
      <c r="U102" s="16">
        <v>12</v>
      </c>
      <c r="V102" s="20">
        <f t="shared" si="288"/>
        <v>12</v>
      </c>
      <c r="W102" s="16">
        <v>7</v>
      </c>
      <c r="X102" s="20">
        <f t="shared" si="289"/>
        <v>7</v>
      </c>
      <c r="Y102" s="16">
        <v>11.5</v>
      </c>
      <c r="Z102" s="20">
        <f t="shared" si="290"/>
        <v>11.5</v>
      </c>
      <c r="AA102" s="148"/>
      <c r="AB102" s="207">
        <v>5.5</v>
      </c>
      <c r="AC102" s="7">
        <v>11.5</v>
      </c>
      <c r="AD102" s="20">
        <f t="shared" si="275"/>
        <v>7.5</v>
      </c>
      <c r="AE102" s="212">
        <v>10.5</v>
      </c>
      <c r="AF102" s="212">
        <v>10.5</v>
      </c>
      <c r="AG102" s="20">
        <f t="shared" si="294"/>
        <v>10.5</v>
      </c>
      <c r="AH102" s="7">
        <v>14</v>
      </c>
      <c r="AI102" s="7">
        <v>10</v>
      </c>
      <c r="AJ102" s="20">
        <f t="shared" si="277"/>
        <v>12.666666666666666</v>
      </c>
      <c r="AK102" s="7">
        <v>7</v>
      </c>
      <c r="AL102" s="20">
        <f t="shared" si="278"/>
        <v>7</v>
      </c>
      <c r="AM102" s="7">
        <v>4</v>
      </c>
      <c r="AN102" s="20">
        <f t="shared" ref="AN102" si="315">AM102</f>
        <v>4</v>
      </c>
      <c r="AO102" s="212">
        <v>12</v>
      </c>
      <c r="AP102" s="20">
        <f t="shared" si="280"/>
        <v>12</v>
      </c>
      <c r="AQ102" s="212">
        <v>12.5</v>
      </c>
      <c r="AR102" s="20">
        <f t="shared" ref="AR102" si="316">AQ102</f>
        <v>12.5</v>
      </c>
      <c r="AS102" s="212">
        <v>10</v>
      </c>
      <c r="AT102" s="20">
        <f t="shared" si="282"/>
        <v>10</v>
      </c>
      <c r="AU102" s="212">
        <v>10.5</v>
      </c>
      <c r="AV102" s="144">
        <f t="shared" ref="AV102" si="317">AU102</f>
        <v>10.5</v>
      </c>
    </row>
    <row r="103" spans="1:48" ht="18" customHeight="1">
      <c r="A103" s="312"/>
      <c r="B103" s="285">
        <v>88</v>
      </c>
      <c r="C103" s="176" t="s">
        <v>428</v>
      </c>
      <c r="D103" s="176" t="s">
        <v>429</v>
      </c>
      <c r="E103" s="176" t="s">
        <v>430</v>
      </c>
      <c r="F103" s="16">
        <v>9.5</v>
      </c>
      <c r="G103" s="16">
        <v>9.5</v>
      </c>
      <c r="H103" s="20">
        <f t="shared" si="304"/>
        <v>9.5</v>
      </c>
      <c r="I103" s="16">
        <v>8</v>
      </c>
      <c r="J103" s="16">
        <v>8</v>
      </c>
      <c r="K103" s="20">
        <f t="shared" si="305"/>
        <v>8</v>
      </c>
      <c r="L103" s="16">
        <v>13.17</v>
      </c>
      <c r="M103" s="16">
        <v>13.17</v>
      </c>
      <c r="N103" s="20">
        <f t="shared" si="284"/>
        <v>13.17</v>
      </c>
      <c r="O103" s="16">
        <v>5</v>
      </c>
      <c r="P103" s="20">
        <f t="shared" si="285"/>
        <v>5</v>
      </c>
      <c r="Q103" s="16">
        <v>3</v>
      </c>
      <c r="R103" s="20">
        <f t="shared" si="286"/>
        <v>3</v>
      </c>
      <c r="S103" s="16">
        <v>6</v>
      </c>
      <c r="T103" s="20">
        <f t="shared" si="287"/>
        <v>6</v>
      </c>
      <c r="U103" s="16">
        <v>0</v>
      </c>
      <c r="V103" s="20">
        <f t="shared" si="288"/>
        <v>0</v>
      </c>
      <c r="W103" s="16">
        <v>2</v>
      </c>
      <c r="X103" s="20">
        <f t="shared" si="289"/>
        <v>2</v>
      </c>
      <c r="Y103" s="16">
        <v>9</v>
      </c>
      <c r="Z103" s="20">
        <f t="shared" si="290"/>
        <v>9</v>
      </c>
      <c r="AA103" s="148"/>
      <c r="AB103" s="7">
        <v>4.5</v>
      </c>
      <c r="AC103" s="7">
        <v>10</v>
      </c>
      <c r="AD103" s="20">
        <f t="shared" si="275"/>
        <v>6.333333333333333</v>
      </c>
      <c r="AE103" s="7">
        <v>3</v>
      </c>
      <c r="AF103" s="7">
        <v>10.5</v>
      </c>
      <c r="AG103" s="20">
        <f t="shared" si="294"/>
        <v>5.5</v>
      </c>
      <c r="AH103" s="7">
        <v>8</v>
      </c>
      <c r="AI103" s="7">
        <v>10</v>
      </c>
      <c r="AJ103" s="20">
        <f t="shared" si="277"/>
        <v>8.6666666666666661</v>
      </c>
      <c r="AK103" s="7">
        <v>7</v>
      </c>
      <c r="AL103" s="20">
        <f t="shared" si="278"/>
        <v>7</v>
      </c>
      <c r="AM103" s="7">
        <v>6.5</v>
      </c>
      <c r="AN103" s="20">
        <f t="shared" ref="AN103" si="318">AM103</f>
        <v>6.5</v>
      </c>
      <c r="AO103" s="7">
        <v>10</v>
      </c>
      <c r="AP103" s="20">
        <f t="shared" si="280"/>
        <v>10</v>
      </c>
      <c r="AQ103" s="7">
        <v>12</v>
      </c>
      <c r="AR103" s="20">
        <f t="shared" ref="AR103" si="319">AQ103</f>
        <v>12</v>
      </c>
      <c r="AS103" s="7">
        <v>10.5</v>
      </c>
      <c r="AT103" s="20">
        <f t="shared" si="282"/>
        <v>10.5</v>
      </c>
      <c r="AU103" s="7">
        <v>12.5</v>
      </c>
      <c r="AV103" s="144">
        <f t="shared" ref="AV103" si="320">AU103</f>
        <v>12.5</v>
      </c>
    </row>
    <row r="104" spans="1:48" ht="18" customHeight="1" thickBot="1">
      <c r="A104" s="313"/>
      <c r="B104" s="285">
        <v>89</v>
      </c>
      <c r="C104" s="176" t="s">
        <v>432</v>
      </c>
      <c r="D104" s="176" t="s">
        <v>433</v>
      </c>
      <c r="E104" s="176" t="s">
        <v>434</v>
      </c>
      <c r="F104" s="16">
        <v>9</v>
      </c>
      <c r="G104" s="16">
        <v>10.5</v>
      </c>
      <c r="H104" s="20">
        <f t="shared" si="304"/>
        <v>9.5</v>
      </c>
      <c r="I104" s="16">
        <v>9</v>
      </c>
      <c r="J104" s="16">
        <v>11</v>
      </c>
      <c r="K104" s="20">
        <f t="shared" si="305"/>
        <v>9.6666666666666661</v>
      </c>
      <c r="L104" s="16">
        <v>10.33</v>
      </c>
      <c r="M104" s="16">
        <v>10.33</v>
      </c>
      <c r="N104" s="20">
        <f t="shared" si="284"/>
        <v>10.33</v>
      </c>
      <c r="O104" s="16">
        <v>11</v>
      </c>
      <c r="P104" s="20">
        <f t="shared" si="285"/>
        <v>11</v>
      </c>
      <c r="Q104" s="16">
        <v>8</v>
      </c>
      <c r="R104" s="20">
        <f t="shared" si="286"/>
        <v>8</v>
      </c>
      <c r="S104" s="16">
        <v>14</v>
      </c>
      <c r="T104" s="20">
        <f t="shared" si="287"/>
        <v>14</v>
      </c>
      <c r="U104" s="16">
        <v>6</v>
      </c>
      <c r="V104" s="20">
        <f t="shared" si="288"/>
        <v>6</v>
      </c>
      <c r="W104" s="16">
        <v>5</v>
      </c>
      <c r="X104" s="20">
        <f t="shared" si="289"/>
        <v>5</v>
      </c>
      <c r="Y104" s="16">
        <v>5</v>
      </c>
      <c r="Z104" s="20">
        <f t="shared" si="290"/>
        <v>5</v>
      </c>
      <c r="AA104" s="148"/>
      <c r="AB104" s="7">
        <v>10</v>
      </c>
      <c r="AC104" s="7">
        <v>10.5</v>
      </c>
      <c r="AD104" s="20">
        <f t="shared" si="275"/>
        <v>10.166666666666666</v>
      </c>
      <c r="AE104" s="7">
        <v>16</v>
      </c>
      <c r="AF104" s="7">
        <v>10.5</v>
      </c>
      <c r="AG104" s="20">
        <f t="shared" si="294"/>
        <v>14.166666666666666</v>
      </c>
      <c r="AH104" s="7">
        <v>13.17</v>
      </c>
      <c r="AI104" s="7">
        <v>13.17</v>
      </c>
      <c r="AJ104" s="20">
        <f t="shared" si="277"/>
        <v>13.17</v>
      </c>
      <c r="AK104" s="7">
        <v>6</v>
      </c>
      <c r="AL104" s="20">
        <f t="shared" si="278"/>
        <v>6</v>
      </c>
      <c r="AM104" s="7">
        <v>12</v>
      </c>
      <c r="AN104" s="20">
        <f t="shared" ref="AN104" si="321">AM104</f>
        <v>12</v>
      </c>
      <c r="AO104" s="7">
        <v>11</v>
      </c>
      <c r="AP104" s="20">
        <f t="shared" si="280"/>
        <v>11</v>
      </c>
      <c r="AQ104" s="7">
        <v>11</v>
      </c>
      <c r="AR104" s="20">
        <f t="shared" ref="AR104" si="322">AQ104</f>
        <v>11</v>
      </c>
      <c r="AS104" s="7">
        <v>10.5</v>
      </c>
      <c r="AT104" s="20">
        <f t="shared" si="282"/>
        <v>10.5</v>
      </c>
      <c r="AU104" s="7">
        <v>13.5</v>
      </c>
      <c r="AV104" s="144">
        <f t="shared" ref="AV104" si="323">AU104</f>
        <v>13.5</v>
      </c>
    </row>
    <row r="105" spans="1:48" ht="18" customHeight="1">
      <c r="A105" s="314"/>
      <c r="B105" s="285">
        <v>90</v>
      </c>
      <c r="C105" s="176" t="s">
        <v>435</v>
      </c>
      <c r="D105" s="176" t="s">
        <v>436</v>
      </c>
      <c r="E105" s="176" t="s">
        <v>124</v>
      </c>
      <c r="F105" s="16">
        <v>4</v>
      </c>
      <c r="G105" s="16">
        <v>10</v>
      </c>
      <c r="H105" s="20">
        <f t="shared" si="304"/>
        <v>6</v>
      </c>
      <c r="I105" s="16">
        <v>2</v>
      </c>
      <c r="J105" s="16">
        <v>11</v>
      </c>
      <c r="K105" s="20">
        <f t="shared" si="305"/>
        <v>5</v>
      </c>
      <c r="L105" s="16">
        <v>6</v>
      </c>
      <c r="M105" s="16">
        <v>11.5</v>
      </c>
      <c r="N105" s="20">
        <f t="shared" si="284"/>
        <v>7.833333333333333</v>
      </c>
      <c r="O105" s="16">
        <v>3.5</v>
      </c>
      <c r="P105" s="20">
        <f t="shared" si="285"/>
        <v>3.5</v>
      </c>
      <c r="Q105" s="16">
        <v>7</v>
      </c>
      <c r="R105" s="20">
        <f t="shared" si="286"/>
        <v>7</v>
      </c>
      <c r="S105" s="16">
        <v>2.5</v>
      </c>
      <c r="T105" s="20">
        <f t="shared" si="287"/>
        <v>2.5</v>
      </c>
      <c r="U105" s="16">
        <v>1</v>
      </c>
      <c r="V105" s="20">
        <f t="shared" si="288"/>
        <v>1</v>
      </c>
      <c r="W105" s="16">
        <v>1</v>
      </c>
      <c r="X105" s="20">
        <f t="shared" si="289"/>
        <v>1</v>
      </c>
      <c r="Y105" s="16">
        <v>4</v>
      </c>
      <c r="Z105" s="20">
        <f t="shared" si="290"/>
        <v>4</v>
      </c>
      <c r="AA105" s="148"/>
      <c r="AB105" s="7">
        <v>10.5</v>
      </c>
      <c r="AC105" s="7">
        <v>11</v>
      </c>
      <c r="AD105" s="20">
        <f t="shared" si="275"/>
        <v>10.666666666666666</v>
      </c>
      <c r="AE105" s="212">
        <v>0</v>
      </c>
      <c r="AF105" s="7">
        <v>10.5</v>
      </c>
      <c r="AG105" s="20">
        <f t="shared" si="294"/>
        <v>3.5</v>
      </c>
      <c r="AH105" s="7">
        <v>6.5</v>
      </c>
      <c r="AI105" s="7">
        <v>12</v>
      </c>
      <c r="AJ105" s="20">
        <f t="shared" si="277"/>
        <v>8.3333333333333339</v>
      </c>
      <c r="AK105" s="7">
        <v>2</v>
      </c>
      <c r="AL105" s="20">
        <f t="shared" si="278"/>
        <v>2</v>
      </c>
      <c r="AM105" s="7">
        <v>10</v>
      </c>
      <c r="AN105" s="20">
        <f t="shared" ref="AN105" si="324">AM105</f>
        <v>10</v>
      </c>
      <c r="AO105" s="7">
        <v>3</v>
      </c>
      <c r="AP105" s="20">
        <f t="shared" si="280"/>
        <v>3</v>
      </c>
      <c r="AQ105" s="7">
        <v>10</v>
      </c>
      <c r="AR105" s="20">
        <f t="shared" ref="AR105" si="325">AQ105</f>
        <v>10</v>
      </c>
      <c r="AS105" s="7">
        <v>3</v>
      </c>
      <c r="AT105" s="20">
        <f t="shared" si="282"/>
        <v>3</v>
      </c>
      <c r="AU105" s="7">
        <v>3.5</v>
      </c>
      <c r="AV105" s="144">
        <f t="shared" ref="AV105" si="326">AU105</f>
        <v>3.5</v>
      </c>
    </row>
    <row r="106" spans="1:48" ht="18" customHeight="1">
      <c r="A106" s="314"/>
      <c r="B106" s="285">
        <v>91</v>
      </c>
      <c r="C106" s="176" t="s">
        <v>867</v>
      </c>
      <c r="D106" s="176" t="s">
        <v>436</v>
      </c>
      <c r="E106" s="176" t="s">
        <v>869</v>
      </c>
      <c r="F106" s="286">
        <v>7</v>
      </c>
      <c r="G106" s="286">
        <v>10</v>
      </c>
      <c r="H106" s="287">
        <f t="shared" si="304"/>
        <v>8</v>
      </c>
      <c r="I106" s="286">
        <v>17.5</v>
      </c>
      <c r="J106" s="286">
        <v>13.5</v>
      </c>
      <c r="K106" s="287">
        <f t="shared" si="305"/>
        <v>16.166666666666668</v>
      </c>
      <c r="L106" s="286">
        <v>10</v>
      </c>
      <c r="M106" s="286">
        <v>13</v>
      </c>
      <c r="N106" s="287">
        <f t="shared" si="284"/>
        <v>11</v>
      </c>
      <c r="O106" s="286">
        <v>10</v>
      </c>
      <c r="P106" s="287">
        <f t="shared" si="285"/>
        <v>10</v>
      </c>
      <c r="Q106" s="286">
        <v>7.5</v>
      </c>
      <c r="R106" s="287">
        <f t="shared" si="286"/>
        <v>7.5</v>
      </c>
      <c r="S106" s="286">
        <v>13.5</v>
      </c>
      <c r="T106" s="287">
        <f t="shared" si="287"/>
        <v>13.5</v>
      </c>
      <c r="U106" s="286">
        <v>5.5</v>
      </c>
      <c r="V106" s="287">
        <f t="shared" si="288"/>
        <v>5.5</v>
      </c>
      <c r="W106" s="286">
        <v>10</v>
      </c>
      <c r="X106" s="287">
        <f t="shared" si="289"/>
        <v>10</v>
      </c>
      <c r="Y106" s="286">
        <v>7</v>
      </c>
      <c r="Z106" s="288">
        <f t="shared" si="290"/>
        <v>7</v>
      </c>
      <c r="AA106" s="148"/>
      <c r="AB106" s="7">
        <v>4</v>
      </c>
      <c r="AC106" s="7">
        <v>10.5</v>
      </c>
      <c r="AD106" s="20">
        <f t="shared" si="275"/>
        <v>6.166666666666667</v>
      </c>
      <c r="AE106" s="7">
        <v>16</v>
      </c>
      <c r="AF106" s="7">
        <v>10.5</v>
      </c>
      <c r="AG106" s="20">
        <f t="shared" si="294"/>
        <v>14.166666666666666</v>
      </c>
      <c r="AH106" s="212">
        <v>13.5</v>
      </c>
      <c r="AI106" s="7">
        <v>13</v>
      </c>
      <c r="AJ106" s="20">
        <f t="shared" si="277"/>
        <v>13.333333333333334</v>
      </c>
      <c r="AK106" s="7">
        <v>10</v>
      </c>
      <c r="AL106" s="20">
        <f t="shared" si="278"/>
        <v>10</v>
      </c>
      <c r="AM106" s="7">
        <v>7</v>
      </c>
      <c r="AN106" s="20">
        <f t="shared" ref="AN106" si="327">AM106</f>
        <v>7</v>
      </c>
      <c r="AO106" s="7">
        <v>10</v>
      </c>
      <c r="AP106" s="20">
        <f t="shared" si="280"/>
        <v>10</v>
      </c>
      <c r="AQ106" s="7">
        <v>8</v>
      </c>
      <c r="AR106" s="20">
        <f t="shared" ref="AR106" si="328">AQ106</f>
        <v>8</v>
      </c>
      <c r="AS106" s="7">
        <v>12.5</v>
      </c>
      <c r="AT106" s="20">
        <f t="shared" si="282"/>
        <v>12.5</v>
      </c>
      <c r="AU106" s="7">
        <v>10.5</v>
      </c>
      <c r="AV106" s="144">
        <f t="shared" ref="AV106" si="329">AU106</f>
        <v>10.5</v>
      </c>
    </row>
    <row r="107" spans="1:48" ht="18" customHeight="1">
      <c r="A107" s="314"/>
      <c r="B107" s="285">
        <v>92</v>
      </c>
      <c r="C107" s="176" t="s">
        <v>872</v>
      </c>
      <c r="D107" s="176" t="s">
        <v>874</v>
      </c>
      <c r="E107" s="176" t="s">
        <v>116</v>
      </c>
      <c r="F107" s="16">
        <v>7</v>
      </c>
      <c r="G107" s="16">
        <v>11</v>
      </c>
      <c r="H107" s="20">
        <f t="shared" si="304"/>
        <v>8.3333333333333339</v>
      </c>
      <c r="I107" s="16">
        <v>17</v>
      </c>
      <c r="J107" s="16">
        <v>10</v>
      </c>
      <c r="K107" s="20">
        <f t="shared" si="305"/>
        <v>14.666666666666666</v>
      </c>
      <c r="L107" s="16">
        <v>11</v>
      </c>
      <c r="M107" s="16">
        <v>11</v>
      </c>
      <c r="N107" s="20">
        <f t="shared" si="284"/>
        <v>11</v>
      </c>
      <c r="O107" s="16">
        <v>8</v>
      </c>
      <c r="P107" s="20">
        <f t="shared" si="285"/>
        <v>8</v>
      </c>
      <c r="Q107" s="16">
        <v>8.5</v>
      </c>
      <c r="R107" s="20">
        <f t="shared" si="286"/>
        <v>8.5</v>
      </c>
      <c r="S107" s="16">
        <v>16</v>
      </c>
      <c r="T107" s="20">
        <f t="shared" si="287"/>
        <v>16</v>
      </c>
      <c r="U107" s="16">
        <v>12</v>
      </c>
      <c r="V107" s="20">
        <f t="shared" si="288"/>
        <v>12</v>
      </c>
      <c r="W107" s="16">
        <v>1</v>
      </c>
      <c r="X107" s="20">
        <f t="shared" si="289"/>
        <v>1</v>
      </c>
      <c r="Y107" s="16">
        <v>12</v>
      </c>
      <c r="Z107" s="20">
        <f t="shared" si="290"/>
        <v>12</v>
      </c>
      <c r="AA107" s="148"/>
      <c r="AB107" s="7">
        <v>10</v>
      </c>
      <c r="AC107" s="7">
        <v>10</v>
      </c>
      <c r="AD107" s="20">
        <f t="shared" si="275"/>
        <v>10</v>
      </c>
      <c r="AE107" s="7">
        <v>16</v>
      </c>
      <c r="AF107" s="7">
        <v>9.5</v>
      </c>
      <c r="AG107" s="20">
        <f t="shared" si="294"/>
        <v>13.833333333333334</v>
      </c>
      <c r="AH107" s="7">
        <v>13</v>
      </c>
      <c r="AI107" s="7">
        <v>11.5</v>
      </c>
      <c r="AJ107" s="20">
        <f t="shared" si="277"/>
        <v>12.5</v>
      </c>
      <c r="AK107" s="7">
        <v>11</v>
      </c>
      <c r="AL107" s="20">
        <f t="shared" si="278"/>
        <v>11</v>
      </c>
      <c r="AM107" s="212">
        <v>9</v>
      </c>
      <c r="AN107" s="20">
        <f t="shared" ref="AN107" si="330">AM107</f>
        <v>9</v>
      </c>
      <c r="AO107" s="7">
        <v>7</v>
      </c>
      <c r="AP107" s="20">
        <f t="shared" si="280"/>
        <v>7</v>
      </c>
      <c r="AQ107" s="7">
        <v>6.5</v>
      </c>
      <c r="AR107" s="20">
        <f t="shared" ref="AR107" si="331">AQ107</f>
        <v>6.5</v>
      </c>
      <c r="AS107" s="7">
        <v>14</v>
      </c>
      <c r="AT107" s="20">
        <f t="shared" si="282"/>
        <v>14</v>
      </c>
      <c r="AU107" s="7">
        <v>12.5</v>
      </c>
      <c r="AV107" s="144">
        <f t="shared" ref="AV107" si="332">AU107</f>
        <v>12.5</v>
      </c>
    </row>
    <row r="108" spans="1:48" ht="18" customHeight="1" thickBot="1">
      <c r="A108" s="314"/>
      <c r="B108" s="285">
        <v>93</v>
      </c>
      <c r="C108" s="176" t="s">
        <v>878</v>
      </c>
      <c r="D108" s="176" t="s">
        <v>880</v>
      </c>
      <c r="E108" s="176" t="s">
        <v>65</v>
      </c>
      <c r="F108" s="140">
        <v>10</v>
      </c>
      <c r="G108" s="140">
        <v>11</v>
      </c>
      <c r="H108" s="146">
        <f t="shared" si="304"/>
        <v>10.333333333333334</v>
      </c>
      <c r="I108" s="140">
        <v>10</v>
      </c>
      <c r="J108" s="140">
        <v>11</v>
      </c>
      <c r="K108" s="146">
        <f t="shared" si="305"/>
        <v>10.333333333333334</v>
      </c>
      <c r="L108" s="140">
        <v>10</v>
      </c>
      <c r="M108" s="140">
        <v>13</v>
      </c>
      <c r="N108" s="20">
        <f t="shared" si="284"/>
        <v>11</v>
      </c>
      <c r="O108" s="16">
        <v>11</v>
      </c>
      <c r="P108" s="20">
        <f t="shared" si="285"/>
        <v>11</v>
      </c>
      <c r="Q108" s="16">
        <v>8.5</v>
      </c>
      <c r="R108" s="20">
        <f t="shared" si="286"/>
        <v>8.5</v>
      </c>
      <c r="S108" s="16">
        <v>10</v>
      </c>
      <c r="T108" s="20">
        <f t="shared" si="287"/>
        <v>10</v>
      </c>
      <c r="U108" s="16">
        <v>7.5</v>
      </c>
      <c r="V108" s="20">
        <f t="shared" si="288"/>
        <v>7.5</v>
      </c>
      <c r="W108" s="16">
        <v>4</v>
      </c>
      <c r="X108" s="20">
        <f t="shared" si="289"/>
        <v>4</v>
      </c>
      <c r="Y108" s="16">
        <v>12.5</v>
      </c>
      <c r="Z108" s="20">
        <f t="shared" si="290"/>
        <v>12.5</v>
      </c>
      <c r="AA108" s="151"/>
      <c r="AB108" s="145">
        <v>10</v>
      </c>
      <c r="AC108" s="145">
        <v>10.5</v>
      </c>
      <c r="AD108" s="146">
        <f t="shared" si="275"/>
        <v>10.166666666666666</v>
      </c>
      <c r="AE108" s="145">
        <v>11</v>
      </c>
      <c r="AF108" s="145">
        <v>11.5</v>
      </c>
      <c r="AG108" s="146">
        <f t="shared" si="294"/>
        <v>11.166666666666666</v>
      </c>
      <c r="AH108" s="145">
        <v>13</v>
      </c>
      <c r="AI108" s="145">
        <v>13</v>
      </c>
      <c r="AJ108" s="146">
        <f t="shared" si="277"/>
        <v>13</v>
      </c>
      <c r="AK108" s="145">
        <v>6.5</v>
      </c>
      <c r="AL108" s="146">
        <f t="shared" si="278"/>
        <v>6.5</v>
      </c>
      <c r="AM108" s="145">
        <v>9</v>
      </c>
      <c r="AN108" s="146">
        <f t="shared" ref="AN108" si="333">AM108</f>
        <v>9</v>
      </c>
      <c r="AO108" s="145">
        <v>13.5</v>
      </c>
      <c r="AP108" s="146">
        <f t="shared" si="280"/>
        <v>13.5</v>
      </c>
      <c r="AQ108" s="145">
        <v>11</v>
      </c>
      <c r="AR108" s="146">
        <f t="shared" ref="AR108" si="334">AQ108</f>
        <v>11</v>
      </c>
      <c r="AS108" s="145">
        <v>7.5</v>
      </c>
      <c r="AT108" s="146">
        <f t="shared" si="282"/>
        <v>7.5</v>
      </c>
      <c r="AU108" s="145">
        <v>10</v>
      </c>
      <c r="AV108" s="147">
        <f t="shared" ref="AV108" si="335">AU108</f>
        <v>10</v>
      </c>
    </row>
    <row r="109" spans="1:48" ht="18" customHeight="1">
      <c r="A109" s="314"/>
      <c r="B109" s="285">
        <v>94</v>
      </c>
      <c r="C109" s="176" t="s">
        <v>881</v>
      </c>
      <c r="D109" s="176" t="s">
        <v>882</v>
      </c>
      <c r="E109" s="176" t="s">
        <v>52</v>
      </c>
      <c r="F109" s="18">
        <v>8</v>
      </c>
      <c r="G109" s="18">
        <v>10.5</v>
      </c>
      <c r="H109" s="24">
        <f t="shared" si="304"/>
        <v>8.8333333333333339</v>
      </c>
      <c r="I109" s="18">
        <v>6</v>
      </c>
      <c r="J109" s="18">
        <v>10.5</v>
      </c>
      <c r="K109" s="24">
        <f t="shared" si="305"/>
        <v>7.5</v>
      </c>
      <c r="L109" s="18">
        <v>11</v>
      </c>
      <c r="M109" s="18">
        <v>13</v>
      </c>
      <c r="N109" s="20">
        <f t="shared" si="284"/>
        <v>11.666666666666666</v>
      </c>
      <c r="O109" s="16">
        <v>13</v>
      </c>
      <c r="P109" s="20">
        <f t="shared" si="285"/>
        <v>13</v>
      </c>
      <c r="Q109" s="16">
        <v>8</v>
      </c>
      <c r="R109" s="20">
        <f t="shared" si="286"/>
        <v>8</v>
      </c>
      <c r="S109" s="16">
        <v>12</v>
      </c>
      <c r="T109" s="20">
        <f t="shared" si="287"/>
        <v>12</v>
      </c>
      <c r="U109" s="16">
        <v>7</v>
      </c>
      <c r="V109" s="20">
        <f t="shared" si="288"/>
        <v>7</v>
      </c>
      <c r="W109" s="16">
        <v>6</v>
      </c>
      <c r="X109" s="20">
        <f t="shared" si="289"/>
        <v>6</v>
      </c>
      <c r="Y109" s="16">
        <v>5</v>
      </c>
      <c r="Z109" s="20">
        <f t="shared" si="290"/>
        <v>5</v>
      </c>
      <c r="AA109" s="149"/>
      <c r="AB109" s="14">
        <v>10</v>
      </c>
      <c r="AC109" s="14">
        <v>10.5</v>
      </c>
      <c r="AD109" s="24">
        <f t="shared" si="275"/>
        <v>10.166666666666666</v>
      </c>
      <c r="AE109" s="14">
        <v>11</v>
      </c>
      <c r="AF109" s="14">
        <v>11.5</v>
      </c>
      <c r="AG109" s="24">
        <f t="shared" si="294"/>
        <v>11.166666666666666</v>
      </c>
      <c r="AH109" s="14">
        <v>12</v>
      </c>
      <c r="AI109" s="14">
        <v>12</v>
      </c>
      <c r="AJ109" s="24">
        <f t="shared" si="277"/>
        <v>12</v>
      </c>
      <c r="AK109" s="14">
        <v>10</v>
      </c>
      <c r="AL109" s="24">
        <f t="shared" si="278"/>
        <v>10</v>
      </c>
      <c r="AM109" s="14">
        <v>7.5</v>
      </c>
      <c r="AN109" s="24">
        <f t="shared" ref="AN109" si="336">AM109</f>
        <v>7.5</v>
      </c>
      <c r="AO109" s="14">
        <v>6.5</v>
      </c>
      <c r="AP109" s="24">
        <f t="shared" si="280"/>
        <v>6.5</v>
      </c>
      <c r="AQ109" s="14">
        <v>8</v>
      </c>
      <c r="AR109" s="24">
        <f t="shared" ref="AR109" si="337">AQ109</f>
        <v>8</v>
      </c>
      <c r="AS109" s="14">
        <v>10.5</v>
      </c>
      <c r="AT109" s="24">
        <f t="shared" si="282"/>
        <v>10.5</v>
      </c>
      <c r="AU109" s="14">
        <v>6</v>
      </c>
      <c r="AV109" s="150">
        <f t="shared" ref="AV109" si="338">AU109</f>
        <v>6</v>
      </c>
    </row>
    <row r="110" spans="1:48" ht="18" customHeight="1">
      <c r="A110" s="314"/>
      <c r="B110" s="285">
        <v>95</v>
      </c>
      <c r="C110" s="176" t="s">
        <v>438</v>
      </c>
      <c r="D110" s="176" t="s">
        <v>439</v>
      </c>
      <c r="E110" s="176" t="s">
        <v>440</v>
      </c>
      <c r="F110" s="15">
        <v>12.5</v>
      </c>
      <c r="G110" s="15">
        <v>12.5</v>
      </c>
      <c r="H110" s="20">
        <f t="shared" si="304"/>
        <v>12.5</v>
      </c>
      <c r="I110" s="15">
        <v>8</v>
      </c>
      <c r="J110" s="15">
        <v>11</v>
      </c>
      <c r="K110" s="20">
        <f t="shared" si="305"/>
        <v>9</v>
      </c>
      <c r="L110" s="15">
        <v>9</v>
      </c>
      <c r="M110" s="15">
        <v>10</v>
      </c>
      <c r="N110" s="20">
        <f t="shared" si="284"/>
        <v>9.3333333333333339</v>
      </c>
      <c r="O110" s="16">
        <v>15</v>
      </c>
      <c r="P110" s="20">
        <f t="shared" si="285"/>
        <v>15</v>
      </c>
      <c r="Q110" s="16">
        <v>5</v>
      </c>
      <c r="R110" s="20">
        <f t="shared" si="286"/>
        <v>5</v>
      </c>
      <c r="S110" s="16">
        <v>7</v>
      </c>
      <c r="T110" s="20">
        <f t="shared" si="287"/>
        <v>7</v>
      </c>
      <c r="U110" s="16">
        <v>5</v>
      </c>
      <c r="V110" s="20">
        <f t="shared" si="288"/>
        <v>5</v>
      </c>
      <c r="W110" s="16">
        <v>3</v>
      </c>
      <c r="X110" s="20">
        <f t="shared" si="289"/>
        <v>3</v>
      </c>
      <c r="Y110" s="16">
        <v>11</v>
      </c>
      <c r="Z110" s="20">
        <f t="shared" si="290"/>
        <v>11</v>
      </c>
      <c r="AA110" s="148"/>
      <c r="AB110" s="7">
        <v>12</v>
      </c>
      <c r="AC110" s="7">
        <v>12.5</v>
      </c>
      <c r="AD110" s="20">
        <f t="shared" si="275"/>
        <v>12.166666666666666</v>
      </c>
      <c r="AE110" s="7">
        <v>17</v>
      </c>
      <c r="AF110" s="7">
        <v>10.5</v>
      </c>
      <c r="AG110" s="20">
        <f t="shared" si="294"/>
        <v>14.833333333333334</v>
      </c>
      <c r="AH110" s="7">
        <v>11</v>
      </c>
      <c r="AI110" s="7">
        <v>9</v>
      </c>
      <c r="AJ110" s="20">
        <f t="shared" si="277"/>
        <v>10.333333333333334</v>
      </c>
      <c r="AK110" s="7">
        <v>8</v>
      </c>
      <c r="AL110" s="20">
        <f t="shared" si="278"/>
        <v>8</v>
      </c>
      <c r="AM110" s="7">
        <v>11</v>
      </c>
      <c r="AN110" s="20">
        <f t="shared" ref="AN110" si="339">AM110</f>
        <v>11</v>
      </c>
      <c r="AO110" s="7">
        <v>12</v>
      </c>
      <c r="AP110" s="20">
        <f t="shared" si="280"/>
        <v>12</v>
      </c>
      <c r="AQ110" s="7">
        <v>10</v>
      </c>
      <c r="AR110" s="20">
        <f t="shared" ref="AR110" si="340">AQ110</f>
        <v>10</v>
      </c>
      <c r="AS110" s="7">
        <v>10.5</v>
      </c>
      <c r="AT110" s="20">
        <f t="shared" si="282"/>
        <v>10.5</v>
      </c>
      <c r="AU110" s="7">
        <v>11</v>
      </c>
      <c r="AV110" s="144">
        <f t="shared" ref="AV110" si="341">AU110</f>
        <v>11</v>
      </c>
    </row>
    <row r="111" spans="1:48" ht="18" customHeight="1">
      <c r="A111" s="314"/>
      <c r="B111" s="285">
        <v>96</v>
      </c>
      <c r="C111" s="176" t="s">
        <v>885</v>
      </c>
      <c r="D111" s="176" t="s">
        <v>444</v>
      </c>
      <c r="E111" s="176" t="s">
        <v>887</v>
      </c>
      <c r="F111" s="16">
        <v>10</v>
      </c>
      <c r="G111" s="16">
        <v>11</v>
      </c>
      <c r="H111" s="20">
        <f t="shared" si="304"/>
        <v>10.333333333333334</v>
      </c>
      <c r="I111" s="16">
        <v>10</v>
      </c>
      <c r="J111" s="16">
        <v>11</v>
      </c>
      <c r="K111" s="20">
        <f t="shared" si="305"/>
        <v>10.333333333333334</v>
      </c>
      <c r="L111" s="16">
        <v>11</v>
      </c>
      <c r="M111" s="16">
        <v>13.5</v>
      </c>
      <c r="N111" s="20">
        <f t="shared" si="284"/>
        <v>11.833333333333334</v>
      </c>
      <c r="O111" s="16">
        <v>15</v>
      </c>
      <c r="P111" s="20">
        <f t="shared" si="285"/>
        <v>15</v>
      </c>
      <c r="Q111" s="16">
        <v>10</v>
      </c>
      <c r="R111" s="20">
        <f t="shared" si="286"/>
        <v>10</v>
      </c>
      <c r="S111" s="16">
        <v>7</v>
      </c>
      <c r="T111" s="20">
        <f t="shared" si="287"/>
        <v>7</v>
      </c>
      <c r="U111" s="16">
        <v>7</v>
      </c>
      <c r="V111" s="20">
        <f t="shared" si="288"/>
        <v>7</v>
      </c>
      <c r="W111" s="16">
        <v>3</v>
      </c>
      <c r="X111" s="20">
        <f t="shared" si="289"/>
        <v>3</v>
      </c>
      <c r="Y111" s="16">
        <v>6.5</v>
      </c>
      <c r="Z111" s="20">
        <f t="shared" si="290"/>
        <v>6.5</v>
      </c>
      <c r="AA111" s="148"/>
      <c r="AB111" s="286">
        <v>12.5</v>
      </c>
      <c r="AC111" s="286">
        <v>12.5</v>
      </c>
      <c r="AD111" s="287">
        <f t="shared" si="275"/>
        <v>12.5</v>
      </c>
      <c r="AE111" s="286">
        <v>15.5</v>
      </c>
      <c r="AF111" s="286">
        <v>15</v>
      </c>
      <c r="AG111" s="287">
        <f t="shared" si="294"/>
        <v>15.333333333333334</v>
      </c>
      <c r="AH111" s="286">
        <v>12.5</v>
      </c>
      <c r="AI111" s="286">
        <v>13</v>
      </c>
      <c r="AJ111" s="287">
        <f t="shared" si="277"/>
        <v>12.666666666666666</v>
      </c>
      <c r="AK111" s="286">
        <v>12</v>
      </c>
      <c r="AL111" s="287">
        <f t="shared" si="278"/>
        <v>12</v>
      </c>
      <c r="AM111" s="286">
        <v>10</v>
      </c>
      <c r="AN111" s="287">
        <f t="shared" ref="AN111" si="342">AM111</f>
        <v>10</v>
      </c>
      <c r="AO111" s="286">
        <v>10</v>
      </c>
      <c r="AP111" s="287">
        <f t="shared" si="280"/>
        <v>10</v>
      </c>
      <c r="AQ111" s="286">
        <v>12</v>
      </c>
      <c r="AR111" s="287">
        <f t="shared" ref="AR111" si="343">AQ111</f>
        <v>12</v>
      </c>
      <c r="AS111" s="286">
        <v>11.5</v>
      </c>
      <c r="AT111" s="287">
        <f t="shared" si="282"/>
        <v>11.5</v>
      </c>
      <c r="AU111" s="286">
        <v>14.5</v>
      </c>
      <c r="AV111" s="288">
        <f t="shared" ref="AV111" si="344">AU111</f>
        <v>14.5</v>
      </c>
    </row>
    <row r="112" spans="1:48" ht="18" customHeight="1">
      <c r="A112" s="314"/>
      <c r="B112" s="285">
        <v>97</v>
      </c>
      <c r="C112" s="176" t="s">
        <v>892</v>
      </c>
      <c r="D112" s="176" t="s">
        <v>894</v>
      </c>
      <c r="E112" s="176" t="s">
        <v>377</v>
      </c>
      <c r="F112" s="16">
        <v>6</v>
      </c>
      <c r="G112" s="16">
        <v>10.5</v>
      </c>
      <c r="H112" s="20">
        <f t="shared" si="304"/>
        <v>7.5</v>
      </c>
      <c r="I112" s="16">
        <v>15</v>
      </c>
      <c r="J112" s="16">
        <v>12</v>
      </c>
      <c r="K112" s="20">
        <f t="shared" si="305"/>
        <v>14</v>
      </c>
      <c r="L112" s="16">
        <v>10</v>
      </c>
      <c r="M112" s="16">
        <v>12</v>
      </c>
      <c r="N112" s="20">
        <f t="shared" si="284"/>
        <v>10.666666666666666</v>
      </c>
      <c r="O112" s="16">
        <v>15</v>
      </c>
      <c r="P112" s="20">
        <f t="shared" si="285"/>
        <v>15</v>
      </c>
      <c r="Q112" s="16">
        <v>13</v>
      </c>
      <c r="R112" s="20">
        <f t="shared" si="286"/>
        <v>13</v>
      </c>
      <c r="S112" s="16">
        <v>7</v>
      </c>
      <c r="T112" s="20">
        <f t="shared" si="287"/>
        <v>7</v>
      </c>
      <c r="U112" s="16">
        <v>5.5</v>
      </c>
      <c r="V112" s="20">
        <f t="shared" si="288"/>
        <v>5.5</v>
      </c>
      <c r="W112" s="16">
        <v>7.75</v>
      </c>
      <c r="X112" s="20">
        <f t="shared" si="289"/>
        <v>7.75</v>
      </c>
      <c r="Y112" s="16">
        <v>6.5</v>
      </c>
      <c r="Z112" s="20">
        <f t="shared" si="290"/>
        <v>6.5</v>
      </c>
      <c r="AA112" s="148"/>
      <c r="AB112" s="7">
        <v>6.5</v>
      </c>
      <c r="AC112" s="7">
        <v>10.5</v>
      </c>
      <c r="AD112" s="20">
        <f t="shared" si="275"/>
        <v>7.833333333333333</v>
      </c>
      <c r="AE112" s="212">
        <v>13.5</v>
      </c>
      <c r="AF112" s="7">
        <v>11.5</v>
      </c>
      <c r="AG112" s="20">
        <f t="shared" si="294"/>
        <v>12.833333333333334</v>
      </c>
      <c r="AH112" s="212">
        <v>12</v>
      </c>
      <c r="AI112" s="7">
        <v>13.5</v>
      </c>
      <c r="AJ112" s="20">
        <f t="shared" si="277"/>
        <v>12.5</v>
      </c>
      <c r="AK112" s="7">
        <v>6</v>
      </c>
      <c r="AL112" s="20">
        <f t="shared" si="278"/>
        <v>6</v>
      </c>
      <c r="AM112" s="7">
        <v>8</v>
      </c>
      <c r="AN112" s="20">
        <f t="shared" ref="AN112" si="345">AM112</f>
        <v>8</v>
      </c>
      <c r="AO112" s="7">
        <v>10</v>
      </c>
      <c r="AP112" s="20">
        <f t="shared" si="280"/>
        <v>10</v>
      </c>
      <c r="AQ112" s="7">
        <v>8</v>
      </c>
      <c r="AR112" s="20">
        <f t="shared" ref="AR112" si="346">AQ112</f>
        <v>8</v>
      </c>
      <c r="AS112" s="7">
        <v>13</v>
      </c>
      <c r="AT112" s="20">
        <f t="shared" si="282"/>
        <v>13</v>
      </c>
      <c r="AU112" s="7">
        <v>10</v>
      </c>
      <c r="AV112" s="144">
        <f t="shared" ref="AV112" si="347">AU112</f>
        <v>10</v>
      </c>
    </row>
    <row r="113" spans="1:48" ht="18" customHeight="1">
      <c r="A113" s="314"/>
      <c r="B113" s="285">
        <v>98</v>
      </c>
      <c r="C113" s="176" t="s">
        <v>898</v>
      </c>
      <c r="D113" s="176" t="s">
        <v>900</v>
      </c>
      <c r="E113" s="176" t="s">
        <v>901</v>
      </c>
      <c r="F113" s="16">
        <v>4.5</v>
      </c>
      <c r="G113" s="16">
        <v>10</v>
      </c>
      <c r="H113" s="20">
        <f t="shared" si="304"/>
        <v>6.333333333333333</v>
      </c>
      <c r="I113" s="16">
        <v>13</v>
      </c>
      <c r="J113" s="16">
        <v>12</v>
      </c>
      <c r="K113" s="20">
        <f t="shared" si="305"/>
        <v>12.666666666666666</v>
      </c>
      <c r="L113" s="16">
        <v>5.5</v>
      </c>
      <c r="M113" s="16">
        <v>12</v>
      </c>
      <c r="N113" s="20">
        <f t="shared" si="284"/>
        <v>7.666666666666667</v>
      </c>
      <c r="O113" s="16">
        <v>9</v>
      </c>
      <c r="P113" s="20">
        <f t="shared" si="285"/>
        <v>9</v>
      </c>
      <c r="Q113" s="16">
        <v>7.5</v>
      </c>
      <c r="R113" s="20">
        <f t="shared" si="286"/>
        <v>7.5</v>
      </c>
      <c r="S113" s="16">
        <v>11</v>
      </c>
      <c r="T113" s="20">
        <f t="shared" si="287"/>
        <v>11</v>
      </c>
      <c r="U113" s="16">
        <v>9</v>
      </c>
      <c r="V113" s="20">
        <f t="shared" si="288"/>
        <v>9</v>
      </c>
      <c r="W113" s="16">
        <v>8</v>
      </c>
      <c r="X113" s="20">
        <f t="shared" si="289"/>
        <v>8</v>
      </c>
      <c r="Y113" s="16">
        <v>8.5</v>
      </c>
      <c r="Z113" s="20">
        <f t="shared" si="290"/>
        <v>8.5</v>
      </c>
      <c r="AA113" s="148"/>
      <c r="AB113" s="286">
        <v>6.5</v>
      </c>
      <c r="AC113" s="286">
        <v>12.5</v>
      </c>
      <c r="AD113" s="287">
        <f t="shared" si="275"/>
        <v>8.5</v>
      </c>
      <c r="AE113" s="286">
        <v>16</v>
      </c>
      <c r="AF113" s="286">
        <v>14.5</v>
      </c>
      <c r="AG113" s="287">
        <f t="shared" si="294"/>
        <v>15.5</v>
      </c>
      <c r="AH113" s="286">
        <v>12</v>
      </c>
      <c r="AI113" s="286">
        <v>14.5</v>
      </c>
      <c r="AJ113" s="287">
        <f t="shared" si="277"/>
        <v>12.833333333333334</v>
      </c>
      <c r="AK113" s="286">
        <v>10</v>
      </c>
      <c r="AL113" s="287">
        <f t="shared" si="278"/>
        <v>10</v>
      </c>
      <c r="AM113" s="286">
        <v>10</v>
      </c>
      <c r="AN113" s="287">
        <f t="shared" ref="AN113" si="348">AM113</f>
        <v>10</v>
      </c>
      <c r="AO113" s="286">
        <v>8.5</v>
      </c>
      <c r="AP113" s="287">
        <f t="shared" si="280"/>
        <v>8.5</v>
      </c>
      <c r="AQ113" s="286">
        <v>5.5</v>
      </c>
      <c r="AR113" s="287">
        <f t="shared" ref="AR113" si="349">AQ113</f>
        <v>5.5</v>
      </c>
      <c r="AS113" s="286">
        <v>6</v>
      </c>
      <c r="AT113" s="287">
        <f t="shared" si="282"/>
        <v>6</v>
      </c>
      <c r="AU113" s="286">
        <v>12</v>
      </c>
      <c r="AV113" s="288">
        <f t="shared" ref="AV113" si="350">AU113</f>
        <v>12</v>
      </c>
    </row>
    <row r="114" spans="1:48" ht="18" customHeight="1">
      <c r="A114" s="314"/>
      <c r="B114" s="285">
        <v>99</v>
      </c>
      <c r="C114" s="176" t="s">
        <v>902</v>
      </c>
      <c r="D114" s="176" t="s">
        <v>904</v>
      </c>
      <c r="E114" s="176" t="s">
        <v>905</v>
      </c>
      <c r="F114" s="16">
        <v>8</v>
      </c>
      <c r="G114" s="16">
        <v>10.5</v>
      </c>
      <c r="H114" s="20">
        <f t="shared" ref="H114:H117" si="351">(F114*2+G114)/3</f>
        <v>8.8333333333333339</v>
      </c>
      <c r="I114" s="16">
        <v>11</v>
      </c>
      <c r="J114" s="16">
        <v>12</v>
      </c>
      <c r="K114" s="20">
        <f t="shared" ref="K114:K117" si="352">(I114*2+J114)/3</f>
        <v>11.333333333333334</v>
      </c>
      <c r="L114" s="16">
        <v>10</v>
      </c>
      <c r="M114" s="16">
        <v>13.5</v>
      </c>
      <c r="N114" s="20">
        <f t="shared" si="284"/>
        <v>11.166666666666666</v>
      </c>
      <c r="O114" s="16">
        <v>13</v>
      </c>
      <c r="P114" s="20">
        <f t="shared" si="285"/>
        <v>13</v>
      </c>
      <c r="Q114" s="16">
        <v>7.5</v>
      </c>
      <c r="R114" s="20">
        <f t="shared" si="286"/>
        <v>7.5</v>
      </c>
      <c r="S114" s="16">
        <v>8.5</v>
      </c>
      <c r="T114" s="20">
        <f t="shared" si="287"/>
        <v>8.5</v>
      </c>
      <c r="U114" s="16">
        <v>6</v>
      </c>
      <c r="V114" s="20">
        <f t="shared" si="288"/>
        <v>6</v>
      </c>
      <c r="W114" s="16">
        <v>9</v>
      </c>
      <c r="X114" s="20">
        <f t="shared" si="289"/>
        <v>9</v>
      </c>
      <c r="Y114" s="16">
        <v>12.5</v>
      </c>
      <c r="Z114" s="20">
        <f t="shared" si="290"/>
        <v>12.5</v>
      </c>
      <c r="AA114" s="148"/>
      <c r="AB114" s="7">
        <v>6.5</v>
      </c>
      <c r="AC114" s="7">
        <v>12.5</v>
      </c>
      <c r="AD114" s="20">
        <f t="shared" si="275"/>
        <v>8.5</v>
      </c>
      <c r="AE114" s="7">
        <v>18</v>
      </c>
      <c r="AF114" s="7">
        <v>10</v>
      </c>
      <c r="AG114" s="20">
        <f t="shared" ref="AG114" si="353">(AE114*2+AF114)/3</f>
        <v>15.333333333333334</v>
      </c>
      <c r="AH114" s="175">
        <v>13</v>
      </c>
      <c r="AI114" s="175">
        <v>13</v>
      </c>
      <c r="AJ114" s="20">
        <f t="shared" ref="AJ114" si="354">(AH114*2+AI114)/3</f>
        <v>13</v>
      </c>
      <c r="AK114" s="175">
        <v>4.5</v>
      </c>
      <c r="AL114" s="20">
        <f t="shared" ref="AL114" si="355">AK114</f>
        <v>4.5</v>
      </c>
      <c r="AM114" s="175">
        <v>13</v>
      </c>
      <c r="AN114" s="20">
        <f t="shared" ref="AN114" si="356">AM114</f>
        <v>13</v>
      </c>
      <c r="AO114" s="175">
        <v>12.5</v>
      </c>
      <c r="AP114" s="20">
        <f t="shared" ref="AP114" si="357">AO114</f>
        <v>12.5</v>
      </c>
      <c r="AQ114" s="175">
        <v>10</v>
      </c>
      <c r="AR114" s="20">
        <f t="shared" ref="AR114" si="358">AQ114</f>
        <v>10</v>
      </c>
      <c r="AS114" s="175">
        <v>11</v>
      </c>
      <c r="AT114" s="20">
        <f t="shared" ref="AT114" si="359">AS114</f>
        <v>11</v>
      </c>
      <c r="AU114" s="175">
        <v>11.5</v>
      </c>
      <c r="AV114" s="144">
        <f t="shared" ref="AV114" si="360">AU114</f>
        <v>11.5</v>
      </c>
    </row>
    <row r="115" spans="1:48" ht="18" customHeight="1">
      <c r="A115" s="314"/>
      <c r="B115" s="285">
        <v>100</v>
      </c>
      <c r="C115" s="176" t="s">
        <v>913</v>
      </c>
      <c r="D115" s="176" t="s">
        <v>915</v>
      </c>
      <c r="E115" s="176" t="s">
        <v>150</v>
      </c>
      <c r="F115" s="16">
        <v>10</v>
      </c>
      <c r="G115" s="16">
        <v>10.5</v>
      </c>
      <c r="H115" s="20">
        <f t="shared" si="351"/>
        <v>10.166666666666666</v>
      </c>
      <c r="I115" s="16">
        <v>8</v>
      </c>
      <c r="J115" s="16">
        <v>13</v>
      </c>
      <c r="K115" s="20">
        <f t="shared" si="352"/>
        <v>9.6666666666666661</v>
      </c>
      <c r="L115" s="16">
        <v>14</v>
      </c>
      <c r="M115" s="16">
        <v>12.5</v>
      </c>
      <c r="N115" s="20">
        <f t="shared" si="284"/>
        <v>13.5</v>
      </c>
      <c r="O115" s="16">
        <v>11</v>
      </c>
      <c r="P115" s="20">
        <f t="shared" si="285"/>
        <v>11</v>
      </c>
      <c r="Q115" s="16">
        <v>7.5</v>
      </c>
      <c r="R115" s="20">
        <f t="shared" si="286"/>
        <v>7.5</v>
      </c>
      <c r="S115" s="16">
        <v>11.5</v>
      </c>
      <c r="T115" s="20">
        <f t="shared" si="287"/>
        <v>11.5</v>
      </c>
      <c r="U115" s="16">
        <v>11</v>
      </c>
      <c r="V115" s="20">
        <f t="shared" si="288"/>
        <v>11</v>
      </c>
      <c r="W115" s="16">
        <v>13</v>
      </c>
      <c r="X115" s="20">
        <f t="shared" si="289"/>
        <v>13</v>
      </c>
      <c r="Y115" s="16">
        <v>10</v>
      </c>
      <c r="Z115" s="20">
        <f t="shared" si="290"/>
        <v>10</v>
      </c>
      <c r="AA115" s="148"/>
      <c r="AB115" s="286">
        <v>10</v>
      </c>
      <c r="AC115" s="286">
        <v>12</v>
      </c>
      <c r="AD115" s="287">
        <f t="shared" si="275"/>
        <v>10.666666666666666</v>
      </c>
      <c r="AE115" s="286">
        <v>13</v>
      </c>
      <c r="AF115" s="286">
        <v>11.5</v>
      </c>
      <c r="AG115" s="287">
        <f t="shared" si="294"/>
        <v>12.5</v>
      </c>
      <c r="AH115" s="286">
        <v>10.5</v>
      </c>
      <c r="AI115" s="286">
        <v>15</v>
      </c>
      <c r="AJ115" s="287">
        <f t="shared" si="277"/>
        <v>12</v>
      </c>
      <c r="AK115" s="286">
        <v>10</v>
      </c>
      <c r="AL115" s="287">
        <f t="shared" si="278"/>
        <v>10</v>
      </c>
      <c r="AM115" s="286">
        <v>8</v>
      </c>
      <c r="AN115" s="287">
        <f t="shared" ref="AN115" si="361">AM115</f>
        <v>8</v>
      </c>
      <c r="AO115" s="286">
        <v>14</v>
      </c>
      <c r="AP115" s="287">
        <f t="shared" si="280"/>
        <v>14</v>
      </c>
      <c r="AQ115" s="286">
        <v>7</v>
      </c>
      <c r="AR115" s="287">
        <f t="shared" ref="AR115" si="362">AQ115</f>
        <v>7</v>
      </c>
      <c r="AS115" s="286">
        <v>10</v>
      </c>
      <c r="AT115" s="287">
        <f t="shared" si="282"/>
        <v>10</v>
      </c>
      <c r="AU115" s="286">
        <v>10</v>
      </c>
      <c r="AV115" s="288">
        <f t="shared" ref="AV115" si="363">AU115</f>
        <v>10</v>
      </c>
    </row>
    <row r="116" spans="1:48" ht="18" customHeight="1">
      <c r="A116" s="314"/>
      <c r="B116" s="285">
        <v>101</v>
      </c>
      <c r="C116" s="176" t="s">
        <v>916</v>
      </c>
      <c r="D116" s="176" t="s">
        <v>918</v>
      </c>
      <c r="E116" s="176" t="s">
        <v>919</v>
      </c>
      <c r="F116" s="16">
        <v>11.5</v>
      </c>
      <c r="G116" s="16">
        <v>10.5</v>
      </c>
      <c r="H116" s="20">
        <f t="shared" si="351"/>
        <v>11.166666666666666</v>
      </c>
      <c r="I116" s="16">
        <v>10</v>
      </c>
      <c r="J116" s="16">
        <v>12.5</v>
      </c>
      <c r="K116" s="20">
        <f t="shared" si="352"/>
        <v>10.833333333333334</v>
      </c>
      <c r="L116" s="16">
        <v>11</v>
      </c>
      <c r="M116" s="16">
        <v>14</v>
      </c>
      <c r="N116" s="20">
        <f t="shared" si="284"/>
        <v>12</v>
      </c>
      <c r="O116" s="16">
        <v>12</v>
      </c>
      <c r="P116" s="20">
        <f t="shared" si="285"/>
        <v>12</v>
      </c>
      <c r="Q116" s="16">
        <v>11.5</v>
      </c>
      <c r="R116" s="20">
        <f t="shared" si="286"/>
        <v>11.5</v>
      </c>
      <c r="S116" s="16">
        <v>6.5</v>
      </c>
      <c r="T116" s="20">
        <f t="shared" si="287"/>
        <v>6.5</v>
      </c>
      <c r="U116" s="16">
        <v>10</v>
      </c>
      <c r="V116" s="20">
        <f t="shared" si="288"/>
        <v>10</v>
      </c>
      <c r="W116" s="16">
        <v>9</v>
      </c>
      <c r="X116" s="20">
        <f t="shared" si="289"/>
        <v>9</v>
      </c>
      <c r="Y116" s="16">
        <v>8.5</v>
      </c>
      <c r="Z116" s="20">
        <f t="shared" si="290"/>
        <v>8.5</v>
      </c>
      <c r="AA116" s="148"/>
      <c r="AB116" s="286">
        <v>11.5</v>
      </c>
      <c r="AC116" s="286">
        <v>11.5</v>
      </c>
      <c r="AD116" s="287">
        <f t="shared" si="275"/>
        <v>11.5</v>
      </c>
      <c r="AE116" s="286">
        <v>17</v>
      </c>
      <c r="AF116" s="286">
        <v>12</v>
      </c>
      <c r="AG116" s="287">
        <f t="shared" si="294"/>
        <v>15.333333333333334</v>
      </c>
      <c r="AH116" s="286">
        <v>9</v>
      </c>
      <c r="AI116" s="286">
        <v>12</v>
      </c>
      <c r="AJ116" s="287">
        <f t="shared" si="277"/>
        <v>10</v>
      </c>
      <c r="AK116" s="286">
        <v>10.5</v>
      </c>
      <c r="AL116" s="287">
        <f t="shared" si="278"/>
        <v>10.5</v>
      </c>
      <c r="AM116" s="286">
        <v>10</v>
      </c>
      <c r="AN116" s="287">
        <f t="shared" ref="AN116" si="364">AM116</f>
        <v>10</v>
      </c>
      <c r="AO116" s="286">
        <v>6.5</v>
      </c>
      <c r="AP116" s="287">
        <f t="shared" si="280"/>
        <v>6.5</v>
      </c>
      <c r="AQ116" s="286">
        <v>10.5</v>
      </c>
      <c r="AR116" s="287">
        <f t="shared" ref="AR116" si="365">AQ116</f>
        <v>10.5</v>
      </c>
      <c r="AS116" s="286">
        <v>6</v>
      </c>
      <c r="AT116" s="287">
        <f t="shared" si="282"/>
        <v>6</v>
      </c>
      <c r="AU116" s="286">
        <v>10.5</v>
      </c>
      <c r="AV116" s="288">
        <f t="shared" ref="AV116" si="366">AU116</f>
        <v>10.5</v>
      </c>
    </row>
    <row r="117" spans="1:48" ht="18" customHeight="1">
      <c r="A117" s="314"/>
      <c r="B117" s="285">
        <v>102</v>
      </c>
      <c r="C117" s="176" t="s">
        <v>920</v>
      </c>
      <c r="D117" s="176" t="s">
        <v>922</v>
      </c>
      <c r="E117" s="176" t="s">
        <v>12</v>
      </c>
      <c r="F117" s="15">
        <v>10</v>
      </c>
      <c r="G117" s="15">
        <v>10</v>
      </c>
      <c r="H117" s="20">
        <f t="shared" si="351"/>
        <v>10</v>
      </c>
      <c r="I117" s="16">
        <v>5</v>
      </c>
      <c r="J117" s="16">
        <v>10.5</v>
      </c>
      <c r="K117" s="20">
        <f t="shared" si="352"/>
        <v>6.833333333333333</v>
      </c>
      <c r="L117" s="15">
        <v>10</v>
      </c>
      <c r="M117" s="15">
        <v>11.5</v>
      </c>
      <c r="N117" s="20">
        <f t="shared" si="284"/>
        <v>10.5</v>
      </c>
      <c r="O117" s="16">
        <v>11</v>
      </c>
      <c r="P117" s="20">
        <f t="shared" si="285"/>
        <v>11</v>
      </c>
      <c r="Q117" s="16">
        <v>6</v>
      </c>
      <c r="R117" s="20">
        <f t="shared" si="286"/>
        <v>6</v>
      </c>
      <c r="S117" s="16">
        <v>12</v>
      </c>
      <c r="T117" s="20">
        <f t="shared" si="287"/>
        <v>12</v>
      </c>
      <c r="U117" s="16">
        <v>13</v>
      </c>
      <c r="V117" s="20">
        <f t="shared" si="288"/>
        <v>13</v>
      </c>
      <c r="W117" s="16">
        <v>5</v>
      </c>
      <c r="X117" s="20">
        <f t="shared" si="289"/>
        <v>5</v>
      </c>
      <c r="Y117" s="16">
        <v>11.25</v>
      </c>
      <c r="Z117" s="20">
        <f t="shared" si="290"/>
        <v>11.25</v>
      </c>
      <c r="AA117" s="148"/>
      <c r="AB117" s="7">
        <v>11</v>
      </c>
      <c r="AC117" s="7">
        <v>11.5</v>
      </c>
      <c r="AD117" s="20">
        <f t="shared" si="275"/>
        <v>11.166666666666666</v>
      </c>
      <c r="AE117" s="7">
        <v>11</v>
      </c>
      <c r="AF117" s="7">
        <v>11.5</v>
      </c>
      <c r="AG117" s="20">
        <f t="shared" si="294"/>
        <v>11.166666666666666</v>
      </c>
      <c r="AH117" s="7">
        <v>11.5</v>
      </c>
      <c r="AI117" s="7">
        <v>11.5</v>
      </c>
      <c r="AJ117" s="20">
        <f t="shared" si="277"/>
        <v>11.5</v>
      </c>
      <c r="AK117" s="7">
        <v>5.5</v>
      </c>
      <c r="AL117" s="20">
        <f t="shared" si="278"/>
        <v>5.5</v>
      </c>
      <c r="AM117" s="7">
        <v>7.5</v>
      </c>
      <c r="AN117" s="20">
        <f t="shared" ref="AN117" si="367">AM117</f>
        <v>7.5</v>
      </c>
      <c r="AO117" s="7">
        <v>11.5</v>
      </c>
      <c r="AP117" s="20">
        <f t="shared" si="280"/>
        <v>11.5</v>
      </c>
      <c r="AQ117" s="7">
        <v>9</v>
      </c>
      <c r="AR117" s="20">
        <f t="shared" ref="AR117" si="368">AQ117</f>
        <v>9</v>
      </c>
      <c r="AS117" s="7">
        <v>10</v>
      </c>
      <c r="AT117" s="20">
        <f t="shared" si="282"/>
        <v>10</v>
      </c>
      <c r="AU117" s="7">
        <v>10</v>
      </c>
      <c r="AV117" s="144">
        <f t="shared" ref="AV117" si="369">AU117</f>
        <v>10</v>
      </c>
    </row>
    <row r="118" spans="1:48" ht="18" customHeight="1" thickBot="1">
      <c r="A118" s="315"/>
      <c r="B118" s="285">
        <v>103</v>
      </c>
      <c r="C118" s="176" t="s">
        <v>930</v>
      </c>
      <c r="D118" s="176" t="s">
        <v>932</v>
      </c>
      <c r="E118" s="176" t="s">
        <v>730</v>
      </c>
      <c r="F118" s="16">
        <v>8</v>
      </c>
      <c r="G118" s="16">
        <v>10.5</v>
      </c>
      <c r="H118" s="20">
        <f t="shared" si="304"/>
        <v>8.8333333333333339</v>
      </c>
      <c r="I118" s="16">
        <v>4</v>
      </c>
      <c r="J118" s="16">
        <v>11</v>
      </c>
      <c r="K118" s="20">
        <f t="shared" si="305"/>
        <v>6.333333333333333</v>
      </c>
      <c r="L118" s="16">
        <v>8</v>
      </c>
      <c r="M118" s="16">
        <v>14</v>
      </c>
      <c r="N118" s="20">
        <f t="shared" si="284"/>
        <v>10</v>
      </c>
      <c r="O118" s="16">
        <v>9</v>
      </c>
      <c r="P118" s="20">
        <f t="shared" si="285"/>
        <v>9</v>
      </c>
      <c r="Q118" s="16">
        <v>5</v>
      </c>
      <c r="R118" s="20">
        <f t="shared" si="286"/>
        <v>5</v>
      </c>
      <c r="S118" s="16">
        <v>5.5</v>
      </c>
      <c r="T118" s="20">
        <f t="shared" si="287"/>
        <v>5.5</v>
      </c>
      <c r="U118" s="16">
        <v>4</v>
      </c>
      <c r="V118" s="20">
        <f t="shared" si="288"/>
        <v>4</v>
      </c>
      <c r="W118" s="16">
        <v>3</v>
      </c>
      <c r="X118" s="20">
        <f t="shared" si="289"/>
        <v>3</v>
      </c>
      <c r="Y118" s="16">
        <v>8</v>
      </c>
      <c r="Z118" s="20">
        <f t="shared" si="290"/>
        <v>8</v>
      </c>
      <c r="AA118" s="148"/>
      <c r="AB118" s="7">
        <v>7</v>
      </c>
      <c r="AC118" s="7">
        <v>13</v>
      </c>
      <c r="AD118" s="20">
        <f t="shared" si="275"/>
        <v>9</v>
      </c>
      <c r="AE118" s="7">
        <v>8</v>
      </c>
      <c r="AF118" s="7">
        <v>12.5</v>
      </c>
      <c r="AG118" s="20">
        <f t="shared" si="294"/>
        <v>9.5</v>
      </c>
      <c r="AH118" s="7">
        <v>11</v>
      </c>
      <c r="AI118" s="7">
        <v>15.5</v>
      </c>
      <c r="AJ118" s="20">
        <f t="shared" si="277"/>
        <v>12.5</v>
      </c>
      <c r="AK118" s="7">
        <v>6</v>
      </c>
      <c r="AL118" s="20">
        <f t="shared" si="278"/>
        <v>6</v>
      </c>
      <c r="AM118" s="7">
        <v>8</v>
      </c>
      <c r="AN118" s="20">
        <f t="shared" ref="AN118" si="370">AM118</f>
        <v>8</v>
      </c>
      <c r="AO118" s="7">
        <v>11</v>
      </c>
      <c r="AP118" s="20">
        <f t="shared" si="280"/>
        <v>11</v>
      </c>
      <c r="AQ118" s="7">
        <v>10</v>
      </c>
      <c r="AR118" s="20">
        <f t="shared" ref="AR118" si="371">AQ118</f>
        <v>10</v>
      </c>
      <c r="AS118" s="7">
        <v>10</v>
      </c>
      <c r="AT118" s="20">
        <f t="shared" si="282"/>
        <v>10</v>
      </c>
      <c r="AU118" s="7">
        <v>13.5</v>
      </c>
      <c r="AV118" s="144">
        <f t="shared" ref="AV118" si="372">AU118</f>
        <v>13.5</v>
      </c>
    </row>
    <row r="119" spans="1:48" ht="18" customHeight="1">
      <c r="A119" s="316" t="s">
        <v>1184</v>
      </c>
      <c r="B119" s="285">
        <v>104</v>
      </c>
      <c r="C119" s="176" t="s">
        <v>461</v>
      </c>
      <c r="D119" s="176" t="s">
        <v>110</v>
      </c>
      <c r="E119" s="176" t="s">
        <v>115</v>
      </c>
      <c r="F119" s="15">
        <v>13.17</v>
      </c>
      <c r="G119" s="15">
        <v>13.17</v>
      </c>
      <c r="H119" s="20">
        <f t="shared" si="304"/>
        <v>13.17</v>
      </c>
      <c r="I119" s="15">
        <v>7.17</v>
      </c>
      <c r="J119" s="15">
        <v>7.17</v>
      </c>
      <c r="K119" s="20">
        <f t="shared" si="305"/>
        <v>7.169999999999999</v>
      </c>
      <c r="L119" s="15">
        <v>12.33</v>
      </c>
      <c r="M119" s="15">
        <v>12.33</v>
      </c>
      <c r="N119" s="20">
        <f t="shared" si="284"/>
        <v>12.33</v>
      </c>
      <c r="O119" s="16">
        <v>10</v>
      </c>
      <c r="P119" s="20">
        <f t="shared" si="285"/>
        <v>10</v>
      </c>
      <c r="Q119" s="16">
        <v>9</v>
      </c>
      <c r="R119" s="20">
        <f t="shared" si="286"/>
        <v>9</v>
      </c>
      <c r="S119" s="16">
        <v>10</v>
      </c>
      <c r="T119" s="20">
        <f t="shared" si="287"/>
        <v>10</v>
      </c>
      <c r="U119" s="16">
        <v>7</v>
      </c>
      <c r="V119" s="20">
        <f t="shared" si="288"/>
        <v>7</v>
      </c>
      <c r="W119" s="16">
        <v>11</v>
      </c>
      <c r="X119" s="20">
        <f t="shared" si="289"/>
        <v>11</v>
      </c>
      <c r="Y119" s="16">
        <v>10</v>
      </c>
      <c r="Z119" s="20">
        <f t="shared" si="290"/>
        <v>10</v>
      </c>
      <c r="AA119" s="148"/>
      <c r="AB119" s="286">
        <v>11</v>
      </c>
      <c r="AC119" s="286">
        <v>11</v>
      </c>
      <c r="AD119" s="287">
        <f t="shared" si="275"/>
        <v>11</v>
      </c>
      <c r="AE119" s="286">
        <v>6.17</v>
      </c>
      <c r="AF119" s="286">
        <v>6.17</v>
      </c>
      <c r="AG119" s="287">
        <f t="shared" si="294"/>
        <v>6.169999999999999</v>
      </c>
      <c r="AH119" s="286">
        <v>12.67</v>
      </c>
      <c r="AI119" s="286">
        <v>12.67</v>
      </c>
      <c r="AJ119" s="287">
        <f t="shared" si="277"/>
        <v>12.67</v>
      </c>
      <c r="AK119" s="286">
        <v>8</v>
      </c>
      <c r="AL119" s="287">
        <f t="shared" si="278"/>
        <v>8</v>
      </c>
      <c r="AM119" s="286">
        <v>12</v>
      </c>
      <c r="AN119" s="287">
        <f t="shared" ref="AN119" si="373">AM119</f>
        <v>12</v>
      </c>
      <c r="AO119" s="286">
        <v>8</v>
      </c>
      <c r="AP119" s="287">
        <f t="shared" si="280"/>
        <v>8</v>
      </c>
      <c r="AQ119" s="286">
        <v>10</v>
      </c>
      <c r="AR119" s="287">
        <f t="shared" ref="AR119" si="374">AQ119</f>
        <v>10</v>
      </c>
      <c r="AS119" s="286">
        <v>11.5</v>
      </c>
      <c r="AT119" s="287">
        <f t="shared" si="282"/>
        <v>11.5</v>
      </c>
      <c r="AU119" s="286">
        <v>14</v>
      </c>
      <c r="AV119" s="288">
        <f t="shared" ref="AV119" si="375">AU119</f>
        <v>14</v>
      </c>
    </row>
    <row r="120" spans="1:48" ht="18" customHeight="1">
      <c r="A120" s="317"/>
      <c r="B120" s="285">
        <v>105</v>
      </c>
      <c r="C120" s="176" t="s">
        <v>934</v>
      </c>
      <c r="D120" s="176" t="s">
        <v>111</v>
      </c>
      <c r="E120" s="176" t="s">
        <v>62</v>
      </c>
      <c r="F120" s="16">
        <v>6</v>
      </c>
      <c r="G120" s="16">
        <v>10.5</v>
      </c>
      <c r="H120" s="20">
        <f t="shared" si="304"/>
        <v>7.5</v>
      </c>
      <c r="I120" s="16">
        <v>12</v>
      </c>
      <c r="J120" s="16">
        <v>11.5</v>
      </c>
      <c r="K120" s="20">
        <f t="shared" si="305"/>
        <v>11.833333333333334</v>
      </c>
      <c r="L120" s="16">
        <v>7</v>
      </c>
      <c r="M120" s="16">
        <v>11</v>
      </c>
      <c r="N120" s="20">
        <f t="shared" si="284"/>
        <v>8.3333333333333339</v>
      </c>
      <c r="O120" s="16">
        <v>13</v>
      </c>
      <c r="P120" s="20">
        <f t="shared" si="285"/>
        <v>13</v>
      </c>
      <c r="Q120" s="16">
        <v>6.5</v>
      </c>
      <c r="R120" s="20">
        <f t="shared" si="286"/>
        <v>6.5</v>
      </c>
      <c r="S120" s="16">
        <v>10</v>
      </c>
      <c r="T120" s="20">
        <f t="shared" si="287"/>
        <v>10</v>
      </c>
      <c r="U120" s="16">
        <v>12.5</v>
      </c>
      <c r="V120" s="20">
        <f t="shared" si="288"/>
        <v>12.5</v>
      </c>
      <c r="W120" s="16">
        <v>9</v>
      </c>
      <c r="X120" s="20">
        <f t="shared" si="289"/>
        <v>9</v>
      </c>
      <c r="Y120" s="16">
        <v>16</v>
      </c>
      <c r="Z120" s="20">
        <f t="shared" si="290"/>
        <v>16</v>
      </c>
      <c r="AA120" s="148"/>
      <c r="AB120" s="7">
        <v>10</v>
      </c>
      <c r="AC120" s="7">
        <v>10</v>
      </c>
      <c r="AD120" s="20">
        <f t="shared" si="275"/>
        <v>10</v>
      </c>
      <c r="AE120" s="7">
        <v>18</v>
      </c>
      <c r="AF120" s="7">
        <v>9</v>
      </c>
      <c r="AG120" s="20">
        <f t="shared" si="294"/>
        <v>15</v>
      </c>
      <c r="AH120" s="7">
        <v>12.5</v>
      </c>
      <c r="AI120" s="7">
        <v>11</v>
      </c>
      <c r="AJ120" s="20">
        <f t="shared" si="277"/>
        <v>12</v>
      </c>
      <c r="AK120" s="7">
        <v>10</v>
      </c>
      <c r="AL120" s="20">
        <f t="shared" si="278"/>
        <v>10</v>
      </c>
      <c r="AM120" s="7">
        <v>8.5</v>
      </c>
      <c r="AN120" s="20">
        <f t="shared" ref="AN120" si="376">AM120</f>
        <v>8.5</v>
      </c>
      <c r="AO120" s="7">
        <v>10</v>
      </c>
      <c r="AP120" s="20">
        <f t="shared" si="280"/>
        <v>10</v>
      </c>
      <c r="AQ120" s="7">
        <v>11</v>
      </c>
      <c r="AR120" s="20">
        <f t="shared" ref="AR120" si="377">AQ120</f>
        <v>11</v>
      </c>
      <c r="AS120" s="7">
        <v>10.5</v>
      </c>
      <c r="AT120" s="20">
        <f t="shared" si="282"/>
        <v>10.5</v>
      </c>
      <c r="AU120" s="7">
        <v>14</v>
      </c>
      <c r="AV120" s="144">
        <f t="shared" ref="AV120" si="378">AU120</f>
        <v>14</v>
      </c>
    </row>
    <row r="121" spans="1:48" ht="18" customHeight="1">
      <c r="A121" s="317"/>
      <c r="B121" s="285">
        <v>106</v>
      </c>
      <c r="C121" s="176" t="s">
        <v>935</v>
      </c>
      <c r="D121" s="176" t="s">
        <v>937</v>
      </c>
      <c r="E121" s="176" t="s">
        <v>128</v>
      </c>
      <c r="F121" s="15">
        <v>8</v>
      </c>
      <c r="G121" s="15">
        <v>5</v>
      </c>
      <c r="H121" s="20">
        <f t="shared" si="304"/>
        <v>7</v>
      </c>
      <c r="I121" s="15">
        <v>11</v>
      </c>
      <c r="J121" s="15">
        <v>11.5</v>
      </c>
      <c r="K121" s="20">
        <f t="shared" si="305"/>
        <v>11.166666666666666</v>
      </c>
      <c r="L121" s="15">
        <v>13</v>
      </c>
      <c r="M121" s="15">
        <v>11.5</v>
      </c>
      <c r="N121" s="20">
        <f t="shared" si="284"/>
        <v>12.5</v>
      </c>
      <c r="O121" s="16">
        <v>11</v>
      </c>
      <c r="P121" s="20">
        <f t="shared" si="285"/>
        <v>11</v>
      </c>
      <c r="Q121" s="16">
        <v>5</v>
      </c>
      <c r="R121" s="20">
        <f t="shared" si="286"/>
        <v>5</v>
      </c>
      <c r="S121" s="16">
        <v>8</v>
      </c>
      <c r="T121" s="20">
        <f t="shared" si="287"/>
        <v>8</v>
      </c>
      <c r="U121" s="16">
        <v>10</v>
      </c>
      <c r="V121" s="20">
        <f t="shared" si="288"/>
        <v>10</v>
      </c>
      <c r="W121" s="16">
        <v>6</v>
      </c>
      <c r="X121" s="20">
        <f t="shared" si="289"/>
        <v>6</v>
      </c>
      <c r="Y121" s="16">
        <v>11.5</v>
      </c>
      <c r="Z121" s="20">
        <f t="shared" si="290"/>
        <v>11.5</v>
      </c>
      <c r="AA121" s="148"/>
      <c r="AB121" s="7">
        <v>10</v>
      </c>
      <c r="AC121" s="7">
        <v>11</v>
      </c>
      <c r="AD121" s="20">
        <f t="shared" si="275"/>
        <v>10.333333333333334</v>
      </c>
      <c r="AE121" s="7">
        <v>9</v>
      </c>
      <c r="AF121" s="7">
        <v>12.5</v>
      </c>
      <c r="AG121" s="20">
        <f t="shared" si="294"/>
        <v>10.166666666666666</v>
      </c>
      <c r="AH121" s="7">
        <v>15</v>
      </c>
      <c r="AI121" s="7">
        <v>10</v>
      </c>
      <c r="AJ121" s="20">
        <f t="shared" si="277"/>
        <v>13.333333333333334</v>
      </c>
      <c r="AK121" s="7">
        <v>10</v>
      </c>
      <c r="AL121" s="20">
        <f t="shared" si="278"/>
        <v>10</v>
      </c>
      <c r="AM121" s="7">
        <v>7</v>
      </c>
      <c r="AN121" s="20">
        <f t="shared" ref="AN121" si="379">AM121</f>
        <v>7</v>
      </c>
      <c r="AO121" s="7">
        <v>8</v>
      </c>
      <c r="AP121" s="20">
        <f t="shared" si="280"/>
        <v>8</v>
      </c>
      <c r="AQ121" s="7">
        <v>6.5</v>
      </c>
      <c r="AR121" s="20">
        <f t="shared" ref="AR121" si="380">AQ121</f>
        <v>6.5</v>
      </c>
      <c r="AS121" s="7">
        <v>15</v>
      </c>
      <c r="AT121" s="20">
        <f t="shared" si="282"/>
        <v>15</v>
      </c>
      <c r="AU121" s="7">
        <v>13.5</v>
      </c>
      <c r="AV121" s="144">
        <f t="shared" ref="AV121" si="381">AU121</f>
        <v>13.5</v>
      </c>
    </row>
    <row r="122" spans="1:48" ht="18" customHeight="1">
      <c r="A122" s="317"/>
      <c r="B122" s="285">
        <v>107</v>
      </c>
      <c r="C122" s="176" t="s">
        <v>938</v>
      </c>
      <c r="D122" s="176" t="s">
        <v>940</v>
      </c>
      <c r="E122" s="176" t="s">
        <v>48</v>
      </c>
      <c r="F122" s="16">
        <v>8.5</v>
      </c>
      <c r="G122" s="16">
        <v>9</v>
      </c>
      <c r="H122" s="20">
        <f t="shared" si="304"/>
        <v>8.6666666666666661</v>
      </c>
      <c r="I122" s="16">
        <v>8</v>
      </c>
      <c r="J122" s="16">
        <v>11</v>
      </c>
      <c r="K122" s="20">
        <f t="shared" si="305"/>
        <v>9</v>
      </c>
      <c r="L122" s="16">
        <v>11</v>
      </c>
      <c r="M122" s="16">
        <v>12</v>
      </c>
      <c r="N122" s="20">
        <f t="shared" si="284"/>
        <v>11.333333333333334</v>
      </c>
      <c r="O122" s="16">
        <v>13</v>
      </c>
      <c r="P122" s="20">
        <f t="shared" si="285"/>
        <v>13</v>
      </c>
      <c r="Q122" s="16">
        <v>12.5</v>
      </c>
      <c r="R122" s="20">
        <f t="shared" si="286"/>
        <v>12.5</v>
      </c>
      <c r="S122" s="16">
        <v>6.5</v>
      </c>
      <c r="T122" s="20">
        <f t="shared" si="287"/>
        <v>6.5</v>
      </c>
      <c r="U122" s="16">
        <v>11.5</v>
      </c>
      <c r="V122" s="20">
        <f t="shared" si="288"/>
        <v>11.5</v>
      </c>
      <c r="W122" s="16">
        <v>5</v>
      </c>
      <c r="X122" s="20">
        <f t="shared" si="289"/>
        <v>5</v>
      </c>
      <c r="Y122" s="16">
        <v>8.5</v>
      </c>
      <c r="Z122" s="20">
        <f t="shared" si="290"/>
        <v>8.5</v>
      </c>
      <c r="AA122" s="148"/>
      <c r="AB122" s="286">
        <v>12</v>
      </c>
      <c r="AC122" s="286">
        <v>7.5</v>
      </c>
      <c r="AD122" s="287">
        <f t="shared" si="275"/>
        <v>10.5</v>
      </c>
      <c r="AE122" s="286">
        <v>12</v>
      </c>
      <c r="AF122" s="286">
        <v>10.5</v>
      </c>
      <c r="AG122" s="287">
        <f t="shared" si="294"/>
        <v>11.5</v>
      </c>
      <c r="AH122" s="286">
        <v>11.5</v>
      </c>
      <c r="AI122" s="286">
        <v>10</v>
      </c>
      <c r="AJ122" s="287">
        <f t="shared" si="277"/>
        <v>11</v>
      </c>
      <c r="AK122" s="286">
        <v>10</v>
      </c>
      <c r="AL122" s="287">
        <f t="shared" si="278"/>
        <v>10</v>
      </c>
      <c r="AM122" s="286">
        <v>10</v>
      </c>
      <c r="AN122" s="287">
        <f t="shared" ref="AN122" si="382">AM122</f>
        <v>10</v>
      </c>
      <c r="AO122" s="286">
        <v>7</v>
      </c>
      <c r="AP122" s="287">
        <f t="shared" si="280"/>
        <v>7</v>
      </c>
      <c r="AQ122" s="286">
        <v>12.5</v>
      </c>
      <c r="AR122" s="287">
        <f t="shared" ref="AR122" si="383">AQ122</f>
        <v>12.5</v>
      </c>
      <c r="AS122" s="286">
        <v>13</v>
      </c>
      <c r="AT122" s="287">
        <f t="shared" si="282"/>
        <v>13</v>
      </c>
      <c r="AU122" s="286">
        <v>13</v>
      </c>
      <c r="AV122" s="288">
        <f t="shared" ref="AV122" si="384">AU122</f>
        <v>13</v>
      </c>
    </row>
    <row r="123" spans="1:48" ht="18" customHeight="1" thickBot="1">
      <c r="A123" s="317"/>
      <c r="B123" s="285">
        <v>108</v>
      </c>
      <c r="C123" s="176" t="s">
        <v>941</v>
      </c>
      <c r="D123" s="176" t="s">
        <v>943</v>
      </c>
      <c r="E123" s="176" t="s">
        <v>944</v>
      </c>
      <c r="F123" s="16">
        <v>8</v>
      </c>
      <c r="G123" s="16">
        <v>9</v>
      </c>
      <c r="H123" s="20">
        <f t="shared" si="304"/>
        <v>8.3333333333333339</v>
      </c>
      <c r="I123" s="16">
        <v>6</v>
      </c>
      <c r="J123" s="16">
        <v>10.5</v>
      </c>
      <c r="K123" s="20">
        <f t="shared" si="305"/>
        <v>7.5</v>
      </c>
      <c r="L123" s="16">
        <v>9</v>
      </c>
      <c r="M123" s="16">
        <v>11</v>
      </c>
      <c r="N123" s="20">
        <f t="shared" si="284"/>
        <v>9.6666666666666661</v>
      </c>
      <c r="O123" s="16">
        <v>11</v>
      </c>
      <c r="P123" s="20">
        <f t="shared" si="285"/>
        <v>11</v>
      </c>
      <c r="Q123" s="16">
        <v>6.5</v>
      </c>
      <c r="R123" s="20">
        <f t="shared" si="286"/>
        <v>6.5</v>
      </c>
      <c r="S123" s="16">
        <v>8.5</v>
      </c>
      <c r="T123" s="20">
        <f t="shared" si="287"/>
        <v>8.5</v>
      </c>
      <c r="U123" s="16">
        <v>6</v>
      </c>
      <c r="V123" s="20">
        <f t="shared" si="288"/>
        <v>6</v>
      </c>
      <c r="W123" s="16">
        <v>3</v>
      </c>
      <c r="X123" s="20">
        <f t="shared" si="289"/>
        <v>3</v>
      </c>
      <c r="Y123" s="16">
        <v>9.5</v>
      </c>
      <c r="Z123" s="20">
        <f t="shared" si="290"/>
        <v>9.5</v>
      </c>
      <c r="AA123" s="148"/>
      <c r="AB123" s="7">
        <v>6</v>
      </c>
      <c r="AC123" s="7">
        <v>8.5</v>
      </c>
      <c r="AD123" s="20">
        <f t="shared" si="275"/>
        <v>6.833333333333333</v>
      </c>
      <c r="AE123" s="7">
        <v>5</v>
      </c>
      <c r="AF123" s="7">
        <v>10.5</v>
      </c>
      <c r="AG123" s="20">
        <f t="shared" si="294"/>
        <v>6.833333333333333</v>
      </c>
      <c r="AH123" s="7">
        <v>10</v>
      </c>
      <c r="AI123" s="7">
        <v>10.5</v>
      </c>
      <c r="AJ123" s="20">
        <f t="shared" si="277"/>
        <v>10.166666666666666</v>
      </c>
      <c r="AK123" s="7">
        <v>10</v>
      </c>
      <c r="AL123" s="20">
        <f t="shared" si="278"/>
        <v>10</v>
      </c>
      <c r="AM123" s="7">
        <v>7</v>
      </c>
      <c r="AN123" s="20">
        <f t="shared" ref="AN123" si="385">AM123</f>
        <v>7</v>
      </c>
      <c r="AO123" s="7">
        <v>7</v>
      </c>
      <c r="AP123" s="20">
        <f t="shared" si="280"/>
        <v>7</v>
      </c>
      <c r="AQ123" s="7">
        <v>10.5</v>
      </c>
      <c r="AR123" s="20">
        <f t="shared" ref="AR123" si="386">AQ123</f>
        <v>10.5</v>
      </c>
      <c r="AS123" s="7">
        <v>5</v>
      </c>
      <c r="AT123" s="20">
        <f t="shared" si="282"/>
        <v>5</v>
      </c>
      <c r="AU123" s="7">
        <v>11</v>
      </c>
      <c r="AV123" s="144">
        <f t="shared" ref="AV123" si="387">AU123</f>
        <v>11</v>
      </c>
    </row>
    <row r="124" spans="1:48" ht="18" customHeight="1">
      <c r="A124" s="317"/>
      <c r="B124" s="285">
        <v>109</v>
      </c>
      <c r="C124" s="176" t="s">
        <v>951</v>
      </c>
      <c r="D124" s="176" t="s">
        <v>953</v>
      </c>
      <c r="E124" s="176" t="s">
        <v>954</v>
      </c>
      <c r="F124" s="18">
        <v>9</v>
      </c>
      <c r="G124" s="18">
        <v>10.5</v>
      </c>
      <c r="H124" s="24">
        <f t="shared" si="304"/>
        <v>9.5</v>
      </c>
      <c r="I124" s="18">
        <v>15</v>
      </c>
      <c r="J124" s="18">
        <v>11</v>
      </c>
      <c r="K124" s="24">
        <f t="shared" si="305"/>
        <v>13.666666666666666</v>
      </c>
      <c r="L124" s="18">
        <v>9.5</v>
      </c>
      <c r="M124" s="18">
        <v>14.5</v>
      </c>
      <c r="N124" s="20">
        <f t="shared" si="284"/>
        <v>11.166666666666666</v>
      </c>
      <c r="O124" s="16">
        <v>10</v>
      </c>
      <c r="P124" s="20">
        <f t="shared" si="285"/>
        <v>10</v>
      </c>
      <c r="Q124" s="16">
        <v>10</v>
      </c>
      <c r="R124" s="20">
        <f t="shared" si="286"/>
        <v>10</v>
      </c>
      <c r="S124" s="16">
        <v>10</v>
      </c>
      <c r="T124" s="20">
        <f t="shared" si="287"/>
        <v>10</v>
      </c>
      <c r="U124" s="16">
        <v>8.5</v>
      </c>
      <c r="V124" s="20">
        <f t="shared" si="288"/>
        <v>8.5</v>
      </c>
      <c r="W124" s="16">
        <v>5</v>
      </c>
      <c r="X124" s="20">
        <f t="shared" si="289"/>
        <v>5</v>
      </c>
      <c r="Y124" s="16">
        <v>10.5</v>
      </c>
      <c r="Z124" s="20">
        <f t="shared" si="290"/>
        <v>10.5</v>
      </c>
      <c r="AA124" s="149"/>
      <c r="AB124" s="286">
        <v>8</v>
      </c>
      <c r="AC124" s="286">
        <v>12</v>
      </c>
      <c r="AD124" s="287">
        <f t="shared" si="275"/>
        <v>9.3333333333333339</v>
      </c>
      <c r="AE124" s="286">
        <v>13.5</v>
      </c>
      <c r="AF124" s="286">
        <v>11.5</v>
      </c>
      <c r="AG124" s="287">
        <f t="shared" si="294"/>
        <v>12.833333333333334</v>
      </c>
      <c r="AH124" s="286">
        <v>12</v>
      </c>
      <c r="AI124" s="286">
        <v>10.5</v>
      </c>
      <c r="AJ124" s="287">
        <f t="shared" si="277"/>
        <v>11.5</v>
      </c>
      <c r="AK124" s="286">
        <v>7.5</v>
      </c>
      <c r="AL124" s="287">
        <f t="shared" si="278"/>
        <v>7.5</v>
      </c>
      <c r="AM124" s="286">
        <v>7</v>
      </c>
      <c r="AN124" s="287">
        <f t="shared" ref="AN124" si="388">AM124</f>
        <v>7</v>
      </c>
      <c r="AO124" s="286">
        <v>14</v>
      </c>
      <c r="AP124" s="287">
        <f t="shared" si="280"/>
        <v>14</v>
      </c>
      <c r="AQ124" s="286">
        <v>10.5</v>
      </c>
      <c r="AR124" s="287">
        <f t="shared" ref="AR124" si="389">AQ124</f>
        <v>10.5</v>
      </c>
      <c r="AS124" s="286">
        <v>12.5</v>
      </c>
      <c r="AT124" s="287">
        <f t="shared" si="282"/>
        <v>12.5</v>
      </c>
      <c r="AU124" s="286">
        <v>5</v>
      </c>
      <c r="AV124" s="288">
        <f t="shared" ref="AV124" si="390">AU124</f>
        <v>5</v>
      </c>
    </row>
    <row r="125" spans="1:48" ht="18" customHeight="1">
      <c r="A125" s="317"/>
      <c r="B125" s="285">
        <v>110</v>
      </c>
      <c r="C125" s="176" t="s">
        <v>959</v>
      </c>
      <c r="D125" s="176" t="s">
        <v>962</v>
      </c>
      <c r="E125" s="176" t="s">
        <v>910</v>
      </c>
      <c r="F125" s="286">
        <v>12</v>
      </c>
      <c r="G125" s="286">
        <v>13.5</v>
      </c>
      <c r="H125" s="287">
        <f t="shared" si="304"/>
        <v>12.5</v>
      </c>
      <c r="I125" s="286">
        <v>7</v>
      </c>
      <c r="J125" s="286">
        <v>13</v>
      </c>
      <c r="K125" s="287">
        <f t="shared" si="305"/>
        <v>9</v>
      </c>
      <c r="L125" s="286">
        <v>11.75</v>
      </c>
      <c r="M125" s="286">
        <v>13</v>
      </c>
      <c r="N125" s="287">
        <f t="shared" si="284"/>
        <v>12.166666666666666</v>
      </c>
      <c r="O125" s="286">
        <v>16</v>
      </c>
      <c r="P125" s="287">
        <f t="shared" si="285"/>
        <v>16</v>
      </c>
      <c r="Q125" s="286">
        <v>8</v>
      </c>
      <c r="R125" s="287">
        <f t="shared" si="286"/>
        <v>8</v>
      </c>
      <c r="S125" s="286">
        <v>10</v>
      </c>
      <c r="T125" s="287">
        <f t="shared" si="287"/>
        <v>10</v>
      </c>
      <c r="U125" s="286">
        <v>8</v>
      </c>
      <c r="V125" s="287">
        <f t="shared" si="288"/>
        <v>8</v>
      </c>
      <c r="W125" s="286">
        <v>8</v>
      </c>
      <c r="X125" s="287">
        <f t="shared" si="289"/>
        <v>8</v>
      </c>
      <c r="Y125" s="286">
        <v>10</v>
      </c>
      <c r="Z125" s="288">
        <f t="shared" si="290"/>
        <v>10</v>
      </c>
      <c r="AA125" s="148"/>
      <c r="AB125" s="7">
        <v>10</v>
      </c>
      <c r="AC125" s="7">
        <v>13</v>
      </c>
      <c r="AD125" s="20">
        <f t="shared" si="275"/>
        <v>11</v>
      </c>
      <c r="AE125" s="7">
        <v>2</v>
      </c>
      <c r="AF125" s="7">
        <v>9</v>
      </c>
      <c r="AG125" s="20">
        <f t="shared" si="294"/>
        <v>4.333333333333333</v>
      </c>
      <c r="AH125" s="7">
        <v>16.5</v>
      </c>
      <c r="AI125" s="7">
        <v>12.5</v>
      </c>
      <c r="AJ125" s="20">
        <f t="shared" si="277"/>
        <v>15.166666666666666</v>
      </c>
      <c r="AK125" s="7">
        <v>10</v>
      </c>
      <c r="AL125" s="20">
        <f t="shared" si="278"/>
        <v>10</v>
      </c>
      <c r="AM125" s="7">
        <v>8</v>
      </c>
      <c r="AN125" s="20">
        <f t="shared" ref="AN125" si="391">AM125</f>
        <v>8</v>
      </c>
      <c r="AO125" s="7">
        <v>10.5</v>
      </c>
      <c r="AP125" s="20">
        <f t="shared" si="280"/>
        <v>10.5</v>
      </c>
      <c r="AQ125" s="7">
        <v>8.5</v>
      </c>
      <c r="AR125" s="20">
        <f t="shared" ref="AR125" si="392">AQ125</f>
        <v>8.5</v>
      </c>
      <c r="AS125" s="7">
        <v>11.5</v>
      </c>
      <c r="AT125" s="20">
        <f t="shared" si="282"/>
        <v>11.5</v>
      </c>
      <c r="AU125" s="7">
        <v>10.5</v>
      </c>
      <c r="AV125" s="144">
        <f t="shared" ref="AV125" si="393">AU125</f>
        <v>10.5</v>
      </c>
    </row>
    <row r="126" spans="1:48" ht="18" customHeight="1">
      <c r="A126" s="317"/>
      <c r="B126" s="285">
        <v>111</v>
      </c>
      <c r="C126" s="176" t="s">
        <v>966</v>
      </c>
      <c r="D126" s="176" t="s">
        <v>967</v>
      </c>
      <c r="E126" s="176" t="s">
        <v>968</v>
      </c>
      <c r="F126" s="16">
        <v>10.5</v>
      </c>
      <c r="G126" s="16">
        <v>11</v>
      </c>
      <c r="H126" s="20">
        <f t="shared" si="304"/>
        <v>10.666666666666666</v>
      </c>
      <c r="I126" s="16">
        <v>10</v>
      </c>
      <c r="J126" s="16">
        <v>10.5</v>
      </c>
      <c r="K126" s="20">
        <f t="shared" si="305"/>
        <v>10.166666666666666</v>
      </c>
      <c r="L126" s="16">
        <v>6</v>
      </c>
      <c r="M126" s="16">
        <v>12.5</v>
      </c>
      <c r="N126" s="20">
        <f t="shared" si="284"/>
        <v>8.1666666666666661</v>
      </c>
      <c r="O126" s="16">
        <v>12</v>
      </c>
      <c r="P126" s="20">
        <f t="shared" si="285"/>
        <v>12</v>
      </c>
      <c r="Q126" s="16">
        <v>7.5</v>
      </c>
      <c r="R126" s="20">
        <f t="shared" si="286"/>
        <v>7.5</v>
      </c>
      <c r="S126" s="16">
        <v>9.5</v>
      </c>
      <c r="T126" s="20">
        <f t="shared" si="287"/>
        <v>9.5</v>
      </c>
      <c r="U126" s="16">
        <v>7</v>
      </c>
      <c r="V126" s="20">
        <f t="shared" si="288"/>
        <v>7</v>
      </c>
      <c r="W126" s="16">
        <v>3</v>
      </c>
      <c r="X126" s="20">
        <f t="shared" si="289"/>
        <v>3</v>
      </c>
      <c r="Y126" s="16">
        <v>8.5</v>
      </c>
      <c r="Z126" s="20">
        <f t="shared" si="290"/>
        <v>8.5</v>
      </c>
      <c r="AA126" s="148"/>
      <c r="AB126" s="286">
        <v>12</v>
      </c>
      <c r="AC126" s="286">
        <v>12.5</v>
      </c>
      <c r="AD126" s="287">
        <f t="shared" si="275"/>
        <v>12.166666666666666</v>
      </c>
      <c r="AE126" s="286">
        <v>4</v>
      </c>
      <c r="AF126" s="286">
        <v>12</v>
      </c>
      <c r="AG126" s="287">
        <f t="shared" si="294"/>
        <v>6.666666666666667</v>
      </c>
      <c r="AH126" s="286">
        <v>15.5</v>
      </c>
      <c r="AI126" s="286">
        <v>14.5</v>
      </c>
      <c r="AJ126" s="287">
        <f t="shared" si="277"/>
        <v>15.166666666666666</v>
      </c>
      <c r="AK126" s="286">
        <v>10</v>
      </c>
      <c r="AL126" s="287">
        <f t="shared" si="278"/>
        <v>10</v>
      </c>
      <c r="AM126" s="286">
        <v>10</v>
      </c>
      <c r="AN126" s="287">
        <f t="shared" ref="AN126" si="394">AM126</f>
        <v>10</v>
      </c>
      <c r="AO126" s="286">
        <v>13</v>
      </c>
      <c r="AP126" s="287">
        <f t="shared" si="280"/>
        <v>13</v>
      </c>
      <c r="AQ126" s="286">
        <v>10</v>
      </c>
      <c r="AR126" s="287">
        <f t="shared" ref="AR126" si="395">AQ126</f>
        <v>10</v>
      </c>
      <c r="AS126" s="286">
        <v>2</v>
      </c>
      <c r="AT126" s="287">
        <f t="shared" si="282"/>
        <v>2</v>
      </c>
      <c r="AU126" s="286">
        <v>7.5</v>
      </c>
      <c r="AV126" s="288">
        <f t="shared" ref="AV126" si="396">AU126</f>
        <v>7.5</v>
      </c>
    </row>
    <row r="127" spans="1:48" ht="18" customHeight="1">
      <c r="A127" s="317"/>
      <c r="B127" s="285">
        <v>112</v>
      </c>
      <c r="C127" s="176" t="s">
        <v>467</v>
      </c>
      <c r="D127" s="176" t="s">
        <v>119</v>
      </c>
      <c r="E127" s="176" t="s">
        <v>468</v>
      </c>
      <c r="F127" s="286">
        <v>10.67</v>
      </c>
      <c r="G127" s="286">
        <v>10.67</v>
      </c>
      <c r="H127" s="287">
        <f t="shared" si="304"/>
        <v>10.67</v>
      </c>
      <c r="I127" s="286">
        <v>12.5</v>
      </c>
      <c r="J127" s="286">
        <v>10</v>
      </c>
      <c r="K127" s="287">
        <f t="shared" si="305"/>
        <v>11.666666666666666</v>
      </c>
      <c r="L127" s="286">
        <v>11.67</v>
      </c>
      <c r="M127" s="286">
        <v>11.67</v>
      </c>
      <c r="N127" s="287">
        <f t="shared" si="284"/>
        <v>11.67</v>
      </c>
      <c r="O127" s="286">
        <v>10</v>
      </c>
      <c r="P127" s="287">
        <f t="shared" si="285"/>
        <v>10</v>
      </c>
      <c r="Q127" s="286">
        <v>11</v>
      </c>
      <c r="R127" s="287">
        <f t="shared" si="286"/>
        <v>11</v>
      </c>
      <c r="S127" s="286">
        <v>10</v>
      </c>
      <c r="T127" s="287">
        <f t="shared" si="287"/>
        <v>10</v>
      </c>
      <c r="U127" s="286">
        <v>5</v>
      </c>
      <c r="V127" s="287">
        <f t="shared" si="288"/>
        <v>5</v>
      </c>
      <c r="W127" s="286">
        <v>10</v>
      </c>
      <c r="X127" s="287">
        <f t="shared" si="289"/>
        <v>10</v>
      </c>
      <c r="Y127" s="286">
        <v>6</v>
      </c>
      <c r="Z127" s="288">
        <f t="shared" si="290"/>
        <v>6</v>
      </c>
      <c r="AA127" s="148"/>
      <c r="AB127" s="7">
        <v>11</v>
      </c>
      <c r="AC127" s="7">
        <v>11</v>
      </c>
      <c r="AD127" s="20">
        <f t="shared" si="275"/>
        <v>11</v>
      </c>
      <c r="AE127" s="7">
        <v>10.5</v>
      </c>
      <c r="AF127" s="7">
        <v>10.5</v>
      </c>
      <c r="AG127" s="20">
        <f t="shared" si="294"/>
        <v>10.5</v>
      </c>
      <c r="AH127" s="7">
        <v>12</v>
      </c>
      <c r="AI127" s="7">
        <v>12</v>
      </c>
      <c r="AJ127" s="20">
        <f t="shared" si="277"/>
        <v>12</v>
      </c>
      <c r="AK127" s="7">
        <v>10.5</v>
      </c>
      <c r="AL127" s="20">
        <f t="shared" si="278"/>
        <v>10.5</v>
      </c>
      <c r="AM127" s="7">
        <v>10</v>
      </c>
      <c r="AN127" s="20">
        <f t="shared" ref="AN127" si="397">AM127</f>
        <v>10</v>
      </c>
      <c r="AO127" s="7">
        <v>11.5</v>
      </c>
      <c r="AP127" s="20">
        <f t="shared" si="280"/>
        <v>11.5</v>
      </c>
      <c r="AQ127" s="7">
        <v>12</v>
      </c>
      <c r="AR127" s="20">
        <f t="shared" ref="AR127" si="398">AQ127</f>
        <v>12</v>
      </c>
      <c r="AS127" s="7">
        <v>7</v>
      </c>
      <c r="AT127" s="20">
        <f t="shared" si="282"/>
        <v>7</v>
      </c>
      <c r="AU127" s="7">
        <v>11.5</v>
      </c>
      <c r="AV127" s="144">
        <f t="shared" ref="AV127" si="399">AU127</f>
        <v>11.5</v>
      </c>
    </row>
    <row r="128" spans="1:48" ht="18" customHeight="1">
      <c r="A128" s="317"/>
      <c r="B128" s="285">
        <v>113</v>
      </c>
      <c r="C128" s="176" t="s">
        <v>990</v>
      </c>
      <c r="D128" s="176" t="s">
        <v>992</v>
      </c>
      <c r="E128" s="176" t="s">
        <v>993</v>
      </c>
      <c r="F128" s="15">
        <v>8.5</v>
      </c>
      <c r="G128" s="15">
        <v>10</v>
      </c>
      <c r="H128" s="20">
        <f t="shared" ref="H128:H165" si="400">(F128*2+G128)/3</f>
        <v>9</v>
      </c>
      <c r="I128" s="15">
        <v>15.5</v>
      </c>
      <c r="J128" s="15">
        <v>10.5</v>
      </c>
      <c r="K128" s="20">
        <f t="shared" ref="K128:K166" si="401">(I128*2+J128)/3</f>
        <v>13.833333333333334</v>
      </c>
      <c r="L128" s="15">
        <v>7</v>
      </c>
      <c r="M128" s="15">
        <v>11.5</v>
      </c>
      <c r="N128" s="20">
        <f t="shared" si="284"/>
        <v>8.5</v>
      </c>
      <c r="O128" s="16">
        <v>7</v>
      </c>
      <c r="P128" s="20">
        <f t="shared" si="285"/>
        <v>7</v>
      </c>
      <c r="Q128" s="16">
        <v>10</v>
      </c>
      <c r="R128" s="20">
        <f t="shared" si="286"/>
        <v>10</v>
      </c>
      <c r="S128" s="16">
        <v>11</v>
      </c>
      <c r="T128" s="20">
        <f t="shared" si="287"/>
        <v>11</v>
      </c>
      <c r="U128" s="16">
        <v>12.5</v>
      </c>
      <c r="V128" s="20">
        <f t="shared" si="288"/>
        <v>12.5</v>
      </c>
      <c r="W128" s="16">
        <v>7</v>
      </c>
      <c r="X128" s="20">
        <f t="shared" si="289"/>
        <v>7</v>
      </c>
      <c r="Y128" s="16">
        <v>11</v>
      </c>
      <c r="Z128" s="20">
        <f t="shared" si="290"/>
        <v>11</v>
      </c>
      <c r="AA128" s="148"/>
      <c r="AB128" s="7">
        <v>11</v>
      </c>
      <c r="AC128" s="7">
        <v>10</v>
      </c>
      <c r="AD128" s="20">
        <f t="shared" ref="AD128:AD166" si="402">(AB128*2+AC128)/3</f>
        <v>10.666666666666666</v>
      </c>
      <c r="AE128" s="7">
        <v>14.5</v>
      </c>
      <c r="AF128" s="7">
        <v>11</v>
      </c>
      <c r="AG128" s="20">
        <f t="shared" ref="AG128:AG166" si="403">(AE128*2+AF128)/3</f>
        <v>13.333333333333334</v>
      </c>
      <c r="AH128" s="7">
        <v>12.5</v>
      </c>
      <c r="AI128" s="7">
        <v>10</v>
      </c>
      <c r="AJ128" s="20">
        <f t="shared" ref="AJ128:AJ166" si="404">(AH128*2+AI128)/3</f>
        <v>11.666666666666666</v>
      </c>
      <c r="AK128" s="7">
        <v>3</v>
      </c>
      <c r="AL128" s="20">
        <f t="shared" ref="AL128:AL166" si="405">AK128</f>
        <v>3</v>
      </c>
      <c r="AM128" s="212">
        <v>16</v>
      </c>
      <c r="AN128" s="20">
        <f t="shared" ref="AN128" si="406">AM128</f>
        <v>16</v>
      </c>
      <c r="AO128" s="7">
        <v>10.5</v>
      </c>
      <c r="AP128" s="20">
        <f t="shared" ref="AP128:AP166" si="407">AO128</f>
        <v>10.5</v>
      </c>
      <c r="AQ128" s="7">
        <v>10.5</v>
      </c>
      <c r="AR128" s="20">
        <f t="shared" ref="AR128" si="408">AQ128</f>
        <v>10.5</v>
      </c>
      <c r="AS128" s="7">
        <v>6</v>
      </c>
      <c r="AT128" s="20">
        <f t="shared" ref="AT128:AT166" si="409">AS128</f>
        <v>6</v>
      </c>
      <c r="AU128" s="7">
        <v>4</v>
      </c>
      <c r="AV128" s="144">
        <f t="shared" ref="AV128" si="410">AU128</f>
        <v>4</v>
      </c>
    </row>
    <row r="129" spans="1:48" ht="18" customHeight="1">
      <c r="A129" s="317"/>
      <c r="B129" s="285">
        <v>114</v>
      </c>
      <c r="C129" s="176" t="s">
        <v>469</v>
      </c>
      <c r="D129" s="176" t="s">
        <v>470</v>
      </c>
      <c r="E129" s="176" t="s">
        <v>471</v>
      </c>
      <c r="F129" s="16">
        <v>10</v>
      </c>
      <c r="G129" s="16">
        <v>10</v>
      </c>
      <c r="H129" s="20">
        <f t="shared" si="400"/>
        <v>10</v>
      </c>
      <c r="I129" s="16">
        <v>10</v>
      </c>
      <c r="J129" s="16">
        <v>10</v>
      </c>
      <c r="K129" s="20">
        <f t="shared" si="401"/>
        <v>10</v>
      </c>
      <c r="L129" s="16">
        <v>10</v>
      </c>
      <c r="M129" s="16">
        <v>10</v>
      </c>
      <c r="N129" s="20">
        <f t="shared" ref="N129:N166" si="411">(L129*2+M129)/3</f>
        <v>10</v>
      </c>
      <c r="O129" s="16">
        <v>6</v>
      </c>
      <c r="P129" s="20">
        <f t="shared" ref="P129:P166" si="412">O129</f>
        <v>6</v>
      </c>
      <c r="Q129" s="16">
        <v>14</v>
      </c>
      <c r="R129" s="20">
        <f t="shared" ref="R129:R166" si="413">Q129</f>
        <v>14</v>
      </c>
      <c r="S129" s="16">
        <v>10.5</v>
      </c>
      <c r="T129" s="20">
        <f t="shared" ref="T129:T166" si="414">S129</f>
        <v>10.5</v>
      </c>
      <c r="U129" s="16">
        <v>11.5</v>
      </c>
      <c r="V129" s="20">
        <f t="shared" ref="V129:V166" si="415">U129</f>
        <v>11.5</v>
      </c>
      <c r="W129" s="16">
        <v>9</v>
      </c>
      <c r="X129" s="20">
        <f t="shared" ref="X129:X166" si="416">W129</f>
        <v>9</v>
      </c>
      <c r="Y129" s="16">
        <v>10</v>
      </c>
      <c r="Z129" s="20">
        <f t="shared" ref="Z129:Z166" si="417">Y129</f>
        <v>10</v>
      </c>
      <c r="AA129" s="148"/>
      <c r="AB129" s="286">
        <v>8.17</v>
      </c>
      <c r="AC129" s="286">
        <v>8.17</v>
      </c>
      <c r="AD129" s="287">
        <f t="shared" si="402"/>
        <v>8.17</v>
      </c>
      <c r="AE129" s="286">
        <v>8.33</v>
      </c>
      <c r="AF129" s="286">
        <v>8.33</v>
      </c>
      <c r="AG129" s="287">
        <f t="shared" si="403"/>
        <v>8.33</v>
      </c>
      <c r="AH129" s="286">
        <v>11</v>
      </c>
      <c r="AI129" s="286">
        <v>11</v>
      </c>
      <c r="AJ129" s="287">
        <f t="shared" si="404"/>
        <v>11</v>
      </c>
      <c r="AK129" s="286">
        <v>10</v>
      </c>
      <c r="AL129" s="287">
        <f t="shared" si="405"/>
        <v>10</v>
      </c>
      <c r="AM129" s="286">
        <v>10</v>
      </c>
      <c r="AN129" s="287">
        <f t="shared" ref="AN129" si="418">AM129</f>
        <v>10</v>
      </c>
      <c r="AO129" s="286">
        <v>13</v>
      </c>
      <c r="AP129" s="287">
        <f t="shared" si="407"/>
        <v>13</v>
      </c>
      <c r="AQ129" s="286">
        <v>11</v>
      </c>
      <c r="AR129" s="287">
        <f t="shared" ref="AR129" si="419">AQ129</f>
        <v>11</v>
      </c>
      <c r="AS129" s="286">
        <v>7</v>
      </c>
      <c r="AT129" s="287">
        <f t="shared" si="409"/>
        <v>7</v>
      </c>
      <c r="AU129" s="286">
        <v>14</v>
      </c>
      <c r="AV129" s="288">
        <f t="shared" ref="AV129" si="420">AU129</f>
        <v>14</v>
      </c>
    </row>
    <row r="130" spans="1:48" ht="18" customHeight="1">
      <c r="A130" s="317"/>
      <c r="B130" s="285">
        <v>115</v>
      </c>
      <c r="C130" s="176" t="s">
        <v>995</v>
      </c>
      <c r="D130" s="176" t="s">
        <v>997</v>
      </c>
      <c r="E130" s="176" t="s">
        <v>130</v>
      </c>
      <c r="F130" s="15">
        <v>4.5</v>
      </c>
      <c r="G130" s="15">
        <v>10.5</v>
      </c>
      <c r="H130" s="20">
        <f t="shared" si="400"/>
        <v>6.5</v>
      </c>
      <c r="I130" s="15">
        <v>12</v>
      </c>
      <c r="J130" s="15">
        <v>11</v>
      </c>
      <c r="K130" s="20">
        <f t="shared" si="401"/>
        <v>11.666666666666666</v>
      </c>
      <c r="L130" s="15">
        <v>5.5</v>
      </c>
      <c r="M130" s="15">
        <v>10.5</v>
      </c>
      <c r="N130" s="20">
        <f t="shared" si="411"/>
        <v>7.166666666666667</v>
      </c>
      <c r="O130" s="16">
        <v>14</v>
      </c>
      <c r="P130" s="20">
        <f t="shared" si="412"/>
        <v>14</v>
      </c>
      <c r="Q130" s="16">
        <v>18</v>
      </c>
      <c r="R130" s="20">
        <f t="shared" si="413"/>
        <v>18</v>
      </c>
      <c r="S130" s="16">
        <v>7.5</v>
      </c>
      <c r="T130" s="20">
        <f t="shared" si="414"/>
        <v>7.5</v>
      </c>
      <c r="U130" s="16">
        <v>3.25</v>
      </c>
      <c r="V130" s="20">
        <f t="shared" si="415"/>
        <v>3.25</v>
      </c>
      <c r="W130" s="16">
        <v>6</v>
      </c>
      <c r="X130" s="20">
        <f t="shared" si="416"/>
        <v>6</v>
      </c>
      <c r="Y130" s="16">
        <v>9</v>
      </c>
      <c r="Z130" s="20">
        <f t="shared" si="417"/>
        <v>9</v>
      </c>
      <c r="AA130" s="148"/>
      <c r="AB130" s="7">
        <v>9.5</v>
      </c>
      <c r="AC130" s="7">
        <v>8.5</v>
      </c>
      <c r="AD130" s="20">
        <f t="shared" si="402"/>
        <v>9.1666666666666661</v>
      </c>
      <c r="AE130" s="172">
        <v>13.5</v>
      </c>
      <c r="AF130" s="7">
        <v>10</v>
      </c>
      <c r="AG130" s="20">
        <f t="shared" si="403"/>
        <v>12.333333333333334</v>
      </c>
      <c r="AH130" s="7">
        <v>11</v>
      </c>
      <c r="AI130" s="7">
        <v>10</v>
      </c>
      <c r="AJ130" s="20">
        <f t="shared" si="404"/>
        <v>10.666666666666666</v>
      </c>
      <c r="AK130" s="7">
        <v>10</v>
      </c>
      <c r="AL130" s="20">
        <f t="shared" si="405"/>
        <v>10</v>
      </c>
      <c r="AM130" s="7">
        <v>12</v>
      </c>
      <c r="AN130" s="20">
        <f t="shared" ref="AN130" si="421">AM130</f>
        <v>12</v>
      </c>
      <c r="AO130" s="7">
        <v>11</v>
      </c>
      <c r="AP130" s="20">
        <f t="shared" si="407"/>
        <v>11</v>
      </c>
      <c r="AQ130" s="7">
        <v>7</v>
      </c>
      <c r="AR130" s="20">
        <f t="shared" ref="AR130" si="422">AQ130</f>
        <v>7</v>
      </c>
      <c r="AS130" s="7">
        <v>12.5</v>
      </c>
      <c r="AT130" s="20">
        <f t="shared" si="409"/>
        <v>12.5</v>
      </c>
      <c r="AU130" s="7">
        <v>8.5</v>
      </c>
      <c r="AV130" s="144">
        <f t="shared" ref="AV130" si="423">AU130</f>
        <v>8.5</v>
      </c>
    </row>
    <row r="131" spans="1:48" ht="18" customHeight="1">
      <c r="A131" s="317"/>
      <c r="B131" s="285">
        <v>116</v>
      </c>
      <c r="C131" s="176" t="s">
        <v>1004</v>
      </c>
      <c r="D131" s="176" t="s">
        <v>1005</v>
      </c>
      <c r="E131" s="176" t="s">
        <v>968</v>
      </c>
      <c r="F131" s="15">
        <v>10</v>
      </c>
      <c r="G131" s="15">
        <v>12</v>
      </c>
      <c r="H131" s="20">
        <f t="shared" si="400"/>
        <v>10.666666666666666</v>
      </c>
      <c r="I131" s="15">
        <v>14</v>
      </c>
      <c r="J131" s="15">
        <v>10</v>
      </c>
      <c r="K131" s="20">
        <f t="shared" si="401"/>
        <v>12.666666666666666</v>
      </c>
      <c r="L131" s="15">
        <v>7</v>
      </c>
      <c r="M131" s="15">
        <v>10</v>
      </c>
      <c r="N131" s="20">
        <f t="shared" si="411"/>
        <v>8</v>
      </c>
      <c r="O131" s="16">
        <v>14</v>
      </c>
      <c r="P131" s="20">
        <f t="shared" si="412"/>
        <v>14</v>
      </c>
      <c r="Q131" s="16">
        <v>10</v>
      </c>
      <c r="R131" s="20">
        <f t="shared" si="413"/>
        <v>10</v>
      </c>
      <c r="S131" s="16">
        <v>6.5</v>
      </c>
      <c r="T131" s="20">
        <f t="shared" si="414"/>
        <v>6.5</v>
      </c>
      <c r="U131" s="16">
        <v>5</v>
      </c>
      <c r="V131" s="20">
        <f t="shared" si="415"/>
        <v>5</v>
      </c>
      <c r="W131" s="16">
        <v>7</v>
      </c>
      <c r="X131" s="20">
        <f t="shared" si="416"/>
        <v>7</v>
      </c>
      <c r="Y131" s="16">
        <v>11.5</v>
      </c>
      <c r="Z131" s="20">
        <f t="shared" si="417"/>
        <v>11.5</v>
      </c>
      <c r="AA131" s="148"/>
      <c r="AB131" s="7">
        <v>10</v>
      </c>
      <c r="AC131" s="7">
        <v>11</v>
      </c>
      <c r="AD131" s="20">
        <f t="shared" si="402"/>
        <v>10.333333333333334</v>
      </c>
      <c r="AE131" s="7">
        <v>13</v>
      </c>
      <c r="AF131" s="7">
        <v>10</v>
      </c>
      <c r="AG131" s="20">
        <f t="shared" si="403"/>
        <v>12</v>
      </c>
      <c r="AH131" s="7">
        <v>8</v>
      </c>
      <c r="AI131" s="7">
        <v>12.5</v>
      </c>
      <c r="AJ131" s="20">
        <f t="shared" si="404"/>
        <v>9.5</v>
      </c>
      <c r="AK131" s="7">
        <v>8</v>
      </c>
      <c r="AL131" s="20">
        <f t="shared" si="405"/>
        <v>8</v>
      </c>
      <c r="AM131" s="7">
        <v>10</v>
      </c>
      <c r="AN131" s="20">
        <f t="shared" ref="AN131" si="424">AM131</f>
        <v>10</v>
      </c>
      <c r="AO131" s="7">
        <v>13</v>
      </c>
      <c r="AP131" s="20">
        <f t="shared" si="407"/>
        <v>13</v>
      </c>
      <c r="AQ131" s="7">
        <v>10.5</v>
      </c>
      <c r="AR131" s="20">
        <f t="shared" ref="AR131" si="425">AQ131</f>
        <v>10.5</v>
      </c>
      <c r="AS131" s="7">
        <v>13.5</v>
      </c>
      <c r="AT131" s="20">
        <f t="shared" si="409"/>
        <v>13.5</v>
      </c>
      <c r="AU131" s="7">
        <v>10</v>
      </c>
      <c r="AV131" s="144">
        <f t="shared" ref="AV131" si="426">AU131</f>
        <v>10</v>
      </c>
    </row>
    <row r="132" spans="1:48" ht="18" customHeight="1" thickBot="1">
      <c r="A132" s="317"/>
      <c r="B132" s="285">
        <v>117</v>
      </c>
      <c r="C132" s="176" t="s">
        <v>1010</v>
      </c>
      <c r="D132" s="176" t="s">
        <v>1012</v>
      </c>
      <c r="E132" s="176" t="s">
        <v>15</v>
      </c>
      <c r="F132" s="15">
        <v>7.5</v>
      </c>
      <c r="G132" s="15">
        <v>10</v>
      </c>
      <c r="H132" s="20">
        <f t="shared" si="400"/>
        <v>8.3333333333333339</v>
      </c>
      <c r="I132" s="15">
        <v>17</v>
      </c>
      <c r="J132" s="15">
        <v>11.5</v>
      </c>
      <c r="K132" s="20">
        <f t="shared" si="401"/>
        <v>15.166666666666666</v>
      </c>
      <c r="L132" s="15">
        <v>9</v>
      </c>
      <c r="M132" s="15">
        <v>12.5</v>
      </c>
      <c r="N132" s="20">
        <f t="shared" si="411"/>
        <v>10.166666666666666</v>
      </c>
      <c r="O132" s="16">
        <v>15</v>
      </c>
      <c r="P132" s="20">
        <f t="shared" si="412"/>
        <v>15</v>
      </c>
      <c r="Q132" s="16">
        <v>7.5</v>
      </c>
      <c r="R132" s="20">
        <f t="shared" si="413"/>
        <v>7.5</v>
      </c>
      <c r="S132" s="16">
        <v>11</v>
      </c>
      <c r="T132" s="20">
        <f t="shared" si="414"/>
        <v>11</v>
      </c>
      <c r="U132" s="16">
        <v>14.5</v>
      </c>
      <c r="V132" s="20">
        <f t="shared" si="415"/>
        <v>14.5</v>
      </c>
      <c r="W132" s="16">
        <v>5</v>
      </c>
      <c r="X132" s="20">
        <f t="shared" si="416"/>
        <v>5</v>
      </c>
      <c r="Y132" s="16">
        <v>12</v>
      </c>
      <c r="Z132" s="20">
        <f t="shared" si="417"/>
        <v>12</v>
      </c>
      <c r="AA132" s="148"/>
      <c r="AB132" s="7">
        <v>11.5</v>
      </c>
      <c r="AC132" s="7">
        <v>10</v>
      </c>
      <c r="AD132" s="20">
        <f t="shared" si="402"/>
        <v>11</v>
      </c>
      <c r="AE132" s="7">
        <v>9</v>
      </c>
      <c r="AF132" s="7">
        <v>10</v>
      </c>
      <c r="AG132" s="20">
        <f t="shared" si="403"/>
        <v>9.3333333333333339</v>
      </c>
      <c r="AH132" s="7">
        <v>10.5</v>
      </c>
      <c r="AI132" s="7">
        <v>10</v>
      </c>
      <c r="AJ132" s="20">
        <f t="shared" si="404"/>
        <v>10.333333333333334</v>
      </c>
      <c r="AK132" s="7">
        <v>5.5</v>
      </c>
      <c r="AL132" s="20">
        <f t="shared" si="405"/>
        <v>5.5</v>
      </c>
      <c r="AM132" s="7">
        <v>11.5</v>
      </c>
      <c r="AN132" s="20">
        <f t="shared" ref="AN132" si="427">AM132</f>
        <v>11.5</v>
      </c>
      <c r="AO132" s="7">
        <v>11</v>
      </c>
      <c r="AP132" s="20">
        <f t="shared" si="407"/>
        <v>11</v>
      </c>
      <c r="AQ132" s="7">
        <v>8.5</v>
      </c>
      <c r="AR132" s="20">
        <f t="shared" ref="AR132" si="428">AQ132</f>
        <v>8.5</v>
      </c>
      <c r="AS132" s="7">
        <v>13.5</v>
      </c>
      <c r="AT132" s="20">
        <f t="shared" si="409"/>
        <v>13.5</v>
      </c>
      <c r="AU132" s="7">
        <v>13</v>
      </c>
      <c r="AV132" s="144">
        <f t="shared" ref="AV132" si="429">AU132</f>
        <v>13</v>
      </c>
    </row>
    <row r="133" spans="1:48" ht="18" customHeight="1">
      <c r="A133" s="298" t="s">
        <v>1185</v>
      </c>
      <c r="B133" s="285">
        <v>118</v>
      </c>
      <c r="C133" s="176" t="s">
        <v>1013</v>
      </c>
      <c r="D133" s="176" t="s">
        <v>1014</v>
      </c>
      <c r="E133" s="176" t="s">
        <v>1015</v>
      </c>
      <c r="F133" s="16">
        <v>7</v>
      </c>
      <c r="G133" s="16">
        <v>11</v>
      </c>
      <c r="H133" s="20">
        <f t="shared" si="400"/>
        <v>8.3333333333333339</v>
      </c>
      <c r="I133" s="16">
        <v>10</v>
      </c>
      <c r="J133" s="16">
        <v>10</v>
      </c>
      <c r="K133" s="20">
        <f t="shared" si="401"/>
        <v>10</v>
      </c>
      <c r="L133" s="16">
        <v>12</v>
      </c>
      <c r="M133" s="16">
        <v>12.5</v>
      </c>
      <c r="N133" s="20">
        <f t="shared" si="411"/>
        <v>12.166666666666666</v>
      </c>
      <c r="O133" s="16">
        <v>10</v>
      </c>
      <c r="P133" s="20">
        <f t="shared" si="412"/>
        <v>10</v>
      </c>
      <c r="Q133" s="16">
        <v>8.5</v>
      </c>
      <c r="R133" s="20">
        <f t="shared" si="413"/>
        <v>8.5</v>
      </c>
      <c r="S133" s="16">
        <v>7.5</v>
      </c>
      <c r="T133" s="20">
        <f t="shared" si="414"/>
        <v>7.5</v>
      </c>
      <c r="U133" s="16">
        <v>8</v>
      </c>
      <c r="V133" s="20">
        <f t="shared" si="415"/>
        <v>8</v>
      </c>
      <c r="W133" s="16">
        <v>7</v>
      </c>
      <c r="X133" s="20">
        <f t="shared" si="416"/>
        <v>7</v>
      </c>
      <c r="Y133" s="16">
        <v>8</v>
      </c>
      <c r="Z133" s="20">
        <f t="shared" si="417"/>
        <v>8</v>
      </c>
      <c r="AA133" s="148"/>
      <c r="AB133" s="7">
        <v>6.5</v>
      </c>
      <c r="AC133" s="7">
        <v>11.5</v>
      </c>
      <c r="AD133" s="20">
        <f t="shared" si="402"/>
        <v>8.1666666666666661</v>
      </c>
      <c r="AE133" s="7">
        <v>6</v>
      </c>
      <c r="AF133" s="7">
        <v>15</v>
      </c>
      <c r="AG133" s="20">
        <f t="shared" si="403"/>
        <v>9</v>
      </c>
      <c r="AH133" s="7">
        <v>12</v>
      </c>
      <c r="AI133" s="7">
        <v>11</v>
      </c>
      <c r="AJ133" s="20">
        <f t="shared" si="404"/>
        <v>11.666666666666666</v>
      </c>
      <c r="AK133" s="7">
        <v>5.5</v>
      </c>
      <c r="AL133" s="20">
        <f t="shared" si="405"/>
        <v>5.5</v>
      </c>
      <c r="AM133" s="7">
        <v>8.5</v>
      </c>
      <c r="AN133" s="20">
        <f t="shared" ref="AN133" si="430">AM133</f>
        <v>8.5</v>
      </c>
      <c r="AO133" s="7">
        <v>10</v>
      </c>
      <c r="AP133" s="20">
        <f t="shared" si="407"/>
        <v>10</v>
      </c>
      <c r="AQ133" s="7">
        <v>11</v>
      </c>
      <c r="AR133" s="20">
        <f t="shared" ref="AR133" si="431">AQ133</f>
        <v>11</v>
      </c>
      <c r="AS133" s="7">
        <v>10</v>
      </c>
      <c r="AT133" s="20">
        <f t="shared" si="409"/>
        <v>10</v>
      </c>
      <c r="AU133" s="7">
        <v>12</v>
      </c>
      <c r="AV133" s="144">
        <f t="shared" ref="AV133" si="432">AU133</f>
        <v>12</v>
      </c>
    </row>
    <row r="134" spans="1:48" ht="18" customHeight="1">
      <c r="A134" s="299"/>
      <c r="B134" s="285">
        <v>119</v>
      </c>
      <c r="C134" s="176" t="s">
        <v>1016</v>
      </c>
      <c r="D134" s="176" t="s">
        <v>1018</v>
      </c>
      <c r="E134" s="176" t="s">
        <v>968</v>
      </c>
      <c r="F134" s="16">
        <v>9</v>
      </c>
      <c r="G134" s="16">
        <v>11</v>
      </c>
      <c r="H134" s="20">
        <f t="shared" si="400"/>
        <v>9.6666666666666661</v>
      </c>
      <c r="I134" s="16">
        <v>11.5</v>
      </c>
      <c r="J134" s="16">
        <v>12</v>
      </c>
      <c r="K134" s="20">
        <f t="shared" si="401"/>
        <v>11.666666666666666</v>
      </c>
      <c r="L134" s="16">
        <v>11</v>
      </c>
      <c r="M134" s="16">
        <v>15</v>
      </c>
      <c r="N134" s="20">
        <f t="shared" si="411"/>
        <v>12.333333333333334</v>
      </c>
      <c r="O134" s="16">
        <v>14</v>
      </c>
      <c r="P134" s="20">
        <f t="shared" si="412"/>
        <v>14</v>
      </c>
      <c r="Q134" s="16">
        <v>7.5</v>
      </c>
      <c r="R134" s="20">
        <f t="shared" si="413"/>
        <v>7.5</v>
      </c>
      <c r="S134" s="16">
        <v>9</v>
      </c>
      <c r="T134" s="20">
        <f t="shared" si="414"/>
        <v>9</v>
      </c>
      <c r="U134" s="16">
        <v>2.5</v>
      </c>
      <c r="V134" s="20">
        <f t="shared" si="415"/>
        <v>2.5</v>
      </c>
      <c r="W134" s="16">
        <v>8</v>
      </c>
      <c r="X134" s="20">
        <f t="shared" si="416"/>
        <v>8</v>
      </c>
      <c r="Y134" s="16">
        <v>6</v>
      </c>
      <c r="Z134" s="20">
        <f t="shared" si="417"/>
        <v>6</v>
      </c>
      <c r="AA134" s="148"/>
      <c r="AB134" s="7">
        <v>11.5</v>
      </c>
      <c r="AC134" s="7">
        <v>11.5</v>
      </c>
      <c r="AD134" s="20">
        <f t="shared" si="402"/>
        <v>11.5</v>
      </c>
      <c r="AE134" s="212">
        <v>12</v>
      </c>
      <c r="AF134" s="7">
        <v>11</v>
      </c>
      <c r="AG134" s="20">
        <f t="shared" si="403"/>
        <v>11.666666666666666</v>
      </c>
      <c r="AH134" s="7">
        <v>15.5</v>
      </c>
      <c r="AI134" s="7">
        <v>11.5</v>
      </c>
      <c r="AJ134" s="20">
        <f t="shared" si="404"/>
        <v>14.166666666666666</v>
      </c>
      <c r="AK134" s="7">
        <v>8</v>
      </c>
      <c r="AL134" s="20">
        <f t="shared" si="405"/>
        <v>8</v>
      </c>
      <c r="AM134" s="7">
        <v>9</v>
      </c>
      <c r="AN134" s="20">
        <f t="shared" ref="AN134" si="433">AM134</f>
        <v>9</v>
      </c>
      <c r="AO134" s="7">
        <v>10</v>
      </c>
      <c r="AP134" s="20">
        <f t="shared" si="407"/>
        <v>10</v>
      </c>
      <c r="AQ134" s="7">
        <v>10.5</v>
      </c>
      <c r="AR134" s="20">
        <f t="shared" ref="AR134" si="434">AQ134</f>
        <v>10.5</v>
      </c>
      <c r="AS134" s="7">
        <v>14.5</v>
      </c>
      <c r="AT134" s="20">
        <f t="shared" si="409"/>
        <v>14.5</v>
      </c>
      <c r="AU134" s="7">
        <v>10</v>
      </c>
      <c r="AV134" s="144">
        <f t="shared" ref="AV134" si="435">AU134</f>
        <v>10</v>
      </c>
    </row>
    <row r="135" spans="1:48" ht="18" customHeight="1">
      <c r="A135" s="299"/>
      <c r="B135" s="285">
        <v>120</v>
      </c>
      <c r="C135" s="176" t="s">
        <v>1019</v>
      </c>
      <c r="D135" s="176" t="s">
        <v>473</v>
      </c>
      <c r="E135" s="176" t="s">
        <v>1021</v>
      </c>
      <c r="F135" s="15">
        <v>12</v>
      </c>
      <c r="G135" s="15">
        <v>10.5</v>
      </c>
      <c r="H135" s="20">
        <f t="shared" si="400"/>
        <v>11.5</v>
      </c>
      <c r="I135" s="15">
        <v>11</v>
      </c>
      <c r="J135" s="15">
        <v>13</v>
      </c>
      <c r="K135" s="20">
        <f t="shared" si="401"/>
        <v>11.666666666666666</v>
      </c>
      <c r="L135" s="15">
        <v>10.5</v>
      </c>
      <c r="M135" s="15">
        <v>12</v>
      </c>
      <c r="N135" s="20">
        <f t="shared" si="411"/>
        <v>11</v>
      </c>
      <c r="O135" s="16">
        <v>15</v>
      </c>
      <c r="P135" s="20">
        <f t="shared" si="412"/>
        <v>15</v>
      </c>
      <c r="Q135" s="16">
        <v>9</v>
      </c>
      <c r="R135" s="20">
        <f t="shared" si="413"/>
        <v>9</v>
      </c>
      <c r="S135" s="16">
        <v>10</v>
      </c>
      <c r="T135" s="20">
        <f t="shared" si="414"/>
        <v>10</v>
      </c>
      <c r="U135" s="16">
        <v>8</v>
      </c>
      <c r="V135" s="20">
        <f t="shared" si="415"/>
        <v>8</v>
      </c>
      <c r="W135" s="16">
        <v>4</v>
      </c>
      <c r="X135" s="20">
        <f t="shared" si="416"/>
        <v>4</v>
      </c>
      <c r="Y135" s="16">
        <v>11.5</v>
      </c>
      <c r="Z135" s="20">
        <f t="shared" si="417"/>
        <v>11.5</v>
      </c>
      <c r="AA135" s="148"/>
      <c r="AB135" s="286">
        <v>10.5</v>
      </c>
      <c r="AC135" s="286">
        <v>13</v>
      </c>
      <c r="AD135" s="287">
        <f t="shared" si="402"/>
        <v>11.333333333333334</v>
      </c>
      <c r="AE135" s="286">
        <v>11</v>
      </c>
      <c r="AF135" s="286">
        <v>12</v>
      </c>
      <c r="AG135" s="287">
        <f t="shared" si="403"/>
        <v>11.333333333333334</v>
      </c>
      <c r="AH135" s="286">
        <v>12.5</v>
      </c>
      <c r="AI135" s="286">
        <v>11.5</v>
      </c>
      <c r="AJ135" s="287">
        <f t="shared" si="404"/>
        <v>12.166666666666666</v>
      </c>
      <c r="AK135" s="286">
        <v>10</v>
      </c>
      <c r="AL135" s="287">
        <f t="shared" si="405"/>
        <v>10</v>
      </c>
      <c r="AM135" s="286">
        <v>6.5</v>
      </c>
      <c r="AN135" s="287">
        <f t="shared" ref="AN135" si="436">AM135</f>
        <v>6.5</v>
      </c>
      <c r="AO135" s="286">
        <v>10</v>
      </c>
      <c r="AP135" s="287">
        <f t="shared" si="407"/>
        <v>10</v>
      </c>
      <c r="AQ135" s="286">
        <v>12.5</v>
      </c>
      <c r="AR135" s="287">
        <f t="shared" ref="AR135" si="437">AQ135</f>
        <v>12.5</v>
      </c>
      <c r="AS135" s="286">
        <v>10</v>
      </c>
      <c r="AT135" s="287">
        <f t="shared" si="409"/>
        <v>10</v>
      </c>
      <c r="AU135" s="286">
        <v>6.5</v>
      </c>
      <c r="AV135" s="288">
        <f t="shared" ref="AV135" si="438">AU135</f>
        <v>6.5</v>
      </c>
    </row>
    <row r="136" spans="1:48" ht="18" customHeight="1">
      <c r="A136" s="299"/>
      <c r="B136" s="285">
        <v>121</v>
      </c>
      <c r="C136" s="176" t="s">
        <v>474</v>
      </c>
      <c r="D136" s="176" t="s">
        <v>475</v>
      </c>
      <c r="E136" s="176" t="s">
        <v>322</v>
      </c>
      <c r="F136" s="15">
        <v>12.5</v>
      </c>
      <c r="G136" s="15">
        <v>12.5</v>
      </c>
      <c r="H136" s="20">
        <f t="shared" si="400"/>
        <v>12.5</v>
      </c>
      <c r="I136" s="15">
        <v>7</v>
      </c>
      <c r="J136" s="15">
        <v>7</v>
      </c>
      <c r="K136" s="20">
        <f t="shared" si="401"/>
        <v>7</v>
      </c>
      <c r="L136" s="15">
        <v>11.83</v>
      </c>
      <c r="M136" s="15">
        <v>11.83</v>
      </c>
      <c r="N136" s="20">
        <f t="shared" si="411"/>
        <v>11.83</v>
      </c>
      <c r="O136" s="16">
        <v>10</v>
      </c>
      <c r="P136" s="20">
        <f t="shared" si="412"/>
        <v>10</v>
      </c>
      <c r="Q136" s="16">
        <v>8</v>
      </c>
      <c r="R136" s="20">
        <f t="shared" si="413"/>
        <v>8</v>
      </c>
      <c r="S136" s="16">
        <v>10</v>
      </c>
      <c r="T136" s="20">
        <f t="shared" si="414"/>
        <v>10</v>
      </c>
      <c r="U136" s="16">
        <v>6</v>
      </c>
      <c r="V136" s="20">
        <f t="shared" si="415"/>
        <v>6</v>
      </c>
      <c r="W136" s="16">
        <v>10</v>
      </c>
      <c r="X136" s="20">
        <f t="shared" si="416"/>
        <v>10</v>
      </c>
      <c r="Y136" s="16">
        <v>9</v>
      </c>
      <c r="Z136" s="20">
        <f t="shared" si="417"/>
        <v>9</v>
      </c>
      <c r="AA136" s="148"/>
      <c r="AB136" s="286">
        <v>10.67</v>
      </c>
      <c r="AC136" s="286">
        <v>10.67</v>
      </c>
      <c r="AD136" s="287">
        <f t="shared" si="402"/>
        <v>10.67</v>
      </c>
      <c r="AE136" s="286">
        <v>7</v>
      </c>
      <c r="AF136" s="286">
        <v>7</v>
      </c>
      <c r="AG136" s="287">
        <f t="shared" si="403"/>
        <v>7</v>
      </c>
      <c r="AH136" s="286">
        <v>12.5</v>
      </c>
      <c r="AI136" s="286">
        <v>12.5</v>
      </c>
      <c r="AJ136" s="287">
        <f t="shared" si="404"/>
        <v>12.5</v>
      </c>
      <c r="AK136" s="286">
        <v>10.5</v>
      </c>
      <c r="AL136" s="287">
        <f t="shared" si="405"/>
        <v>10.5</v>
      </c>
      <c r="AM136" s="286">
        <v>12</v>
      </c>
      <c r="AN136" s="287">
        <f t="shared" ref="AN136" si="439">AM136</f>
        <v>12</v>
      </c>
      <c r="AO136" s="286">
        <v>10</v>
      </c>
      <c r="AP136" s="287">
        <f t="shared" si="407"/>
        <v>10</v>
      </c>
      <c r="AQ136" s="286">
        <v>10</v>
      </c>
      <c r="AR136" s="287">
        <f t="shared" ref="AR136" si="440">AQ136</f>
        <v>10</v>
      </c>
      <c r="AS136" s="286">
        <v>10</v>
      </c>
      <c r="AT136" s="287">
        <f t="shared" si="409"/>
        <v>10</v>
      </c>
      <c r="AU136" s="286">
        <v>6</v>
      </c>
      <c r="AV136" s="288">
        <f t="shared" ref="AV136" si="441">AU136</f>
        <v>6</v>
      </c>
    </row>
    <row r="137" spans="1:48" ht="18" customHeight="1">
      <c r="A137" s="299"/>
      <c r="B137" s="285">
        <v>122</v>
      </c>
      <c r="C137" s="176" t="s">
        <v>1026</v>
      </c>
      <c r="D137" s="176" t="s">
        <v>1028</v>
      </c>
      <c r="E137" s="176" t="s">
        <v>120</v>
      </c>
      <c r="F137" s="16">
        <v>7.5</v>
      </c>
      <c r="G137" s="16">
        <v>10.5</v>
      </c>
      <c r="H137" s="20">
        <f t="shared" si="400"/>
        <v>8.5</v>
      </c>
      <c r="I137" s="16">
        <v>6</v>
      </c>
      <c r="J137" s="16">
        <v>13</v>
      </c>
      <c r="K137" s="20">
        <f t="shared" si="401"/>
        <v>8.3333333333333339</v>
      </c>
      <c r="L137" s="16">
        <v>15</v>
      </c>
      <c r="M137" s="16">
        <v>11.5</v>
      </c>
      <c r="N137" s="20">
        <f t="shared" si="411"/>
        <v>13.833333333333334</v>
      </c>
      <c r="O137" s="16">
        <v>15</v>
      </c>
      <c r="P137" s="20">
        <f t="shared" si="412"/>
        <v>15</v>
      </c>
      <c r="Q137" s="16">
        <v>5.5</v>
      </c>
      <c r="R137" s="20">
        <f t="shared" si="413"/>
        <v>5.5</v>
      </c>
      <c r="S137" s="16">
        <v>9.5</v>
      </c>
      <c r="T137" s="20">
        <f t="shared" si="414"/>
        <v>9.5</v>
      </c>
      <c r="U137" s="16">
        <v>8</v>
      </c>
      <c r="V137" s="20">
        <f t="shared" si="415"/>
        <v>8</v>
      </c>
      <c r="W137" s="16">
        <v>6</v>
      </c>
      <c r="X137" s="20">
        <f t="shared" si="416"/>
        <v>6</v>
      </c>
      <c r="Y137" s="16">
        <v>15</v>
      </c>
      <c r="Z137" s="20">
        <f t="shared" si="417"/>
        <v>15</v>
      </c>
      <c r="AA137" s="148"/>
      <c r="AB137" s="7">
        <v>6</v>
      </c>
      <c r="AC137" s="7">
        <v>11</v>
      </c>
      <c r="AD137" s="20">
        <f t="shared" si="402"/>
        <v>7.666666666666667</v>
      </c>
      <c r="AE137" s="7">
        <v>9</v>
      </c>
      <c r="AF137" s="7">
        <v>10</v>
      </c>
      <c r="AG137" s="20">
        <f t="shared" si="403"/>
        <v>9.3333333333333339</v>
      </c>
      <c r="AH137" s="7">
        <v>10.5</v>
      </c>
      <c r="AI137" s="7">
        <v>13</v>
      </c>
      <c r="AJ137" s="20">
        <f t="shared" si="404"/>
        <v>11.333333333333334</v>
      </c>
      <c r="AK137" s="7">
        <v>3</v>
      </c>
      <c r="AL137" s="20">
        <f t="shared" si="405"/>
        <v>3</v>
      </c>
      <c r="AM137" s="7">
        <v>10</v>
      </c>
      <c r="AN137" s="20">
        <f t="shared" ref="AN137" si="442">AM137</f>
        <v>10</v>
      </c>
      <c r="AO137" s="7">
        <v>10</v>
      </c>
      <c r="AP137" s="20">
        <f t="shared" si="407"/>
        <v>10</v>
      </c>
      <c r="AQ137" s="7">
        <v>10</v>
      </c>
      <c r="AR137" s="20">
        <f t="shared" ref="AR137" si="443">AQ137</f>
        <v>10</v>
      </c>
      <c r="AS137" s="7">
        <v>13.5</v>
      </c>
      <c r="AT137" s="20">
        <f t="shared" si="409"/>
        <v>13.5</v>
      </c>
      <c r="AU137" s="7">
        <v>7</v>
      </c>
      <c r="AV137" s="144">
        <f t="shared" ref="AV137" si="444">AU137</f>
        <v>7</v>
      </c>
    </row>
    <row r="138" spans="1:48" ht="18" customHeight="1">
      <c r="A138" s="299"/>
      <c r="B138" s="285">
        <v>123</v>
      </c>
      <c r="C138" s="176" t="s">
        <v>1029</v>
      </c>
      <c r="D138" s="176" t="s">
        <v>1031</v>
      </c>
      <c r="E138" s="176" t="s">
        <v>758</v>
      </c>
      <c r="F138" s="16">
        <v>3</v>
      </c>
      <c r="G138" s="16">
        <v>10</v>
      </c>
      <c r="H138" s="20">
        <f t="shared" si="400"/>
        <v>5.333333333333333</v>
      </c>
      <c r="I138" s="16">
        <v>7</v>
      </c>
      <c r="J138" s="16">
        <v>12.5</v>
      </c>
      <c r="K138" s="20">
        <f t="shared" si="401"/>
        <v>8.8333333333333339</v>
      </c>
      <c r="L138" s="16">
        <v>7</v>
      </c>
      <c r="M138" s="16">
        <v>11</v>
      </c>
      <c r="N138" s="20">
        <f t="shared" si="411"/>
        <v>8.3333333333333339</v>
      </c>
      <c r="O138" s="16">
        <v>13</v>
      </c>
      <c r="P138" s="20">
        <f t="shared" si="412"/>
        <v>13</v>
      </c>
      <c r="Q138" s="16">
        <v>10</v>
      </c>
      <c r="R138" s="20">
        <f t="shared" si="413"/>
        <v>10</v>
      </c>
      <c r="S138" s="16">
        <v>7</v>
      </c>
      <c r="T138" s="20">
        <f t="shared" si="414"/>
        <v>7</v>
      </c>
      <c r="U138" s="16">
        <v>8.5</v>
      </c>
      <c r="V138" s="20">
        <f t="shared" si="415"/>
        <v>8.5</v>
      </c>
      <c r="W138" s="16">
        <v>4</v>
      </c>
      <c r="X138" s="20">
        <f t="shared" si="416"/>
        <v>4</v>
      </c>
      <c r="Y138" s="16">
        <v>10</v>
      </c>
      <c r="Z138" s="20">
        <f t="shared" si="417"/>
        <v>10</v>
      </c>
      <c r="AA138" s="148"/>
      <c r="AB138" s="7">
        <v>5.5</v>
      </c>
      <c r="AC138" s="7">
        <v>10.5</v>
      </c>
      <c r="AD138" s="20">
        <f t="shared" si="402"/>
        <v>7.166666666666667</v>
      </c>
      <c r="AE138" s="7">
        <v>3</v>
      </c>
      <c r="AF138" s="7">
        <v>10</v>
      </c>
      <c r="AG138" s="20">
        <f t="shared" si="403"/>
        <v>5.333333333333333</v>
      </c>
      <c r="AH138" s="7">
        <v>14</v>
      </c>
      <c r="AI138" s="7">
        <v>11.5</v>
      </c>
      <c r="AJ138" s="20">
        <f t="shared" si="404"/>
        <v>13.166666666666666</v>
      </c>
      <c r="AK138" s="7">
        <v>2.5</v>
      </c>
      <c r="AL138" s="20">
        <f t="shared" si="405"/>
        <v>2.5</v>
      </c>
      <c r="AM138" s="7">
        <v>9</v>
      </c>
      <c r="AN138" s="20">
        <f t="shared" ref="AN138" si="445">AM138</f>
        <v>9</v>
      </c>
      <c r="AO138" s="7">
        <v>8</v>
      </c>
      <c r="AP138" s="20">
        <f t="shared" si="407"/>
        <v>8</v>
      </c>
      <c r="AQ138" s="7">
        <v>4</v>
      </c>
      <c r="AR138" s="20">
        <f t="shared" ref="AR138" si="446">AQ138</f>
        <v>4</v>
      </c>
      <c r="AS138" s="7">
        <v>6</v>
      </c>
      <c r="AT138" s="20">
        <f t="shared" si="409"/>
        <v>6</v>
      </c>
      <c r="AU138" s="7">
        <v>10</v>
      </c>
      <c r="AV138" s="144">
        <f t="shared" ref="AV138" si="447">AU138</f>
        <v>10</v>
      </c>
    </row>
    <row r="139" spans="1:48" ht="18" customHeight="1">
      <c r="A139" s="299"/>
      <c r="B139" s="285">
        <v>124</v>
      </c>
      <c r="C139" s="176" t="s">
        <v>1032</v>
      </c>
      <c r="D139" s="176" t="s">
        <v>1033</v>
      </c>
      <c r="E139" s="176" t="s">
        <v>1034</v>
      </c>
      <c r="F139" s="16">
        <v>4</v>
      </c>
      <c r="G139" s="16">
        <v>12</v>
      </c>
      <c r="H139" s="20">
        <f t="shared" si="400"/>
        <v>6.666666666666667</v>
      </c>
      <c r="I139" s="16">
        <v>11</v>
      </c>
      <c r="J139" s="16">
        <v>14</v>
      </c>
      <c r="K139" s="20">
        <f t="shared" si="401"/>
        <v>12</v>
      </c>
      <c r="L139" s="16">
        <v>13.5</v>
      </c>
      <c r="M139" s="16">
        <v>8</v>
      </c>
      <c r="N139" s="20">
        <f t="shared" si="411"/>
        <v>11.666666666666666</v>
      </c>
      <c r="O139" s="16">
        <v>14</v>
      </c>
      <c r="P139" s="20">
        <f t="shared" si="412"/>
        <v>14</v>
      </c>
      <c r="Q139" s="16">
        <v>7.5</v>
      </c>
      <c r="R139" s="20">
        <f t="shared" si="413"/>
        <v>7.5</v>
      </c>
      <c r="S139" s="16">
        <v>10</v>
      </c>
      <c r="T139" s="20">
        <f t="shared" si="414"/>
        <v>10</v>
      </c>
      <c r="U139" s="16">
        <v>6.5</v>
      </c>
      <c r="V139" s="20">
        <f t="shared" si="415"/>
        <v>6.5</v>
      </c>
      <c r="W139" s="16">
        <v>5</v>
      </c>
      <c r="X139" s="20">
        <f t="shared" si="416"/>
        <v>5</v>
      </c>
      <c r="Y139" s="16">
        <v>2</v>
      </c>
      <c r="Z139" s="20">
        <f t="shared" si="417"/>
        <v>2</v>
      </c>
      <c r="AA139" s="148"/>
      <c r="AB139" s="7">
        <v>5.5</v>
      </c>
      <c r="AC139" s="7">
        <v>12.5</v>
      </c>
      <c r="AD139" s="20">
        <f t="shared" si="402"/>
        <v>7.833333333333333</v>
      </c>
      <c r="AE139" s="7">
        <v>0</v>
      </c>
      <c r="AF139" s="7">
        <v>10.5</v>
      </c>
      <c r="AG139" s="20">
        <f t="shared" si="403"/>
        <v>3.5</v>
      </c>
      <c r="AH139" s="7">
        <v>15.5</v>
      </c>
      <c r="AI139" s="7">
        <v>13.5</v>
      </c>
      <c r="AJ139" s="20">
        <f t="shared" si="404"/>
        <v>14.833333333333334</v>
      </c>
      <c r="AK139" s="7">
        <v>6</v>
      </c>
      <c r="AL139" s="20">
        <f t="shared" si="405"/>
        <v>6</v>
      </c>
      <c r="AM139" s="7">
        <v>7.5</v>
      </c>
      <c r="AN139" s="20">
        <f t="shared" ref="AN139" si="448">AM139</f>
        <v>7.5</v>
      </c>
      <c r="AO139" s="7">
        <v>9</v>
      </c>
      <c r="AP139" s="20">
        <f t="shared" si="407"/>
        <v>9</v>
      </c>
      <c r="AQ139" s="7">
        <v>4</v>
      </c>
      <c r="AR139" s="20">
        <f t="shared" ref="AR139" si="449">AQ139</f>
        <v>4</v>
      </c>
      <c r="AS139" s="7">
        <v>13.5</v>
      </c>
      <c r="AT139" s="20">
        <f t="shared" si="409"/>
        <v>13.5</v>
      </c>
      <c r="AU139" s="7">
        <v>6</v>
      </c>
      <c r="AV139" s="144">
        <f t="shared" ref="AV139" si="450">AU139</f>
        <v>6</v>
      </c>
    </row>
    <row r="140" spans="1:48" ht="18" customHeight="1" thickBot="1">
      <c r="A140" s="299"/>
      <c r="B140" s="285">
        <v>125</v>
      </c>
      <c r="C140" s="176" t="s">
        <v>476</v>
      </c>
      <c r="D140" s="176" t="s">
        <v>123</v>
      </c>
      <c r="E140" s="176" t="s">
        <v>113</v>
      </c>
      <c r="F140" s="140">
        <v>13.17</v>
      </c>
      <c r="G140" s="140">
        <v>13.17</v>
      </c>
      <c r="H140" s="146">
        <f t="shared" si="400"/>
        <v>13.17</v>
      </c>
      <c r="I140" s="140">
        <v>11</v>
      </c>
      <c r="J140" s="140">
        <v>12.5</v>
      </c>
      <c r="K140" s="146">
        <f t="shared" si="401"/>
        <v>11.5</v>
      </c>
      <c r="L140" s="140">
        <v>11</v>
      </c>
      <c r="M140" s="140">
        <v>11</v>
      </c>
      <c r="N140" s="20">
        <f t="shared" si="411"/>
        <v>11</v>
      </c>
      <c r="O140" s="16">
        <v>11.5</v>
      </c>
      <c r="P140" s="20">
        <f t="shared" si="412"/>
        <v>11.5</v>
      </c>
      <c r="Q140" s="16">
        <v>10</v>
      </c>
      <c r="R140" s="20">
        <f t="shared" si="413"/>
        <v>10</v>
      </c>
      <c r="S140" s="16">
        <v>10</v>
      </c>
      <c r="T140" s="20">
        <f t="shared" si="414"/>
        <v>10</v>
      </c>
      <c r="U140" s="16">
        <v>11</v>
      </c>
      <c r="V140" s="20">
        <f t="shared" si="415"/>
        <v>11</v>
      </c>
      <c r="W140" s="16">
        <v>10</v>
      </c>
      <c r="X140" s="20">
        <f t="shared" si="416"/>
        <v>10</v>
      </c>
      <c r="Y140" s="16">
        <v>10</v>
      </c>
      <c r="Z140" s="20">
        <f t="shared" si="417"/>
        <v>10</v>
      </c>
      <c r="AA140" s="151"/>
      <c r="AB140" s="286">
        <v>10.67</v>
      </c>
      <c r="AC140" s="286">
        <v>10.67</v>
      </c>
      <c r="AD140" s="287">
        <f t="shared" si="402"/>
        <v>10.67</v>
      </c>
      <c r="AE140" s="286">
        <v>10</v>
      </c>
      <c r="AF140" s="286">
        <v>10</v>
      </c>
      <c r="AG140" s="287">
        <f t="shared" si="403"/>
        <v>10</v>
      </c>
      <c r="AH140" s="286">
        <v>13.17</v>
      </c>
      <c r="AI140" s="286">
        <v>13.17</v>
      </c>
      <c r="AJ140" s="287">
        <f t="shared" si="404"/>
        <v>13.17</v>
      </c>
      <c r="AK140" s="286">
        <v>12.5</v>
      </c>
      <c r="AL140" s="287">
        <f t="shared" si="405"/>
        <v>12.5</v>
      </c>
      <c r="AM140" s="286">
        <v>10</v>
      </c>
      <c r="AN140" s="287">
        <f t="shared" ref="AN140" si="451">AM140</f>
        <v>10</v>
      </c>
      <c r="AO140" s="286">
        <v>7</v>
      </c>
      <c r="AP140" s="287">
        <f t="shared" si="407"/>
        <v>7</v>
      </c>
      <c r="AQ140" s="286">
        <v>8</v>
      </c>
      <c r="AR140" s="287">
        <f t="shared" ref="AR140" si="452">AQ140</f>
        <v>8</v>
      </c>
      <c r="AS140" s="286">
        <v>6.5</v>
      </c>
      <c r="AT140" s="287">
        <f t="shared" si="409"/>
        <v>6.5</v>
      </c>
      <c r="AU140" s="286">
        <v>13</v>
      </c>
      <c r="AV140" s="288">
        <f t="shared" ref="AV140" si="453">AU140</f>
        <v>13</v>
      </c>
    </row>
    <row r="141" spans="1:48" ht="18" customHeight="1">
      <c r="A141" s="299"/>
      <c r="B141" s="285">
        <v>126</v>
      </c>
      <c r="C141" s="176" t="s">
        <v>126</v>
      </c>
      <c r="D141" s="176" t="s">
        <v>127</v>
      </c>
      <c r="E141" s="176" t="s">
        <v>128</v>
      </c>
      <c r="F141" s="17">
        <v>10</v>
      </c>
      <c r="G141" s="17">
        <v>10</v>
      </c>
      <c r="H141" s="24">
        <f t="shared" si="400"/>
        <v>10</v>
      </c>
      <c r="I141" s="17">
        <v>5</v>
      </c>
      <c r="J141" s="17">
        <v>10</v>
      </c>
      <c r="K141" s="24">
        <f t="shared" si="401"/>
        <v>6.666666666666667</v>
      </c>
      <c r="L141" s="17">
        <v>7.5</v>
      </c>
      <c r="M141" s="17">
        <v>7.5</v>
      </c>
      <c r="N141" s="20">
        <f t="shared" si="411"/>
        <v>7.5</v>
      </c>
      <c r="O141" s="16">
        <v>7</v>
      </c>
      <c r="P141" s="20">
        <f t="shared" si="412"/>
        <v>7</v>
      </c>
      <c r="Q141" s="16">
        <v>10</v>
      </c>
      <c r="R141" s="20">
        <f t="shared" si="413"/>
        <v>10</v>
      </c>
      <c r="S141" s="16">
        <v>6.5</v>
      </c>
      <c r="T141" s="20">
        <f t="shared" si="414"/>
        <v>6.5</v>
      </c>
      <c r="U141" s="16">
        <v>11.5</v>
      </c>
      <c r="V141" s="20">
        <f t="shared" si="415"/>
        <v>11.5</v>
      </c>
      <c r="W141" s="16">
        <v>10</v>
      </c>
      <c r="X141" s="20">
        <f t="shared" si="416"/>
        <v>10</v>
      </c>
      <c r="Y141" s="16">
        <v>9</v>
      </c>
      <c r="Z141" s="20">
        <f t="shared" si="417"/>
        <v>9</v>
      </c>
      <c r="AA141" s="149"/>
      <c r="AB141" s="14" t="s">
        <v>1189</v>
      </c>
      <c r="AC141" s="14" t="s">
        <v>500</v>
      </c>
      <c r="AD141" s="24" t="e">
        <f t="shared" si="402"/>
        <v>#VALUE!</v>
      </c>
      <c r="AE141" s="14" t="s">
        <v>500</v>
      </c>
      <c r="AF141" s="14" t="s">
        <v>500</v>
      </c>
      <c r="AG141" s="20" t="s">
        <v>500</v>
      </c>
      <c r="AH141" s="14" t="s">
        <v>1190</v>
      </c>
      <c r="AI141" s="14">
        <v>11.5</v>
      </c>
      <c r="AJ141" s="24" t="e">
        <f t="shared" si="404"/>
        <v>#VALUE!</v>
      </c>
      <c r="AK141" s="14" t="s">
        <v>1190</v>
      </c>
      <c r="AL141" s="24" t="str">
        <f t="shared" si="405"/>
        <v>\</v>
      </c>
      <c r="AM141" s="14" t="s">
        <v>1207</v>
      </c>
      <c r="AN141" s="24" t="str">
        <f t="shared" ref="AN141" si="454">AM141</f>
        <v>Abs</v>
      </c>
      <c r="AO141" s="14" t="s">
        <v>1190</v>
      </c>
      <c r="AP141" s="24" t="str">
        <f t="shared" si="407"/>
        <v>\</v>
      </c>
      <c r="AQ141" s="14" t="s">
        <v>1190</v>
      </c>
      <c r="AR141" s="24" t="str">
        <f t="shared" ref="AR141" si="455">AQ141</f>
        <v>\</v>
      </c>
      <c r="AS141" s="14" t="s">
        <v>1190</v>
      </c>
      <c r="AT141" s="24" t="str">
        <f t="shared" si="409"/>
        <v>\</v>
      </c>
      <c r="AU141" s="14" t="s">
        <v>1190</v>
      </c>
      <c r="AV141" s="150" t="str">
        <f t="shared" ref="AV141" si="456">AU141</f>
        <v>\</v>
      </c>
    </row>
    <row r="142" spans="1:48" ht="18" customHeight="1">
      <c r="A142" s="299"/>
      <c r="B142" s="285">
        <v>127</v>
      </c>
      <c r="C142" s="176" t="s">
        <v>1037</v>
      </c>
      <c r="D142" s="176" t="s">
        <v>127</v>
      </c>
      <c r="E142" s="176" t="s">
        <v>434</v>
      </c>
      <c r="F142" s="15">
        <v>6</v>
      </c>
      <c r="G142" s="15">
        <v>10</v>
      </c>
      <c r="H142" s="20">
        <f t="shared" si="400"/>
        <v>7.333333333333333</v>
      </c>
      <c r="I142" s="15">
        <v>1</v>
      </c>
      <c r="J142" s="15">
        <v>13.5</v>
      </c>
      <c r="K142" s="20">
        <f t="shared" si="401"/>
        <v>5.166666666666667</v>
      </c>
      <c r="L142" s="15">
        <v>0</v>
      </c>
      <c r="M142" s="15">
        <v>9.5</v>
      </c>
      <c r="N142" s="20">
        <f t="shared" si="411"/>
        <v>3.1666666666666665</v>
      </c>
      <c r="O142" s="16">
        <v>0</v>
      </c>
      <c r="P142" s="20">
        <f t="shared" si="412"/>
        <v>0</v>
      </c>
      <c r="Q142" s="16">
        <v>5</v>
      </c>
      <c r="R142" s="20">
        <f t="shared" si="413"/>
        <v>5</v>
      </c>
      <c r="S142" s="16" t="s">
        <v>501</v>
      </c>
      <c r="T142" s="20" t="s">
        <v>501</v>
      </c>
      <c r="U142" s="16">
        <v>0</v>
      </c>
      <c r="V142" s="20">
        <f t="shared" si="415"/>
        <v>0</v>
      </c>
      <c r="W142" s="16">
        <v>7</v>
      </c>
      <c r="X142" s="20">
        <f t="shared" si="416"/>
        <v>7</v>
      </c>
      <c r="Y142" s="16">
        <v>5</v>
      </c>
      <c r="Z142" s="20">
        <f t="shared" si="417"/>
        <v>5</v>
      </c>
      <c r="AA142" s="148"/>
      <c r="AB142" s="207">
        <v>0</v>
      </c>
      <c r="AC142" s="7">
        <v>10.5</v>
      </c>
      <c r="AD142" s="20">
        <f t="shared" si="402"/>
        <v>3.5</v>
      </c>
      <c r="AE142" s="212" t="s">
        <v>500</v>
      </c>
      <c r="AF142" s="212" t="s">
        <v>500</v>
      </c>
      <c r="AG142" s="20" t="s">
        <v>500</v>
      </c>
      <c r="AH142" s="7">
        <v>1</v>
      </c>
      <c r="AI142" s="7">
        <v>10</v>
      </c>
      <c r="AJ142" s="20">
        <f t="shared" si="404"/>
        <v>4</v>
      </c>
      <c r="AK142" s="7">
        <v>1.5</v>
      </c>
      <c r="AL142" s="20">
        <f t="shared" si="405"/>
        <v>1.5</v>
      </c>
      <c r="AM142" s="7">
        <v>5.5</v>
      </c>
      <c r="AN142" s="20">
        <f t="shared" ref="AN142" si="457">AM142</f>
        <v>5.5</v>
      </c>
      <c r="AO142" s="7">
        <v>1</v>
      </c>
      <c r="AP142" s="20">
        <f t="shared" si="407"/>
        <v>1</v>
      </c>
      <c r="AQ142" s="7">
        <v>2</v>
      </c>
      <c r="AR142" s="20">
        <f t="shared" ref="AR142" si="458">AQ142</f>
        <v>2</v>
      </c>
      <c r="AS142" s="7">
        <v>1</v>
      </c>
      <c r="AT142" s="20">
        <f t="shared" si="409"/>
        <v>1</v>
      </c>
      <c r="AU142" s="7">
        <v>4</v>
      </c>
      <c r="AV142" s="144">
        <f t="shared" ref="AV142" si="459">AU142</f>
        <v>4</v>
      </c>
    </row>
    <row r="143" spans="1:48" ht="18" customHeight="1">
      <c r="A143" s="299"/>
      <c r="B143" s="285">
        <v>128</v>
      </c>
      <c r="C143" s="176" t="s">
        <v>1039</v>
      </c>
      <c r="D143" s="176" t="s">
        <v>1041</v>
      </c>
      <c r="E143" s="176" t="s">
        <v>1042</v>
      </c>
      <c r="F143" s="16">
        <v>10</v>
      </c>
      <c r="G143" s="16">
        <v>10</v>
      </c>
      <c r="H143" s="20">
        <f t="shared" si="400"/>
        <v>10</v>
      </c>
      <c r="I143" s="16">
        <v>6.5</v>
      </c>
      <c r="J143" s="16">
        <v>13.5</v>
      </c>
      <c r="K143" s="20">
        <f t="shared" si="401"/>
        <v>8.8333333333333339</v>
      </c>
      <c r="L143" s="16">
        <v>13.5</v>
      </c>
      <c r="M143" s="16">
        <v>10</v>
      </c>
      <c r="N143" s="20">
        <f t="shared" si="411"/>
        <v>12.333333333333334</v>
      </c>
      <c r="O143" s="16">
        <v>12</v>
      </c>
      <c r="P143" s="20">
        <f t="shared" si="412"/>
        <v>12</v>
      </c>
      <c r="Q143" s="16">
        <v>5.5</v>
      </c>
      <c r="R143" s="20">
        <f t="shared" si="413"/>
        <v>5.5</v>
      </c>
      <c r="S143" s="16">
        <v>10.5</v>
      </c>
      <c r="T143" s="20">
        <f t="shared" si="414"/>
        <v>10.5</v>
      </c>
      <c r="U143" s="16">
        <v>7</v>
      </c>
      <c r="V143" s="20">
        <f t="shared" si="415"/>
        <v>7</v>
      </c>
      <c r="W143" s="16">
        <v>9</v>
      </c>
      <c r="X143" s="20">
        <f t="shared" si="416"/>
        <v>9</v>
      </c>
      <c r="Y143" s="16">
        <v>12.5</v>
      </c>
      <c r="Z143" s="20">
        <f t="shared" si="417"/>
        <v>12.5</v>
      </c>
      <c r="AA143" s="148"/>
      <c r="AB143" s="7">
        <v>7.5</v>
      </c>
      <c r="AC143" s="7">
        <v>10.5</v>
      </c>
      <c r="AD143" s="20">
        <f t="shared" si="402"/>
        <v>8.5</v>
      </c>
      <c r="AE143" s="7">
        <v>10</v>
      </c>
      <c r="AF143" s="7">
        <v>10</v>
      </c>
      <c r="AG143" s="20">
        <f t="shared" si="403"/>
        <v>10</v>
      </c>
      <c r="AH143" s="7">
        <v>12.5</v>
      </c>
      <c r="AI143" s="7">
        <v>12</v>
      </c>
      <c r="AJ143" s="20">
        <f t="shared" si="404"/>
        <v>12.333333333333334</v>
      </c>
      <c r="AK143" s="7">
        <v>10</v>
      </c>
      <c r="AL143" s="20">
        <f t="shared" si="405"/>
        <v>10</v>
      </c>
      <c r="AM143" s="7">
        <v>10.5</v>
      </c>
      <c r="AN143" s="20">
        <f t="shared" ref="AN143" si="460">AM143</f>
        <v>10.5</v>
      </c>
      <c r="AO143" s="7">
        <v>10</v>
      </c>
      <c r="AP143" s="20">
        <f t="shared" si="407"/>
        <v>10</v>
      </c>
      <c r="AQ143" s="7">
        <v>12</v>
      </c>
      <c r="AR143" s="20">
        <f t="shared" ref="AR143" si="461">AQ143</f>
        <v>12</v>
      </c>
      <c r="AS143" s="7">
        <v>10</v>
      </c>
      <c r="AT143" s="20">
        <f t="shared" si="409"/>
        <v>10</v>
      </c>
      <c r="AU143" s="7">
        <v>17</v>
      </c>
      <c r="AV143" s="144">
        <f t="shared" ref="AV143" si="462">AU143</f>
        <v>17</v>
      </c>
    </row>
    <row r="144" spans="1:48" ht="18" customHeight="1">
      <c r="A144" s="299"/>
      <c r="B144" s="285">
        <v>129</v>
      </c>
      <c r="C144" s="176" t="s">
        <v>1047</v>
      </c>
      <c r="D144" s="176" t="s">
        <v>1048</v>
      </c>
      <c r="E144" s="176" t="s">
        <v>318</v>
      </c>
      <c r="F144" s="16">
        <v>11.5</v>
      </c>
      <c r="G144" s="16">
        <v>10.5</v>
      </c>
      <c r="H144" s="20">
        <f t="shared" si="400"/>
        <v>11.166666666666666</v>
      </c>
      <c r="I144" s="16">
        <v>13</v>
      </c>
      <c r="J144" s="16">
        <v>11</v>
      </c>
      <c r="K144" s="20">
        <f t="shared" si="401"/>
        <v>12.333333333333334</v>
      </c>
      <c r="L144" s="16">
        <v>11</v>
      </c>
      <c r="M144" s="16">
        <v>10.5</v>
      </c>
      <c r="N144" s="20">
        <f t="shared" si="411"/>
        <v>10.833333333333334</v>
      </c>
      <c r="O144" s="16">
        <v>13</v>
      </c>
      <c r="P144" s="20">
        <f t="shared" si="412"/>
        <v>13</v>
      </c>
      <c r="Q144" s="16">
        <v>10</v>
      </c>
      <c r="R144" s="20">
        <f t="shared" si="413"/>
        <v>10</v>
      </c>
      <c r="S144" s="16">
        <v>8.5</v>
      </c>
      <c r="T144" s="20">
        <f t="shared" si="414"/>
        <v>8.5</v>
      </c>
      <c r="U144" s="16">
        <v>11.5</v>
      </c>
      <c r="V144" s="20">
        <f t="shared" si="415"/>
        <v>11.5</v>
      </c>
      <c r="W144" s="16">
        <v>6</v>
      </c>
      <c r="X144" s="20">
        <f t="shared" si="416"/>
        <v>6</v>
      </c>
      <c r="Y144" s="16">
        <v>6.5</v>
      </c>
      <c r="Z144" s="20">
        <f t="shared" si="417"/>
        <v>6.5</v>
      </c>
      <c r="AA144" s="148"/>
      <c r="AB144" s="7">
        <v>11</v>
      </c>
      <c r="AC144" s="7">
        <v>10</v>
      </c>
      <c r="AD144" s="20">
        <f t="shared" si="402"/>
        <v>10.666666666666666</v>
      </c>
      <c r="AE144" s="7">
        <v>14</v>
      </c>
      <c r="AF144" s="7">
        <v>10.5</v>
      </c>
      <c r="AG144" s="20">
        <f t="shared" si="403"/>
        <v>12.833333333333334</v>
      </c>
      <c r="AH144" s="212">
        <v>12</v>
      </c>
      <c r="AI144" s="7">
        <v>12</v>
      </c>
      <c r="AJ144" s="20">
        <f t="shared" si="404"/>
        <v>12</v>
      </c>
      <c r="AK144" s="7">
        <v>4</v>
      </c>
      <c r="AL144" s="20">
        <f t="shared" si="405"/>
        <v>4</v>
      </c>
      <c r="AM144" s="212">
        <v>10</v>
      </c>
      <c r="AN144" s="20">
        <f t="shared" ref="AN144" si="463">AM144</f>
        <v>10</v>
      </c>
      <c r="AO144" s="7">
        <v>9</v>
      </c>
      <c r="AP144" s="20">
        <f t="shared" si="407"/>
        <v>9</v>
      </c>
      <c r="AQ144" s="7">
        <v>10</v>
      </c>
      <c r="AR144" s="20">
        <f t="shared" ref="AR144" si="464">AQ144</f>
        <v>10</v>
      </c>
      <c r="AS144" s="7">
        <v>10</v>
      </c>
      <c r="AT144" s="20">
        <f t="shared" si="409"/>
        <v>10</v>
      </c>
      <c r="AU144" s="7">
        <v>6</v>
      </c>
      <c r="AV144" s="144">
        <f t="shared" ref="AV144" si="465">AU144</f>
        <v>6</v>
      </c>
    </row>
    <row r="145" spans="1:48" ht="18" customHeight="1">
      <c r="A145" s="299"/>
      <c r="B145" s="285">
        <v>130</v>
      </c>
      <c r="C145" s="176" t="s">
        <v>1054</v>
      </c>
      <c r="D145" s="176" t="s">
        <v>1056</v>
      </c>
      <c r="E145" s="176" t="s">
        <v>120</v>
      </c>
      <c r="F145" s="16">
        <v>10</v>
      </c>
      <c r="G145" s="16">
        <v>10.5</v>
      </c>
      <c r="H145" s="20">
        <f t="shared" si="400"/>
        <v>10.166666666666666</v>
      </c>
      <c r="I145" s="16">
        <v>11</v>
      </c>
      <c r="J145" s="16">
        <v>12</v>
      </c>
      <c r="K145" s="20">
        <f t="shared" si="401"/>
        <v>11.333333333333334</v>
      </c>
      <c r="L145" s="16">
        <v>5</v>
      </c>
      <c r="M145" s="16">
        <v>11</v>
      </c>
      <c r="N145" s="20">
        <f t="shared" si="411"/>
        <v>7</v>
      </c>
      <c r="O145" s="16">
        <v>14</v>
      </c>
      <c r="P145" s="20">
        <f t="shared" si="412"/>
        <v>14</v>
      </c>
      <c r="Q145" s="16">
        <v>8</v>
      </c>
      <c r="R145" s="20">
        <f t="shared" si="413"/>
        <v>8</v>
      </c>
      <c r="S145" s="16">
        <v>10.5</v>
      </c>
      <c r="T145" s="20">
        <f t="shared" si="414"/>
        <v>10.5</v>
      </c>
      <c r="U145" s="16">
        <v>7</v>
      </c>
      <c r="V145" s="20">
        <f t="shared" si="415"/>
        <v>7</v>
      </c>
      <c r="W145" s="16">
        <v>6</v>
      </c>
      <c r="X145" s="20">
        <f t="shared" si="416"/>
        <v>6</v>
      </c>
      <c r="Y145" s="16">
        <v>10.5</v>
      </c>
      <c r="Z145" s="20">
        <f t="shared" si="417"/>
        <v>10.5</v>
      </c>
      <c r="AA145" s="148"/>
      <c r="AB145" s="286">
        <v>13</v>
      </c>
      <c r="AC145" s="286">
        <v>12.5</v>
      </c>
      <c r="AD145" s="287">
        <f t="shared" si="402"/>
        <v>12.833333333333334</v>
      </c>
      <c r="AE145" s="286">
        <v>6</v>
      </c>
      <c r="AF145" s="286">
        <v>9.5</v>
      </c>
      <c r="AG145" s="287">
        <f t="shared" si="403"/>
        <v>7.166666666666667</v>
      </c>
      <c r="AH145" s="286">
        <v>12</v>
      </c>
      <c r="AI145" s="286">
        <v>11</v>
      </c>
      <c r="AJ145" s="287">
        <f t="shared" si="404"/>
        <v>11.666666666666666</v>
      </c>
      <c r="AK145" s="286">
        <v>8.5</v>
      </c>
      <c r="AL145" s="287">
        <f t="shared" si="405"/>
        <v>8.5</v>
      </c>
      <c r="AM145" s="286">
        <v>11</v>
      </c>
      <c r="AN145" s="287">
        <f t="shared" ref="AN145" si="466">AM145</f>
        <v>11</v>
      </c>
      <c r="AO145" s="286">
        <v>11</v>
      </c>
      <c r="AP145" s="287">
        <f t="shared" si="407"/>
        <v>11</v>
      </c>
      <c r="AQ145" s="286">
        <v>12.5</v>
      </c>
      <c r="AR145" s="287">
        <f t="shared" ref="AR145" si="467">AQ145</f>
        <v>12.5</v>
      </c>
      <c r="AS145" s="286">
        <v>8.5</v>
      </c>
      <c r="AT145" s="287">
        <f t="shared" si="409"/>
        <v>8.5</v>
      </c>
      <c r="AU145" s="286">
        <v>11</v>
      </c>
      <c r="AV145" s="288">
        <f t="shared" ref="AV145" si="468">AU145</f>
        <v>11</v>
      </c>
    </row>
    <row r="146" spans="1:48" ht="18" customHeight="1">
      <c r="A146" s="299"/>
      <c r="B146" s="285">
        <v>131</v>
      </c>
      <c r="C146" s="176" t="s">
        <v>1061</v>
      </c>
      <c r="D146" s="176" t="s">
        <v>1063</v>
      </c>
      <c r="E146" s="176" t="s">
        <v>1064</v>
      </c>
      <c r="F146" s="16">
        <v>6</v>
      </c>
      <c r="G146" s="16">
        <v>10.5</v>
      </c>
      <c r="H146" s="20">
        <f t="shared" si="400"/>
        <v>7.5</v>
      </c>
      <c r="I146" s="16">
        <v>9</v>
      </c>
      <c r="J146" s="16">
        <v>13.5</v>
      </c>
      <c r="K146" s="20">
        <f t="shared" si="401"/>
        <v>10.5</v>
      </c>
      <c r="L146" s="16">
        <v>3.5</v>
      </c>
      <c r="M146" s="16">
        <v>10</v>
      </c>
      <c r="N146" s="20">
        <f t="shared" si="411"/>
        <v>5.666666666666667</v>
      </c>
      <c r="O146" s="16">
        <v>13</v>
      </c>
      <c r="P146" s="20">
        <f t="shared" si="412"/>
        <v>13</v>
      </c>
      <c r="Q146" s="16">
        <v>7</v>
      </c>
      <c r="R146" s="20">
        <f t="shared" si="413"/>
        <v>7</v>
      </c>
      <c r="S146" s="16">
        <v>5</v>
      </c>
      <c r="T146" s="20">
        <f t="shared" si="414"/>
        <v>5</v>
      </c>
      <c r="U146" s="16">
        <v>12</v>
      </c>
      <c r="V146" s="20">
        <f t="shared" si="415"/>
        <v>12</v>
      </c>
      <c r="W146" s="16">
        <v>4</v>
      </c>
      <c r="X146" s="20">
        <f t="shared" si="416"/>
        <v>4</v>
      </c>
      <c r="Y146" s="16">
        <v>10</v>
      </c>
      <c r="Z146" s="20">
        <f t="shared" si="417"/>
        <v>10</v>
      </c>
      <c r="AA146" s="148"/>
      <c r="AB146" s="7">
        <v>12.5</v>
      </c>
      <c r="AC146" s="7">
        <v>11</v>
      </c>
      <c r="AD146" s="20">
        <f t="shared" si="402"/>
        <v>12</v>
      </c>
      <c r="AE146" s="212">
        <v>16</v>
      </c>
      <c r="AF146" s="7">
        <v>13.5</v>
      </c>
      <c r="AG146" s="20">
        <f t="shared" si="403"/>
        <v>15.166666666666666</v>
      </c>
      <c r="AH146" s="7">
        <v>12.5</v>
      </c>
      <c r="AI146" s="7">
        <v>14</v>
      </c>
      <c r="AJ146" s="20">
        <f t="shared" si="404"/>
        <v>13</v>
      </c>
      <c r="AK146" s="212">
        <v>4</v>
      </c>
      <c r="AL146" s="20">
        <f t="shared" si="405"/>
        <v>4</v>
      </c>
      <c r="AM146" s="7">
        <v>7.5</v>
      </c>
      <c r="AN146" s="20">
        <f t="shared" ref="AN146" si="469">AM146</f>
        <v>7.5</v>
      </c>
      <c r="AO146" s="7">
        <v>8.5</v>
      </c>
      <c r="AP146" s="20">
        <f t="shared" si="407"/>
        <v>8.5</v>
      </c>
      <c r="AQ146" s="7">
        <v>8</v>
      </c>
      <c r="AR146" s="20">
        <f t="shared" ref="AR146" si="470">AQ146</f>
        <v>8</v>
      </c>
      <c r="AS146" s="7">
        <v>10</v>
      </c>
      <c r="AT146" s="20">
        <f t="shared" si="409"/>
        <v>10</v>
      </c>
      <c r="AU146" s="7">
        <v>10.5</v>
      </c>
      <c r="AV146" s="144">
        <f t="shared" ref="AV146" si="471">AU146</f>
        <v>10.5</v>
      </c>
    </row>
    <row r="147" spans="1:48" ht="18" customHeight="1">
      <c r="A147" s="299"/>
      <c r="B147" s="285">
        <v>132</v>
      </c>
      <c r="C147" s="176" t="s">
        <v>1085</v>
      </c>
      <c r="D147" s="176" t="s">
        <v>1087</v>
      </c>
      <c r="E147" s="176" t="s">
        <v>36</v>
      </c>
      <c r="F147" s="16">
        <v>8</v>
      </c>
      <c r="G147" s="16">
        <v>10</v>
      </c>
      <c r="H147" s="20">
        <f t="shared" si="400"/>
        <v>8.6666666666666661</v>
      </c>
      <c r="I147" s="16">
        <v>4</v>
      </c>
      <c r="J147" s="16">
        <v>12.5</v>
      </c>
      <c r="K147" s="20">
        <f t="shared" si="401"/>
        <v>6.833333333333333</v>
      </c>
      <c r="L147" s="16">
        <v>10</v>
      </c>
      <c r="M147" s="16">
        <v>12.5</v>
      </c>
      <c r="N147" s="20">
        <f t="shared" si="411"/>
        <v>10.833333333333334</v>
      </c>
      <c r="O147" s="16">
        <v>9</v>
      </c>
      <c r="P147" s="20">
        <f t="shared" si="412"/>
        <v>9</v>
      </c>
      <c r="Q147" s="16">
        <v>9</v>
      </c>
      <c r="R147" s="20">
        <f t="shared" si="413"/>
        <v>9</v>
      </c>
      <c r="S147" s="16">
        <v>3.5</v>
      </c>
      <c r="T147" s="20">
        <f t="shared" si="414"/>
        <v>3.5</v>
      </c>
      <c r="U147" s="16">
        <v>5</v>
      </c>
      <c r="V147" s="20">
        <f t="shared" si="415"/>
        <v>5</v>
      </c>
      <c r="W147" s="16">
        <v>1</v>
      </c>
      <c r="X147" s="20">
        <f t="shared" si="416"/>
        <v>1</v>
      </c>
      <c r="Y147" s="16">
        <v>4.5</v>
      </c>
      <c r="Z147" s="20">
        <f t="shared" si="417"/>
        <v>4.5</v>
      </c>
      <c r="AA147" s="148"/>
      <c r="AB147" s="7">
        <v>6.5</v>
      </c>
      <c r="AC147" s="7">
        <v>11.5</v>
      </c>
      <c r="AD147" s="20">
        <f t="shared" si="402"/>
        <v>8.1666666666666661</v>
      </c>
      <c r="AE147" s="7">
        <v>0</v>
      </c>
      <c r="AF147" s="7">
        <v>9.5</v>
      </c>
      <c r="AG147" s="20">
        <f t="shared" si="403"/>
        <v>3.1666666666666665</v>
      </c>
      <c r="AH147" s="7">
        <v>12.5</v>
      </c>
      <c r="AI147" s="7">
        <v>13</v>
      </c>
      <c r="AJ147" s="20">
        <f t="shared" si="404"/>
        <v>12.666666666666666</v>
      </c>
      <c r="AK147" s="7">
        <v>4.5</v>
      </c>
      <c r="AL147" s="20">
        <f t="shared" si="405"/>
        <v>4.5</v>
      </c>
      <c r="AM147" s="7">
        <v>7.5</v>
      </c>
      <c r="AN147" s="20">
        <f t="shared" ref="AN147" si="472">AM147</f>
        <v>7.5</v>
      </c>
      <c r="AO147" s="7">
        <v>4</v>
      </c>
      <c r="AP147" s="20">
        <f t="shared" si="407"/>
        <v>4</v>
      </c>
      <c r="AQ147" s="7">
        <v>6</v>
      </c>
      <c r="AR147" s="20">
        <f t="shared" ref="AR147" si="473">AQ147</f>
        <v>6</v>
      </c>
      <c r="AS147" s="7">
        <v>5</v>
      </c>
      <c r="AT147" s="20">
        <f t="shared" si="409"/>
        <v>5</v>
      </c>
      <c r="AU147" s="7">
        <v>8.5</v>
      </c>
      <c r="AV147" s="144">
        <f t="shared" ref="AV147" si="474">AU147</f>
        <v>8.5</v>
      </c>
    </row>
    <row r="148" spans="1:48" ht="18" customHeight="1" thickBot="1">
      <c r="A148" s="300"/>
      <c r="B148" s="285">
        <v>133</v>
      </c>
      <c r="C148" s="176" t="s">
        <v>1099</v>
      </c>
      <c r="D148" s="176" t="s">
        <v>131</v>
      </c>
      <c r="E148" s="176" t="s">
        <v>353</v>
      </c>
      <c r="F148" s="16">
        <v>8</v>
      </c>
      <c r="G148" s="16">
        <v>10.5</v>
      </c>
      <c r="H148" s="20">
        <f t="shared" si="400"/>
        <v>8.8333333333333339</v>
      </c>
      <c r="I148" s="16">
        <v>5.5</v>
      </c>
      <c r="J148" s="16">
        <v>12</v>
      </c>
      <c r="K148" s="20">
        <f t="shared" si="401"/>
        <v>7.666666666666667</v>
      </c>
      <c r="L148" s="16">
        <v>9</v>
      </c>
      <c r="M148" s="16">
        <v>10.5</v>
      </c>
      <c r="N148" s="20">
        <f t="shared" si="411"/>
        <v>9.5</v>
      </c>
      <c r="O148" s="16">
        <v>16</v>
      </c>
      <c r="P148" s="20">
        <f t="shared" si="412"/>
        <v>16</v>
      </c>
      <c r="Q148" s="16">
        <v>10</v>
      </c>
      <c r="R148" s="20">
        <f t="shared" si="413"/>
        <v>10</v>
      </c>
      <c r="S148" s="16">
        <v>7</v>
      </c>
      <c r="T148" s="20">
        <f t="shared" si="414"/>
        <v>7</v>
      </c>
      <c r="U148" s="16">
        <v>2</v>
      </c>
      <c r="V148" s="20">
        <f t="shared" si="415"/>
        <v>2</v>
      </c>
      <c r="W148" s="16">
        <v>5</v>
      </c>
      <c r="X148" s="20">
        <f t="shared" si="416"/>
        <v>5</v>
      </c>
      <c r="Y148" s="16">
        <v>12</v>
      </c>
      <c r="Z148" s="20">
        <f t="shared" si="417"/>
        <v>12</v>
      </c>
      <c r="AA148" s="148"/>
      <c r="AB148" s="7">
        <v>7</v>
      </c>
      <c r="AC148" s="7">
        <v>9.5</v>
      </c>
      <c r="AD148" s="20">
        <f t="shared" si="402"/>
        <v>7.833333333333333</v>
      </c>
      <c r="AE148" s="7">
        <v>16</v>
      </c>
      <c r="AF148" s="7">
        <v>8.5</v>
      </c>
      <c r="AG148" s="20">
        <f t="shared" si="403"/>
        <v>13.5</v>
      </c>
      <c r="AH148" s="7">
        <v>10</v>
      </c>
      <c r="AI148" s="7">
        <v>12</v>
      </c>
      <c r="AJ148" s="20">
        <f t="shared" si="404"/>
        <v>10.666666666666666</v>
      </c>
      <c r="AK148" s="7">
        <v>7</v>
      </c>
      <c r="AL148" s="20">
        <f t="shared" si="405"/>
        <v>7</v>
      </c>
      <c r="AM148" s="7">
        <v>11</v>
      </c>
      <c r="AN148" s="20">
        <f t="shared" ref="AN148" si="475">AM148</f>
        <v>11</v>
      </c>
      <c r="AO148" s="7">
        <v>10.5</v>
      </c>
      <c r="AP148" s="20">
        <f t="shared" si="407"/>
        <v>10.5</v>
      </c>
      <c r="AQ148" s="7">
        <v>10</v>
      </c>
      <c r="AR148" s="20">
        <f t="shared" ref="AR148" si="476">AQ148</f>
        <v>10</v>
      </c>
      <c r="AS148" s="7">
        <v>7</v>
      </c>
      <c r="AT148" s="20">
        <f t="shared" si="409"/>
        <v>7</v>
      </c>
      <c r="AU148" s="7">
        <v>10</v>
      </c>
      <c r="AV148" s="144">
        <f t="shared" ref="AV148" si="477">AU148</f>
        <v>10</v>
      </c>
    </row>
    <row r="149" spans="1:48" ht="18" customHeight="1">
      <c r="A149" s="301" t="s">
        <v>1186</v>
      </c>
      <c r="B149" s="285">
        <v>134</v>
      </c>
      <c r="C149" s="176" t="s">
        <v>1101</v>
      </c>
      <c r="D149" s="176" t="s">
        <v>479</v>
      </c>
      <c r="E149" s="176" t="s">
        <v>88</v>
      </c>
      <c r="F149" s="15">
        <v>12</v>
      </c>
      <c r="G149" s="15">
        <v>10</v>
      </c>
      <c r="H149" s="20">
        <f t="shared" si="400"/>
        <v>11.333333333333334</v>
      </c>
      <c r="I149" s="15">
        <v>9</v>
      </c>
      <c r="J149" s="15">
        <v>11</v>
      </c>
      <c r="K149" s="20">
        <f t="shared" si="401"/>
        <v>9.6666666666666661</v>
      </c>
      <c r="L149" s="15">
        <v>9.5</v>
      </c>
      <c r="M149" s="15">
        <v>11</v>
      </c>
      <c r="N149" s="20">
        <f t="shared" si="411"/>
        <v>10</v>
      </c>
      <c r="O149" s="16">
        <v>13</v>
      </c>
      <c r="P149" s="20">
        <f t="shared" si="412"/>
        <v>13</v>
      </c>
      <c r="Q149" s="16">
        <v>12.5</v>
      </c>
      <c r="R149" s="20">
        <f t="shared" si="413"/>
        <v>12.5</v>
      </c>
      <c r="S149" s="16">
        <v>9</v>
      </c>
      <c r="T149" s="20">
        <f t="shared" si="414"/>
        <v>9</v>
      </c>
      <c r="U149" s="16">
        <v>10</v>
      </c>
      <c r="V149" s="20">
        <f t="shared" si="415"/>
        <v>10</v>
      </c>
      <c r="W149" s="16">
        <v>16</v>
      </c>
      <c r="X149" s="20">
        <f t="shared" si="416"/>
        <v>16</v>
      </c>
      <c r="Y149" s="16">
        <v>14</v>
      </c>
      <c r="Z149" s="20">
        <f t="shared" si="417"/>
        <v>14</v>
      </c>
      <c r="AA149" s="148"/>
      <c r="AB149" s="7">
        <v>5.5</v>
      </c>
      <c r="AC149" s="7">
        <v>12.5</v>
      </c>
      <c r="AD149" s="20">
        <f t="shared" si="402"/>
        <v>7.833333333333333</v>
      </c>
      <c r="AE149" s="7">
        <v>16</v>
      </c>
      <c r="AF149" s="7">
        <v>11.5</v>
      </c>
      <c r="AG149" s="20">
        <f t="shared" si="403"/>
        <v>14.5</v>
      </c>
      <c r="AH149" s="7">
        <v>10.5</v>
      </c>
      <c r="AI149" s="7">
        <v>10</v>
      </c>
      <c r="AJ149" s="20">
        <f t="shared" si="404"/>
        <v>10.333333333333334</v>
      </c>
      <c r="AK149" s="7">
        <v>8.5</v>
      </c>
      <c r="AL149" s="20">
        <f t="shared" si="405"/>
        <v>8.5</v>
      </c>
      <c r="AM149" s="7">
        <v>13.5</v>
      </c>
      <c r="AN149" s="20">
        <f t="shared" ref="AN149" si="478">AM149</f>
        <v>13.5</v>
      </c>
      <c r="AO149" s="7">
        <v>8</v>
      </c>
      <c r="AP149" s="20">
        <f t="shared" si="407"/>
        <v>8</v>
      </c>
      <c r="AQ149" s="7">
        <v>10</v>
      </c>
      <c r="AR149" s="20">
        <f t="shared" ref="AR149" si="479">AQ149</f>
        <v>10</v>
      </c>
      <c r="AS149" s="7">
        <v>14</v>
      </c>
      <c r="AT149" s="20">
        <f t="shared" si="409"/>
        <v>14</v>
      </c>
      <c r="AU149" s="7">
        <v>17</v>
      </c>
      <c r="AV149" s="144">
        <f t="shared" ref="AV149" si="480">AU149</f>
        <v>17</v>
      </c>
    </row>
    <row r="150" spans="1:48" ht="18" customHeight="1">
      <c r="A150" s="302"/>
      <c r="B150" s="285">
        <v>135</v>
      </c>
      <c r="C150" s="176" t="s">
        <v>1103</v>
      </c>
      <c r="D150" s="176" t="s">
        <v>1105</v>
      </c>
      <c r="E150" s="176" t="s">
        <v>12</v>
      </c>
      <c r="F150" s="16">
        <v>11.5</v>
      </c>
      <c r="G150" s="16">
        <v>10</v>
      </c>
      <c r="H150" s="20">
        <f t="shared" si="400"/>
        <v>11</v>
      </c>
      <c r="I150" s="16">
        <v>10</v>
      </c>
      <c r="J150" s="16">
        <v>11</v>
      </c>
      <c r="K150" s="20">
        <f t="shared" si="401"/>
        <v>10.333333333333334</v>
      </c>
      <c r="L150" s="16">
        <v>13</v>
      </c>
      <c r="M150" s="16">
        <v>10</v>
      </c>
      <c r="N150" s="20">
        <f t="shared" si="411"/>
        <v>12</v>
      </c>
      <c r="O150" s="16">
        <v>11</v>
      </c>
      <c r="P150" s="20">
        <f t="shared" si="412"/>
        <v>11</v>
      </c>
      <c r="Q150" s="16">
        <v>11.5</v>
      </c>
      <c r="R150" s="20">
        <f t="shared" si="413"/>
        <v>11.5</v>
      </c>
      <c r="S150" s="16">
        <v>6.5</v>
      </c>
      <c r="T150" s="20">
        <f t="shared" si="414"/>
        <v>6.5</v>
      </c>
      <c r="U150" s="16">
        <v>8.5</v>
      </c>
      <c r="V150" s="20">
        <f t="shared" si="415"/>
        <v>8.5</v>
      </c>
      <c r="W150" s="16">
        <v>11</v>
      </c>
      <c r="X150" s="20">
        <f t="shared" si="416"/>
        <v>11</v>
      </c>
      <c r="Y150" s="16">
        <v>10</v>
      </c>
      <c r="Z150" s="20">
        <f t="shared" si="417"/>
        <v>10</v>
      </c>
      <c r="AA150" s="148"/>
      <c r="AB150" s="7">
        <v>10</v>
      </c>
      <c r="AC150" s="7">
        <v>12.5</v>
      </c>
      <c r="AD150" s="20">
        <f t="shared" si="402"/>
        <v>10.833333333333334</v>
      </c>
      <c r="AE150" s="7">
        <v>16.5</v>
      </c>
      <c r="AF150" s="7">
        <v>11</v>
      </c>
      <c r="AG150" s="20">
        <f t="shared" si="403"/>
        <v>14.666666666666666</v>
      </c>
      <c r="AH150" s="7">
        <v>12</v>
      </c>
      <c r="AI150" s="7">
        <v>9</v>
      </c>
      <c r="AJ150" s="20">
        <f t="shared" si="404"/>
        <v>11</v>
      </c>
      <c r="AK150" s="7">
        <v>10</v>
      </c>
      <c r="AL150" s="20">
        <f t="shared" si="405"/>
        <v>10</v>
      </c>
      <c r="AM150" s="7">
        <v>8.5</v>
      </c>
      <c r="AN150" s="20">
        <f t="shared" ref="AN150" si="481">AM150</f>
        <v>8.5</v>
      </c>
      <c r="AO150" s="7">
        <v>10</v>
      </c>
      <c r="AP150" s="20">
        <f t="shared" si="407"/>
        <v>10</v>
      </c>
      <c r="AQ150" s="7">
        <v>9</v>
      </c>
      <c r="AR150" s="20">
        <f t="shared" ref="AR150" si="482">AQ150</f>
        <v>9</v>
      </c>
      <c r="AS150" s="7">
        <v>17</v>
      </c>
      <c r="AT150" s="20">
        <f t="shared" si="409"/>
        <v>17</v>
      </c>
      <c r="AU150" s="7">
        <v>13.5</v>
      </c>
      <c r="AV150" s="144">
        <f t="shared" ref="AV150" si="483">AU150</f>
        <v>13.5</v>
      </c>
    </row>
    <row r="151" spans="1:48" ht="18" customHeight="1">
      <c r="A151" s="302"/>
      <c r="B151" s="285">
        <v>136</v>
      </c>
      <c r="C151" s="176" t="s">
        <v>1107</v>
      </c>
      <c r="D151" s="176" t="s">
        <v>1109</v>
      </c>
      <c r="E151" s="176" t="s">
        <v>129</v>
      </c>
      <c r="F151" s="16">
        <v>7</v>
      </c>
      <c r="G151" s="16">
        <v>11.5</v>
      </c>
      <c r="H151" s="20">
        <f t="shared" si="400"/>
        <v>8.5</v>
      </c>
      <c r="I151" s="16">
        <v>5.5</v>
      </c>
      <c r="J151" s="16">
        <v>12</v>
      </c>
      <c r="K151" s="20">
        <f t="shared" si="401"/>
        <v>7.666666666666667</v>
      </c>
      <c r="L151" s="16">
        <v>9</v>
      </c>
      <c r="M151" s="16">
        <v>10.5</v>
      </c>
      <c r="N151" s="20">
        <f t="shared" si="411"/>
        <v>9.5</v>
      </c>
      <c r="O151" s="16">
        <v>10</v>
      </c>
      <c r="P151" s="20">
        <f t="shared" si="412"/>
        <v>10</v>
      </c>
      <c r="Q151" s="16">
        <v>5</v>
      </c>
      <c r="R151" s="20">
        <f t="shared" si="413"/>
        <v>5</v>
      </c>
      <c r="S151" s="16">
        <v>6</v>
      </c>
      <c r="T151" s="20">
        <f t="shared" si="414"/>
        <v>6</v>
      </c>
      <c r="U151" s="16">
        <v>1</v>
      </c>
      <c r="V151" s="20">
        <f t="shared" si="415"/>
        <v>1</v>
      </c>
      <c r="W151" s="16">
        <v>6</v>
      </c>
      <c r="X151" s="20">
        <f t="shared" si="416"/>
        <v>6</v>
      </c>
      <c r="Y151" s="16">
        <v>8.5</v>
      </c>
      <c r="Z151" s="20">
        <f t="shared" si="417"/>
        <v>8.5</v>
      </c>
      <c r="AA151" s="148"/>
      <c r="AB151" s="7">
        <v>6</v>
      </c>
      <c r="AC151" s="7">
        <v>12</v>
      </c>
      <c r="AD151" s="20">
        <f t="shared" si="402"/>
        <v>8</v>
      </c>
      <c r="AE151" s="7">
        <v>14</v>
      </c>
      <c r="AF151" s="7">
        <v>10.5</v>
      </c>
      <c r="AG151" s="20">
        <f t="shared" si="403"/>
        <v>12.833333333333334</v>
      </c>
      <c r="AH151" s="7">
        <v>8</v>
      </c>
      <c r="AI151" s="7">
        <v>9</v>
      </c>
      <c r="AJ151" s="20">
        <f t="shared" si="404"/>
        <v>8.3333333333333339</v>
      </c>
      <c r="AK151" s="7">
        <v>2.5</v>
      </c>
      <c r="AL151" s="20">
        <f t="shared" si="405"/>
        <v>2.5</v>
      </c>
      <c r="AM151" s="7">
        <v>7</v>
      </c>
      <c r="AN151" s="20">
        <f t="shared" ref="AN151" si="484">AM151</f>
        <v>7</v>
      </c>
      <c r="AO151" s="7">
        <v>13</v>
      </c>
      <c r="AP151" s="20">
        <f t="shared" si="407"/>
        <v>13</v>
      </c>
      <c r="AQ151" s="212">
        <v>8</v>
      </c>
      <c r="AR151" s="20">
        <f t="shared" ref="AR151" si="485">AQ151</f>
        <v>8</v>
      </c>
      <c r="AS151" s="7">
        <v>5</v>
      </c>
      <c r="AT151" s="20">
        <f t="shared" si="409"/>
        <v>5</v>
      </c>
      <c r="AU151" s="7">
        <v>12</v>
      </c>
      <c r="AV151" s="144">
        <f t="shared" ref="AV151" si="486">AU151</f>
        <v>12</v>
      </c>
    </row>
    <row r="152" spans="1:48" ht="18" customHeight="1">
      <c r="A152" s="302"/>
      <c r="B152" s="285">
        <v>137</v>
      </c>
      <c r="C152" s="176" t="s">
        <v>1112</v>
      </c>
      <c r="D152" s="176" t="s">
        <v>137</v>
      </c>
      <c r="E152" s="176" t="s">
        <v>10</v>
      </c>
      <c r="F152" s="16">
        <v>10</v>
      </c>
      <c r="G152" s="16">
        <v>10.5</v>
      </c>
      <c r="H152" s="20">
        <f t="shared" si="400"/>
        <v>10.166666666666666</v>
      </c>
      <c r="I152" s="16">
        <v>15</v>
      </c>
      <c r="J152" s="16">
        <v>9</v>
      </c>
      <c r="K152" s="20">
        <f t="shared" si="401"/>
        <v>13</v>
      </c>
      <c r="L152" s="16">
        <v>6</v>
      </c>
      <c r="M152" s="16">
        <v>12</v>
      </c>
      <c r="N152" s="20">
        <f t="shared" si="411"/>
        <v>8</v>
      </c>
      <c r="O152" s="16">
        <v>13</v>
      </c>
      <c r="P152" s="20">
        <f t="shared" si="412"/>
        <v>13</v>
      </c>
      <c r="Q152" s="16">
        <v>9.5</v>
      </c>
      <c r="R152" s="20">
        <f t="shared" si="413"/>
        <v>9.5</v>
      </c>
      <c r="S152" s="16">
        <v>6</v>
      </c>
      <c r="T152" s="20">
        <f t="shared" si="414"/>
        <v>6</v>
      </c>
      <c r="U152" s="16">
        <v>5</v>
      </c>
      <c r="V152" s="20">
        <f t="shared" si="415"/>
        <v>5</v>
      </c>
      <c r="W152" s="16">
        <v>11</v>
      </c>
      <c r="X152" s="20">
        <f t="shared" si="416"/>
        <v>11</v>
      </c>
      <c r="Y152" s="16">
        <v>14</v>
      </c>
      <c r="Z152" s="20">
        <f t="shared" si="417"/>
        <v>14</v>
      </c>
      <c r="AA152" s="148"/>
      <c r="AB152" s="286">
        <v>10.5</v>
      </c>
      <c r="AC152" s="286">
        <v>11</v>
      </c>
      <c r="AD152" s="287">
        <f t="shared" si="402"/>
        <v>10.666666666666666</v>
      </c>
      <c r="AE152" s="286">
        <v>14.5</v>
      </c>
      <c r="AF152" s="286">
        <v>10.5</v>
      </c>
      <c r="AG152" s="287">
        <f t="shared" si="403"/>
        <v>13.166666666666666</v>
      </c>
      <c r="AH152" s="286">
        <v>13</v>
      </c>
      <c r="AI152" s="286">
        <v>9</v>
      </c>
      <c r="AJ152" s="287">
        <f t="shared" si="404"/>
        <v>11.666666666666666</v>
      </c>
      <c r="AK152" s="286">
        <v>10</v>
      </c>
      <c r="AL152" s="287">
        <f t="shared" si="405"/>
        <v>10</v>
      </c>
      <c r="AM152" s="286">
        <v>10</v>
      </c>
      <c r="AN152" s="287">
        <f t="shared" ref="AN152" si="487">AM152</f>
        <v>10</v>
      </c>
      <c r="AO152" s="286">
        <v>15</v>
      </c>
      <c r="AP152" s="287">
        <f t="shared" si="407"/>
        <v>15</v>
      </c>
      <c r="AQ152" s="286">
        <v>12</v>
      </c>
      <c r="AR152" s="287">
        <f t="shared" ref="AR152" si="488">AQ152</f>
        <v>12</v>
      </c>
      <c r="AS152" s="286">
        <v>13.5</v>
      </c>
      <c r="AT152" s="287">
        <f t="shared" si="409"/>
        <v>13.5</v>
      </c>
      <c r="AU152" s="286">
        <v>11</v>
      </c>
      <c r="AV152" s="288">
        <f t="shared" ref="AV152" si="489">AU152</f>
        <v>11</v>
      </c>
    </row>
    <row r="153" spans="1:48" ht="18" customHeight="1" thickBot="1">
      <c r="A153" s="302"/>
      <c r="B153" s="285">
        <v>138</v>
      </c>
      <c r="C153" s="176" t="s">
        <v>138</v>
      </c>
      <c r="D153" s="176" t="s">
        <v>137</v>
      </c>
      <c r="E153" s="176" t="s">
        <v>120</v>
      </c>
      <c r="F153" s="140">
        <v>11</v>
      </c>
      <c r="G153" s="140">
        <v>11</v>
      </c>
      <c r="H153" s="146">
        <f t="shared" si="400"/>
        <v>11</v>
      </c>
      <c r="I153" s="140" t="s">
        <v>1190</v>
      </c>
      <c r="J153" s="140" t="s">
        <v>1190</v>
      </c>
      <c r="K153" s="146" t="e">
        <f t="shared" si="401"/>
        <v>#VALUE!</v>
      </c>
      <c r="L153" s="140">
        <v>11.08</v>
      </c>
      <c r="M153" s="140">
        <v>11.08</v>
      </c>
      <c r="N153" s="20">
        <f t="shared" si="411"/>
        <v>11.08</v>
      </c>
      <c r="O153" s="16">
        <v>13.5</v>
      </c>
      <c r="P153" s="20">
        <f t="shared" si="412"/>
        <v>13.5</v>
      </c>
      <c r="Q153" s="16">
        <v>5</v>
      </c>
      <c r="R153" s="20">
        <f t="shared" si="413"/>
        <v>5</v>
      </c>
      <c r="S153" s="16">
        <v>5</v>
      </c>
      <c r="T153" s="20">
        <f t="shared" si="414"/>
        <v>5</v>
      </c>
      <c r="U153" s="16">
        <v>13</v>
      </c>
      <c r="V153" s="20">
        <f t="shared" si="415"/>
        <v>13</v>
      </c>
      <c r="W153" s="16">
        <v>6</v>
      </c>
      <c r="X153" s="20">
        <f t="shared" si="416"/>
        <v>6</v>
      </c>
      <c r="Y153" s="16">
        <v>11</v>
      </c>
      <c r="Z153" s="20">
        <f t="shared" si="417"/>
        <v>11</v>
      </c>
      <c r="AA153" s="151">
        <v>7</v>
      </c>
      <c r="AB153" s="286">
        <v>8.33</v>
      </c>
      <c r="AC153" s="286">
        <v>8.33</v>
      </c>
      <c r="AD153" s="287">
        <f t="shared" si="402"/>
        <v>8.33</v>
      </c>
      <c r="AE153" s="286">
        <v>9.67</v>
      </c>
      <c r="AF153" s="286">
        <v>9.67</v>
      </c>
      <c r="AG153" s="287">
        <f t="shared" si="403"/>
        <v>9.67</v>
      </c>
      <c r="AH153" s="286">
        <v>12</v>
      </c>
      <c r="AI153" s="286">
        <v>12</v>
      </c>
      <c r="AJ153" s="287">
        <f t="shared" si="404"/>
        <v>12</v>
      </c>
      <c r="AK153" s="286">
        <v>11</v>
      </c>
      <c r="AL153" s="287">
        <f t="shared" si="405"/>
        <v>11</v>
      </c>
      <c r="AM153" s="286">
        <v>15</v>
      </c>
      <c r="AN153" s="287">
        <f t="shared" ref="AN153" si="490">AM153</f>
        <v>15</v>
      </c>
      <c r="AO153" s="286">
        <v>10</v>
      </c>
      <c r="AP153" s="287">
        <f t="shared" si="407"/>
        <v>10</v>
      </c>
      <c r="AQ153" s="286">
        <v>10.5</v>
      </c>
      <c r="AR153" s="287">
        <f t="shared" ref="AR153" si="491">AQ153</f>
        <v>10.5</v>
      </c>
      <c r="AS153" s="286">
        <v>11</v>
      </c>
      <c r="AT153" s="287">
        <f t="shared" si="409"/>
        <v>11</v>
      </c>
      <c r="AU153" s="286">
        <v>12.5</v>
      </c>
      <c r="AV153" s="288">
        <f t="shared" ref="AV153" si="492">AU153</f>
        <v>12.5</v>
      </c>
    </row>
    <row r="154" spans="1:48" ht="18" customHeight="1">
      <c r="A154" s="302"/>
      <c r="B154" s="285">
        <v>139</v>
      </c>
      <c r="C154" s="176" t="s">
        <v>1116</v>
      </c>
      <c r="D154" s="176" t="s">
        <v>1118</v>
      </c>
      <c r="E154" s="176" t="s">
        <v>1119</v>
      </c>
      <c r="F154" s="18">
        <v>10.5</v>
      </c>
      <c r="G154" s="18">
        <v>13</v>
      </c>
      <c r="H154" s="24">
        <f t="shared" si="400"/>
        <v>11.333333333333334</v>
      </c>
      <c r="I154" s="18">
        <v>7</v>
      </c>
      <c r="J154" s="18">
        <v>11.5</v>
      </c>
      <c r="K154" s="24">
        <f t="shared" si="401"/>
        <v>8.5</v>
      </c>
      <c r="L154" s="18">
        <v>8.5</v>
      </c>
      <c r="M154" s="18">
        <v>10.5</v>
      </c>
      <c r="N154" s="20">
        <f t="shared" si="411"/>
        <v>9.1666666666666661</v>
      </c>
      <c r="O154" s="16">
        <v>13</v>
      </c>
      <c r="P154" s="20">
        <f t="shared" si="412"/>
        <v>13</v>
      </c>
      <c r="Q154" s="16">
        <v>8</v>
      </c>
      <c r="R154" s="20">
        <f t="shared" si="413"/>
        <v>8</v>
      </c>
      <c r="S154" s="16">
        <v>8</v>
      </c>
      <c r="T154" s="20">
        <f t="shared" si="414"/>
        <v>8</v>
      </c>
      <c r="U154" s="16">
        <v>12.5</v>
      </c>
      <c r="V154" s="20">
        <f t="shared" si="415"/>
        <v>12.5</v>
      </c>
      <c r="W154" s="16">
        <v>13</v>
      </c>
      <c r="X154" s="20">
        <f t="shared" si="416"/>
        <v>13</v>
      </c>
      <c r="Y154" s="16">
        <v>7.5</v>
      </c>
      <c r="Z154" s="20">
        <f t="shared" si="417"/>
        <v>7.5</v>
      </c>
      <c r="AA154" s="149"/>
      <c r="AB154" s="286">
        <v>11</v>
      </c>
      <c r="AC154" s="286">
        <v>10</v>
      </c>
      <c r="AD154" s="287">
        <f t="shared" si="402"/>
        <v>10.666666666666666</v>
      </c>
      <c r="AE154" s="286">
        <v>15</v>
      </c>
      <c r="AF154" s="286">
        <v>13</v>
      </c>
      <c r="AG154" s="287">
        <f t="shared" si="403"/>
        <v>14.333333333333334</v>
      </c>
      <c r="AH154" s="286">
        <v>11.5</v>
      </c>
      <c r="AI154" s="286">
        <v>14</v>
      </c>
      <c r="AJ154" s="287">
        <f t="shared" si="404"/>
        <v>12.333333333333334</v>
      </c>
      <c r="AK154" s="286">
        <v>6.5</v>
      </c>
      <c r="AL154" s="287">
        <f t="shared" si="405"/>
        <v>6.5</v>
      </c>
      <c r="AM154" s="286">
        <v>12</v>
      </c>
      <c r="AN154" s="287">
        <f t="shared" ref="AN154" si="493">AM154</f>
        <v>12</v>
      </c>
      <c r="AO154" s="286">
        <v>5</v>
      </c>
      <c r="AP154" s="287">
        <f t="shared" si="407"/>
        <v>5</v>
      </c>
      <c r="AQ154" s="286">
        <v>8</v>
      </c>
      <c r="AR154" s="287">
        <f t="shared" ref="AR154" si="494">AQ154</f>
        <v>8</v>
      </c>
      <c r="AS154" s="286">
        <v>10</v>
      </c>
      <c r="AT154" s="287">
        <f t="shared" si="409"/>
        <v>10</v>
      </c>
      <c r="AU154" s="286">
        <v>14.5</v>
      </c>
      <c r="AV154" s="288">
        <f t="shared" ref="AV154" si="495">AU154</f>
        <v>14.5</v>
      </c>
    </row>
    <row r="155" spans="1:48" ht="18" customHeight="1">
      <c r="A155" s="302"/>
      <c r="B155" s="285">
        <v>140</v>
      </c>
      <c r="C155" s="176" t="s">
        <v>480</v>
      </c>
      <c r="D155" s="176" t="s">
        <v>481</v>
      </c>
      <c r="E155" s="176" t="s">
        <v>51</v>
      </c>
      <c r="F155" s="15">
        <v>5</v>
      </c>
      <c r="G155" s="15">
        <v>10.5</v>
      </c>
      <c r="H155" s="20">
        <f t="shared" si="400"/>
        <v>6.833333333333333</v>
      </c>
      <c r="I155" s="15">
        <v>10</v>
      </c>
      <c r="J155" s="15">
        <v>10</v>
      </c>
      <c r="K155" s="20">
        <f t="shared" si="401"/>
        <v>10</v>
      </c>
      <c r="L155" s="15">
        <v>11</v>
      </c>
      <c r="M155" s="15">
        <v>13</v>
      </c>
      <c r="N155" s="20">
        <f t="shared" si="411"/>
        <v>11.666666666666666</v>
      </c>
      <c r="O155" s="16">
        <v>10.5</v>
      </c>
      <c r="P155" s="20">
        <f t="shared" si="412"/>
        <v>10.5</v>
      </c>
      <c r="Q155" s="16">
        <v>10</v>
      </c>
      <c r="R155" s="20">
        <f t="shared" si="413"/>
        <v>10</v>
      </c>
      <c r="S155" s="16">
        <v>15</v>
      </c>
      <c r="T155" s="20">
        <f t="shared" si="414"/>
        <v>15</v>
      </c>
      <c r="U155" s="16">
        <v>10</v>
      </c>
      <c r="V155" s="20">
        <f t="shared" si="415"/>
        <v>10</v>
      </c>
      <c r="W155" s="16">
        <v>10</v>
      </c>
      <c r="X155" s="20">
        <f t="shared" si="416"/>
        <v>10</v>
      </c>
      <c r="Y155" s="16">
        <v>11.5</v>
      </c>
      <c r="Z155" s="20">
        <f t="shared" si="417"/>
        <v>11.5</v>
      </c>
      <c r="AA155" s="148"/>
      <c r="AB155" s="7">
        <v>8.5</v>
      </c>
      <c r="AC155" s="7">
        <v>11</v>
      </c>
      <c r="AD155" s="20">
        <f t="shared" si="402"/>
        <v>9.3333333333333339</v>
      </c>
      <c r="AE155" s="7">
        <v>14.5</v>
      </c>
      <c r="AF155" s="7">
        <v>11</v>
      </c>
      <c r="AG155" s="20">
        <f t="shared" si="403"/>
        <v>13.333333333333334</v>
      </c>
      <c r="AH155" s="7">
        <v>12.5</v>
      </c>
      <c r="AI155" s="7">
        <v>12.5</v>
      </c>
      <c r="AJ155" s="20">
        <f t="shared" si="404"/>
        <v>12.5</v>
      </c>
      <c r="AK155" s="7">
        <v>7</v>
      </c>
      <c r="AL155" s="20">
        <f t="shared" si="405"/>
        <v>7</v>
      </c>
      <c r="AM155" s="7">
        <v>10.5</v>
      </c>
      <c r="AN155" s="20">
        <f t="shared" ref="AN155" si="496">AM155</f>
        <v>10.5</v>
      </c>
      <c r="AO155" s="7">
        <v>5</v>
      </c>
      <c r="AP155" s="20">
        <f t="shared" si="407"/>
        <v>5</v>
      </c>
      <c r="AQ155" s="7">
        <v>11</v>
      </c>
      <c r="AR155" s="20">
        <f t="shared" ref="AR155" si="497">AQ155</f>
        <v>11</v>
      </c>
      <c r="AS155" s="7">
        <v>7.5</v>
      </c>
      <c r="AT155" s="20">
        <f t="shared" si="409"/>
        <v>7.5</v>
      </c>
      <c r="AU155" s="7">
        <v>12</v>
      </c>
      <c r="AV155" s="144">
        <f t="shared" ref="AV155" si="498">AU155</f>
        <v>12</v>
      </c>
    </row>
    <row r="156" spans="1:48" ht="18" customHeight="1">
      <c r="A156" s="302"/>
      <c r="B156" s="285">
        <v>141</v>
      </c>
      <c r="C156" s="176" t="s">
        <v>1121</v>
      </c>
      <c r="D156" s="176" t="s">
        <v>1123</v>
      </c>
      <c r="E156" s="176" t="s">
        <v>1124</v>
      </c>
      <c r="F156" s="16">
        <v>10</v>
      </c>
      <c r="G156" s="16">
        <v>10.5</v>
      </c>
      <c r="H156" s="20">
        <f t="shared" si="400"/>
        <v>10.166666666666666</v>
      </c>
      <c r="I156" s="16">
        <v>7</v>
      </c>
      <c r="J156" s="16">
        <v>12</v>
      </c>
      <c r="K156" s="20">
        <f t="shared" si="401"/>
        <v>8.6666666666666661</v>
      </c>
      <c r="L156" s="16">
        <v>12</v>
      </c>
      <c r="M156" s="16">
        <v>11</v>
      </c>
      <c r="N156" s="20">
        <f t="shared" si="411"/>
        <v>11.666666666666666</v>
      </c>
      <c r="O156" s="16">
        <v>7</v>
      </c>
      <c r="P156" s="20">
        <f t="shared" si="412"/>
        <v>7</v>
      </c>
      <c r="Q156" s="16">
        <v>6</v>
      </c>
      <c r="R156" s="20">
        <f t="shared" si="413"/>
        <v>6</v>
      </c>
      <c r="S156" s="16">
        <v>5.5</v>
      </c>
      <c r="T156" s="20">
        <f t="shared" si="414"/>
        <v>5.5</v>
      </c>
      <c r="U156" s="16">
        <v>6.5</v>
      </c>
      <c r="V156" s="20">
        <f t="shared" si="415"/>
        <v>6.5</v>
      </c>
      <c r="W156" s="16">
        <v>7</v>
      </c>
      <c r="X156" s="20">
        <f t="shared" si="416"/>
        <v>7</v>
      </c>
      <c r="Y156" s="16">
        <v>10</v>
      </c>
      <c r="Z156" s="20">
        <f t="shared" si="417"/>
        <v>10</v>
      </c>
      <c r="AA156" s="148"/>
      <c r="AB156" s="7">
        <v>9</v>
      </c>
      <c r="AC156" s="7">
        <v>10.5</v>
      </c>
      <c r="AD156" s="20">
        <f t="shared" si="402"/>
        <v>9.5</v>
      </c>
      <c r="AE156" s="7">
        <v>14.5</v>
      </c>
      <c r="AF156" s="7">
        <v>10</v>
      </c>
      <c r="AG156" s="20">
        <f t="shared" si="403"/>
        <v>13</v>
      </c>
      <c r="AH156" s="7">
        <v>8.5</v>
      </c>
      <c r="AI156" s="7">
        <v>14</v>
      </c>
      <c r="AJ156" s="20">
        <f t="shared" si="404"/>
        <v>10.333333333333334</v>
      </c>
      <c r="AK156" s="7">
        <v>4</v>
      </c>
      <c r="AL156" s="20">
        <f t="shared" si="405"/>
        <v>4</v>
      </c>
      <c r="AM156" s="7">
        <v>9</v>
      </c>
      <c r="AN156" s="20">
        <f t="shared" ref="AN156" si="499">AM156</f>
        <v>9</v>
      </c>
      <c r="AO156" s="7">
        <v>1</v>
      </c>
      <c r="AP156" s="20">
        <f t="shared" si="407"/>
        <v>1</v>
      </c>
      <c r="AQ156" s="7">
        <v>12</v>
      </c>
      <c r="AR156" s="20">
        <f t="shared" ref="AR156" si="500">AQ156</f>
        <v>12</v>
      </c>
      <c r="AS156" s="7">
        <v>10</v>
      </c>
      <c r="AT156" s="20">
        <f t="shared" si="409"/>
        <v>10</v>
      </c>
      <c r="AU156" s="7">
        <v>8</v>
      </c>
      <c r="AV156" s="144">
        <f t="shared" ref="AV156" si="501">AU156</f>
        <v>8</v>
      </c>
    </row>
    <row r="157" spans="1:48" ht="18" customHeight="1">
      <c r="A157" s="302"/>
      <c r="B157" s="285">
        <v>142</v>
      </c>
      <c r="C157" s="176" t="s">
        <v>139</v>
      </c>
      <c r="D157" s="176" t="s">
        <v>140</v>
      </c>
      <c r="E157" s="176" t="s">
        <v>14</v>
      </c>
      <c r="F157" s="16">
        <v>9.5</v>
      </c>
      <c r="G157" s="16">
        <v>9.5</v>
      </c>
      <c r="H157" s="20">
        <f t="shared" si="400"/>
        <v>9.5</v>
      </c>
      <c r="I157" s="16">
        <v>7</v>
      </c>
      <c r="J157" s="16">
        <v>7</v>
      </c>
      <c r="K157" s="20">
        <f t="shared" si="401"/>
        <v>7</v>
      </c>
      <c r="L157" s="16">
        <v>13.83</v>
      </c>
      <c r="M157" s="16">
        <v>13.83</v>
      </c>
      <c r="N157" s="20">
        <f t="shared" si="411"/>
        <v>13.83</v>
      </c>
      <c r="O157" s="16">
        <v>10</v>
      </c>
      <c r="P157" s="20">
        <f t="shared" si="412"/>
        <v>10</v>
      </c>
      <c r="Q157" s="16">
        <v>12</v>
      </c>
      <c r="R157" s="20">
        <f t="shared" si="413"/>
        <v>12</v>
      </c>
      <c r="S157" s="16">
        <v>9</v>
      </c>
      <c r="T157" s="20">
        <f t="shared" si="414"/>
        <v>9</v>
      </c>
      <c r="U157" s="16">
        <v>5</v>
      </c>
      <c r="V157" s="20">
        <f t="shared" si="415"/>
        <v>5</v>
      </c>
      <c r="W157" s="16">
        <v>10</v>
      </c>
      <c r="X157" s="20">
        <f t="shared" si="416"/>
        <v>10</v>
      </c>
      <c r="Y157" s="16">
        <v>13</v>
      </c>
      <c r="Z157" s="20">
        <f t="shared" si="417"/>
        <v>13</v>
      </c>
      <c r="AA157" s="148"/>
      <c r="AB157" s="7">
        <v>9.33</v>
      </c>
      <c r="AC157" s="7">
        <v>9.33</v>
      </c>
      <c r="AD157" s="20">
        <f t="shared" si="402"/>
        <v>9.33</v>
      </c>
      <c r="AE157" s="7">
        <v>13.5</v>
      </c>
      <c r="AF157" s="7">
        <v>13.5</v>
      </c>
      <c r="AG157" s="20">
        <f t="shared" si="403"/>
        <v>13.5</v>
      </c>
      <c r="AH157" s="7">
        <v>10.67</v>
      </c>
      <c r="AI157" s="7">
        <v>10.67</v>
      </c>
      <c r="AJ157" s="20">
        <f t="shared" si="404"/>
        <v>10.67</v>
      </c>
      <c r="AK157" s="7">
        <v>10</v>
      </c>
      <c r="AL157" s="20">
        <f t="shared" si="405"/>
        <v>10</v>
      </c>
      <c r="AM157" s="212">
        <v>5</v>
      </c>
      <c r="AN157" s="20">
        <f t="shared" ref="AN157" si="502">AM157</f>
        <v>5</v>
      </c>
      <c r="AO157" s="7">
        <v>7.5</v>
      </c>
      <c r="AP157" s="20">
        <f t="shared" si="407"/>
        <v>7.5</v>
      </c>
      <c r="AQ157" s="7">
        <v>7</v>
      </c>
      <c r="AR157" s="20">
        <f t="shared" ref="AR157" si="503">AQ157</f>
        <v>7</v>
      </c>
      <c r="AS157" s="7">
        <v>10.5</v>
      </c>
      <c r="AT157" s="20">
        <f t="shared" si="409"/>
        <v>10.5</v>
      </c>
      <c r="AU157" s="7">
        <v>12</v>
      </c>
      <c r="AV157" s="144">
        <f t="shared" ref="AV157" si="504">AU157</f>
        <v>12</v>
      </c>
    </row>
    <row r="158" spans="1:48" ht="18" customHeight="1">
      <c r="A158" s="302"/>
      <c r="B158" s="285">
        <v>143</v>
      </c>
      <c r="C158" s="176" t="s">
        <v>141</v>
      </c>
      <c r="D158" s="176" t="s">
        <v>142</v>
      </c>
      <c r="E158" s="176" t="s">
        <v>143</v>
      </c>
      <c r="F158" s="16">
        <v>11</v>
      </c>
      <c r="G158" s="16">
        <v>11</v>
      </c>
      <c r="H158" s="20">
        <f t="shared" si="400"/>
        <v>11</v>
      </c>
      <c r="I158" s="16">
        <v>7</v>
      </c>
      <c r="J158" s="16">
        <v>12</v>
      </c>
      <c r="K158" s="20">
        <f t="shared" si="401"/>
        <v>8.6666666666666661</v>
      </c>
      <c r="L158" s="16">
        <v>6</v>
      </c>
      <c r="M158" s="16">
        <v>10.5</v>
      </c>
      <c r="N158" s="20">
        <f t="shared" si="411"/>
        <v>7.5</v>
      </c>
      <c r="O158" s="16">
        <v>6</v>
      </c>
      <c r="P158" s="20">
        <f t="shared" si="412"/>
        <v>6</v>
      </c>
      <c r="Q158" s="16">
        <v>10</v>
      </c>
      <c r="R158" s="20">
        <f t="shared" si="413"/>
        <v>10</v>
      </c>
      <c r="S158" s="16">
        <v>15</v>
      </c>
      <c r="T158" s="20">
        <f t="shared" si="414"/>
        <v>15</v>
      </c>
      <c r="U158" s="16">
        <v>1.5</v>
      </c>
      <c r="V158" s="20">
        <f t="shared" si="415"/>
        <v>1.5</v>
      </c>
      <c r="W158" s="16">
        <v>11</v>
      </c>
      <c r="X158" s="20">
        <f t="shared" si="416"/>
        <v>11</v>
      </c>
      <c r="Y158" s="16">
        <v>10</v>
      </c>
      <c r="Z158" s="20">
        <f t="shared" si="417"/>
        <v>10</v>
      </c>
      <c r="AA158" s="148"/>
      <c r="AB158" s="7">
        <v>9</v>
      </c>
      <c r="AC158" s="7">
        <v>9</v>
      </c>
      <c r="AD158" s="20">
        <f t="shared" si="402"/>
        <v>9</v>
      </c>
      <c r="AE158" s="7">
        <v>10.67</v>
      </c>
      <c r="AF158" s="7">
        <v>10.67</v>
      </c>
      <c r="AG158" s="20">
        <f t="shared" si="403"/>
        <v>10.67</v>
      </c>
      <c r="AH158" s="7">
        <v>10.5</v>
      </c>
      <c r="AI158" s="7">
        <v>10.5</v>
      </c>
      <c r="AJ158" s="20">
        <f t="shared" si="404"/>
        <v>10.5</v>
      </c>
      <c r="AK158" s="212">
        <v>5</v>
      </c>
      <c r="AL158" s="20">
        <f t="shared" si="405"/>
        <v>5</v>
      </c>
      <c r="AM158" s="7">
        <v>10</v>
      </c>
      <c r="AN158" s="20">
        <f t="shared" ref="AN158" si="505">AM158</f>
        <v>10</v>
      </c>
      <c r="AO158" s="7">
        <v>10</v>
      </c>
      <c r="AP158" s="20">
        <f t="shared" si="407"/>
        <v>10</v>
      </c>
      <c r="AQ158" s="7">
        <v>10</v>
      </c>
      <c r="AR158" s="20">
        <f t="shared" ref="AR158" si="506">AQ158</f>
        <v>10</v>
      </c>
      <c r="AS158" s="7">
        <v>10</v>
      </c>
      <c r="AT158" s="20">
        <f t="shared" si="409"/>
        <v>10</v>
      </c>
      <c r="AU158" s="7">
        <v>12</v>
      </c>
      <c r="AV158" s="144">
        <f t="shared" ref="AV158" si="507">AU158</f>
        <v>12</v>
      </c>
    </row>
    <row r="159" spans="1:48" ht="18" customHeight="1">
      <c r="A159" s="302"/>
      <c r="B159" s="285">
        <v>144</v>
      </c>
      <c r="C159" s="176" t="s">
        <v>1130</v>
      </c>
      <c r="D159" s="176" t="s">
        <v>1132</v>
      </c>
      <c r="E159" s="176" t="s">
        <v>1133</v>
      </c>
      <c r="F159" s="16">
        <v>11</v>
      </c>
      <c r="G159" s="16">
        <v>10.5</v>
      </c>
      <c r="H159" s="20">
        <f t="shared" si="400"/>
        <v>10.833333333333334</v>
      </c>
      <c r="I159" s="16">
        <v>8</v>
      </c>
      <c r="J159" s="16">
        <v>12</v>
      </c>
      <c r="K159" s="20">
        <f t="shared" si="401"/>
        <v>9.3333333333333339</v>
      </c>
      <c r="L159" s="16">
        <v>8</v>
      </c>
      <c r="M159" s="16">
        <v>10</v>
      </c>
      <c r="N159" s="20">
        <f t="shared" si="411"/>
        <v>8.6666666666666661</v>
      </c>
      <c r="O159" s="16">
        <v>13</v>
      </c>
      <c r="P159" s="20">
        <f t="shared" si="412"/>
        <v>13</v>
      </c>
      <c r="Q159" s="16">
        <v>11</v>
      </c>
      <c r="R159" s="20">
        <f t="shared" si="413"/>
        <v>11</v>
      </c>
      <c r="S159" s="16">
        <v>13</v>
      </c>
      <c r="T159" s="20">
        <f t="shared" si="414"/>
        <v>13</v>
      </c>
      <c r="U159" s="16">
        <v>11</v>
      </c>
      <c r="V159" s="20">
        <f t="shared" si="415"/>
        <v>11</v>
      </c>
      <c r="W159" s="16">
        <v>7</v>
      </c>
      <c r="X159" s="20">
        <f t="shared" si="416"/>
        <v>7</v>
      </c>
      <c r="Y159" s="16">
        <v>10</v>
      </c>
      <c r="Z159" s="20">
        <f t="shared" si="417"/>
        <v>10</v>
      </c>
      <c r="AA159" s="148"/>
      <c r="AB159" s="7">
        <v>10</v>
      </c>
      <c r="AC159" s="7">
        <v>10.5</v>
      </c>
      <c r="AD159" s="20">
        <f t="shared" si="402"/>
        <v>10.166666666666666</v>
      </c>
      <c r="AE159" s="7">
        <v>9</v>
      </c>
      <c r="AF159" s="7">
        <v>12.5</v>
      </c>
      <c r="AG159" s="20">
        <f t="shared" si="403"/>
        <v>10.166666666666666</v>
      </c>
      <c r="AH159" s="7">
        <v>11</v>
      </c>
      <c r="AI159" s="7">
        <v>10</v>
      </c>
      <c r="AJ159" s="20">
        <f t="shared" si="404"/>
        <v>10.666666666666666</v>
      </c>
      <c r="AK159" s="171">
        <v>10</v>
      </c>
      <c r="AL159" s="20">
        <f t="shared" si="405"/>
        <v>10</v>
      </c>
      <c r="AM159" s="7">
        <v>11.5</v>
      </c>
      <c r="AN159" s="20">
        <f t="shared" ref="AN159" si="508">AM159</f>
        <v>11.5</v>
      </c>
      <c r="AO159" s="7">
        <v>11</v>
      </c>
      <c r="AP159" s="20">
        <f t="shared" si="407"/>
        <v>11</v>
      </c>
      <c r="AQ159" s="7">
        <v>10</v>
      </c>
      <c r="AR159" s="20">
        <f t="shared" ref="AR159" si="509">AQ159</f>
        <v>10</v>
      </c>
      <c r="AS159" s="7">
        <v>10.5</v>
      </c>
      <c r="AT159" s="20">
        <f t="shared" si="409"/>
        <v>10.5</v>
      </c>
      <c r="AU159" s="7">
        <v>11</v>
      </c>
      <c r="AV159" s="144">
        <f t="shared" ref="AV159" si="510">AU159</f>
        <v>11</v>
      </c>
    </row>
    <row r="160" spans="1:48" ht="18" customHeight="1">
      <c r="A160" s="302"/>
      <c r="B160" s="285">
        <v>145</v>
      </c>
      <c r="C160" s="176" t="s">
        <v>1134</v>
      </c>
      <c r="D160" s="176" t="s">
        <v>1136</v>
      </c>
      <c r="E160" s="176" t="s">
        <v>90</v>
      </c>
      <c r="F160" s="16">
        <v>10</v>
      </c>
      <c r="G160" s="16">
        <v>10</v>
      </c>
      <c r="H160" s="20">
        <f t="shared" si="400"/>
        <v>10</v>
      </c>
      <c r="I160" s="16">
        <v>11</v>
      </c>
      <c r="J160" s="16">
        <v>12.5</v>
      </c>
      <c r="K160" s="20">
        <f t="shared" si="401"/>
        <v>11.5</v>
      </c>
      <c r="L160" s="16">
        <v>14</v>
      </c>
      <c r="M160" s="16">
        <v>10</v>
      </c>
      <c r="N160" s="20">
        <f t="shared" si="411"/>
        <v>12.666666666666666</v>
      </c>
      <c r="O160" s="16">
        <v>13</v>
      </c>
      <c r="P160" s="20">
        <f t="shared" si="412"/>
        <v>13</v>
      </c>
      <c r="Q160" s="16">
        <v>8</v>
      </c>
      <c r="R160" s="20">
        <f t="shared" si="413"/>
        <v>8</v>
      </c>
      <c r="S160" s="16">
        <v>9.5</v>
      </c>
      <c r="T160" s="20">
        <f t="shared" si="414"/>
        <v>9.5</v>
      </c>
      <c r="U160" s="16">
        <v>7.5</v>
      </c>
      <c r="V160" s="20">
        <f t="shared" si="415"/>
        <v>7.5</v>
      </c>
      <c r="W160" s="16">
        <v>10</v>
      </c>
      <c r="X160" s="20">
        <f t="shared" si="416"/>
        <v>10</v>
      </c>
      <c r="Y160" s="16">
        <v>7.5</v>
      </c>
      <c r="Z160" s="20">
        <f t="shared" si="417"/>
        <v>7.5</v>
      </c>
      <c r="AA160" s="148"/>
      <c r="AB160" s="7">
        <v>10</v>
      </c>
      <c r="AC160" s="7">
        <v>10.5</v>
      </c>
      <c r="AD160" s="20">
        <f t="shared" si="402"/>
        <v>10.166666666666666</v>
      </c>
      <c r="AE160" s="7">
        <v>14</v>
      </c>
      <c r="AF160" s="7">
        <v>10.5</v>
      </c>
      <c r="AG160" s="20">
        <f t="shared" si="403"/>
        <v>12.833333333333334</v>
      </c>
      <c r="AH160" s="7">
        <v>15</v>
      </c>
      <c r="AI160" s="7">
        <v>9</v>
      </c>
      <c r="AJ160" s="20">
        <f t="shared" si="404"/>
        <v>13</v>
      </c>
      <c r="AK160" s="7">
        <v>4.5</v>
      </c>
      <c r="AL160" s="20">
        <f t="shared" si="405"/>
        <v>4.5</v>
      </c>
      <c r="AM160" s="7">
        <v>6</v>
      </c>
      <c r="AN160" s="20">
        <f t="shared" ref="AN160" si="511">AM160</f>
        <v>6</v>
      </c>
      <c r="AO160" s="7">
        <v>10</v>
      </c>
      <c r="AP160" s="20">
        <f t="shared" si="407"/>
        <v>10</v>
      </c>
      <c r="AQ160" s="7">
        <v>8</v>
      </c>
      <c r="AR160" s="20">
        <f t="shared" ref="AR160" si="512">AQ160</f>
        <v>8</v>
      </c>
      <c r="AS160" s="7">
        <v>10.5</v>
      </c>
      <c r="AT160" s="20">
        <f t="shared" si="409"/>
        <v>10.5</v>
      </c>
      <c r="AU160" s="7">
        <v>12</v>
      </c>
      <c r="AV160" s="144">
        <f t="shared" ref="AV160" si="513">AU160</f>
        <v>12</v>
      </c>
    </row>
    <row r="161" spans="1:48" ht="18" customHeight="1">
      <c r="A161" s="302"/>
      <c r="B161" s="285">
        <v>146</v>
      </c>
      <c r="C161" s="176" t="s">
        <v>1146</v>
      </c>
      <c r="D161" s="176" t="s">
        <v>486</v>
      </c>
      <c r="E161" s="176" t="s">
        <v>1148</v>
      </c>
      <c r="F161" s="16">
        <v>11.5</v>
      </c>
      <c r="G161" s="16">
        <v>10</v>
      </c>
      <c r="H161" s="20">
        <f t="shared" si="400"/>
        <v>11</v>
      </c>
      <c r="I161" s="16">
        <v>11</v>
      </c>
      <c r="J161" s="16">
        <v>11.5</v>
      </c>
      <c r="K161" s="20">
        <f t="shared" si="401"/>
        <v>11.166666666666666</v>
      </c>
      <c r="L161" s="16">
        <v>11</v>
      </c>
      <c r="M161" s="16">
        <v>10.5</v>
      </c>
      <c r="N161" s="20">
        <f t="shared" si="411"/>
        <v>10.833333333333334</v>
      </c>
      <c r="O161" s="16">
        <v>12</v>
      </c>
      <c r="P161" s="20">
        <f t="shared" si="412"/>
        <v>12</v>
      </c>
      <c r="Q161" s="16">
        <v>10</v>
      </c>
      <c r="R161" s="20">
        <f t="shared" si="413"/>
        <v>10</v>
      </c>
      <c r="S161" s="16">
        <v>10.5</v>
      </c>
      <c r="T161" s="20">
        <f t="shared" si="414"/>
        <v>10.5</v>
      </c>
      <c r="U161" s="16">
        <v>7</v>
      </c>
      <c r="V161" s="20">
        <f t="shared" si="415"/>
        <v>7</v>
      </c>
      <c r="W161" s="16">
        <v>5</v>
      </c>
      <c r="X161" s="20">
        <f t="shared" si="416"/>
        <v>5</v>
      </c>
      <c r="Y161" s="16">
        <v>10.5</v>
      </c>
      <c r="Z161" s="20">
        <f t="shared" si="417"/>
        <v>10.5</v>
      </c>
      <c r="AA161" s="148"/>
      <c r="AB161" s="7">
        <v>7</v>
      </c>
      <c r="AC161" s="7">
        <v>12.5</v>
      </c>
      <c r="AD161" s="20">
        <f t="shared" si="402"/>
        <v>8.8333333333333339</v>
      </c>
      <c r="AE161" s="7">
        <v>9</v>
      </c>
      <c r="AF161" s="7">
        <v>12</v>
      </c>
      <c r="AG161" s="20">
        <f t="shared" si="403"/>
        <v>10</v>
      </c>
      <c r="AH161" s="7">
        <v>12</v>
      </c>
      <c r="AI161" s="7">
        <v>12</v>
      </c>
      <c r="AJ161" s="20">
        <f t="shared" si="404"/>
        <v>12</v>
      </c>
      <c r="AK161" s="7">
        <v>8.5</v>
      </c>
      <c r="AL161" s="20">
        <f t="shared" si="405"/>
        <v>8.5</v>
      </c>
      <c r="AM161" s="7">
        <v>10</v>
      </c>
      <c r="AN161" s="20">
        <f t="shared" ref="AN161" si="514">AM161</f>
        <v>10</v>
      </c>
      <c r="AO161" s="7">
        <v>10.5</v>
      </c>
      <c r="AP161" s="20">
        <f t="shared" si="407"/>
        <v>10.5</v>
      </c>
      <c r="AQ161" s="7">
        <v>9</v>
      </c>
      <c r="AR161" s="20">
        <f t="shared" ref="AR161" si="515">AQ161</f>
        <v>9</v>
      </c>
      <c r="AS161" s="7">
        <v>10</v>
      </c>
      <c r="AT161" s="20">
        <f t="shared" si="409"/>
        <v>10</v>
      </c>
      <c r="AU161" s="7">
        <v>12.5</v>
      </c>
      <c r="AV161" s="144">
        <f t="shared" ref="AV161" si="516">AU161</f>
        <v>12.5</v>
      </c>
    </row>
    <row r="162" spans="1:48" ht="18" customHeight="1">
      <c r="A162" s="302"/>
      <c r="B162" s="285">
        <v>147</v>
      </c>
      <c r="C162" s="176" t="s">
        <v>1150</v>
      </c>
      <c r="D162" s="176" t="s">
        <v>1152</v>
      </c>
      <c r="E162" s="176" t="s">
        <v>1153</v>
      </c>
      <c r="F162" s="16">
        <v>7</v>
      </c>
      <c r="G162" s="16">
        <v>11.5</v>
      </c>
      <c r="H162" s="20">
        <f t="shared" si="400"/>
        <v>8.5</v>
      </c>
      <c r="I162" s="16">
        <v>9</v>
      </c>
      <c r="J162" s="16">
        <v>11</v>
      </c>
      <c r="K162" s="20">
        <f t="shared" si="401"/>
        <v>9.6666666666666661</v>
      </c>
      <c r="L162" s="16">
        <v>12</v>
      </c>
      <c r="M162" s="16">
        <v>13</v>
      </c>
      <c r="N162" s="20">
        <f t="shared" si="411"/>
        <v>12.333333333333334</v>
      </c>
      <c r="O162" s="16">
        <v>12</v>
      </c>
      <c r="P162" s="20">
        <f t="shared" si="412"/>
        <v>12</v>
      </c>
      <c r="Q162" s="16">
        <v>7</v>
      </c>
      <c r="R162" s="20">
        <f t="shared" si="413"/>
        <v>7</v>
      </c>
      <c r="S162" s="16">
        <v>7</v>
      </c>
      <c r="T162" s="20">
        <f t="shared" si="414"/>
        <v>7</v>
      </c>
      <c r="U162" s="16">
        <v>4</v>
      </c>
      <c r="V162" s="20">
        <f t="shared" si="415"/>
        <v>4</v>
      </c>
      <c r="W162" s="16">
        <v>5</v>
      </c>
      <c r="X162" s="20">
        <f t="shared" si="416"/>
        <v>5</v>
      </c>
      <c r="Y162" s="16">
        <v>10.5</v>
      </c>
      <c r="Z162" s="20">
        <f t="shared" si="417"/>
        <v>10.5</v>
      </c>
      <c r="AA162" s="148"/>
      <c r="AB162" s="7">
        <v>8</v>
      </c>
      <c r="AC162" s="7">
        <v>13</v>
      </c>
      <c r="AD162" s="20">
        <f t="shared" si="402"/>
        <v>9.6666666666666661</v>
      </c>
      <c r="AE162" s="7">
        <v>9</v>
      </c>
      <c r="AF162" s="7">
        <v>14.5</v>
      </c>
      <c r="AG162" s="20">
        <f t="shared" si="403"/>
        <v>10.833333333333334</v>
      </c>
      <c r="AH162" s="7">
        <v>11.5</v>
      </c>
      <c r="AI162" s="7">
        <v>13.5</v>
      </c>
      <c r="AJ162" s="20">
        <f t="shared" si="404"/>
        <v>12.166666666666666</v>
      </c>
      <c r="AK162" s="7">
        <v>6</v>
      </c>
      <c r="AL162" s="20">
        <f t="shared" si="405"/>
        <v>6</v>
      </c>
      <c r="AM162" s="7">
        <v>6.5</v>
      </c>
      <c r="AN162" s="20">
        <f t="shared" ref="AN162" si="517">AM162</f>
        <v>6.5</v>
      </c>
      <c r="AO162" s="7">
        <v>11</v>
      </c>
      <c r="AP162" s="20">
        <f t="shared" si="407"/>
        <v>11</v>
      </c>
      <c r="AQ162" s="7">
        <v>10</v>
      </c>
      <c r="AR162" s="20">
        <f t="shared" ref="AR162" si="518">AQ162</f>
        <v>10</v>
      </c>
      <c r="AS162" s="7">
        <v>10.5</v>
      </c>
      <c r="AT162" s="20">
        <f t="shared" si="409"/>
        <v>10.5</v>
      </c>
      <c r="AU162" s="7">
        <v>13</v>
      </c>
      <c r="AV162" s="144">
        <f t="shared" ref="AV162" si="519">AU162</f>
        <v>13</v>
      </c>
    </row>
    <row r="163" spans="1:48" ht="18" customHeight="1">
      <c r="A163" s="302"/>
      <c r="B163" s="285">
        <v>148</v>
      </c>
      <c r="C163" s="176" t="s">
        <v>489</v>
      </c>
      <c r="D163" s="176" t="s">
        <v>490</v>
      </c>
      <c r="E163" s="176" t="s">
        <v>491</v>
      </c>
      <c r="F163" s="15">
        <v>8.5</v>
      </c>
      <c r="G163" s="15">
        <v>13</v>
      </c>
      <c r="H163" s="20">
        <f t="shared" si="400"/>
        <v>10</v>
      </c>
      <c r="I163" s="15">
        <v>8</v>
      </c>
      <c r="J163" s="15">
        <v>11</v>
      </c>
      <c r="K163" s="20">
        <f t="shared" si="401"/>
        <v>9</v>
      </c>
      <c r="L163" s="15">
        <v>10.67</v>
      </c>
      <c r="M163" s="15">
        <v>10.67</v>
      </c>
      <c r="N163" s="20">
        <f t="shared" si="411"/>
        <v>10.67</v>
      </c>
      <c r="O163" s="16">
        <v>10</v>
      </c>
      <c r="P163" s="20">
        <f t="shared" si="412"/>
        <v>10</v>
      </c>
      <c r="Q163" s="16">
        <v>10</v>
      </c>
      <c r="R163" s="20">
        <f t="shared" si="413"/>
        <v>10</v>
      </c>
      <c r="S163" s="16">
        <v>14.5</v>
      </c>
      <c r="T163" s="20">
        <f t="shared" si="414"/>
        <v>14.5</v>
      </c>
      <c r="U163" s="16">
        <v>5.5</v>
      </c>
      <c r="V163" s="20">
        <f t="shared" si="415"/>
        <v>5.5</v>
      </c>
      <c r="W163" s="16">
        <v>3</v>
      </c>
      <c r="X163" s="20">
        <f t="shared" si="416"/>
        <v>3</v>
      </c>
      <c r="Y163" s="16">
        <v>10</v>
      </c>
      <c r="Z163" s="20">
        <f t="shared" si="417"/>
        <v>10</v>
      </c>
      <c r="AA163" s="148"/>
      <c r="AB163" s="7">
        <v>8</v>
      </c>
      <c r="AC163" s="7">
        <v>14.5</v>
      </c>
      <c r="AD163" s="20">
        <f t="shared" si="402"/>
        <v>10.166666666666666</v>
      </c>
      <c r="AE163" s="7">
        <v>14</v>
      </c>
      <c r="AF163" s="7">
        <v>10.5</v>
      </c>
      <c r="AG163" s="20">
        <f t="shared" si="403"/>
        <v>12.833333333333334</v>
      </c>
      <c r="AH163" s="7">
        <v>10</v>
      </c>
      <c r="AI163" s="7">
        <v>10</v>
      </c>
      <c r="AJ163" s="20">
        <f t="shared" si="404"/>
        <v>10</v>
      </c>
      <c r="AK163" s="7">
        <v>8.5</v>
      </c>
      <c r="AL163" s="20">
        <f t="shared" si="405"/>
        <v>8.5</v>
      </c>
      <c r="AM163" s="7">
        <v>11</v>
      </c>
      <c r="AN163" s="20">
        <f t="shared" ref="AN163:AN168" si="520">AM163</f>
        <v>11</v>
      </c>
      <c r="AO163" s="7">
        <v>7</v>
      </c>
      <c r="AP163" s="20">
        <f t="shared" si="407"/>
        <v>7</v>
      </c>
      <c r="AQ163" s="7">
        <v>11</v>
      </c>
      <c r="AR163" s="20">
        <f t="shared" ref="AR163:AR168" si="521">AQ163</f>
        <v>11</v>
      </c>
      <c r="AS163" s="7">
        <v>10</v>
      </c>
      <c r="AT163" s="20">
        <f t="shared" si="409"/>
        <v>10</v>
      </c>
      <c r="AU163" s="7">
        <v>10</v>
      </c>
      <c r="AV163" s="144">
        <f t="shared" ref="AV163:AV168" si="522">AU163</f>
        <v>10</v>
      </c>
    </row>
    <row r="164" spans="1:48" ht="18" customHeight="1">
      <c r="A164" s="302"/>
      <c r="B164" s="285">
        <v>149</v>
      </c>
      <c r="C164" s="176" t="s">
        <v>1156</v>
      </c>
      <c r="D164" s="176" t="s">
        <v>1158</v>
      </c>
      <c r="E164" s="176" t="s">
        <v>1159</v>
      </c>
      <c r="F164" s="7">
        <v>10</v>
      </c>
      <c r="G164" s="7">
        <v>10.5</v>
      </c>
      <c r="H164" s="20">
        <f t="shared" si="400"/>
        <v>10.166666666666666</v>
      </c>
      <c r="I164" s="7">
        <v>6</v>
      </c>
      <c r="J164" s="7">
        <v>9</v>
      </c>
      <c r="K164" s="20">
        <f t="shared" si="401"/>
        <v>7</v>
      </c>
      <c r="L164" s="7">
        <v>3</v>
      </c>
      <c r="M164" s="7">
        <v>11.5</v>
      </c>
      <c r="N164" s="20">
        <f t="shared" si="411"/>
        <v>5.833333333333333</v>
      </c>
      <c r="O164" s="16">
        <v>8</v>
      </c>
      <c r="P164" s="20">
        <f t="shared" si="412"/>
        <v>8</v>
      </c>
      <c r="Q164" s="16">
        <v>6</v>
      </c>
      <c r="R164" s="20">
        <f t="shared" si="413"/>
        <v>6</v>
      </c>
      <c r="S164" s="16">
        <v>2.5</v>
      </c>
      <c r="T164" s="20">
        <f t="shared" si="414"/>
        <v>2.5</v>
      </c>
      <c r="U164" s="16">
        <v>3</v>
      </c>
      <c r="V164" s="20">
        <f t="shared" si="415"/>
        <v>3</v>
      </c>
      <c r="W164" s="16">
        <v>4</v>
      </c>
      <c r="X164" s="20">
        <f t="shared" si="416"/>
        <v>4</v>
      </c>
      <c r="Y164" s="16">
        <v>13.5</v>
      </c>
      <c r="Z164" s="20">
        <f t="shared" si="417"/>
        <v>13.5</v>
      </c>
      <c r="AA164" s="148"/>
      <c r="AB164" s="207">
        <v>12</v>
      </c>
      <c r="AC164" s="7">
        <v>11.5</v>
      </c>
      <c r="AD164" s="20">
        <f t="shared" si="402"/>
        <v>11.833333333333334</v>
      </c>
      <c r="AE164" s="7">
        <v>11.5</v>
      </c>
      <c r="AF164" s="7">
        <v>10.5</v>
      </c>
      <c r="AG164" s="20">
        <f t="shared" si="403"/>
        <v>11.166666666666666</v>
      </c>
      <c r="AH164" s="7">
        <v>10.5</v>
      </c>
      <c r="AI164" s="7">
        <v>9</v>
      </c>
      <c r="AJ164" s="20">
        <f t="shared" si="404"/>
        <v>10</v>
      </c>
      <c r="AK164" s="7">
        <v>5</v>
      </c>
      <c r="AL164" s="20">
        <f t="shared" si="405"/>
        <v>5</v>
      </c>
      <c r="AM164" s="212">
        <v>10</v>
      </c>
      <c r="AN164" s="20">
        <f t="shared" si="520"/>
        <v>10</v>
      </c>
      <c r="AO164" s="7">
        <v>4</v>
      </c>
      <c r="AP164" s="20">
        <f t="shared" si="407"/>
        <v>4</v>
      </c>
      <c r="AQ164" s="7">
        <v>7</v>
      </c>
      <c r="AR164" s="20">
        <f t="shared" si="521"/>
        <v>7</v>
      </c>
      <c r="AS164" s="7">
        <v>13.5</v>
      </c>
      <c r="AT164" s="20">
        <f t="shared" si="409"/>
        <v>13.5</v>
      </c>
      <c r="AU164" s="7">
        <v>8</v>
      </c>
      <c r="AV164" s="144">
        <f t="shared" si="522"/>
        <v>8</v>
      </c>
    </row>
    <row r="165" spans="1:48" ht="18" customHeight="1">
      <c r="A165" s="302"/>
      <c r="B165" s="285">
        <v>150</v>
      </c>
      <c r="C165" s="176" t="s">
        <v>148</v>
      </c>
      <c r="D165" s="176" t="s">
        <v>149</v>
      </c>
      <c r="E165" s="176" t="s">
        <v>51</v>
      </c>
      <c r="F165" s="286">
        <v>8</v>
      </c>
      <c r="G165" s="286">
        <v>10</v>
      </c>
      <c r="H165" s="287">
        <f t="shared" si="400"/>
        <v>8.6666666666666661</v>
      </c>
      <c r="I165" s="286">
        <v>7</v>
      </c>
      <c r="J165" s="286">
        <v>14</v>
      </c>
      <c r="K165" s="287">
        <f t="shared" si="401"/>
        <v>9.3333333333333339</v>
      </c>
      <c r="L165" s="286">
        <v>10.67</v>
      </c>
      <c r="M165" s="286">
        <v>10.67</v>
      </c>
      <c r="N165" s="287">
        <f t="shared" si="411"/>
        <v>10.67</v>
      </c>
      <c r="O165" s="286">
        <v>7</v>
      </c>
      <c r="P165" s="287">
        <f t="shared" si="412"/>
        <v>7</v>
      </c>
      <c r="Q165" s="286">
        <v>14</v>
      </c>
      <c r="R165" s="287">
        <f t="shared" si="413"/>
        <v>14</v>
      </c>
      <c r="S165" s="286">
        <v>12.5</v>
      </c>
      <c r="T165" s="287">
        <f t="shared" si="414"/>
        <v>12.5</v>
      </c>
      <c r="U165" s="286">
        <v>12</v>
      </c>
      <c r="V165" s="287">
        <f t="shared" si="415"/>
        <v>12</v>
      </c>
      <c r="W165" s="286">
        <v>10</v>
      </c>
      <c r="X165" s="287">
        <f t="shared" si="416"/>
        <v>10</v>
      </c>
      <c r="Y165" s="286">
        <v>13.5</v>
      </c>
      <c r="Z165" s="288">
        <f t="shared" si="417"/>
        <v>13.5</v>
      </c>
      <c r="AA165" s="148"/>
      <c r="AB165" s="7">
        <v>5</v>
      </c>
      <c r="AC165" s="7">
        <v>9.5</v>
      </c>
      <c r="AD165" s="20">
        <f t="shared" si="402"/>
        <v>6.5</v>
      </c>
      <c r="AE165" s="212">
        <v>12.5</v>
      </c>
      <c r="AF165" s="212">
        <v>12.5</v>
      </c>
      <c r="AG165" s="20">
        <f t="shared" si="403"/>
        <v>12.5</v>
      </c>
      <c r="AH165" s="7">
        <v>9.5</v>
      </c>
      <c r="AI165" s="7">
        <v>7</v>
      </c>
      <c r="AJ165" s="20">
        <f t="shared" si="404"/>
        <v>8.6666666666666661</v>
      </c>
      <c r="AK165" s="212">
        <v>12.5</v>
      </c>
      <c r="AL165" s="20">
        <f t="shared" si="405"/>
        <v>12.5</v>
      </c>
      <c r="AM165" s="212">
        <v>14</v>
      </c>
      <c r="AN165" s="20">
        <f t="shared" si="520"/>
        <v>14</v>
      </c>
      <c r="AO165" s="212">
        <v>6</v>
      </c>
      <c r="AP165" s="20">
        <f t="shared" si="407"/>
        <v>6</v>
      </c>
      <c r="AQ165" s="212">
        <v>11</v>
      </c>
      <c r="AR165" s="20">
        <f t="shared" si="521"/>
        <v>11</v>
      </c>
      <c r="AS165" s="7">
        <v>11.5</v>
      </c>
      <c r="AT165" s="20">
        <f t="shared" si="409"/>
        <v>11.5</v>
      </c>
      <c r="AU165" s="212">
        <v>11</v>
      </c>
      <c r="AV165" s="144">
        <f t="shared" si="522"/>
        <v>11</v>
      </c>
    </row>
    <row r="166" spans="1:48" ht="18" customHeight="1">
      <c r="A166" s="302"/>
      <c r="B166" s="285">
        <v>151</v>
      </c>
      <c r="C166" s="176" t="s">
        <v>1161</v>
      </c>
      <c r="D166" s="176" t="s">
        <v>1163</v>
      </c>
      <c r="E166" s="176" t="s">
        <v>1164</v>
      </c>
      <c r="F166" s="187">
        <v>10</v>
      </c>
      <c r="G166" s="7">
        <v>10</v>
      </c>
      <c r="H166" s="20">
        <f t="shared" ref="H166:H168" si="523">(F166*2+G166)/3</f>
        <v>10</v>
      </c>
      <c r="I166" s="7">
        <v>12</v>
      </c>
      <c r="J166" s="7">
        <v>11</v>
      </c>
      <c r="K166" s="20">
        <f t="shared" si="401"/>
        <v>11.666666666666666</v>
      </c>
      <c r="L166" s="7">
        <v>12.5</v>
      </c>
      <c r="M166" s="7">
        <v>11</v>
      </c>
      <c r="N166" s="20">
        <f t="shared" si="411"/>
        <v>12</v>
      </c>
      <c r="O166" s="16">
        <v>13</v>
      </c>
      <c r="P166" s="20">
        <f t="shared" si="412"/>
        <v>13</v>
      </c>
      <c r="Q166" s="16">
        <v>10</v>
      </c>
      <c r="R166" s="20">
        <f t="shared" si="413"/>
        <v>10</v>
      </c>
      <c r="S166" s="16">
        <v>10.5</v>
      </c>
      <c r="T166" s="20">
        <f t="shared" si="414"/>
        <v>10.5</v>
      </c>
      <c r="U166" s="16">
        <v>10.5</v>
      </c>
      <c r="V166" s="20">
        <f t="shared" si="415"/>
        <v>10.5</v>
      </c>
      <c r="W166" s="16">
        <v>9</v>
      </c>
      <c r="X166" s="20">
        <f t="shared" si="416"/>
        <v>9</v>
      </c>
      <c r="Y166" s="16">
        <v>7.5</v>
      </c>
      <c r="Z166" s="20">
        <f t="shared" si="417"/>
        <v>7.5</v>
      </c>
      <c r="AA166" s="148"/>
      <c r="AB166" s="286">
        <v>10</v>
      </c>
      <c r="AC166" s="286">
        <v>11.5</v>
      </c>
      <c r="AD166" s="287">
        <f t="shared" si="402"/>
        <v>10.5</v>
      </c>
      <c r="AE166" s="286">
        <v>15.5</v>
      </c>
      <c r="AF166" s="286">
        <v>13</v>
      </c>
      <c r="AG166" s="287">
        <f t="shared" si="403"/>
        <v>14.666666666666666</v>
      </c>
      <c r="AH166" s="286">
        <v>12</v>
      </c>
      <c r="AI166" s="286">
        <v>9</v>
      </c>
      <c r="AJ166" s="287">
        <f t="shared" si="404"/>
        <v>11</v>
      </c>
      <c r="AK166" s="286">
        <v>10</v>
      </c>
      <c r="AL166" s="287">
        <f t="shared" si="405"/>
        <v>10</v>
      </c>
      <c r="AM166" s="286">
        <v>13</v>
      </c>
      <c r="AN166" s="287">
        <f t="shared" si="520"/>
        <v>13</v>
      </c>
      <c r="AO166" s="286">
        <v>6</v>
      </c>
      <c r="AP166" s="287">
        <f t="shared" si="407"/>
        <v>6</v>
      </c>
      <c r="AQ166" s="286">
        <v>10</v>
      </c>
      <c r="AR166" s="287">
        <f t="shared" si="521"/>
        <v>10</v>
      </c>
      <c r="AS166" s="286">
        <v>15</v>
      </c>
      <c r="AT166" s="287">
        <f t="shared" si="409"/>
        <v>15</v>
      </c>
      <c r="AU166" s="286">
        <v>5.5</v>
      </c>
      <c r="AV166" s="288">
        <f t="shared" si="522"/>
        <v>5.5</v>
      </c>
    </row>
    <row r="167" spans="1:48" ht="18" customHeight="1">
      <c r="A167" s="302"/>
      <c r="B167" s="285">
        <v>152</v>
      </c>
      <c r="C167" s="176" t="s">
        <v>492</v>
      </c>
      <c r="D167" s="176" t="s">
        <v>493</v>
      </c>
      <c r="E167" s="176" t="s">
        <v>494</v>
      </c>
      <c r="F167" s="7">
        <v>11.5</v>
      </c>
      <c r="G167" s="7">
        <v>11.5</v>
      </c>
      <c r="H167" s="20">
        <f t="shared" si="523"/>
        <v>11.5</v>
      </c>
      <c r="I167" s="7">
        <v>11</v>
      </c>
      <c r="J167" s="7">
        <v>11</v>
      </c>
      <c r="K167" s="20">
        <f t="shared" ref="K167:K168" si="524">(I167*2+J167)/3</f>
        <v>11</v>
      </c>
      <c r="L167" s="7">
        <v>18</v>
      </c>
      <c r="M167" s="7">
        <v>11.5</v>
      </c>
      <c r="N167" s="20">
        <f t="shared" ref="N167:N168" si="525">(L167*2+M167)/3</f>
        <v>15.833333333333334</v>
      </c>
      <c r="O167" s="16">
        <v>10</v>
      </c>
      <c r="P167" s="20">
        <f t="shared" ref="P167:P168" si="526">O167</f>
        <v>10</v>
      </c>
      <c r="Q167" s="16">
        <v>8</v>
      </c>
      <c r="R167" s="20">
        <f t="shared" ref="R167:R168" si="527">Q167</f>
        <v>8</v>
      </c>
      <c r="S167" s="16">
        <v>13</v>
      </c>
      <c r="T167" s="20">
        <f t="shared" ref="T167:T168" si="528">S167</f>
        <v>13</v>
      </c>
      <c r="U167" s="16">
        <v>7</v>
      </c>
      <c r="V167" s="20">
        <f t="shared" ref="V167:V168" si="529">U167</f>
        <v>7</v>
      </c>
      <c r="W167" s="16">
        <v>10</v>
      </c>
      <c r="X167" s="20">
        <f t="shared" ref="X167:X168" si="530">W167</f>
        <v>10</v>
      </c>
      <c r="Y167" s="16">
        <v>12</v>
      </c>
      <c r="Z167" s="20">
        <f t="shared" ref="Z167:Z168" si="531">Y167</f>
        <v>12</v>
      </c>
      <c r="AA167" s="148"/>
      <c r="AB167" s="7">
        <v>11.83</v>
      </c>
      <c r="AC167" s="7">
        <v>11.83</v>
      </c>
      <c r="AD167" s="20">
        <f t="shared" ref="AD167:AD168" si="532">(AB167*2+AC167)/3</f>
        <v>11.83</v>
      </c>
      <c r="AE167" s="7">
        <v>7.33</v>
      </c>
      <c r="AF167" s="7">
        <v>7.33</v>
      </c>
      <c r="AG167" s="20">
        <f t="shared" ref="AG167:AG168" si="533">(AE167*2+AF167)/3</f>
        <v>7.330000000000001</v>
      </c>
      <c r="AH167" s="7">
        <v>12.17</v>
      </c>
      <c r="AI167" s="7">
        <v>12.17</v>
      </c>
      <c r="AJ167" s="20">
        <f t="shared" ref="AJ167:AJ168" si="534">(AH167*2+AI167)/3</f>
        <v>12.17</v>
      </c>
      <c r="AK167" s="7">
        <v>10</v>
      </c>
      <c r="AL167" s="20">
        <f t="shared" ref="AL167:AL168" si="535">AK167</f>
        <v>10</v>
      </c>
      <c r="AM167" s="7">
        <v>8</v>
      </c>
      <c r="AN167" s="20">
        <f t="shared" si="520"/>
        <v>8</v>
      </c>
      <c r="AO167" s="7">
        <v>8</v>
      </c>
      <c r="AP167" s="20">
        <f t="shared" ref="AP167:AP168" si="536">AO167</f>
        <v>8</v>
      </c>
      <c r="AQ167" s="7">
        <v>10.5</v>
      </c>
      <c r="AR167" s="20">
        <f t="shared" si="521"/>
        <v>10.5</v>
      </c>
      <c r="AS167" s="7">
        <v>11</v>
      </c>
      <c r="AT167" s="20">
        <f t="shared" ref="AT167:AT168" si="537">AS167</f>
        <v>11</v>
      </c>
      <c r="AU167" s="7">
        <v>10</v>
      </c>
      <c r="AV167" s="144">
        <f t="shared" si="522"/>
        <v>10</v>
      </c>
    </row>
    <row r="168" spans="1:48" ht="18" customHeight="1">
      <c r="A168" s="302"/>
      <c r="B168" s="285">
        <v>153</v>
      </c>
      <c r="C168" s="176" t="s">
        <v>1170</v>
      </c>
      <c r="D168" s="176" t="s">
        <v>1172</v>
      </c>
      <c r="E168" s="176" t="s">
        <v>117</v>
      </c>
      <c r="F168" s="7">
        <v>10</v>
      </c>
      <c r="G168" s="7">
        <v>10.5</v>
      </c>
      <c r="H168" s="20">
        <f t="shared" si="523"/>
        <v>10.166666666666666</v>
      </c>
      <c r="I168" s="7">
        <v>8</v>
      </c>
      <c r="J168" s="7">
        <v>13</v>
      </c>
      <c r="K168" s="20">
        <f t="shared" si="524"/>
        <v>9.6666666666666661</v>
      </c>
      <c r="L168" s="7">
        <v>9</v>
      </c>
      <c r="M168" s="7">
        <v>10.5</v>
      </c>
      <c r="N168" s="20">
        <f t="shared" si="525"/>
        <v>9.5</v>
      </c>
      <c r="O168" s="16">
        <v>17</v>
      </c>
      <c r="P168" s="20">
        <f t="shared" si="526"/>
        <v>17</v>
      </c>
      <c r="Q168" s="16">
        <v>10.5</v>
      </c>
      <c r="R168" s="20">
        <f t="shared" si="527"/>
        <v>10.5</v>
      </c>
      <c r="S168" s="16">
        <v>10</v>
      </c>
      <c r="T168" s="20">
        <f t="shared" si="528"/>
        <v>10</v>
      </c>
      <c r="U168" s="16">
        <v>6.5</v>
      </c>
      <c r="V168" s="20">
        <f t="shared" si="529"/>
        <v>6.5</v>
      </c>
      <c r="W168" s="16">
        <v>5</v>
      </c>
      <c r="X168" s="20">
        <f t="shared" si="530"/>
        <v>5</v>
      </c>
      <c r="Y168" s="16">
        <v>8</v>
      </c>
      <c r="Z168" s="20">
        <f t="shared" si="531"/>
        <v>8</v>
      </c>
      <c r="AA168" s="148"/>
      <c r="AB168" s="7">
        <v>11</v>
      </c>
      <c r="AC168" s="7">
        <v>11.5</v>
      </c>
      <c r="AD168" s="20">
        <f t="shared" si="532"/>
        <v>11.166666666666666</v>
      </c>
      <c r="AE168" s="7">
        <v>9</v>
      </c>
      <c r="AF168" s="7">
        <v>9</v>
      </c>
      <c r="AG168" s="20">
        <f t="shared" si="533"/>
        <v>9</v>
      </c>
      <c r="AH168" s="212">
        <v>15</v>
      </c>
      <c r="AI168" s="7">
        <v>9</v>
      </c>
      <c r="AJ168" s="20">
        <f t="shared" si="534"/>
        <v>13</v>
      </c>
      <c r="AK168" s="7">
        <v>7</v>
      </c>
      <c r="AL168" s="20">
        <f t="shared" si="535"/>
        <v>7</v>
      </c>
      <c r="AM168" s="7">
        <v>13</v>
      </c>
      <c r="AN168" s="20">
        <f t="shared" si="520"/>
        <v>13</v>
      </c>
      <c r="AO168" s="7">
        <v>15</v>
      </c>
      <c r="AP168" s="20">
        <f t="shared" si="536"/>
        <v>15</v>
      </c>
      <c r="AQ168" s="7">
        <v>11.5</v>
      </c>
      <c r="AR168" s="20">
        <f t="shared" si="521"/>
        <v>11.5</v>
      </c>
      <c r="AS168" s="7">
        <v>10</v>
      </c>
      <c r="AT168" s="20">
        <f t="shared" si="537"/>
        <v>10</v>
      </c>
      <c r="AU168" s="7">
        <v>8</v>
      </c>
      <c r="AV168" s="144">
        <f t="shared" si="522"/>
        <v>8</v>
      </c>
    </row>
  </sheetData>
  <mergeCells count="36">
    <mergeCell ref="AQ13:AV13"/>
    <mergeCell ref="AB14:AD14"/>
    <mergeCell ref="AE14:AG14"/>
    <mergeCell ref="AH14:AJ14"/>
    <mergeCell ref="AK14:AL14"/>
    <mergeCell ref="AM14:AN14"/>
    <mergeCell ref="AO14:AP14"/>
    <mergeCell ref="AQ14:AR14"/>
    <mergeCell ref="AS14:AT14"/>
    <mergeCell ref="AU14:AV14"/>
    <mergeCell ref="B2:H2"/>
    <mergeCell ref="D11:H11"/>
    <mergeCell ref="L14:N14"/>
    <mergeCell ref="F13:N13"/>
    <mergeCell ref="F14:H14"/>
    <mergeCell ref="I14:K14"/>
    <mergeCell ref="AI2:AO2"/>
    <mergeCell ref="O13:T13"/>
    <mergeCell ref="U13:Z13"/>
    <mergeCell ref="O14:P14"/>
    <mergeCell ref="Q14:R14"/>
    <mergeCell ref="S14:T14"/>
    <mergeCell ref="U14:V14"/>
    <mergeCell ref="AB13:AJ13"/>
    <mergeCell ref="AK13:AP13"/>
    <mergeCell ref="W14:X14"/>
    <mergeCell ref="Y14:Z14"/>
    <mergeCell ref="A133:A148"/>
    <mergeCell ref="A149:A168"/>
    <mergeCell ref="A16:A32"/>
    <mergeCell ref="A33:A54"/>
    <mergeCell ref="A55:A65"/>
    <mergeCell ref="A66:A86"/>
    <mergeCell ref="A87:A104"/>
    <mergeCell ref="A105:A118"/>
    <mergeCell ref="A119:A132"/>
  </mergeCells>
  <pageMargins left="0.19685039370078741" right="0.19685039370078741" top="0.39" bottom="0.32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BQ275"/>
  <sheetViews>
    <sheetView tabSelected="1" view="pageBreakPreview" topLeftCell="I1" zoomScale="90" zoomScaleSheetLayoutView="90" workbookViewId="0">
      <selection activeCell="AJ4" sqref="AJ4"/>
    </sheetView>
  </sheetViews>
  <sheetFormatPr baseColWidth="10" defaultRowHeight="15"/>
  <cols>
    <col min="1" max="1" width="4.85546875" style="47" customWidth="1"/>
    <col min="2" max="2" width="12.42578125" customWidth="1"/>
    <col min="3" max="3" width="18.5703125" customWidth="1"/>
    <col min="4" max="4" width="17.5703125" customWidth="1"/>
    <col min="5" max="5" width="14.42578125" hidden="1" customWidth="1"/>
    <col min="6" max="6" width="15.28515625" hidden="1" customWidth="1"/>
    <col min="7" max="7" width="6" customWidth="1"/>
    <col min="8" max="8" width="3.7109375" hidden="1" customWidth="1"/>
    <col min="9" max="9" width="7.28515625" customWidth="1"/>
    <col min="10" max="10" width="3.7109375" hidden="1" customWidth="1"/>
    <col min="11" max="11" width="6" customWidth="1"/>
    <col min="12" max="12" width="3" hidden="1" customWidth="1"/>
    <col min="13" max="13" width="6" customWidth="1"/>
    <col min="14" max="14" width="3.28515625" hidden="1" customWidth="1"/>
    <col min="15" max="15" width="6" customWidth="1"/>
    <col min="16" max="16" width="3.7109375" hidden="1" customWidth="1"/>
    <col min="17" max="17" width="6" customWidth="1"/>
    <col min="18" max="18" width="3.28515625" hidden="1" customWidth="1"/>
    <col min="19" max="19" width="6" customWidth="1"/>
    <col min="20" max="20" width="3.5703125" hidden="1" customWidth="1"/>
    <col min="21" max="21" width="6" customWidth="1"/>
    <col min="22" max="22" width="3.5703125" hidden="1" customWidth="1"/>
    <col min="23" max="23" width="6" customWidth="1"/>
    <col min="24" max="24" width="3.5703125" hidden="1" customWidth="1"/>
    <col min="25" max="25" width="6" customWidth="1"/>
    <col min="26" max="26" width="3.5703125" hidden="1" customWidth="1"/>
    <col min="27" max="27" width="6" customWidth="1"/>
    <col min="28" max="28" width="3.5703125" hidden="1" customWidth="1"/>
    <col min="29" max="29" width="6" customWidth="1"/>
    <col min="30" max="30" width="3.140625" hidden="1" customWidth="1"/>
    <col min="31" max="31" width="6" customWidth="1"/>
    <col min="32" max="32" width="3.28515625" customWidth="1"/>
    <col min="33" max="33" width="4.7109375" hidden="1" customWidth="1"/>
    <col min="34" max="34" width="5.28515625" customWidth="1"/>
    <col min="35" max="35" width="3" hidden="1" customWidth="1"/>
    <col min="36" max="36" width="5.7109375" customWidth="1"/>
    <col min="37" max="37" width="3.42578125" hidden="1" customWidth="1"/>
    <col min="38" max="38" width="5.5703125" customWidth="1"/>
    <col min="39" max="39" width="3.7109375" hidden="1" customWidth="1"/>
    <col min="40" max="40" width="5.5703125" customWidth="1"/>
    <col min="41" max="41" width="3.140625" hidden="1" customWidth="1"/>
    <col min="42" max="42" width="5.7109375" customWidth="1"/>
    <col min="43" max="43" width="3.28515625" hidden="1" customWidth="1"/>
    <col min="44" max="44" width="5.85546875" customWidth="1"/>
    <col min="45" max="45" width="2.85546875" hidden="1" customWidth="1"/>
    <col min="46" max="46" width="6.140625" customWidth="1"/>
    <col min="47" max="47" width="2.85546875" hidden="1" customWidth="1"/>
    <col min="48" max="48" width="5.7109375" customWidth="1"/>
    <col min="49" max="49" width="3.140625" hidden="1" customWidth="1"/>
    <col min="50" max="50" width="5.28515625" customWidth="1"/>
    <col min="51" max="51" width="3.140625" hidden="1" customWidth="1"/>
    <col min="52" max="52" width="5.85546875" customWidth="1"/>
    <col min="53" max="53" width="3.140625" hidden="1" customWidth="1"/>
    <col min="54" max="54" width="5.28515625" customWidth="1"/>
    <col min="55" max="55" width="2.42578125" hidden="1" customWidth="1"/>
    <col min="56" max="56" width="5.85546875" customWidth="1"/>
    <col min="57" max="57" width="2.85546875" hidden="1" customWidth="1"/>
    <col min="58" max="58" width="5.85546875" customWidth="1"/>
    <col min="59" max="59" width="3.7109375" customWidth="1"/>
    <col min="60" max="60" width="6.140625" customWidth="1"/>
    <col min="61" max="61" width="3.5703125" customWidth="1"/>
    <col min="62" max="62" width="4.85546875" customWidth="1"/>
    <col min="63" max="63" width="21.5703125" customWidth="1"/>
    <col min="65" max="65" width="15.42578125" bestFit="1" customWidth="1"/>
    <col min="66" max="66" width="11.28515625" customWidth="1"/>
    <col min="67" max="69" width="11.42578125" hidden="1" customWidth="1"/>
  </cols>
  <sheetData>
    <row r="1" spans="1:63">
      <c r="I1" s="1" t="s">
        <v>151</v>
      </c>
      <c r="J1" s="1"/>
      <c r="K1" s="1"/>
      <c r="L1" s="1"/>
      <c r="M1" s="2"/>
      <c r="N1" s="2"/>
      <c r="O1" s="2"/>
      <c r="P1" s="2"/>
    </row>
    <row r="2" spans="1:63" ht="37.5">
      <c r="J2" s="3"/>
      <c r="K2" s="26" t="s">
        <v>152</v>
      </c>
      <c r="L2" s="26"/>
      <c r="M2" s="26"/>
      <c r="N2" s="26"/>
      <c r="O2" s="26"/>
      <c r="P2" s="26"/>
      <c r="Q2" s="26"/>
      <c r="R2" s="26"/>
      <c r="S2" s="26"/>
      <c r="T2" s="26"/>
      <c r="AA2" s="83"/>
      <c r="AN2" s="294" t="s">
        <v>1233</v>
      </c>
      <c r="AZ2" s="4"/>
    </row>
    <row r="3" spans="1:63" ht="15.75">
      <c r="J3" s="26" t="s">
        <v>188</v>
      </c>
      <c r="L3" s="26"/>
      <c r="M3" s="4" t="s">
        <v>153</v>
      </c>
      <c r="N3" s="26"/>
      <c r="O3" s="26"/>
      <c r="P3" s="26"/>
      <c r="Q3" s="26"/>
      <c r="R3" s="26"/>
      <c r="S3" s="26"/>
      <c r="T3" s="26"/>
      <c r="U3" s="26"/>
    </row>
    <row r="4" spans="1:63" ht="15.75">
      <c r="A4" s="4" t="s">
        <v>154</v>
      </c>
      <c r="B4" s="4"/>
      <c r="C4" s="4"/>
      <c r="D4" s="4"/>
      <c r="E4" s="4"/>
      <c r="F4" s="4"/>
      <c r="G4" s="4"/>
      <c r="H4" s="4"/>
      <c r="I4" s="4"/>
      <c r="K4" s="4"/>
    </row>
    <row r="5" spans="1:63" ht="15.75">
      <c r="A5" s="4" t="s">
        <v>1187</v>
      </c>
      <c r="B5" s="4"/>
      <c r="C5" s="4"/>
      <c r="D5" s="4"/>
      <c r="E5" s="4"/>
      <c r="F5" s="4"/>
      <c r="G5" s="4"/>
      <c r="H5" s="4"/>
      <c r="I5" s="5"/>
      <c r="J5" s="6"/>
      <c r="K5" s="4"/>
    </row>
    <row r="6" spans="1:63" ht="15.7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63" ht="23.25" customHeight="1">
      <c r="B7" s="4" t="s">
        <v>1227</v>
      </c>
      <c r="D7" s="323" t="s">
        <v>187</v>
      </c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28"/>
      <c r="AI7" s="28"/>
    </row>
    <row r="8" spans="1:63" ht="15.75">
      <c r="B8" s="4" t="s">
        <v>155</v>
      </c>
    </row>
    <row r="9" spans="1:63" ht="21.75" customHeight="1">
      <c r="G9" s="330" t="s">
        <v>239</v>
      </c>
      <c r="H9" s="331"/>
      <c r="I9" s="331"/>
      <c r="J9" s="331"/>
      <c r="K9" s="331"/>
      <c r="L9" s="331"/>
      <c r="M9" s="331"/>
      <c r="N9" s="332"/>
      <c r="O9" s="330" t="s">
        <v>238</v>
      </c>
      <c r="P9" s="331"/>
      <c r="Q9" s="331"/>
      <c r="R9" s="331"/>
      <c r="S9" s="331"/>
      <c r="T9" s="331"/>
      <c r="U9" s="331"/>
      <c r="V9" s="332"/>
      <c r="W9" s="325" t="s">
        <v>166</v>
      </c>
      <c r="X9" s="325"/>
      <c r="Y9" s="325"/>
      <c r="Z9" s="325"/>
      <c r="AA9" s="325"/>
      <c r="AB9" s="325"/>
      <c r="AC9" s="325"/>
      <c r="AD9" s="51"/>
      <c r="AE9" s="9"/>
      <c r="AF9" s="9"/>
      <c r="AG9" s="9"/>
      <c r="AH9" s="330" t="s">
        <v>239</v>
      </c>
      <c r="AI9" s="331"/>
      <c r="AJ9" s="331"/>
      <c r="AK9" s="331"/>
      <c r="AL9" s="331"/>
      <c r="AM9" s="331"/>
      <c r="AN9" s="331"/>
      <c r="AO9" s="332"/>
      <c r="AP9" s="330" t="s">
        <v>238</v>
      </c>
      <c r="AQ9" s="331"/>
      <c r="AR9" s="331"/>
      <c r="AS9" s="331"/>
      <c r="AT9" s="331"/>
      <c r="AU9" s="331"/>
      <c r="AV9" s="331"/>
      <c r="AW9" s="332"/>
      <c r="AX9" s="325" t="s">
        <v>166</v>
      </c>
      <c r="AY9" s="325"/>
      <c r="AZ9" s="325"/>
      <c r="BA9" s="325"/>
      <c r="BB9" s="325"/>
      <c r="BC9" s="325"/>
      <c r="BD9" s="325"/>
      <c r="BE9" s="52"/>
    </row>
    <row r="10" spans="1:63" s="57" customFormat="1" ht="24" customHeight="1">
      <c r="A10" s="53" t="s">
        <v>18</v>
      </c>
      <c r="B10" s="53" t="s">
        <v>19</v>
      </c>
      <c r="C10" s="53" t="s">
        <v>1</v>
      </c>
      <c r="D10" s="53" t="s">
        <v>2</v>
      </c>
      <c r="E10" s="53" t="s">
        <v>189</v>
      </c>
      <c r="F10" s="53" t="s">
        <v>190</v>
      </c>
      <c r="G10" s="53" t="s">
        <v>160</v>
      </c>
      <c r="H10" s="53" t="s">
        <v>3</v>
      </c>
      <c r="I10" s="53" t="s">
        <v>167</v>
      </c>
      <c r="J10" s="53" t="s">
        <v>3</v>
      </c>
      <c r="K10" s="53" t="s">
        <v>161</v>
      </c>
      <c r="L10" s="53" t="s">
        <v>3</v>
      </c>
      <c r="M10" s="54" t="s">
        <v>168</v>
      </c>
      <c r="N10" s="55" t="s">
        <v>169</v>
      </c>
      <c r="O10" s="53" t="s">
        <v>170</v>
      </c>
      <c r="P10" s="53" t="s">
        <v>3</v>
      </c>
      <c r="Q10" s="53" t="s">
        <v>162</v>
      </c>
      <c r="R10" s="53" t="s">
        <v>3</v>
      </c>
      <c r="S10" s="53" t="s">
        <v>180</v>
      </c>
      <c r="T10" s="53" t="s">
        <v>3</v>
      </c>
      <c r="U10" s="54" t="s">
        <v>174</v>
      </c>
      <c r="V10" s="55" t="s">
        <v>169</v>
      </c>
      <c r="W10" s="53" t="s">
        <v>172</v>
      </c>
      <c r="X10" s="53" t="s">
        <v>3</v>
      </c>
      <c r="Y10" s="53" t="s">
        <v>240</v>
      </c>
      <c r="Z10" s="53" t="s">
        <v>3</v>
      </c>
      <c r="AA10" s="53" t="s">
        <v>241</v>
      </c>
      <c r="AB10" s="53" t="s">
        <v>3</v>
      </c>
      <c r="AC10" s="54" t="s">
        <v>185</v>
      </c>
      <c r="AD10" s="55" t="s">
        <v>169</v>
      </c>
      <c r="AE10" s="63" t="s">
        <v>184</v>
      </c>
      <c r="AF10" s="64" t="s">
        <v>242</v>
      </c>
      <c r="AG10" s="53" t="s">
        <v>179</v>
      </c>
      <c r="AH10" s="53" t="s">
        <v>175</v>
      </c>
      <c r="AI10" s="53" t="s">
        <v>3</v>
      </c>
      <c r="AJ10" s="53" t="s">
        <v>181</v>
      </c>
      <c r="AK10" s="53" t="s">
        <v>3</v>
      </c>
      <c r="AL10" s="53" t="s">
        <v>176</v>
      </c>
      <c r="AM10" s="53" t="s">
        <v>3</v>
      </c>
      <c r="AN10" s="53" t="s">
        <v>168</v>
      </c>
      <c r="AO10" s="53" t="s">
        <v>169</v>
      </c>
      <c r="AP10" s="53" t="s">
        <v>4</v>
      </c>
      <c r="AQ10" s="53" t="s">
        <v>3</v>
      </c>
      <c r="AR10" s="53" t="s">
        <v>182</v>
      </c>
      <c r="AS10" s="53" t="s">
        <v>3</v>
      </c>
      <c r="AT10" s="53" t="s">
        <v>163</v>
      </c>
      <c r="AU10" s="53" t="s">
        <v>3</v>
      </c>
      <c r="AV10" s="53" t="s">
        <v>171</v>
      </c>
      <c r="AW10" s="53" t="s">
        <v>169</v>
      </c>
      <c r="AX10" s="53" t="s">
        <v>164</v>
      </c>
      <c r="AY10" s="53" t="s">
        <v>3</v>
      </c>
      <c r="AZ10" s="53" t="s">
        <v>177</v>
      </c>
      <c r="BA10" s="53" t="s">
        <v>3</v>
      </c>
      <c r="BB10" s="53" t="s">
        <v>183</v>
      </c>
      <c r="BC10" s="53" t="s">
        <v>3</v>
      </c>
      <c r="BD10" s="53" t="s">
        <v>185</v>
      </c>
      <c r="BE10" s="53" t="s">
        <v>169</v>
      </c>
      <c r="BF10" s="53" t="s">
        <v>186</v>
      </c>
      <c r="BG10" s="56" t="s">
        <v>242</v>
      </c>
      <c r="BH10" s="53" t="s">
        <v>178</v>
      </c>
      <c r="BI10" s="53" t="s">
        <v>173</v>
      </c>
      <c r="BJ10" s="53" t="s">
        <v>1216</v>
      </c>
      <c r="BK10" s="53" t="s">
        <v>179</v>
      </c>
    </row>
    <row r="11" spans="1:63" ht="24" customHeight="1">
      <c r="A11" s="284">
        <v>1</v>
      </c>
      <c r="B11" s="176" t="s">
        <v>508</v>
      </c>
      <c r="C11" s="176" t="s">
        <v>510</v>
      </c>
      <c r="D11" s="176" t="s">
        <v>115</v>
      </c>
      <c r="E11" s="176" t="s">
        <v>509</v>
      </c>
      <c r="F11" s="176" t="s">
        <v>8</v>
      </c>
      <c r="G11" s="152">
        <f>SaisieNote!H16</f>
        <v>10.666666666666666</v>
      </c>
      <c r="H11" s="43">
        <f t="shared" ref="H11:H27" si="0">IF(G11&gt;=9.995,5,0)</f>
        <v>5</v>
      </c>
      <c r="I11" s="42">
        <f>SaisieNote!K16</f>
        <v>10.333333333333334</v>
      </c>
      <c r="J11" s="43">
        <f t="shared" ref="J11:J27" si="1">IF(I11&gt;=9.995,5,0)</f>
        <v>5</v>
      </c>
      <c r="K11" s="42">
        <f>SaisieNote!N16</f>
        <v>10.5</v>
      </c>
      <c r="L11" s="43">
        <f t="shared" ref="L11:L27" si="2">IF(K11&gt;=9.995,5,0)</f>
        <v>5</v>
      </c>
      <c r="M11" s="59">
        <f t="shared" ref="M11:M27" si="3">((G11*4)+(I11*4)+(K11*4))/12</f>
        <v>10.5</v>
      </c>
      <c r="N11" s="45">
        <f t="shared" ref="N11:N27" si="4">IF(M11&gt;=9.995,15,H11+J11+L11)</f>
        <v>15</v>
      </c>
      <c r="O11" s="42">
        <f>SaisieNote!P16</f>
        <v>13</v>
      </c>
      <c r="P11" s="43">
        <f t="shared" ref="P11:P27" si="5">IF(O11&gt;=9.995,3,0)</f>
        <v>3</v>
      </c>
      <c r="Q11" s="42">
        <f>SaisieNote!R16</f>
        <v>10</v>
      </c>
      <c r="R11" s="43">
        <f t="shared" ref="R11:R27" si="6">IF(Q11&gt;=9.995,3,0)</f>
        <v>3</v>
      </c>
      <c r="S11" s="42">
        <f>SaisieNote!T16</f>
        <v>13</v>
      </c>
      <c r="T11" s="43">
        <f t="shared" ref="T11:T27" si="7">IF(S11&gt;=9.995,3,0)</f>
        <v>3</v>
      </c>
      <c r="U11" s="59">
        <f t="shared" ref="U11:U27" si="8">((O11*3)+(Q11*3)+(S11*3))/9</f>
        <v>12</v>
      </c>
      <c r="V11" s="45">
        <f t="shared" ref="V11:V27" si="9">IF(U11&gt;=9.995,9,P11+R11+T11)</f>
        <v>9</v>
      </c>
      <c r="W11" s="42">
        <f>SaisieNote!V16</f>
        <v>7</v>
      </c>
      <c r="X11" s="43">
        <f t="shared" ref="X11:X27" si="10">IF(W11&gt;=9.995,2,0)</f>
        <v>0</v>
      </c>
      <c r="Y11" s="42">
        <f>SaisieNote!X16</f>
        <v>6</v>
      </c>
      <c r="Z11" s="43">
        <f t="shared" ref="Z11:Z27" si="11">IF(Y11&gt;=9.995,2,0)</f>
        <v>0</v>
      </c>
      <c r="AA11" s="42">
        <f>SaisieNote!Z16</f>
        <v>10</v>
      </c>
      <c r="AB11" s="43">
        <f t="shared" ref="AB11:AB27" si="12">IF(AA11&gt;=9.995,2,0)</f>
        <v>2</v>
      </c>
      <c r="AC11" s="59">
        <f t="shared" ref="AC11:AC27" si="13">((W11*2)+(Y11*2)+(AA11*2))/6</f>
        <v>7.666666666666667</v>
      </c>
      <c r="AD11" s="45">
        <f t="shared" ref="AD11:AD27" si="14">IF(AC11&gt;=9.995,6,X11+Z11+AB11)</f>
        <v>2</v>
      </c>
      <c r="AE11" s="60">
        <f t="shared" ref="AE11:AE27" si="15">((M11*12)+(U11*9)+(AC11*6))/27</f>
        <v>10.37037037037037</v>
      </c>
      <c r="AF11" s="66">
        <f t="shared" ref="AF11:AF27" si="16">IF(AE11&gt;=9.995,30,N11+V11+AD11)</f>
        <v>30</v>
      </c>
      <c r="AG11" s="81" t="str">
        <f t="shared" ref="AG11:AG27" si="17">IF(AE11&gt;=9.995,"Admis(e)","Rattrapage")</f>
        <v>Admis(e)</v>
      </c>
      <c r="AH11" s="58">
        <f>SaisieNote!AD16</f>
        <v>11.5</v>
      </c>
      <c r="AI11" s="43">
        <f t="shared" ref="AI11:AI27" si="18">IF(AH11&gt;=9.995,5,0)</f>
        <v>5</v>
      </c>
      <c r="AJ11" s="25">
        <f>SaisieNote!AG16</f>
        <v>13.166666666666666</v>
      </c>
      <c r="AK11" s="43">
        <f t="shared" ref="AK11:AK27" si="19">IF(AJ11&gt;=9.995,5,0)</f>
        <v>5</v>
      </c>
      <c r="AL11" s="25">
        <f>SaisieNote!AJ16</f>
        <v>12.5</v>
      </c>
      <c r="AM11" s="84">
        <f t="shared" ref="AM11:AM27" si="20">IF(AL11&gt;=9.995,5,0)</f>
        <v>5</v>
      </c>
      <c r="AN11" s="59">
        <f t="shared" ref="AN11:AN27" si="21">((AH11*4)+(AJ11*4)+(AL11*4))/12</f>
        <v>12.388888888888888</v>
      </c>
      <c r="AO11" s="85">
        <f t="shared" ref="AO11:AO27" si="22">IF(AN11&gt;=9.995,15,AI11+AK11+AM11)</f>
        <v>15</v>
      </c>
      <c r="AP11" s="213">
        <f>SaisieNote!AL16</f>
        <v>5</v>
      </c>
      <c r="AQ11" s="213">
        <f t="shared" ref="AQ11:AQ27" si="23">IF(AP11&gt;=9.995,3,0)</f>
        <v>0</v>
      </c>
      <c r="AR11" s="213">
        <f>SaisieNote!AN16</f>
        <v>9</v>
      </c>
      <c r="AS11" s="213">
        <f t="shared" ref="AS11:AS27" si="24">IF(AR11&gt;=9.995,3,0)</f>
        <v>0</v>
      </c>
      <c r="AT11" s="213">
        <f>SaisieNote!AP16</f>
        <v>13.5</v>
      </c>
      <c r="AU11" s="84">
        <f t="shared" ref="AU11:AU27" si="25">IF(AT11&gt;=9.995,3,0)</f>
        <v>3</v>
      </c>
      <c r="AV11" s="59">
        <f t="shared" ref="AV11:AV27" si="26">((AP11*3)+(AR11*3)+(AT11*3))/9</f>
        <v>9.1666666666666661</v>
      </c>
      <c r="AW11" s="85">
        <f t="shared" ref="AW11:AW27" si="27">IF(AV11&gt;=9.995,9,AQ11+AS11+AU11)</f>
        <v>3</v>
      </c>
      <c r="AX11" s="25">
        <f>SaisieNote!AR16</f>
        <v>10</v>
      </c>
      <c r="AY11" s="84">
        <f t="shared" ref="AY11:AY27" si="28">IF(AX11&gt;=9.995,2,0)</f>
        <v>2</v>
      </c>
      <c r="AZ11" s="25">
        <f>SaisieNote!AT16</f>
        <v>13</v>
      </c>
      <c r="BA11" s="84">
        <f t="shared" ref="BA11:BA27" si="29">IF(AZ11&gt;=9.995,2,0)</f>
        <v>2</v>
      </c>
      <c r="BB11" s="25">
        <f>SaisieNote!AV16</f>
        <v>12</v>
      </c>
      <c r="BC11" s="84">
        <f t="shared" ref="BC11:BC27" si="30">IF(BB11&gt;=9.995,2,0)</f>
        <v>2</v>
      </c>
      <c r="BD11" s="59">
        <f t="shared" ref="BD11:BD27" si="31">((AX11*2)+(AZ11*2)+(BB11*2))/6</f>
        <v>11.666666666666666</v>
      </c>
      <c r="BE11" s="85">
        <f t="shared" ref="BE11:BE27" si="32">IF(BD11&gt;=9.995,6,AY11+BA11+BC11)</f>
        <v>6</v>
      </c>
      <c r="BF11" s="60">
        <f t="shared" ref="BF11:BF27" si="33">((AN11*12)+(AV11*9)+(BD11*6))/27</f>
        <v>11.154320987654319</v>
      </c>
      <c r="BG11" s="61">
        <f t="shared" ref="BG11:BG27" si="34">IF(BF11&gt;=9.995,30,AO11+AW11+BE11)</f>
        <v>30</v>
      </c>
      <c r="BH11" s="62">
        <f t="shared" ref="BH11:BH27" si="35">(AE11+BF11)/2</f>
        <v>10.762345679012345</v>
      </c>
      <c r="BI11" s="61">
        <f t="shared" ref="BI11:BI27" si="36">IF(BH11&gt;=9.995,60,AF11+BG11)</f>
        <v>60</v>
      </c>
      <c r="BJ11" s="61">
        <f t="shared" ref="BJ11:BJ27" si="37">IF(BK11="Admis(e)",180, BI11)</f>
        <v>180</v>
      </c>
      <c r="BK11" s="81" t="str">
        <f>IF(BH11&gt;=9.995,"Admis(e)","Ajourné(e )")</f>
        <v>Admis(e)</v>
      </c>
    </row>
    <row r="12" spans="1:63" ht="24" customHeight="1">
      <c r="A12" s="284">
        <v>2</v>
      </c>
      <c r="B12" s="176" t="s">
        <v>27</v>
      </c>
      <c r="C12" s="176" t="s">
        <v>28</v>
      </c>
      <c r="D12" s="176" t="s">
        <v>29</v>
      </c>
      <c r="E12" s="176" t="s">
        <v>517</v>
      </c>
      <c r="F12" s="176" t="s">
        <v>5</v>
      </c>
      <c r="G12" s="152">
        <f>SaisieNote!H17</f>
        <v>9</v>
      </c>
      <c r="H12" s="43">
        <f t="shared" si="0"/>
        <v>0</v>
      </c>
      <c r="I12" s="42">
        <f>SaisieNote!K17</f>
        <v>8</v>
      </c>
      <c r="J12" s="43">
        <f t="shared" si="1"/>
        <v>0</v>
      </c>
      <c r="K12" s="42">
        <f>SaisieNote!N17</f>
        <v>14.5</v>
      </c>
      <c r="L12" s="43">
        <f t="shared" si="2"/>
        <v>5</v>
      </c>
      <c r="M12" s="59">
        <f t="shared" si="3"/>
        <v>10.5</v>
      </c>
      <c r="N12" s="45">
        <f t="shared" si="4"/>
        <v>15</v>
      </c>
      <c r="O12" s="42">
        <f>SaisieNote!P17</f>
        <v>5</v>
      </c>
      <c r="P12" s="43">
        <f t="shared" si="5"/>
        <v>0</v>
      </c>
      <c r="Q12" s="42">
        <f>SaisieNote!R17</f>
        <v>10</v>
      </c>
      <c r="R12" s="43">
        <f t="shared" si="6"/>
        <v>3</v>
      </c>
      <c r="S12" s="42">
        <f>SaisieNote!T17</f>
        <v>14.5</v>
      </c>
      <c r="T12" s="43">
        <f t="shared" si="7"/>
        <v>3</v>
      </c>
      <c r="U12" s="59">
        <f t="shared" si="8"/>
        <v>9.8333333333333339</v>
      </c>
      <c r="V12" s="45">
        <f t="shared" si="9"/>
        <v>6</v>
      </c>
      <c r="W12" s="42">
        <f>SaisieNote!V17</f>
        <v>10</v>
      </c>
      <c r="X12" s="43">
        <f t="shared" si="10"/>
        <v>2</v>
      </c>
      <c r="Y12" s="42">
        <f>SaisieNote!X17</f>
        <v>10</v>
      </c>
      <c r="Z12" s="43">
        <f t="shared" si="11"/>
        <v>2</v>
      </c>
      <c r="AA12" s="42">
        <f>SaisieNote!Z17</f>
        <v>8</v>
      </c>
      <c r="AB12" s="43">
        <f t="shared" si="12"/>
        <v>0</v>
      </c>
      <c r="AC12" s="59">
        <f t="shared" si="13"/>
        <v>9.3333333333333339</v>
      </c>
      <c r="AD12" s="45">
        <f t="shared" si="14"/>
        <v>4</v>
      </c>
      <c r="AE12" s="60">
        <f t="shared" si="15"/>
        <v>10.018518518518519</v>
      </c>
      <c r="AF12" s="66">
        <f t="shared" si="16"/>
        <v>30</v>
      </c>
      <c r="AG12" s="81" t="str">
        <f t="shared" si="17"/>
        <v>Admis(e)</v>
      </c>
      <c r="AH12" s="58">
        <f>SaisieNote!AD17</f>
        <v>9.3333333333333339</v>
      </c>
      <c r="AI12" s="43">
        <f t="shared" si="18"/>
        <v>0</v>
      </c>
      <c r="AJ12" s="25" t="str">
        <f>SaisieNote!AG17</f>
        <v>Exclu</v>
      </c>
      <c r="AK12" s="43">
        <f t="shared" si="19"/>
        <v>5</v>
      </c>
      <c r="AL12" s="25">
        <f>SaisieNote!AJ17</f>
        <v>11.166666666666666</v>
      </c>
      <c r="AM12" s="84">
        <f t="shared" si="20"/>
        <v>5</v>
      </c>
      <c r="AN12" s="59" t="e">
        <f t="shared" si="21"/>
        <v>#VALUE!</v>
      </c>
      <c r="AO12" s="85" t="e">
        <f t="shared" si="22"/>
        <v>#VALUE!</v>
      </c>
      <c r="AP12" s="213">
        <f>SaisieNote!AL17</f>
        <v>4</v>
      </c>
      <c r="AQ12" s="213">
        <f t="shared" si="23"/>
        <v>0</v>
      </c>
      <c r="AR12" s="213">
        <f>SaisieNote!AN17</f>
        <v>10</v>
      </c>
      <c r="AS12" s="213">
        <f t="shared" si="24"/>
        <v>3</v>
      </c>
      <c r="AT12" s="213">
        <f>SaisieNote!AP17</f>
        <v>7</v>
      </c>
      <c r="AU12" s="84">
        <f t="shared" si="25"/>
        <v>0</v>
      </c>
      <c r="AV12" s="59">
        <f t="shared" si="26"/>
        <v>7</v>
      </c>
      <c r="AW12" s="85">
        <f t="shared" si="27"/>
        <v>3</v>
      </c>
      <c r="AX12" s="25">
        <f>SaisieNote!AR17</f>
        <v>8</v>
      </c>
      <c r="AY12" s="84">
        <f t="shared" si="28"/>
        <v>0</v>
      </c>
      <c r="AZ12" s="25">
        <f>SaisieNote!AT17</f>
        <v>7.5</v>
      </c>
      <c r="BA12" s="84">
        <f t="shared" si="29"/>
        <v>0</v>
      </c>
      <c r="BB12" s="25">
        <f>SaisieNote!AV17</f>
        <v>3</v>
      </c>
      <c r="BC12" s="84">
        <f t="shared" si="30"/>
        <v>0</v>
      </c>
      <c r="BD12" s="59">
        <f t="shared" si="31"/>
        <v>6.166666666666667</v>
      </c>
      <c r="BE12" s="85">
        <f t="shared" si="32"/>
        <v>0</v>
      </c>
      <c r="BF12" s="60" t="e">
        <f t="shared" si="33"/>
        <v>#VALUE!</v>
      </c>
      <c r="BG12" s="61" t="e">
        <f t="shared" si="34"/>
        <v>#VALUE!</v>
      </c>
      <c r="BH12" s="62" t="e">
        <f t="shared" si="35"/>
        <v>#VALUE!</v>
      </c>
      <c r="BI12" s="61" t="e">
        <f t="shared" si="36"/>
        <v>#VALUE!</v>
      </c>
      <c r="BJ12" s="61" t="e">
        <f t="shared" si="37"/>
        <v>#VALUE!</v>
      </c>
      <c r="BK12" s="297" t="s">
        <v>500</v>
      </c>
    </row>
    <row r="13" spans="1:63" s="266" customFormat="1" ht="24" customHeight="1">
      <c r="A13" s="284">
        <v>3</v>
      </c>
      <c r="B13" s="255" t="s">
        <v>304</v>
      </c>
      <c r="C13" s="255" t="s">
        <v>305</v>
      </c>
      <c r="D13" s="255" t="s">
        <v>69</v>
      </c>
      <c r="E13" s="255" t="s">
        <v>518</v>
      </c>
      <c r="F13" s="255" t="s">
        <v>8</v>
      </c>
      <c r="G13" s="256">
        <f>SaisieNote!H18</f>
        <v>9.5</v>
      </c>
      <c r="H13" s="257">
        <f t="shared" si="0"/>
        <v>0</v>
      </c>
      <c r="I13" s="258">
        <f>SaisieNote!K18</f>
        <v>8.6666666666666661</v>
      </c>
      <c r="J13" s="257">
        <f t="shared" si="1"/>
        <v>0</v>
      </c>
      <c r="K13" s="258">
        <f>SaisieNote!N18</f>
        <v>10.666666666666666</v>
      </c>
      <c r="L13" s="257">
        <f t="shared" si="2"/>
        <v>5</v>
      </c>
      <c r="M13" s="259">
        <f t="shared" si="3"/>
        <v>9.6111111111111089</v>
      </c>
      <c r="N13" s="257">
        <f t="shared" si="4"/>
        <v>5</v>
      </c>
      <c r="O13" s="258">
        <f>SaisieNote!P18</f>
        <v>10.5</v>
      </c>
      <c r="P13" s="257">
        <f t="shared" si="5"/>
        <v>3</v>
      </c>
      <c r="Q13" s="258">
        <f>SaisieNote!R18</f>
        <v>10.5</v>
      </c>
      <c r="R13" s="257">
        <f t="shared" si="6"/>
        <v>3</v>
      </c>
      <c r="S13" s="258">
        <f>SaisieNote!T18</f>
        <v>9.5</v>
      </c>
      <c r="T13" s="257">
        <f t="shared" si="7"/>
        <v>0</v>
      </c>
      <c r="U13" s="259">
        <f t="shared" si="8"/>
        <v>10.166666666666666</v>
      </c>
      <c r="V13" s="257">
        <f t="shared" si="9"/>
        <v>9</v>
      </c>
      <c r="W13" s="258">
        <f>SaisieNote!V18</f>
        <v>10.5</v>
      </c>
      <c r="X13" s="257">
        <f t="shared" si="10"/>
        <v>2</v>
      </c>
      <c r="Y13" s="258">
        <f>SaisieNote!X18</f>
        <v>2</v>
      </c>
      <c r="Z13" s="257">
        <f t="shared" si="11"/>
        <v>0</v>
      </c>
      <c r="AA13" s="258">
        <f>SaisieNote!Z18</f>
        <v>6</v>
      </c>
      <c r="AB13" s="257">
        <f t="shared" si="12"/>
        <v>0</v>
      </c>
      <c r="AC13" s="259">
        <f t="shared" si="13"/>
        <v>6.166666666666667</v>
      </c>
      <c r="AD13" s="257">
        <f t="shared" si="14"/>
        <v>2</v>
      </c>
      <c r="AE13" s="259">
        <f t="shared" si="15"/>
        <v>9.0308641975308639</v>
      </c>
      <c r="AF13" s="260">
        <f t="shared" si="16"/>
        <v>16</v>
      </c>
      <c r="AG13" s="261" t="str">
        <f t="shared" si="17"/>
        <v>Rattrapage</v>
      </c>
      <c r="AH13" s="259" t="e">
        <f>SaisieNote!AD18</f>
        <v>#VALUE!</v>
      </c>
      <c r="AI13" s="257" t="e">
        <f t="shared" si="18"/>
        <v>#VALUE!</v>
      </c>
      <c r="AJ13" s="262" t="str">
        <f>SaisieNote!AG18</f>
        <v>Exclu</v>
      </c>
      <c r="AK13" s="257">
        <f t="shared" si="19"/>
        <v>5</v>
      </c>
      <c r="AL13" s="262">
        <f>SaisieNote!AJ18</f>
        <v>12.33</v>
      </c>
      <c r="AM13" s="263">
        <f t="shared" si="20"/>
        <v>5</v>
      </c>
      <c r="AN13" s="259" t="e">
        <f t="shared" si="21"/>
        <v>#VALUE!</v>
      </c>
      <c r="AO13" s="264" t="e">
        <f t="shared" si="22"/>
        <v>#VALUE!</v>
      </c>
      <c r="AP13" s="259">
        <f>SaisieNote!AL18</f>
        <v>2.5</v>
      </c>
      <c r="AQ13" s="259">
        <f t="shared" si="23"/>
        <v>0</v>
      </c>
      <c r="AR13" s="259" t="str">
        <f>SaisieNote!AN18</f>
        <v>Abs</v>
      </c>
      <c r="AS13" s="259">
        <f t="shared" si="24"/>
        <v>3</v>
      </c>
      <c r="AT13" s="259">
        <f>SaisieNote!AP18</f>
        <v>2</v>
      </c>
      <c r="AU13" s="263">
        <f t="shared" si="25"/>
        <v>0</v>
      </c>
      <c r="AV13" s="259" t="e">
        <f t="shared" si="26"/>
        <v>#VALUE!</v>
      </c>
      <c r="AW13" s="264" t="e">
        <f t="shared" si="27"/>
        <v>#VALUE!</v>
      </c>
      <c r="AX13" s="262">
        <f>SaisieNote!AR18</f>
        <v>11</v>
      </c>
      <c r="AY13" s="263">
        <f t="shared" si="28"/>
        <v>2</v>
      </c>
      <c r="AZ13" s="262">
        <f>SaisieNote!AT18</f>
        <v>10</v>
      </c>
      <c r="BA13" s="263">
        <f t="shared" si="29"/>
        <v>2</v>
      </c>
      <c r="BB13" s="262">
        <f>SaisieNote!AV18</f>
        <v>6.5</v>
      </c>
      <c r="BC13" s="263">
        <f t="shared" si="30"/>
        <v>0</v>
      </c>
      <c r="BD13" s="259">
        <f t="shared" si="31"/>
        <v>9.1666666666666661</v>
      </c>
      <c r="BE13" s="264">
        <f t="shared" si="32"/>
        <v>4</v>
      </c>
      <c r="BF13" s="259" t="e">
        <f t="shared" si="33"/>
        <v>#VALUE!</v>
      </c>
      <c r="BG13" s="265" t="e">
        <f t="shared" si="34"/>
        <v>#VALUE!</v>
      </c>
      <c r="BH13" s="262" t="e">
        <f t="shared" si="35"/>
        <v>#VALUE!</v>
      </c>
      <c r="BI13" s="265" t="e">
        <f t="shared" si="36"/>
        <v>#VALUE!</v>
      </c>
      <c r="BJ13" s="265" t="e">
        <f t="shared" si="37"/>
        <v>#VALUE!</v>
      </c>
      <c r="BK13" s="255" t="s">
        <v>500</v>
      </c>
    </row>
    <row r="14" spans="1:63" s="266" customFormat="1" ht="24" customHeight="1">
      <c r="A14" s="284">
        <v>4</v>
      </c>
      <c r="B14" s="255" t="s">
        <v>519</v>
      </c>
      <c r="C14" s="255" t="s">
        <v>522</v>
      </c>
      <c r="D14" s="255" t="s">
        <v>30</v>
      </c>
      <c r="E14" s="255" t="s">
        <v>520</v>
      </c>
      <c r="F14" s="255" t="s">
        <v>521</v>
      </c>
      <c r="G14" s="256">
        <f>SaisieNote!H19</f>
        <v>7.333333333333333</v>
      </c>
      <c r="H14" s="257">
        <f t="shared" si="0"/>
        <v>0</v>
      </c>
      <c r="I14" s="258">
        <f>SaisieNote!K19</f>
        <v>11.166666666666666</v>
      </c>
      <c r="J14" s="257">
        <f t="shared" si="1"/>
        <v>5</v>
      </c>
      <c r="K14" s="258">
        <f>SaisieNote!N19</f>
        <v>7</v>
      </c>
      <c r="L14" s="257">
        <f t="shared" si="2"/>
        <v>0</v>
      </c>
      <c r="M14" s="259">
        <f t="shared" si="3"/>
        <v>8.5</v>
      </c>
      <c r="N14" s="257">
        <f t="shared" si="4"/>
        <v>5</v>
      </c>
      <c r="O14" s="258">
        <f>SaisieNote!P19</f>
        <v>10.5</v>
      </c>
      <c r="P14" s="257">
        <f t="shared" si="5"/>
        <v>3</v>
      </c>
      <c r="Q14" s="258">
        <f>SaisieNote!R19</f>
        <v>7</v>
      </c>
      <c r="R14" s="257">
        <f t="shared" si="6"/>
        <v>0</v>
      </c>
      <c r="S14" s="258">
        <f>SaisieNote!T19</f>
        <v>10</v>
      </c>
      <c r="T14" s="257">
        <f t="shared" si="7"/>
        <v>3</v>
      </c>
      <c r="U14" s="259">
        <f t="shared" si="8"/>
        <v>9.1666666666666661</v>
      </c>
      <c r="V14" s="257">
        <f t="shared" si="9"/>
        <v>6</v>
      </c>
      <c r="W14" s="258">
        <f>SaisieNote!V19</f>
        <v>6</v>
      </c>
      <c r="X14" s="257">
        <f t="shared" si="10"/>
        <v>0</v>
      </c>
      <c r="Y14" s="258">
        <f>SaisieNote!X19</f>
        <v>10</v>
      </c>
      <c r="Z14" s="257">
        <f t="shared" si="11"/>
        <v>2</v>
      </c>
      <c r="AA14" s="258">
        <f>SaisieNote!Z19</f>
        <v>12.5</v>
      </c>
      <c r="AB14" s="257">
        <f t="shared" si="12"/>
        <v>2</v>
      </c>
      <c r="AC14" s="259">
        <f t="shared" si="13"/>
        <v>9.5</v>
      </c>
      <c r="AD14" s="257">
        <f t="shared" si="14"/>
        <v>4</v>
      </c>
      <c r="AE14" s="259">
        <f t="shared" si="15"/>
        <v>8.9444444444444446</v>
      </c>
      <c r="AF14" s="260">
        <f t="shared" si="16"/>
        <v>15</v>
      </c>
      <c r="AG14" s="261" t="str">
        <f t="shared" si="17"/>
        <v>Rattrapage</v>
      </c>
      <c r="AH14" s="259">
        <f>SaisieNote!AD19</f>
        <v>11</v>
      </c>
      <c r="AI14" s="257">
        <f t="shared" si="18"/>
        <v>5</v>
      </c>
      <c r="AJ14" s="262">
        <f>SaisieNote!AG19</f>
        <v>12</v>
      </c>
      <c r="AK14" s="257">
        <f t="shared" si="19"/>
        <v>5</v>
      </c>
      <c r="AL14" s="262">
        <f>SaisieNote!AJ19</f>
        <v>13.166666666666666</v>
      </c>
      <c r="AM14" s="263">
        <f t="shared" si="20"/>
        <v>5</v>
      </c>
      <c r="AN14" s="259">
        <f t="shared" si="21"/>
        <v>12.055555555555555</v>
      </c>
      <c r="AO14" s="264">
        <f t="shared" si="22"/>
        <v>15</v>
      </c>
      <c r="AP14" s="259">
        <f>SaisieNote!AL19</f>
        <v>4.5</v>
      </c>
      <c r="AQ14" s="259">
        <f t="shared" si="23"/>
        <v>0</v>
      </c>
      <c r="AR14" s="259">
        <f>SaisieNote!AN19</f>
        <v>7</v>
      </c>
      <c r="AS14" s="259">
        <f t="shared" si="24"/>
        <v>0</v>
      </c>
      <c r="AT14" s="259">
        <f>SaisieNote!AP19</f>
        <v>10</v>
      </c>
      <c r="AU14" s="263">
        <f t="shared" si="25"/>
        <v>3</v>
      </c>
      <c r="AV14" s="259">
        <f t="shared" si="26"/>
        <v>7.166666666666667</v>
      </c>
      <c r="AW14" s="264">
        <f t="shared" si="27"/>
        <v>3</v>
      </c>
      <c r="AX14" s="262">
        <f>SaisieNote!AR19</f>
        <v>7.5</v>
      </c>
      <c r="AY14" s="263">
        <f t="shared" si="28"/>
        <v>0</v>
      </c>
      <c r="AZ14" s="262">
        <f>SaisieNote!AT19</f>
        <v>14</v>
      </c>
      <c r="BA14" s="263">
        <f t="shared" si="29"/>
        <v>2</v>
      </c>
      <c r="BB14" s="262">
        <f>SaisieNote!AV19</f>
        <v>10.5</v>
      </c>
      <c r="BC14" s="263">
        <f t="shared" si="30"/>
        <v>2</v>
      </c>
      <c r="BD14" s="259">
        <f t="shared" si="31"/>
        <v>10.666666666666666</v>
      </c>
      <c r="BE14" s="264">
        <f t="shared" si="32"/>
        <v>6</v>
      </c>
      <c r="BF14" s="259">
        <f t="shared" si="33"/>
        <v>10.117283950617283</v>
      </c>
      <c r="BG14" s="265">
        <f t="shared" si="34"/>
        <v>30</v>
      </c>
      <c r="BH14" s="262">
        <f t="shared" si="35"/>
        <v>9.5308641975308639</v>
      </c>
      <c r="BI14" s="265">
        <f t="shared" si="36"/>
        <v>45</v>
      </c>
      <c r="BJ14" s="265">
        <f t="shared" si="37"/>
        <v>45</v>
      </c>
      <c r="BK14" s="265" t="str">
        <f t="shared" ref="BK14:BK27" si="38">IF(BH14&gt;=9.995,"Admis(e)","Ajourné(e )")</f>
        <v>Ajourné(e )</v>
      </c>
    </row>
    <row r="15" spans="1:63" ht="24" customHeight="1">
      <c r="A15" s="284">
        <v>5</v>
      </c>
      <c r="B15" s="176" t="s">
        <v>306</v>
      </c>
      <c r="C15" s="176" t="s">
        <v>307</v>
      </c>
      <c r="D15" s="176" t="s">
        <v>53</v>
      </c>
      <c r="E15" s="176" t="s">
        <v>523</v>
      </c>
      <c r="F15" s="176" t="s">
        <v>308</v>
      </c>
      <c r="G15" s="152">
        <f>SaisieNote!H20</f>
        <v>11.67</v>
      </c>
      <c r="H15" s="43">
        <f t="shared" si="0"/>
        <v>5</v>
      </c>
      <c r="I15" s="42">
        <f>SaisieNote!K20</f>
        <v>10.333333333333334</v>
      </c>
      <c r="J15" s="43">
        <f t="shared" si="1"/>
        <v>5</v>
      </c>
      <c r="K15" s="42">
        <f>SaisieNote!N20</f>
        <v>8.5</v>
      </c>
      <c r="L15" s="43">
        <f t="shared" si="2"/>
        <v>0</v>
      </c>
      <c r="M15" s="59">
        <f t="shared" si="3"/>
        <v>10.167777777777777</v>
      </c>
      <c r="N15" s="45">
        <f t="shared" si="4"/>
        <v>15</v>
      </c>
      <c r="O15" s="42">
        <f>SaisieNote!P20</f>
        <v>14</v>
      </c>
      <c r="P15" s="43">
        <f t="shared" si="5"/>
        <v>3</v>
      </c>
      <c r="Q15" s="42">
        <f>SaisieNote!R20</f>
        <v>10.5</v>
      </c>
      <c r="R15" s="43">
        <f t="shared" si="6"/>
        <v>3</v>
      </c>
      <c r="S15" s="42">
        <f>SaisieNote!T20</f>
        <v>9</v>
      </c>
      <c r="T15" s="43">
        <f t="shared" si="7"/>
        <v>0</v>
      </c>
      <c r="U15" s="59">
        <f t="shared" si="8"/>
        <v>11.166666666666666</v>
      </c>
      <c r="V15" s="45">
        <f t="shared" si="9"/>
        <v>9</v>
      </c>
      <c r="W15" s="42">
        <f>SaisieNote!V20</f>
        <v>7</v>
      </c>
      <c r="X15" s="43">
        <f t="shared" si="10"/>
        <v>0</v>
      </c>
      <c r="Y15" s="42">
        <f>SaisieNote!X20</f>
        <v>4</v>
      </c>
      <c r="Z15" s="43">
        <f t="shared" si="11"/>
        <v>0</v>
      </c>
      <c r="AA15" s="42">
        <f>SaisieNote!Z20</f>
        <v>11.5</v>
      </c>
      <c r="AB15" s="43">
        <f t="shared" si="12"/>
        <v>2</v>
      </c>
      <c r="AC15" s="59">
        <f t="shared" si="13"/>
        <v>7.5</v>
      </c>
      <c r="AD15" s="45">
        <f t="shared" si="14"/>
        <v>2</v>
      </c>
      <c r="AE15" s="60">
        <f t="shared" si="15"/>
        <v>9.9079012345679001</v>
      </c>
      <c r="AF15" s="66">
        <f t="shared" si="16"/>
        <v>26</v>
      </c>
      <c r="AG15" s="81" t="str">
        <f t="shared" si="17"/>
        <v>Rattrapage</v>
      </c>
      <c r="AH15" s="58">
        <f>SaisieNote!AD20</f>
        <v>11</v>
      </c>
      <c r="AI15" s="43">
        <f t="shared" si="18"/>
        <v>5</v>
      </c>
      <c r="AJ15" s="25">
        <f>SaisieNote!AG20</f>
        <v>7.330000000000001</v>
      </c>
      <c r="AK15" s="43">
        <f t="shared" si="19"/>
        <v>0</v>
      </c>
      <c r="AL15" s="25">
        <f>SaisieNote!AJ20</f>
        <v>13</v>
      </c>
      <c r="AM15" s="84">
        <f t="shared" si="20"/>
        <v>5</v>
      </c>
      <c r="AN15" s="59">
        <f t="shared" si="21"/>
        <v>10.443333333333333</v>
      </c>
      <c r="AO15" s="85">
        <f t="shared" si="22"/>
        <v>15</v>
      </c>
      <c r="AP15" s="213">
        <f>SaisieNote!AL20</f>
        <v>10</v>
      </c>
      <c r="AQ15" s="213">
        <f t="shared" si="23"/>
        <v>3</v>
      </c>
      <c r="AR15" s="213">
        <f>SaisieNote!AN20</f>
        <v>10.5</v>
      </c>
      <c r="AS15" s="213">
        <f t="shared" si="24"/>
        <v>3</v>
      </c>
      <c r="AT15" s="213">
        <f>SaisieNote!AP20</f>
        <v>9</v>
      </c>
      <c r="AU15" s="84">
        <f t="shared" si="25"/>
        <v>0</v>
      </c>
      <c r="AV15" s="59">
        <f t="shared" si="26"/>
        <v>9.8333333333333339</v>
      </c>
      <c r="AW15" s="85">
        <f t="shared" si="27"/>
        <v>6</v>
      </c>
      <c r="AX15" s="25">
        <f>SaisieNote!AR20</f>
        <v>10</v>
      </c>
      <c r="AY15" s="84">
        <f t="shared" si="28"/>
        <v>2</v>
      </c>
      <c r="AZ15" s="25">
        <f>SaisieNote!AT20</f>
        <v>10</v>
      </c>
      <c r="BA15" s="84">
        <f t="shared" si="29"/>
        <v>2</v>
      </c>
      <c r="BB15" s="25">
        <f>SaisieNote!AV20</f>
        <v>11</v>
      </c>
      <c r="BC15" s="84">
        <f t="shared" si="30"/>
        <v>2</v>
      </c>
      <c r="BD15" s="59">
        <f t="shared" si="31"/>
        <v>10.333333333333334</v>
      </c>
      <c r="BE15" s="85">
        <f t="shared" si="32"/>
        <v>6</v>
      </c>
      <c r="BF15" s="60">
        <f t="shared" si="33"/>
        <v>10.215555555555556</v>
      </c>
      <c r="BG15" s="61">
        <f t="shared" si="34"/>
        <v>30</v>
      </c>
      <c r="BH15" s="62">
        <f t="shared" si="35"/>
        <v>10.061728395061728</v>
      </c>
      <c r="BI15" s="61">
        <f t="shared" si="36"/>
        <v>60</v>
      </c>
      <c r="BJ15" s="61">
        <f t="shared" si="37"/>
        <v>180</v>
      </c>
      <c r="BK15" s="81" t="str">
        <f t="shared" si="38"/>
        <v>Admis(e)</v>
      </c>
    </row>
    <row r="16" spans="1:63" ht="24" customHeight="1">
      <c r="A16" s="284">
        <v>6</v>
      </c>
      <c r="B16" s="176" t="s">
        <v>524</v>
      </c>
      <c r="C16" s="176" t="s">
        <v>526</v>
      </c>
      <c r="D16" s="176" t="s">
        <v>527</v>
      </c>
      <c r="E16" s="176" t="s">
        <v>525</v>
      </c>
      <c r="F16" s="176" t="s">
        <v>34</v>
      </c>
      <c r="G16" s="152">
        <f>SaisieNote!H21</f>
        <v>9.3333333333333339</v>
      </c>
      <c r="H16" s="43">
        <f t="shared" si="0"/>
        <v>0</v>
      </c>
      <c r="I16" s="42">
        <f>SaisieNote!K21</f>
        <v>9.6666666666666661</v>
      </c>
      <c r="J16" s="43">
        <f t="shared" si="1"/>
        <v>0</v>
      </c>
      <c r="K16" s="42">
        <f>SaisieNote!N21</f>
        <v>9</v>
      </c>
      <c r="L16" s="43">
        <f t="shared" si="2"/>
        <v>0</v>
      </c>
      <c r="M16" s="59">
        <f t="shared" si="3"/>
        <v>9.3333333333333339</v>
      </c>
      <c r="N16" s="45">
        <f t="shared" si="4"/>
        <v>0</v>
      </c>
      <c r="O16" s="42">
        <f>SaisieNote!P21</f>
        <v>10</v>
      </c>
      <c r="P16" s="43">
        <f t="shared" si="5"/>
        <v>3</v>
      </c>
      <c r="Q16" s="42">
        <f>SaisieNote!R21</f>
        <v>8</v>
      </c>
      <c r="R16" s="43">
        <f t="shared" si="6"/>
        <v>0</v>
      </c>
      <c r="S16" s="42">
        <f>SaisieNote!T21</f>
        <v>14</v>
      </c>
      <c r="T16" s="43">
        <f t="shared" si="7"/>
        <v>3</v>
      </c>
      <c r="U16" s="59">
        <f t="shared" si="8"/>
        <v>10.666666666666666</v>
      </c>
      <c r="V16" s="45">
        <f t="shared" si="9"/>
        <v>9</v>
      </c>
      <c r="W16" s="42">
        <f>SaisieNote!V21</f>
        <v>11.5</v>
      </c>
      <c r="X16" s="43">
        <f t="shared" si="10"/>
        <v>2</v>
      </c>
      <c r="Y16" s="42">
        <f>SaisieNote!X21</f>
        <v>9</v>
      </c>
      <c r="Z16" s="43">
        <f t="shared" si="11"/>
        <v>0</v>
      </c>
      <c r="AA16" s="42">
        <f>SaisieNote!Z21</f>
        <v>12</v>
      </c>
      <c r="AB16" s="43">
        <f t="shared" si="12"/>
        <v>2</v>
      </c>
      <c r="AC16" s="59">
        <f t="shared" si="13"/>
        <v>10.833333333333334</v>
      </c>
      <c r="AD16" s="45">
        <f t="shared" si="14"/>
        <v>6</v>
      </c>
      <c r="AE16" s="60">
        <f t="shared" si="15"/>
        <v>10.111111111111111</v>
      </c>
      <c r="AF16" s="66">
        <f t="shared" si="16"/>
        <v>30</v>
      </c>
      <c r="AG16" s="81" t="s">
        <v>1191</v>
      </c>
      <c r="AH16" s="58">
        <f>SaisieNote!AD21</f>
        <v>8.6666666666666661</v>
      </c>
      <c r="AI16" s="43">
        <f t="shared" si="18"/>
        <v>0</v>
      </c>
      <c r="AJ16" s="25">
        <f>SaisieNote!AG21</f>
        <v>12.833333333333334</v>
      </c>
      <c r="AK16" s="43">
        <f t="shared" si="19"/>
        <v>5</v>
      </c>
      <c r="AL16" s="25">
        <f>SaisieNote!AJ21</f>
        <v>12.166666666666666</v>
      </c>
      <c r="AM16" s="84">
        <f t="shared" si="20"/>
        <v>5</v>
      </c>
      <c r="AN16" s="59">
        <f t="shared" si="21"/>
        <v>11.222222222222221</v>
      </c>
      <c r="AO16" s="85">
        <f t="shared" si="22"/>
        <v>15</v>
      </c>
      <c r="AP16" s="213">
        <f>SaisieNote!AL21</f>
        <v>6</v>
      </c>
      <c r="AQ16" s="213">
        <f t="shared" si="23"/>
        <v>0</v>
      </c>
      <c r="AR16" s="213">
        <f>SaisieNote!AN21</f>
        <v>6</v>
      </c>
      <c r="AS16" s="213">
        <f t="shared" si="24"/>
        <v>0</v>
      </c>
      <c r="AT16" s="213">
        <f>SaisieNote!AP21</f>
        <v>10</v>
      </c>
      <c r="AU16" s="84">
        <f t="shared" si="25"/>
        <v>3</v>
      </c>
      <c r="AV16" s="59">
        <f t="shared" si="26"/>
        <v>7.333333333333333</v>
      </c>
      <c r="AW16" s="85">
        <f t="shared" si="27"/>
        <v>3</v>
      </c>
      <c r="AX16" s="25">
        <f>SaisieNote!AR21</f>
        <v>14.5</v>
      </c>
      <c r="AY16" s="84">
        <f t="shared" si="28"/>
        <v>2</v>
      </c>
      <c r="AZ16" s="25">
        <f>SaisieNote!AT21</f>
        <v>10</v>
      </c>
      <c r="BA16" s="84">
        <f t="shared" si="29"/>
        <v>2</v>
      </c>
      <c r="BB16" s="25">
        <f>SaisieNote!AV21</f>
        <v>10</v>
      </c>
      <c r="BC16" s="84">
        <f t="shared" si="30"/>
        <v>2</v>
      </c>
      <c r="BD16" s="59">
        <f t="shared" si="31"/>
        <v>11.5</v>
      </c>
      <c r="BE16" s="85">
        <f t="shared" si="32"/>
        <v>6</v>
      </c>
      <c r="BF16" s="60">
        <f t="shared" si="33"/>
        <v>9.9876543209876534</v>
      </c>
      <c r="BG16" s="61">
        <f t="shared" si="34"/>
        <v>24</v>
      </c>
      <c r="BH16" s="62">
        <f t="shared" si="35"/>
        <v>10.049382716049383</v>
      </c>
      <c r="BI16" s="61">
        <f t="shared" si="36"/>
        <v>60</v>
      </c>
      <c r="BJ16" s="61">
        <f t="shared" si="37"/>
        <v>180</v>
      </c>
      <c r="BK16" s="81" t="str">
        <f t="shared" si="38"/>
        <v>Admis(e)</v>
      </c>
    </row>
    <row r="17" spans="1:65" ht="24" customHeight="1">
      <c r="A17" s="284">
        <v>7</v>
      </c>
      <c r="B17" s="176" t="s">
        <v>528</v>
      </c>
      <c r="C17" s="176" t="s">
        <v>530</v>
      </c>
      <c r="D17" s="176" t="s">
        <v>64</v>
      </c>
      <c r="E17" s="176" t="s">
        <v>529</v>
      </c>
      <c r="F17" s="176" t="s">
        <v>8</v>
      </c>
      <c r="G17" s="152">
        <f>SaisieNote!H22</f>
        <v>9</v>
      </c>
      <c r="H17" s="43">
        <f t="shared" si="0"/>
        <v>0</v>
      </c>
      <c r="I17" s="42">
        <f>SaisieNote!K22</f>
        <v>8.6666666666666661</v>
      </c>
      <c r="J17" s="43">
        <f t="shared" si="1"/>
        <v>0</v>
      </c>
      <c r="K17" s="42">
        <f>SaisieNote!N22</f>
        <v>10</v>
      </c>
      <c r="L17" s="43">
        <f t="shared" si="2"/>
        <v>5</v>
      </c>
      <c r="M17" s="59">
        <f t="shared" si="3"/>
        <v>9.2222222222222214</v>
      </c>
      <c r="N17" s="45">
        <f t="shared" si="4"/>
        <v>5</v>
      </c>
      <c r="O17" s="42">
        <f>SaisieNote!P22</f>
        <v>11</v>
      </c>
      <c r="P17" s="43">
        <f t="shared" si="5"/>
        <v>3</v>
      </c>
      <c r="Q17" s="42">
        <f>SaisieNote!R22</f>
        <v>10</v>
      </c>
      <c r="R17" s="43">
        <f t="shared" si="6"/>
        <v>3</v>
      </c>
      <c r="S17" s="42">
        <f>SaisieNote!T22</f>
        <v>14</v>
      </c>
      <c r="T17" s="43">
        <f t="shared" si="7"/>
        <v>3</v>
      </c>
      <c r="U17" s="59">
        <f t="shared" si="8"/>
        <v>11.666666666666666</v>
      </c>
      <c r="V17" s="45">
        <f t="shared" si="9"/>
        <v>9</v>
      </c>
      <c r="W17" s="42">
        <f>SaisieNote!V22</f>
        <v>6</v>
      </c>
      <c r="X17" s="43">
        <f t="shared" si="10"/>
        <v>0</v>
      </c>
      <c r="Y17" s="42">
        <f>SaisieNote!X22</f>
        <v>7</v>
      </c>
      <c r="Z17" s="43">
        <f t="shared" si="11"/>
        <v>0</v>
      </c>
      <c r="AA17" s="42">
        <f>SaisieNote!Z22</f>
        <v>12</v>
      </c>
      <c r="AB17" s="43">
        <f t="shared" si="12"/>
        <v>2</v>
      </c>
      <c r="AC17" s="59">
        <f t="shared" si="13"/>
        <v>8.3333333333333339</v>
      </c>
      <c r="AD17" s="45">
        <f t="shared" si="14"/>
        <v>2</v>
      </c>
      <c r="AE17" s="60">
        <f t="shared" si="15"/>
        <v>9.8395061728395046</v>
      </c>
      <c r="AF17" s="66">
        <f t="shared" si="16"/>
        <v>16</v>
      </c>
      <c r="AG17" s="81" t="str">
        <f t="shared" si="17"/>
        <v>Rattrapage</v>
      </c>
      <c r="AH17" s="58">
        <f>SaisieNote!AD22</f>
        <v>12</v>
      </c>
      <c r="AI17" s="43">
        <f t="shared" si="18"/>
        <v>5</v>
      </c>
      <c r="AJ17" s="25">
        <f>SaisieNote!AG22</f>
        <v>11.5</v>
      </c>
      <c r="AK17" s="43">
        <f t="shared" si="19"/>
        <v>5</v>
      </c>
      <c r="AL17" s="25">
        <f>SaisieNote!AJ22</f>
        <v>13.666666666666666</v>
      </c>
      <c r="AM17" s="84">
        <f t="shared" si="20"/>
        <v>5</v>
      </c>
      <c r="AN17" s="59">
        <f t="shared" si="21"/>
        <v>12.388888888888888</v>
      </c>
      <c r="AO17" s="85">
        <f t="shared" si="22"/>
        <v>15</v>
      </c>
      <c r="AP17" s="213">
        <f>SaisieNote!AL22</f>
        <v>8.5</v>
      </c>
      <c r="AQ17" s="213">
        <f t="shared" si="23"/>
        <v>0</v>
      </c>
      <c r="AR17" s="213">
        <f>SaisieNote!AN22</f>
        <v>6.5</v>
      </c>
      <c r="AS17" s="213">
        <f t="shared" si="24"/>
        <v>0</v>
      </c>
      <c r="AT17" s="213">
        <f>SaisieNote!AP22</f>
        <v>8</v>
      </c>
      <c r="AU17" s="84">
        <f t="shared" si="25"/>
        <v>0</v>
      </c>
      <c r="AV17" s="59">
        <f t="shared" si="26"/>
        <v>7.666666666666667</v>
      </c>
      <c r="AW17" s="85">
        <f t="shared" si="27"/>
        <v>0</v>
      </c>
      <c r="AX17" s="25">
        <f>SaisieNote!AR22</f>
        <v>8</v>
      </c>
      <c r="AY17" s="84">
        <f t="shared" si="28"/>
        <v>0</v>
      </c>
      <c r="AZ17" s="25">
        <f>SaisieNote!AT22</f>
        <v>11</v>
      </c>
      <c r="BA17" s="84">
        <f t="shared" si="29"/>
        <v>2</v>
      </c>
      <c r="BB17" s="25">
        <f>SaisieNote!AV22</f>
        <v>12</v>
      </c>
      <c r="BC17" s="84">
        <f t="shared" si="30"/>
        <v>2</v>
      </c>
      <c r="BD17" s="59">
        <f t="shared" si="31"/>
        <v>10.333333333333334</v>
      </c>
      <c r="BE17" s="85">
        <f t="shared" si="32"/>
        <v>6</v>
      </c>
      <c r="BF17" s="60">
        <f t="shared" si="33"/>
        <v>10.358024691358024</v>
      </c>
      <c r="BG17" s="61">
        <f t="shared" si="34"/>
        <v>30</v>
      </c>
      <c r="BH17" s="62">
        <f t="shared" si="35"/>
        <v>10.098765432098764</v>
      </c>
      <c r="BI17" s="61">
        <f t="shared" si="36"/>
        <v>60</v>
      </c>
      <c r="BJ17" s="61">
        <f t="shared" si="37"/>
        <v>180</v>
      </c>
      <c r="BK17" s="81" t="str">
        <f t="shared" si="38"/>
        <v>Admis(e)</v>
      </c>
    </row>
    <row r="18" spans="1:65" ht="24" customHeight="1">
      <c r="A18" s="284">
        <v>8</v>
      </c>
      <c r="B18" s="176" t="s">
        <v>541</v>
      </c>
      <c r="C18" s="176" t="s">
        <v>543</v>
      </c>
      <c r="D18" s="176" t="s">
        <v>544</v>
      </c>
      <c r="E18" s="176" t="s">
        <v>542</v>
      </c>
      <c r="F18" s="176" t="s">
        <v>16</v>
      </c>
      <c r="G18" s="152">
        <f>SaisieNote!H23</f>
        <v>12</v>
      </c>
      <c r="H18" s="43">
        <f t="shared" si="0"/>
        <v>5</v>
      </c>
      <c r="I18" s="42">
        <f>SaisieNote!K23</f>
        <v>10</v>
      </c>
      <c r="J18" s="43">
        <f t="shared" si="1"/>
        <v>5</v>
      </c>
      <c r="K18" s="42">
        <f>SaisieNote!N23</f>
        <v>13.333333333333334</v>
      </c>
      <c r="L18" s="43">
        <f t="shared" si="2"/>
        <v>5</v>
      </c>
      <c r="M18" s="59">
        <f t="shared" si="3"/>
        <v>11.777777777777779</v>
      </c>
      <c r="N18" s="45">
        <f t="shared" si="4"/>
        <v>15</v>
      </c>
      <c r="O18" s="42">
        <f>SaisieNote!P23</f>
        <v>11</v>
      </c>
      <c r="P18" s="43">
        <f t="shared" si="5"/>
        <v>3</v>
      </c>
      <c r="Q18" s="42">
        <f>SaisieNote!R23</f>
        <v>6.5</v>
      </c>
      <c r="R18" s="43">
        <f t="shared" si="6"/>
        <v>0</v>
      </c>
      <c r="S18" s="42">
        <f>SaisieNote!T23</f>
        <v>9.5</v>
      </c>
      <c r="T18" s="43">
        <f t="shared" si="7"/>
        <v>0</v>
      </c>
      <c r="U18" s="59">
        <f t="shared" si="8"/>
        <v>9</v>
      </c>
      <c r="V18" s="45">
        <f t="shared" si="9"/>
        <v>3</v>
      </c>
      <c r="W18" s="42">
        <f>SaisieNote!V23</f>
        <v>6.5</v>
      </c>
      <c r="X18" s="43">
        <f t="shared" si="10"/>
        <v>0</v>
      </c>
      <c r="Y18" s="42">
        <f>SaisieNote!X23</f>
        <v>6</v>
      </c>
      <c r="Z18" s="43">
        <f t="shared" si="11"/>
        <v>0</v>
      </c>
      <c r="AA18" s="42">
        <f>SaisieNote!Z23</f>
        <v>10.5</v>
      </c>
      <c r="AB18" s="43">
        <f t="shared" si="12"/>
        <v>2</v>
      </c>
      <c r="AC18" s="59">
        <f t="shared" si="13"/>
        <v>7.666666666666667</v>
      </c>
      <c r="AD18" s="45">
        <f t="shared" si="14"/>
        <v>2</v>
      </c>
      <c r="AE18" s="60">
        <f t="shared" si="15"/>
        <v>9.9382716049382722</v>
      </c>
      <c r="AF18" s="66">
        <f t="shared" si="16"/>
        <v>20</v>
      </c>
      <c r="AG18" s="81" t="str">
        <f t="shared" si="17"/>
        <v>Rattrapage</v>
      </c>
      <c r="AH18" s="58">
        <f>SaisieNote!AD23</f>
        <v>10.666666666666666</v>
      </c>
      <c r="AI18" s="43">
        <f t="shared" si="18"/>
        <v>5</v>
      </c>
      <c r="AJ18" s="25">
        <f>SaisieNote!AG23</f>
        <v>10.833333333333334</v>
      </c>
      <c r="AK18" s="43">
        <f t="shared" si="19"/>
        <v>5</v>
      </c>
      <c r="AL18" s="25">
        <f>SaisieNote!AJ23</f>
        <v>10.5</v>
      </c>
      <c r="AM18" s="84">
        <f t="shared" si="20"/>
        <v>5</v>
      </c>
      <c r="AN18" s="59">
        <f t="shared" si="21"/>
        <v>10.666666666666666</v>
      </c>
      <c r="AO18" s="85">
        <f t="shared" si="22"/>
        <v>15</v>
      </c>
      <c r="AP18" s="213">
        <f>SaisieNote!AL23</f>
        <v>7.5</v>
      </c>
      <c r="AQ18" s="213">
        <f t="shared" si="23"/>
        <v>0</v>
      </c>
      <c r="AR18" s="213">
        <f>SaisieNote!AN23</f>
        <v>9</v>
      </c>
      <c r="AS18" s="213">
        <f t="shared" si="24"/>
        <v>0</v>
      </c>
      <c r="AT18" s="213">
        <f>SaisieNote!AP23</f>
        <v>13</v>
      </c>
      <c r="AU18" s="84">
        <f t="shared" si="25"/>
        <v>3</v>
      </c>
      <c r="AV18" s="59">
        <f t="shared" si="26"/>
        <v>9.8333333333333339</v>
      </c>
      <c r="AW18" s="85">
        <f t="shared" si="27"/>
        <v>3</v>
      </c>
      <c r="AX18" s="25">
        <f>SaisieNote!AR23</f>
        <v>10</v>
      </c>
      <c r="AY18" s="84">
        <f t="shared" si="28"/>
        <v>2</v>
      </c>
      <c r="AZ18" s="25">
        <f>SaisieNote!AT23</f>
        <v>10</v>
      </c>
      <c r="BA18" s="84">
        <f t="shared" si="29"/>
        <v>2</v>
      </c>
      <c r="BB18" s="25">
        <f>SaisieNote!AV23</f>
        <v>8</v>
      </c>
      <c r="BC18" s="84">
        <f t="shared" si="30"/>
        <v>0</v>
      </c>
      <c r="BD18" s="59">
        <f t="shared" si="31"/>
        <v>9.3333333333333339</v>
      </c>
      <c r="BE18" s="85">
        <f t="shared" si="32"/>
        <v>4</v>
      </c>
      <c r="BF18" s="60">
        <f t="shared" si="33"/>
        <v>10.092592592592593</v>
      </c>
      <c r="BG18" s="61">
        <f t="shared" si="34"/>
        <v>30</v>
      </c>
      <c r="BH18" s="62">
        <f t="shared" si="35"/>
        <v>10.015432098765434</v>
      </c>
      <c r="BI18" s="61">
        <f t="shared" si="36"/>
        <v>60</v>
      </c>
      <c r="BJ18" s="61">
        <f t="shared" si="37"/>
        <v>180</v>
      </c>
      <c r="BK18" s="81" t="str">
        <f t="shared" si="38"/>
        <v>Admis(e)</v>
      </c>
    </row>
    <row r="19" spans="1:65" ht="24" customHeight="1">
      <c r="A19" s="284">
        <v>9</v>
      </c>
      <c r="B19" s="176" t="s">
        <v>545</v>
      </c>
      <c r="C19" s="176" t="s">
        <v>548</v>
      </c>
      <c r="D19" s="176" t="s">
        <v>549</v>
      </c>
      <c r="E19" s="176" t="s">
        <v>546</v>
      </c>
      <c r="F19" s="176" t="s">
        <v>547</v>
      </c>
      <c r="G19" s="152">
        <f>SaisieNote!H24</f>
        <v>10.166666666666666</v>
      </c>
      <c r="H19" s="43">
        <f t="shared" si="0"/>
        <v>5</v>
      </c>
      <c r="I19" s="42">
        <f>SaisieNote!K24</f>
        <v>11.5</v>
      </c>
      <c r="J19" s="43">
        <f t="shared" si="1"/>
        <v>5</v>
      </c>
      <c r="K19" s="42">
        <f>SaisieNote!N24</f>
        <v>9.1666666666666661</v>
      </c>
      <c r="L19" s="43">
        <f t="shared" si="2"/>
        <v>0</v>
      </c>
      <c r="M19" s="59">
        <f t="shared" si="3"/>
        <v>10.277777777777777</v>
      </c>
      <c r="N19" s="45">
        <f t="shared" si="4"/>
        <v>15</v>
      </c>
      <c r="O19" s="42">
        <f>SaisieNote!P24</f>
        <v>13</v>
      </c>
      <c r="P19" s="43">
        <f t="shared" si="5"/>
        <v>3</v>
      </c>
      <c r="Q19" s="42">
        <f>SaisieNote!R24</f>
        <v>7</v>
      </c>
      <c r="R19" s="43">
        <f t="shared" si="6"/>
        <v>0</v>
      </c>
      <c r="S19" s="42">
        <f>SaisieNote!T24</f>
        <v>10.5</v>
      </c>
      <c r="T19" s="43">
        <f t="shared" si="7"/>
        <v>3</v>
      </c>
      <c r="U19" s="59">
        <f t="shared" si="8"/>
        <v>10.166666666666666</v>
      </c>
      <c r="V19" s="45">
        <f t="shared" si="9"/>
        <v>9</v>
      </c>
      <c r="W19" s="42">
        <f>SaisieNote!V24</f>
        <v>10</v>
      </c>
      <c r="X19" s="43">
        <f t="shared" si="10"/>
        <v>2</v>
      </c>
      <c r="Y19" s="42">
        <f>SaisieNote!X24</f>
        <v>9</v>
      </c>
      <c r="Z19" s="43">
        <f t="shared" si="11"/>
        <v>0</v>
      </c>
      <c r="AA19" s="42">
        <f>SaisieNote!Z24</f>
        <v>10</v>
      </c>
      <c r="AB19" s="43">
        <f t="shared" si="12"/>
        <v>2</v>
      </c>
      <c r="AC19" s="59">
        <f t="shared" si="13"/>
        <v>9.6666666666666661</v>
      </c>
      <c r="AD19" s="45">
        <f t="shared" si="14"/>
        <v>4</v>
      </c>
      <c r="AE19" s="60">
        <f t="shared" si="15"/>
        <v>10.104938271604938</v>
      </c>
      <c r="AF19" s="66">
        <f t="shared" si="16"/>
        <v>30</v>
      </c>
      <c r="AG19" s="81" t="str">
        <f t="shared" si="17"/>
        <v>Admis(e)</v>
      </c>
      <c r="AH19" s="58">
        <f>SaisieNote!AD24</f>
        <v>6.666666666666667</v>
      </c>
      <c r="AI19" s="43">
        <f t="shared" si="18"/>
        <v>0</v>
      </c>
      <c r="AJ19" s="25">
        <f>SaisieNote!AG24</f>
        <v>10</v>
      </c>
      <c r="AK19" s="43">
        <f t="shared" si="19"/>
        <v>5</v>
      </c>
      <c r="AL19" s="25">
        <f>SaisieNote!AJ24</f>
        <v>16.166666666666668</v>
      </c>
      <c r="AM19" s="84">
        <f t="shared" si="20"/>
        <v>5</v>
      </c>
      <c r="AN19" s="59">
        <f t="shared" si="21"/>
        <v>10.944444444444445</v>
      </c>
      <c r="AO19" s="85">
        <f t="shared" si="22"/>
        <v>15</v>
      </c>
      <c r="AP19" s="213">
        <f>SaisieNote!AL24</f>
        <v>3.5</v>
      </c>
      <c r="AQ19" s="213">
        <f t="shared" si="23"/>
        <v>0</v>
      </c>
      <c r="AR19" s="213">
        <f>SaisieNote!AN24</f>
        <v>11</v>
      </c>
      <c r="AS19" s="213">
        <f t="shared" si="24"/>
        <v>3</v>
      </c>
      <c r="AT19" s="213">
        <f>SaisieNote!AP24</f>
        <v>13.5</v>
      </c>
      <c r="AU19" s="84">
        <f t="shared" si="25"/>
        <v>3</v>
      </c>
      <c r="AV19" s="59">
        <f t="shared" si="26"/>
        <v>9.3333333333333339</v>
      </c>
      <c r="AW19" s="85">
        <f t="shared" si="27"/>
        <v>6</v>
      </c>
      <c r="AX19" s="25">
        <f>SaisieNote!AR24</f>
        <v>6</v>
      </c>
      <c r="AY19" s="84">
        <f t="shared" si="28"/>
        <v>0</v>
      </c>
      <c r="AZ19" s="25">
        <f>SaisieNote!AT24</f>
        <v>12</v>
      </c>
      <c r="BA19" s="84">
        <f t="shared" si="29"/>
        <v>2</v>
      </c>
      <c r="BB19" s="25">
        <f>SaisieNote!AV24</f>
        <v>13</v>
      </c>
      <c r="BC19" s="84">
        <f t="shared" si="30"/>
        <v>2</v>
      </c>
      <c r="BD19" s="59">
        <f t="shared" si="31"/>
        <v>10.333333333333334</v>
      </c>
      <c r="BE19" s="85">
        <f t="shared" si="32"/>
        <v>6</v>
      </c>
      <c r="BF19" s="60">
        <f t="shared" si="33"/>
        <v>10.271604938271606</v>
      </c>
      <c r="BG19" s="61">
        <f t="shared" si="34"/>
        <v>30</v>
      </c>
      <c r="BH19" s="62">
        <f t="shared" si="35"/>
        <v>10.188271604938272</v>
      </c>
      <c r="BI19" s="61">
        <f t="shared" si="36"/>
        <v>60</v>
      </c>
      <c r="BJ19" s="61">
        <f t="shared" si="37"/>
        <v>180</v>
      </c>
      <c r="BK19" s="81" t="str">
        <f t="shared" si="38"/>
        <v>Admis(e)</v>
      </c>
    </row>
    <row r="20" spans="1:65" ht="24" customHeight="1">
      <c r="A20" s="284">
        <v>10</v>
      </c>
      <c r="B20" s="176" t="s">
        <v>551</v>
      </c>
      <c r="C20" s="176" t="s">
        <v>553</v>
      </c>
      <c r="D20" s="176" t="s">
        <v>74</v>
      </c>
      <c r="E20" s="176" t="s">
        <v>552</v>
      </c>
      <c r="F20" s="176" t="s">
        <v>8</v>
      </c>
      <c r="G20" s="152">
        <f>SaisieNote!H25</f>
        <v>11.333333333333334</v>
      </c>
      <c r="H20" s="43">
        <f t="shared" si="0"/>
        <v>5</v>
      </c>
      <c r="I20" s="42">
        <f>SaisieNote!K25</f>
        <v>7.5</v>
      </c>
      <c r="J20" s="43">
        <f t="shared" si="1"/>
        <v>0</v>
      </c>
      <c r="K20" s="42">
        <f>SaisieNote!N25</f>
        <v>7.666666666666667</v>
      </c>
      <c r="L20" s="43">
        <f t="shared" si="2"/>
        <v>0</v>
      </c>
      <c r="M20" s="59">
        <f t="shared" si="3"/>
        <v>8.8333333333333339</v>
      </c>
      <c r="N20" s="45">
        <f t="shared" si="4"/>
        <v>5</v>
      </c>
      <c r="O20" s="42">
        <f>SaisieNote!P25</f>
        <v>15</v>
      </c>
      <c r="P20" s="43">
        <f t="shared" si="5"/>
        <v>3</v>
      </c>
      <c r="Q20" s="42">
        <f>SaisieNote!R25</f>
        <v>10</v>
      </c>
      <c r="R20" s="43">
        <f t="shared" si="6"/>
        <v>3</v>
      </c>
      <c r="S20" s="42">
        <f>SaisieNote!T25</f>
        <v>11</v>
      </c>
      <c r="T20" s="43">
        <f t="shared" si="7"/>
        <v>3</v>
      </c>
      <c r="U20" s="59">
        <f t="shared" si="8"/>
        <v>12</v>
      </c>
      <c r="V20" s="45">
        <f t="shared" si="9"/>
        <v>9</v>
      </c>
      <c r="W20" s="42">
        <f>SaisieNote!V25</f>
        <v>5</v>
      </c>
      <c r="X20" s="43">
        <f t="shared" si="10"/>
        <v>0</v>
      </c>
      <c r="Y20" s="42">
        <f>SaisieNote!X25</f>
        <v>1</v>
      </c>
      <c r="Z20" s="43">
        <f t="shared" si="11"/>
        <v>0</v>
      </c>
      <c r="AA20" s="42">
        <f>SaisieNote!Z25</f>
        <v>10.25</v>
      </c>
      <c r="AB20" s="43">
        <f t="shared" si="12"/>
        <v>2</v>
      </c>
      <c r="AC20" s="59">
        <f t="shared" si="13"/>
        <v>5.416666666666667</v>
      </c>
      <c r="AD20" s="45">
        <f t="shared" si="14"/>
        <v>2</v>
      </c>
      <c r="AE20" s="60">
        <f t="shared" si="15"/>
        <v>9.1296296296296298</v>
      </c>
      <c r="AF20" s="66">
        <f t="shared" si="16"/>
        <v>16</v>
      </c>
      <c r="AG20" s="81" t="str">
        <f t="shared" si="17"/>
        <v>Rattrapage</v>
      </c>
      <c r="AH20" s="58">
        <f>SaisieNote!AD25</f>
        <v>10.666666666666666</v>
      </c>
      <c r="AI20" s="43">
        <f t="shared" si="18"/>
        <v>5</v>
      </c>
      <c r="AJ20" s="25">
        <f>SaisieNote!AG25</f>
        <v>12.166666666666666</v>
      </c>
      <c r="AK20" s="43">
        <f t="shared" si="19"/>
        <v>5</v>
      </c>
      <c r="AL20" s="25">
        <f>SaisieNote!AJ25</f>
        <v>11.166666666666666</v>
      </c>
      <c r="AM20" s="84">
        <f t="shared" si="20"/>
        <v>5</v>
      </c>
      <c r="AN20" s="59">
        <f t="shared" si="21"/>
        <v>11.333333333333334</v>
      </c>
      <c r="AO20" s="85">
        <f t="shared" si="22"/>
        <v>15</v>
      </c>
      <c r="AP20" s="213">
        <f>SaisieNote!AL25</f>
        <v>7.5</v>
      </c>
      <c r="AQ20" s="213">
        <f t="shared" si="23"/>
        <v>0</v>
      </c>
      <c r="AR20" s="213">
        <f>SaisieNote!AN25</f>
        <v>9</v>
      </c>
      <c r="AS20" s="213">
        <f t="shared" si="24"/>
        <v>0</v>
      </c>
      <c r="AT20" s="213">
        <f>SaisieNote!AP25</f>
        <v>14.5</v>
      </c>
      <c r="AU20" s="84">
        <f t="shared" si="25"/>
        <v>3</v>
      </c>
      <c r="AV20" s="59">
        <f t="shared" si="26"/>
        <v>10.333333333333334</v>
      </c>
      <c r="AW20" s="85">
        <f t="shared" si="27"/>
        <v>9</v>
      </c>
      <c r="AX20" s="25">
        <f>SaisieNote!AR25</f>
        <v>8.5</v>
      </c>
      <c r="AY20" s="84">
        <f t="shared" si="28"/>
        <v>0</v>
      </c>
      <c r="AZ20" s="25">
        <f>SaisieNote!AT25</f>
        <v>12.5</v>
      </c>
      <c r="BA20" s="84">
        <f t="shared" si="29"/>
        <v>2</v>
      </c>
      <c r="BB20" s="25">
        <f>SaisieNote!AV25</f>
        <v>14</v>
      </c>
      <c r="BC20" s="84">
        <f t="shared" si="30"/>
        <v>2</v>
      </c>
      <c r="BD20" s="59">
        <f t="shared" si="31"/>
        <v>11.666666666666666</v>
      </c>
      <c r="BE20" s="85">
        <f t="shared" si="32"/>
        <v>6</v>
      </c>
      <c r="BF20" s="60">
        <f t="shared" si="33"/>
        <v>11.074074074074074</v>
      </c>
      <c r="BG20" s="61">
        <f t="shared" si="34"/>
        <v>30</v>
      </c>
      <c r="BH20" s="62">
        <f t="shared" si="35"/>
        <v>10.101851851851851</v>
      </c>
      <c r="BI20" s="61">
        <f t="shared" si="36"/>
        <v>60</v>
      </c>
      <c r="BJ20" s="61">
        <f t="shared" si="37"/>
        <v>180</v>
      </c>
      <c r="BK20" s="81" t="str">
        <f t="shared" si="38"/>
        <v>Admis(e)</v>
      </c>
    </row>
    <row r="21" spans="1:65" ht="24" customHeight="1">
      <c r="A21" s="284">
        <v>11</v>
      </c>
      <c r="B21" s="176" t="s">
        <v>311</v>
      </c>
      <c r="C21" s="176" t="s">
        <v>38</v>
      </c>
      <c r="D21" s="176" t="s">
        <v>46</v>
      </c>
      <c r="E21" s="176" t="s">
        <v>557</v>
      </c>
      <c r="F21" s="176" t="s">
        <v>5</v>
      </c>
      <c r="G21" s="152">
        <f>SaisieNote!H26</f>
        <v>9</v>
      </c>
      <c r="H21" s="43">
        <f t="shared" si="0"/>
        <v>0</v>
      </c>
      <c r="I21" s="42">
        <f>SaisieNote!K26</f>
        <v>5.33</v>
      </c>
      <c r="J21" s="43">
        <f t="shared" si="1"/>
        <v>0</v>
      </c>
      <c r="K21" s="42">
        <f>SaisieNote!N26</f>
        <v>14</v>
      </c>
      <c r="L21" s="43">
        <f t="shared" si="2"/>
        <v>5</v>
      </c>
      <c r="M21" s="59">
        <f t="shared" si="3"/>
        <v>9.4433333333333334</v>
      </c>
      <c r="N21" s="45">
        <f t="shared" si="4"/>
        <v>5</v>
      </c>
      <c r="O21" s="42">
        <f>SaisieNote!P26</f>
        <v>14</v>
      </c>
      <c r="P21" s="43">
        <f t="shared" si="5"/>
        <v>3</v>
      </c>
      <c r="Q21" s="42">
        <f>SaisieNote!R26</f>
        <v>10</v>
      </c>
      <c r="R21" s="43">
        <f t="shared" si="6"/>
        <v>3</v>
      </c>
      <c r="S21" s="42">
        <f>SaisieNote!T26</f>
        <v>14.5</v>
      </c>
      <c r="T21" s="43">
        <f t="shared" si="7"/>
        <v>3</v>
      </c>
      <c r="U21" s="59">
        <f t="shared" si="8"/>
        <v>12.833333333333334</v>
      </c>
      <c r="V21" s="45">
        <f t="shared" si="9"/>
        <v>9</v>
      </c>
      <c r="W21" s="42">
        <f>SaisieNote!V26</f>
        <v>6</v>
      </c>
      <c r="X21" s="43">
        <f t="shared" si="10"/>
        <v>0</v>
      </c>
      <c r="Y21" s="42">
        <f>SaisieNote!X26</f>
        <v>8</v>
      </c>
      <c r="Z21" s="43">
        <f t="shared" si="11"/>
        <v>0</v>
      </c>
      <c r="AA21" s="42">
        <f>SaisieNote!Z26</f>
        <v>8</v>
      </c>
      <c r="AB21" s="43">
        <f t="shared" si="12"/>
        <v>0</v>
      </c>
      <c r="AC21" s="59">
        <f t="shared" si="13"/>
        <v>7.333333333333333</v>
      </c>
      <c r="AD21" s="45">
        <f t="shared" si="14"/>
        <v>0</v>
      </c>
      <c r="AE21" s="60">
        <f t="shared" si="15"/>
        <v>10.104444444444445</v>
      </c>
      <c r="AF21" s="66">
        <f t="shared" si="16"/>
        <v>30</v>
      </c>
      <c r="AG21" s="81" t="str">
        <f t="shared" si="17"/>
        <v>Admis(e)</v>
      </c>
      <c r="AH21" s="58">
        <f>SaisieNote!AD26</f>
        <v>10</v>
      </c>
      <c r="AI21" s="43">
        <f t="shared" si="18"/>
        <v>5</v>
      </c>
      <c r="AJ21" s="25">
        <f>SaisieNote!AG26</f>
        <v>6</v>
      </c>
      <c r="AK21" s="43">
        <f t="shared" si="19"/>
        <v>0</v>
      </c>
      <c r="AL21" s="25">
        <f>SaisieNote!AJ26</f>
        <v>15.33</v>
      </c>
      <c r="AM21" s="84">
        <f t="shared" si="20"/>
        <v>5</v>
      </c>
      <c r="AN21" s="59">
        <f t="shared" si="21"/>
        <v>10.443333333333333</v>
      </c>
      <c r="AO21" s="85">
        <f t="shared" si="22"/>
        <v>15</v>
      </c>
      <c r="AP21" s="213">
        <f>SaisieNote!AL26</f>
        <v>6.5</v>
      </c>
      <c r="AQ21" s="213">
        <f t="shared" si="23"/>
        <v>0</v>
      </c>
      <c r="AR21" s="213">
        <f>SaisieNote!AN26</f>
        <v>10</v>
      </c>
      <c r="AS21" s="213">
        <f t="shared" si="24"/>
        <v>3</v>
      </c>
      <c r="AT21" s="213">
        <f>SaisieNote!AP26</f>
        <v>12</v>
      </c>
      <c r="AU21" s="84">
        <f t="shared" si="25"/>
        <v>3</v>
      </c>
      <c r="AV21" s="59">
        <f t="shared" si="26"/>
        <v>9.5</v>
      </c>
      <c r="AW21" s="85">
        <f t="shared" si="27"/>
        <v>6</v>
      </c>
      <c r="AX21" s="25">
        <f>SaisieNote!AR26</f>
        <v>10</v>
      </c>
      <c r="AY21" s="84">
        <f t="shared" si="28"/>
        <v>2</v>
      </c>
      <c r="AZ21" s="25">
        <f>SaisieNote!AT26</f>
        <v>10.5</v>
      </c>
      <c r="BA21" s="84">
        <f t="shared" si="29"/>
        <v>2</v>
      </c>
      <c r="BB21" s="25">
        <f>SaisieNote!AV26</f>
        <v>10</v>
      </c>
      <c r="BC21" s="84">
        <f t="shared" si="30"/>
        <v>2</v>
      </c>
      <c r="BD21" s="59">
        <f t="shared" si="31"/>
        <v>10.166666666666666</v>
      </c>
      <c r="BE21" s="85">
        <f t="shared" si="32"/>
        <v>6</v>
      </c>
      <c r="BF21" s="60">
        <f t="shared" si="33"/>
        <v>10.067407407407407</v>
      </c>
      <c r="BG21" s="61">
        <f t="shared" si="34"/>
        <v>30</v>
      </c>
      <c r="BH21" s="62">
        <f t="shared" si="35"/>
        <v>10.085925925925926</v>
      </c>
      <c r="BI21" s="61">
        <f t="shared" si="36"/>
        <v>60</v>
      </c>
      <c r="BJ21" s="61">
        <f t="shared" si="37"/>
        <v>180</v>
      </c>
      <c r="BK21" s="81" t="str">
        <f t="shared" si="38"/>
        <v>Admis(e)</v>
      </c>
    </row>
    <row r="22" spans="1:65" ht="24" customHeight="1">
      <c r="A22" s="284">
        <v>12</v>
      </c>
      <c r="B22" s="176" t="s">
        <v>40</v>
      </c>
      <c r="C22" s="176" t="s">
        <v>41</v>
      </c>
      <c r="D22" s="176" t="s">
        <v>42</v>
      </c>
      <c r="E22" s="176" t="s">
        <v>558</v>
      </c>
      <c r="F22" s="176" t="s">
        <v>43</v>
      </c>
      <c r="G22" s="152">
        <f>SaisieNote!H27</f>
        <v>10.33</v>
      </c>
      <c r="H22" s="43">
        <f t="shared" si="0"/>
        <v>5</v>
      </c>
      <c r="I22" s="42">
        <f>SaisieNote!K27</f>
        <v>10.666666666666666</v>
      </c>
      <c r="J22" s="43">
        <f t="shared" si="1"/>
        <v>5</v>
      </c>
      <c r="K22" s="42">
        <f>SaisieNote!N27</f>
        <v>10.666666666666666</v>
      </c>
      <c r="L22" s="43">
        <f t="shared" si="2"/>
        <v>5</v>
      </c>
      <c r="M22" s="59">
        <f t="shared" si="3"/>
        <v>10.554444444444444</v>
      </c>
      <c r="N22" s="45">
        <f t="shared" si="4"/>
        <v>15</v>
      </c>
      <c r="O22" s="42">
        <f>SaisieNote!P27</f>
        <v>8.5</v>
      </c>
      <c r="P22" s="43">
        <f t="shared" si="5"/>
        <v>0</v>
      </c>
      <c r="Q22" s="42">
        <f>SaisieNote!R27</f>
        <v>12</v>
      </c>
      <c r="R22" s="43">
        <f t="shared" si="6"/>
        <v>3</v>
      </c>
      <c r="S22" s="42">
        <f>SaisieNote!T27</f>
        <v>11.5</v>
      </c>
      <c r="T22" s="43">
        <f t="shared" si="7"/>
        <v>3</v>
      </c>
      <c r="U22" s="59">
        <f t="shared" si="8"/>
        <v>10.666666666666666</v>
      </c>
      <c r="V22" s="45">
        <f t="shared" si="9"/>
        <v>9</v>
      </c>
      <c r="W22" s="42">
        <f>SaisieNote!V27</f>
        <v>13</v>
      </c>
      <c r="X22" s="43">
        <f t="shared" si="10"/>
        <v>2</v>
      </c>
      <c r="Y22" s="42">
        <f>SaisieNote!X27</f>
        <v>6</v>
      </c>
      <c r="Z22" s="43">
        <f t="shared" si="11"/>
        <v>0</v>
      </c>
      <c r="AA22" s="42">
        <f>SaisieNote!Z27</f>
        <v>10</v>
      </c>
      <c r="AB22" s="43">
        <f t="shared" si="12"/>
        <v>2</v>
      </c>
      <c r="AC22" s="59">
        <f t="shared" si="13"/>
        <v>9.6666666666666661</v>
      </c>
      <c r="AD22" s="45">
        <f t="shared" si="14"/>
        <v>4</v>
      </c>
      <c r="AE22" s="60">
        <f t="shared" si="15"/>
        <v>10.394567901234566</v>
      </c>
      <c r="AF22" s="66">
        <f t="shared" si="16"/>
        <v>30</v>
      </c>
      <c r="AG22" s="81" t="str">
        <f t="shared" si="17"/>
        <v>Admis(e)</v>
      </c>
      <c r="AH22" s="58">
        <f>SaisieNote!AD27</f>
        <v>10.17</v>
      </c>
      <c r="AI22" s="43">
        <f t="shared" si="18"/>
        <v>5</v>
      </c>
      <c r="AJ22" s="25">
        <f>SaisieNote!AG27</f>
        <v>11.833333333333334</v>
      </c>
      <c r="AK22" s="43">
        <f t="shared" si="19"/>
        <v>5</v>
      </c>
      <c r="AL22" s="25">
        <f>SaisieNote!AJ27</f>
        <v>11</v>
      </c>
      <c r="AM22" s="84">
        <f t="shared" si="20"/>
        <v>5</v>
      </c>
      <c r="AN22" s="59">
        <f t="shared" si="21"/>
        <v>11.00111111111111</v>
      </c>
      <c r="AO22" s="85">
        <f t="shared" si="22"/>
        <v>15</v>
      </c>
      <c r="AP22" s="213">
        <f>SaisieNote!AL27</f>
        <v>11.5</v>
      </c>
      <c r="AQ22" s="213">
        <f t="shared" si="23"/>
        <v>3</v>
      </c>
      <c r="AR22" s="213">
        <f>SaisieNote!AN27</f>
        <v>10.5</v>
      </c>
      <c r="AS22" s="213">
        <f t="shared" si="24"/>
        <v>3</v>
      </c>
      <c r="AT22" s="213">
        <f>SaisieNote!AP27</f>
        <v>8</v>
      </c>
      <c r="AU22" s="84">
        <f t="shared" si="25"/>
        <v>0</v>
      </c>
      <c r="AV22" s="59">
        <f t="shared" si="26"/>
        <v>10</v>
      </c>
      <c r="AW22" s="85">
        <f t="shared" si="27"/>
        <v>9</v>
      </c>
      <c r="AX22" s="25">
        <f>SaisieNote!AR27</f>
        <v>12</v>
      </c>
      <c r="AY22" s="84">
        <f t="shared" si="28"/>
        <v>2</v>
      </c>
      <c r="AZ22" s="25">
        <f>SaisieNote!AT27</f>
        <v>10</v>
      </c>
      <c r="BA22" s="84">
        <f t="shared" si="29"/>
        <v>2</v>
      </c>
      <c r="BB22" s="25">
        <f>SaisieNote!AV27</f>
        <v>11</v>
      </c>
      <c r="BC22" s="84">
        <f t="shared" si="30"/>
        <v>2</v>
      </c>
      <c r="BD22" s="59">
        <f t="shared" si="31"/>
        <v>11</v>
      </c>
      <c r="BE22" s="85">
        <f t="shared" si="32"/>
        <v>6</v>
      </c>
      <c r="BF22" s="60">
        <f t="shared" si="33"/>
        <v>10.66716049382716</v>
      </c>
      <c r="BG22" s="61">
        <f t="shared" si="34"/>
        <v>30</v>
      </c>
      <c r="BH22" s="62">
        <f t="shared" si="35"/>
        <v>10.530864197530864</v>
      </c>
      <c r="BI22" s="61">
        <f t="shared" si="36"/>
        <v>60</v>
      </c>
      <c r="BJ22" s="61">
        <f t="shared" si="37"/>
        <v>180</v>
      </c>
      <c r="BK22" s="81" t="str">
        <f t="shared" si="38"/>
        <v>Admis(e)</v>
      </c>
    </row>
    <row r="23" spans="1:65" ht="24" customHeight="1">
      <c r="A23" s="284">
        <v>13</v>
      </c>
      <c r="B23" s="176" t="s">
        <v>559</v>
      </c>
      <c r="C23" s="176" t="s">
        <v>312</v>
      </c>
      <c r="D23" s="176" t="s">
        <v>331</v>
      </c>
      <c r="E23" s="176" t="s">
        <v>560</v>
      </c>
      <c r="F23" s="176" t="s">
        <v>8</v>
      </c>
      <c r="G23" s="152">
        <f>SaisieNote!H28</f>
        <v>10</v>
      </c>
      <c r="H23" s="43">
        <f t="shared" si="0"/>
        <v>5</v>
      </c>
      <c r="I23" s="42">
        <f>SaisieNote!K28</f>
        <v>7.5</v>
      </c>
      <c r="J23" s="43">
        <f t="shared" si="1"/>
        <v>0</v>
      </c>
      <c r="K23" s="42">
        <f>SaisieNote!N28</f>
        <v>9.5</v>
      </c>
      <c r="L23" s="43">
        <f t="shared" si="2"/>
        <v>0</v>
      </c>
      <c r="M23" s="59">
        <f t="shared" si="3"/>
        <v>9</v>
      </c>
      <c r="N23" s="45">
        <f t="shared" si="4"/>
        <v>5</v>
      </c>
      <c r="O23" s="42">
        <f>SaisieNote!P28</f>
        <v>13</v>
      </c>
      <c r="P23" s="43">
        <f t="shared" si="5"/>
        <v>3</v>
      </c>
      <c r="Q23" s="42">
        <f>SaisieNote!R28</f>
        <v>8</v>
      </c>
      <c r="R23" s="43">
        <f t="shared" si="6"/>
        <v>0</v>
      </c>
      <c r="S23" s="42">
        <f>SaisieNote!T28</f>
        <v>13</v>
      </c>
      <c r="T23" s="43">
        <f t="shared" si="7"/>
        <v>3</v>
      </c>
      <c r="U23" s="59">
        <f t="shared" si="8"/>
        <v>11.333333333333334</v>
      </c>
      <c r="V23" s="45">
        <f t="shared" si="9"/>
        <v>9</v>
      </c>
      <c r="W23" s="42">
        <f>SaisieNote!V28</f>
        <v>7</v>
      </c>
      <c r="X23" s="43">
        <f t="shared" si="10"/>
        <v>0</v>
      </c>
      <c r="Y23" s="42">
        <f>SaisieNote!X28</f>
        <v>1</v>
      </c>
      <c r="Z23" s="43">
        <f t="shared" si="11"/>
        <v>0</v>
      </c>
      <c r="AA23" s="42">
        <f>SaisieNote!Z28</f>
        <v>15</v>
      </c>
      <c r="AB23" s="43">
        <f t="shared" si="12"/>
        <v>2</v>
      </c>
      <c r="AC23" s="59">
        <f t="shared" si="13"/>
        <v>7.666666666666667</v>
      </c>
      <c r="AD23" s="45">
        <f t="shared" si="14"/>
        <v>2</v>
      </c>
      <c r="AE23" s="60">
        <f t="shared" si="15"/>
        <v>9.481481481481481</v>
      </c>
      <c r="AF23" s="66">
        <f t="shared" si="16"/>
        <v>16</v>
      </c>
      <c r="AG23" s="81" t="str">
        <f t="shared" si="17"/>
        <v>Rattrapage</v>
      </c>
      <c r="AH23" s="58">
        <f>SaisieNote!AD28</f>
        <v>10.666666666666666</v>
      </c>
      <c r="AI23" s="43">
        <f t="shared" si="18"/>
        <v>5</v>
      </c>
      <c r="AJ23" s="25">
        <f>SaisieNote!AG28</f>
        <v>9.6666666666666661</v>
      </c>
      <c r="AK23" s="43">
        <f t="shared" si="19"/>
        <v>0</v>
      </c>
      <c r="AL23" s="25">
        <f>SaisieNote!AJ28</f>
        <v>12.833333333333334</v>
      </c>
      <c r="AM23" s="84">
        <f t="shared" si="20"/>
        <v>5</v>
      </c>
      <c r="AN23" s="59">
        <f t="shared" si="21"/>
        <v>11.055555555555555</v>
      </c>
      <c r="AO23" s="85">
        <f t="shared" si="22"/>
        <v>15</v>
      </c>
      <c r="AP23" s="213">
        <f>SaisieNote!AL28</f>
        <v>5</v>
      </c>
      <c r="AQ23" s="213">
        <f t="shared" si="23"/>
        <v>0</v>
      </c>
      <c r="AR23" s="213">
        <f>SaisieNote!AN28</f>
        <v>9</v>
      </c>
      <c r="AS23" s="213">
        <f t="shared" si="24"/>
        <v>0</v>
      </c>
      <c r="AT23" s="213">
        <f>SaisieNote!AP28</f>
        <v>14</v>
      </c>
      <c r="AU23" s="84">
        <f t="shared" si="25"/>
        <v>3</v>
      </c>
      <c r="AV23" s="59">
        <f t="shared" si="26"/>
        <v>9.3333333333333339</v>
      </c>
      <c r="AW23" s="85">
        <f t="shared" si="27"/>
        <v>3</v>
      </c>
      <c r="AX23" s="25">
        <f>SaisieNote!AR28</f>
        <v>12</v>
      </c>
      <c r="AY23" s="84">
        <f t="shared" si="28"/>
        <v>2</v>
      </c>
      <c r="AZ23" s="25">
        <f>SaisieNote!AT28</f>
        <v>12.5</v>
      </c>
      <c r="BA23" s="84">
        <f t="shared" si="29"/>
        <v>2</v>
      </c>
      <c r="BB23" s="25">
        <f>SaisieNote!AV28</f>
        <v>13.5</v>
      </c>
      <c r="BC23" s="84">
        <f t="shared" si="30"/>
        <v>2</v>
      </c>
      <c r="BD23" s="59">
        <f t="shared" si="31"/>
        <v>12.666666666666666</v>
      </c>
      <c r="BE23" s="85">
        <f t="shared" si="32"/>
        <v>6</v>
      </c>
      <c r="BF23" s="60">
        <f t="shared" si="33"/>
        <v>10.839506172839505</v>
      </c>
      <c r="BG23" s="61">
        <f t="shared" si="34"/>
        <v>30</v>
      </c>
      <c r="BH23" s="62">
        <f t="shared" si="35"/>
        <v>10.160493827160494</v>
      </c>
      <c r="BI23" s="61">
        <f t="shared" si="36"/>
        <v>60</v>
      </c>
      <c r="BJ23" s="61">
        <f t="shared" si="37"/>
        <v>180</v>
      </c>
      <c r="BK23" s="81" t="str">
        <f t="shared" si="38"/>
        <v>Admis(e)</v>
      </c>
    </row>
    <row r="24" spans="1:65" s="266" customFormat="1" ht="24" customHeight="1">
      <c r="A24" s="284">
        <v>14</v>
      </c>
      <c r="B24" s="255" t="s">
        <v>313</v>
      </c>
      <c r="C24" s="255" t="s">
        <v>314</v>
      </c>
      <c r="D24" s="255" t="s">
        <v>87</v>
      </c>
      <c r="E24" s="255" t="s">
        <v>561</v>
      </c>
      <c r="F24" s="255" t="s">
        <v>8</v>
      </c>
      <c r="G24" s="256">
        <f>SaisieNote!H29</f>
        <v>10.166666666666666</v>
      </c>
      <c r="H24" s="257">
        <f t="shared" si="0"/>
        <v>5</v>
      </c>
      <c r="I24" s="258">
        <f>SaisieNote!K29</f>
        <v>6</v>
      </c>
      <c r="J24" s="257">
        <f t="shared" si="1"/>
        <v>0</v>
      </c>
      <c r="K24" s="258">
        <f>SaisieNote!N29</f>
        <v>10.666666666666666</v>
      </c>
      <c r="L24" s="257">
        <f t="shared" si="2"/>
        <v>5</v>
      </c>
      <c r="M24" s="259">
        <f t="shared" si="3"/>
        <v>8.9444444444444429</v>
      </c>
      <c r="N24" s="257">
        <f t="shared" si="4"/>
        <v>10</v>
      </c>
      <c r="O24" s="258">
        <f>SaisieNote!P29</f>
        <v>10</v>
      </c>
      <c r="P24" s="257">
        <f t="shared" si="5"/>
        <v>3</v>
      </c>
      <c r="Q24" s="258">
        <f>SaisieNote!R29</f>
        <v>10.5</v>
      </c>
      <c r="R24" s="257">
        <f t="shared" si="6"/>
        <v>3</v>
      </c>
      <c r="S24" s="258">
        <f>SaisieNote!T29</f>
        <v>11.5</v>
      </c>
      <c r="T24" s="257">
        <f t="shared" si="7"/>
        <v>3</v>
      </c>
      <c r="U24" s="259">
        <f t="shared" si="8"/>
        <v>10.666666666666666</v>
      </c>
      <c r="V24" s="257">
        <f t="shared" si="9"/>
        <v>9</v>
      </c>
      <c r="W24" s="258">
        <f>SaisieNote!V29</f>
        <v>7.75</v>
      </c>
      <c r="X24" s="257">
        <f t="shared" si="10"/>
        <v>0</v>
      </c>
      <c r="Y24" s="258">
        <f>SaisieNote!X29</f>
        <v>14</v>
      </c>
      <c r="Z24" s="257">
        <f t="shared" si="11"/>
        <v>2</v>
      </c>
      <c r="AA24" s="258">
        <f>SaisieNote!Z29</f>
        <v>11</v>
      </c>
      <c r="AB24" s="257">
        <f t="shared" si="12"/>
        <v>2</v>
      </c>
      <c r="AC24" s="259">
        <f t="shared" si="13"/>
        <v>10.916666666666666</v>
      </c>
      <c r="AD24" s="257">
        <f t="shared" si="14"/>
        <v>6</v>
      </c>
      <c r="AE24" s="259">
        <f t="shared" si="15"/>
        <v>9.9567901234567895</v>
      </c>
      <c r="AF24" s="260">
        <f t="shared" si="16"/>
        <v>25</v>
      </c>
      <c r="AG24" s="261" t="str">
        <f t="shared" si="17"/>
        <v>Rattrapage</v>
      </c>
      <c r="AH24" s="259">
        <f>SaisieNote!AD29</f>
        <v>10.166666666666666</v>
      </c>
      <c r="AI24" s="257">
        <f t="shared" si="18"/>
        <v>5</v>
      </c>
      <c r="AJ24" s="262">
        <f>SaisieNote!AG29</f>
        <v>6.5</v>
      </c>
      <c r="AK24" s="257">
        <f t="shared" si="19"/>
        <v>0</v>
      </c>
      <c r="AL24" s="262">
        <f>SaisieNote!AJ29</f>
        <v>12.333333333333334</v>
      </c>
      <c r="AM24" s="263">
        <f t="shared" si="20"/>
        <v>5</v>
      </c>
      <c r="AN24" s="259">
        <f t="shared" si="21"/>
        <v>9.6666666666666661</v>
      </c>
      <c r="AO24" s="264">
        <f t="shared" si="22"/>
        <v>10</v>
      </c>
      <c r="AP24" s="259">
        <f>SaisieNote!AL29</f>
        <v>8</v>
      </c>
      <c r="AQ24" s="259">
        <f t="shared" si="23"/>
        <v>0</v>
      </c>
      <c r="AR24" s="259">
        <f>SaisieNote!AN29</f>
        <v>11</v>
      </c>
      <c r="AS24" s="259">
        <f t="shared" si="24"/>
        <v>3</v>
      </c>
      <c r="AT24" s="259">
        <f>SaisieNote!AP29</f>
        <v>11</v>
      </c>
      <c r="AU24" s="263">
        <f t="shared" si="25"/>
        <v>3</v>
      </c>
      <c r="AV24" s="259">
        <f t="shared" si="26"/>
        <v>10</v>
      </c>
      <c r="AW24" s="264">
        <f t="shared" si="27"/>
        <v>9</v>
      </c>
      <c r="AX24" s="262">
        <f>SaisieNote!AR29</f>
        <v>8</v>
      </c>
      <c r="AY24" s="263">
        <f t="shared" si="28"/>
        <v>0</v>
      </c>
      <c r="AZ24" s="262">
        <f>SaisieNote!AT29</f>
        <v>13.5</v>
      </c>
      <c r="BA24" s="263">
        <f t="shared" si="29"/>
        <v>2</v>
      </c>
      <c r="BB24" s="262">
        <f>SaisieNote!AV29</f>
        <v>11</v>
      </c>
      <c r="BC24" s="263">
        <f t="shared" si="30"/>
        <v>2</v>
      </c>
      <c r="BD24" s="259">
        <f t="shared" si="31"/>
        <v>10.833333333333334</v>
      </c>
      <c r="BE24" s="264">
        <f t="shared" si="32"/>
        <v>6</v>
      </c>
      <c r="BF24" s="259">
        <f t="shared" si="33"/>
        <v>10.037037037037036</v>
      </c>
      <c r="BG24" s="265">
        <f t="shared" si="34"/>
        <v>30</v>
      </c>
      <c r="BH24" s="262">
        <f t="shared" si="35"/>
        <v>9.9969135802469129</v>
      </c>
      <c r="BI24" s="265">
        <f t="shared" si="36"/>
        <v>60</v>
      </c>
      <c r="BJ24" s="265">
        <f t="shared" si="37"/>
        <v>180</v>
      </c>
      <c r="BK24" s="261" t="str">
        <f t="shared" si="38"/>
        <v>Admis(e)</v>
      </c>
    </row>
    <row r="25" spans="1:65" ht="24" customHeight="1">
      <c r="A25" s="284">
        <v>15</v>
      </c>
      <c r="B25" s="176" t="s">
        <v>315</v>
      </c>
      <c r="C25" s="176" t="s">
        <v>316</v>
      </c>
      <c r="D25" s="176" t="s">
        <v>129</v>
      </c>
      <c r="E25" s="176" t="s">
        <v>565</v>
      </c>
      <c r="F25" s="176" t="s">
        <v>5</v>
      </c>
      <c r="G25" s="152">
        <f>SaisieNote!H30</f>
        <v>10.33</v>
      </c>
      <c r="H25" s="43">
        <f t="shared" si="0"/>
        <v>5</v>
      </c>
      <c r="I25" s="42">
        <f>SaisieNote!K30</f>
        <v>11</v>
      </c>
      <c r="J25" s="43">
        <f t="shared" si="1"/>
        <v>5</v>
      </c>
      <c r="K25" s="42">
        <f>SaisieNote!N30</f>
        <v>8</v>
      </c>
      <c r="L25" s="43">
        <f t="shared" si="2"/>
        <v>0</v>
      </c>
      <c r="M25" s="59">
        <f t="shared" si="3"/>
        <v>9.7766666666666655</v>
      </c>
      <c r="N25" s="45">
        <f t="shared" si="4"/>
        <v>10</v>
      </c>
      <c r="O25" s="42">
        <f>SaisieNote!P30</f>
        <v>10</v>
      </c>
      <c r="P25" s="43">
        <f t="shared" si="5"/>
        <v>3</v>
      </c>
      <c r="Q25" s="42">
        <f>SaisieNote!R30</f>
        <v>10</v>
      </c>
      <c r="R25" s="43">
        <f t="shared" si="6"/>
        <v>3</v>
      </c>
      <c r="S25" s="42">
        <f>SaisieNote!T30</f>
        <v>11.5</v>
      </c>
      <c r="T25" s="43">
        <f t="shared" si="7"/>
        <v>3</v>
      </c>
      <c r="U25" s="59">
        <f t="shared" si="8"/>
        <v>10.5</v>
      </c>
      <c r="V25" s="45">
        <f t="shared" si="9"/>
        <v>9</v>
      </c>
      <c r="W25" s="42">
        <f>SaisieNote!V30</f>
        <v>5</v>
      </c>
      <c r="X25" s="43">
        <f t="shared" si="10"/>
        <v>0</v>
      </c>
      <c r="Y25" s="42">
        <f>SaisieNote!X30</f>
        <v>10</v>
      </c>
      <c r="Z25" s="43">
        <f t="shared" si="11"/>
        <v>2</v>
      </c>
      <c r="AA25" s="42">
        <f>SaisieNote!Z30</f>
        <v>12</v>
      </c>
      <c r="AB25" s="43">
        <f t="shared" si="12"/>
        <v>2</v>
      </c>
      <c r="AC25" s="59">
        <f t="shared" si="13"/>
        <v>9</v>
      </c>
      <c r="AD25" s="45">
        <f t="shared" si="14"/>
        <v>4</v>
      </c>
      <c r="AE25" s="60">
        <f t="shared" si="15"/>
        <v>9.8451851851851853</v>
      </c>
      <c r="AF25" s="66">
        <f t="shared" si="16"/>
        <v>23</v>
      </c>
      <c r="AG25" s="81" t="str">
        <f t="shared" si="17"/>
        <v>Rattrapage</v>
      </c>
      <c r="AH25" s="58">
        <f>SaisieNote!AD30</f>
        <v>8</v>
      </c>
      <c r="AI25" s="43">
        <f t="shared" si="18"/>
        <v>0</v>
      </c>
      <c r="AJ25" s="25">
        <f>SaisieNote!AG30</f>
        <v>13.833333333333334</v>
      </c>
      <c r="AK25" s="43">
        <f t="shared" si="19"/>
        <v>5</v>
      </c>
      <c r="AL25" s="25">
        <f>SaisieNote!AJ30</f>
        <v>12.5</v>
      </c>
      <c r="AM25" s="84">
        <f t="shared" si="20"/>
        <v>5</v>
      </c>
      <c r="AN25" s="59">
        <f t="shared" si="21"/>
        <v>11.444444444444445</v>
      </c>
      <c r="AO25" s="85">
        <f t="shared" si="22"/>
        <v>15</v>
      </c>
      <c r="AP25" s="213">
        <f>SaisieNote!AL30</f>
        <v>5.5</v>
      </c>
      <c r="AQ25" s="213">
        <f t="shared" si="23"/>
        <v>0</v>
      </c>
      <c r="AR25" s="213">
        <f>SaisieNote!AN30</f>
        <v>10</v>
      </c>
      <c r="AS25" s="213">
        <f t="shared" si="24"/>
        <v>3</v>
      </c>
      <c r="AT25" s="213">
        <f>SaisieNote!AP30</f>
        <v>7.5</v>
      </c>
      <c r="AU25" s="84">
        <f t="shared" si="25"/>
        <v>0</v>
      </c>
      <c r="AV25" s="59">
        <f t="shared" si="26"/>
        <v>7.666666666666667</v>
      </c>
      <c r="AW25" s="85">
        <f t="shared" si="27"/>
        <v>3</v>
      </c>
      <c r="AX25" s="25">
        <f>SaisieNote!AR30</f>
        <v>8.5</v>
      </c>
      <c r="AY25" s="84">
        <f t="shared" si="28"/>
        <v>0</v>
      </c>
      <c r="AZ25" s="25">
        <f>SaisieNote!AT30</f>
        <v>11.5</v>
      </c>
      <c r="BA25" s="84">
        <f t="shared" si="29"/>
        <v>2</v>
      </c>
      <c r="BB25" s="25">
        <f>SaisieNote!AV30</f>
        <v>9</v>
      </c>
      <c r="BC25" s="84">
        <f t="shared" si="30"/>
        <v>0</v>
      </c>
      <c r="BD25" s="59">
        <f t="shared" si="31"/>
        <v>9.6666666666666661</v>
      </c>
      <c r="BE25" s="85">
        <f t="shared" si="32"/>
        <v>2</v>
      </c>
      <c r="BF25" s="60">
        <f t="shared" si="33"/>
        <v>9.7901234567901252</v>
      </c>
      <c r="BG25" s="61">
        <f t="shared" si="34"/>
        <v>20</v>
      </c>
      <c r="BH25" s="62">
        <f t="shared" si="35"/>
        <v>9.8176543209876552</v>
      </c>
      <c r="BI25" s="61">
        <f t="shared" si="36"/>
        <v>43</v>
      </c>
      <c r="BJ25" s="61">
        <f t="shared" si="37"/>
        <v>43</v>
      </c>
      <c r="BK25" s="297" t="s">
        <v>500</v>
      </c>
    </row>
    <row r="26" spans="1:65" ht="24" customHeight="1">
      <c r="A26" s="284">
        <v>16</v>
      </c>
      <c r="B26" s="176" t="s">
        <v>570</v>
      </c>
      <c r="C26" s="176" t="s">
        <v>317</v>
      </c>
      <c r="D26" s="176" t="s">
        <v>17</v>
      </c>
      <c r="E26" s="176" t="s">
        <v>571</v>
      </c>
      <c r="F26" s="176" t="s">
        <v>8</v>
      </c>
      <c r="G26" s="152">
        <f>SaisieNote!H31</f>
        <v>8.6666666666666661</v>
      </c>
      <c r="H26" s="43">
        <f t="shared" si="0"/>
        <v>0</v>
      </c>
      <c r="I26" s="42">
        <f>SaisieNote!K31</f>
        <v>6</v>
      </c>
      <c r="J26" s="43">
        <f t="shared" si="1"/>
        <v>0</v>
      </c>
      <c r="K26" s="42">
        <f>SaisieNote!N31</f>
        <v>10.666666666666666</v>
      </c>
      <c r="L26" s="43">
        <f t="shared" si="2"/>
        <v>5</v>
      </c>
      <c r="M26" s="59">
        <f t="shared" si="3"/>
        <v>8.4444444444444446</v>
      </c>
      <c r="N26" s="45">
        <f t="shared" si="4"/>
        <v>5</v>
      </c>
      <c r="O26" s="42">
        <f>SaisieNote!P31</f>
        <v>13</v>
      </c>
      <c r="P26" s="43">
        <f t="shared" si="5"/>
        <v>3</v>
      </c>
      <c r="Q26" s="42">
        <f>SaisieNote!R31</f>
        <v>11.5</v>
      </c>
      <c r="R26" s="43">
        <f t="shared" si="6"/>
        <v>3</v>
      </c>
      <c r="S26" s="42">
        <f>SaisieNote!T31</f>
        <v>8</v>
      </c>
      <c r="T26" s="43">
        <f t="shared" si="7"/>
        <v>0</v>
      </c>
      <c r="U26" s="59">
        <f t="shared" si="8"/>
        <v>10.833333333333334</v>
      </c>
      <c r="V26" s="45">
        <f t="shared" si="9"/>
        <v>9</v>
      </c>
      <c r="W26" s="42">
        <f>SaisieNote!V31</f>
        <v>4</v>
      </c>
      <c r="X26" s="43">
        <f t="shared" si="10"/>
        <v>0</v>
      </c>
      <c r="Y26" s="42">
        <f>SaisieNote!X31</f>
        <v>5</v>
      </c>
      <c r="Z26" s="43">
        <f t="shared" si="11"/>
        <v>0</v>
      </c>
      <c r="AA26" s="42">
        <f>SaisieNote!Z31</f>
        <v>7.5</v>
      </c>
      <c r="AB26" s="43">
        <f t="shared" si="12"/>
        <v>0</v>
      </c>
      <c r="AC26" s="59">
        <f t="shared" si="13"/>
        <v>5.5</v>
      </c>
      <c r="AD26" s="45">
        <f t="shared" si="14"/>
        <v>0</v>
      </c>
      <c r="AE26" s="60">
        <f t="shared" si="15"/>
        <v>8.5864197530864192</v>
      </c>
      <c r="AF26" s="66">
        <f t="shared" si="16"/>
        <v>14</v>
      </c>
      <c r="AG26" s="81" t="str">
        <f t="shared" si="17"/>
        <v>Rattrapage</v>
      </c>
      <c r="AH26" s="58">
        <f>SaisieNote!AD31</f>
        <v>11.333333333333334</v>
      </c>
      <c r="AI26" s="43">
        <f t="shared" si="18"/>
        <v>5</v>
      </c>
      <c r="AJ26" s="25">
        <f>SaisieNote!AG31</f>
        <v>10.833333333333334</v>
      </c>
      <c r="AK26" s="43">
        <f t="shared" si="19"/>
        <v>5</v>
      </c>
      <c r="AL26" s="25">
        <f>SaisieNote!AJ31</f>
        <v>10.666666666666666</v>
      </c>
      <c r="AM26" s="84">
        <f t="shared" si="20"/>
        <v>5</v>
      </c>
      <c r="AN26" s="59">
        <f t="shared" si="21"/>
        <v>10.944444444444445</v>
      </c>
      <c r="AO26" s="85">
        <f t="shared" si="22"/>
        <v>15</v>
      </c>
      <c r="AP26" s="213">
        <f>SaisieNote!AL31</f>
        <v>4</v>
      </c>
      <c r="AQ26" s="213">
        <f t="shared" si="23"/>
        <v>0</v>
      </c>
      <c r="AR26" s="213">
        <f>SaisieNote!AN31</f>
        <v>8</v>
      </c>
      <c r="AS26" s="213">
        <f t="shared" si="24"/>
        <v>0</v>
      </c>
      <c r="AT26" s="213">
        <f>SaisieNote!AP31</f>
        <v>11.5</v>
      </c>
      <c r="AU26" s="84">
        <f t="shared" si="25"/>
        <v>3</v>
      </c>
      <c r="AV26" s="59">
        <f t="shared" si="26"/>
        <v>7.833333333333333</v>
      </c>
      <c r="AW26" s="85">
        <f t="shared" si="27"/>
        <v>3</v>
      </c>
      <c r="AX26" s="25">
        <f>SaisieNote!AR31</f>
        <v>10</v>
      </c>
      <c r="AY26" s="84">
        <f t="shared" si="28"/>
        <v>2</v>
      </c>
      <c r="AZ26" s="25">
        <f>SaisieNote!AT31</f>
        <v>10</v>
      </c>
      <c r="BA26" s="84">
        <f t="shared" si="29"/>
        <v>2</v>
      </c>
      <c r="BB26" s="25">
        <f>SaisieNote!AV31</f>
        <v>9.5</v>
      </c>
      <c r="BC26" s="84">
        <f t="shared" si="30"/>
        <v>0</v>
      </c>
      <c r="BD26" s="59">
        <f t="shared" si="31"/>
        <v>9.8333333333333339</v>
      </c>
      <c r="BE26" s="85">
        <f t="shared" si="32"/>
        <v>4</v>
      </c>
      <c r="BF26" s="60">
        <f t="shared" si="33"/>
        <v>9.6604938271604954</v>
      </c>
      <c r="BG26" s="61">
        <f t="shared" si="34"/>
        <v>22</v>
      </c>
      <c r="BH26" s="62">
        <f t="shared" si="35"/>
        <v>9.1234567901234573</v>
      </c>
      <c r="BI26" s="61">
        <f t="shared" si="36"/>
        <v>36</v>
      </c>
      <c r="BJ26" s="61">
        <f t="shared" si="37"/>
        <v>36</v>
      </c>
      <c r="BK26" s="81" t="str">
        <f t="shared" si="38"/>
        <v>Ajourné(e )</v>
      </c>
    </row>
    <row r="27" spans="1:65" s="266" customFormat="1" ht="24" customHeight="1">
      <c r="A27" s="284">
        <v>17</v>
      </c>
      <c r="B27" s="255" t="s">
        <v>572</v>
      </c>
      <c r="C27" s="255" t="s">
        <v>317</v>
      </c>
      <c r="D27" s="255" t="s">
        <v>574</v>
      </c>
      <c r="E27" s="255" t="s">
        <v>573</v>
      </c>
      <c r="F27" s="255" t="s">
        <v>8</v>
      </c>
      <c r="G27" s="256">
        <f>SaisieNote!H32</f>
        <v>10.833333333333334</v>
      </c>
      <c r="H27" s="257">
        <f t="shared" si="0"/>
        <v>5</v>
      </c>
      <c r="I27" s="258">
        <f>SaisieNote!K32</f>
        <v>7.333333333333333</v>
      </c>
      <c r="J27" s="257">
        <f t="shared" si="1"/>
        <v>0</v>
      </c>
      <c r="K27" s="258">
        <f>SaisieNote!N32</f>
        <v>10</v>
      </c>
      <c r="L27" s="257">
        <f t="shared" si="2"/>
        <v>5</v>
      </c>
      <c r="M27" s="259">
        <f t="shared" si="3"/>
        <v>9.3888888888888893</v>
      </c>
      <c r="N27" s="257">
        <f t="shared" si="4"/>
        <v>10</v>
      </c>
      <c r="O27" s="258">
        <f>SaisieNote!P32</f>
        <v>15</v>
      </c>
      <c r="P27" s="257">
        <f t="shared" si="5"/>
        <v>3</v>
      </c>
      <c r="Q27" s="258">
        <f>SaisieNote!R32</f>
        <v>8.5</v>
      </c>
      <c r="R27" s="257">
        <f t="shared" si="6"/>
        <v>0</v>
      </c>
      <c r="S27" s="258">
        <f>SaisieNote!T32</f>
        <v>11.5</v>
      </c>
      <c r="T27" s="257">
        <f t="shared" si="7"/>
        <v>3</v>
      </c>
      <c r="U27" s="259">
        <f t="shared" si="8"/>
        <v>11.666666666666666</v>
      </c>
      <c r="V27" s="257">
        <f t="shared" si="9"/>
        <v>9</v>
      </c>
      <c r="W27" s="258">
        <f>SaisieNote!V32</f>
        <v>8.75</v>
      </c>
      <c r="X27" s="257">
        <f t="shared" si="10"/>
        <v>0</v>
      </c>
      <c r="Y27" s="258">
        <f>SaisieNote!X32</f>
        <v>6</v>
      </c>
      <c r="Z27" s="257">
        <f t="shared" si="11"/>
        <v>0</v>
      </c>
      <c r="AA27" s="258">
        <f>SaisieNote!Z32</f>
        <v>8</v>
      </c>
      <c r="AB27" s="257">
        <f t="shared" si="12"/>
        <v>0</v>
      </c>
      <c r="AC27" s="259">
        <f t="shared" si="13"/>
        <v>7.583333333333333</v>
      </c>
      <c r="AD27" s="257">
        <f t="shared" si="14"/>
        <v>0</v>
      </c>
      <c r="AE27" s="259">
        <f t="shared" si="15"/>
        <v>9.7469135802469147</v>
      </c>
      <c r="AF27" s="260">
        <f t="shared" si="16"/>
        <v>19</v>
      </c>
      <c r="AG27" s="261" t="str">
        <f t="shared" si="17"/>
        <v>Rattrapage</v>
      </c>
      <c r="AH27" s="259">
        <f>SaisieNote!AD32</f>
        <v>8.3333333333333339</v>
      </c>
      <c r="AI27" s="257">
        <f t="shared" si="18"/>
        <v>0</v>
      </c>
      <c r="AJ27" s="262">
        <f>SaisieNote!AG32</f>
        <v>12.5</v>
      </c>
      <c r="AK27" s="257">
        <f t="shared" si="19"/>
        <v>5</v>
      </c>
      <c r="AL27" s="262">
        <f>SaisieNote!AJ32</f>
        <v>10.833333333333334</v>
      </c>
      <c r="AM27" s="263">
        <f t="shared" si="20"/>
        <v>5</v>
      </c>
      <c r="AN27" s="259">
        <f t="shared" si="21"/>
        <v>10.555555555555557</v>
      </c>
      <c r="AO27" s="264">
        <f t="shared" si="22"/>
        <v>15</v>
      </c>
      <c r="AP27" s="259">
        <f>SaisieNote!AL32</f>
        <v>8</v>
      </c>
      <c r="AQ27" s="259">
        <f t="shared" si="23"/>
        <v>0</v>
      </c>
      <c r="AR27" s="259">
        <f>SaisieNote!AN32</f>
        <v>10.5</v>
      </c>
      <c r="AS27" s="259">
        <f t="shared" si="24"/>
        <v>3</v>
      </c>
      <c r="AT27" s="259">
        <f>SaisieNote!AP32</f>
        <v>11.5</v>
      </c>
      <c r="AU27" s="263">
        <f t="shared" si="25"/>
        <v>3</v>
      </c>
      <c r="AV27" s="259">
        <f t="shared" si="26"/>
        <v>10</v>
      </c>
      <c r="AW27" s="264">
        <f t="shared" si="27"/>
        <v>9</v>
      </c>
      <c r="AX27" s="262">
        <f>SaisieNote!AR32</f>
        <v>10</v>
      </c>
      <c r="AY27" s="263">
        <f t="shared" si="28"/>
        <v>2</v>
      </c>
      <c r="AZ27" s="262">
        <f>SaisieNote!AT32</f>
        <v>7.5</v>
      </c>
      <c r="BA27" s="263">
        <f t="shared" si="29"/>
        <v>0</v>
      </c>
      <c r="BB27" s="262">
        <f>SaisieNote!AV32</f>
        <v>12.5</v>
      </c>
      <c r="BC27" s="263">
        <f t="shared" si="30"/>
        <v>2</v>
      </c>
      <c r="BD27" s="259">
        <f t="shared" si="31"/>
        <v>10</v>
      </c>
      <c r="BE27" s="264">
        <f t="shared" si="32"/>
        <v>6</v>
      </c>
      <c r="BF27" s="259">
        <f t="shared" si="33"/>
        <v>10.246913580246915</v>
      </c>
      <c r="BG27" s="265">
        <f t="shared" si="34"/>
        <v>30</v>
      </c>
      <c r="BH27" s="262">
        <f t="shared" si="35"/>
        <v>9.9969135802469147</v>
      </c>
      <c r="BI27" s="265">
        <f t="shared" si="36"/>
        <v>60</v>
      </c>
      <c r="BJ27" s="265">
        <f t="shared" si="37"/>
        <v>180</v>
      </c>
      <c r="BK27" s="261" t="str">
        <f t="shared" si="38"/>
        <v>Admis(e)</v>
      </c>
    </row>
    <row r="28" spans="1:65" s="11" customFormat="1" ht="18.75" customHeight="1">
      <c r="A28" s="49"/>
      <c r="B28" s="10"/>
      <c r="C28" s="10"/>
      <c r="D28" s="10"/>
      <c r="E28" s="10"/>
      <c r="F28" s="10"/>
      <c r="G28" s="70"/>
      <c r="H28" s="68"/>
      <c r="I28" s="70"/>
      <c r="J28" s="68"/>
      <c r="K28" s="70"/>
      <c r="L28" s="68"/>
      <c r="M28" s="72"/>
      <c r="N28" s="68"/>
      <c r="O28" s="70"/>
      <c r="P28" s="68"/>
      <c r="Q28" s="70"/>
      <c r="R28" s="68"/>
      <c r="S28" s="70"/>
      <c r="T28" s="68"/>
      <c r="U28" s="72"/>
      <c r="V28" s="68"/>
      <c r="W28" s="70"/>
      <c r="X28" s="68"/>
      <c r="Y28" s="70"/>
      <c r="Z28" s="68"/>
      <c r="AA28" s="70"/>
      <c r="AB28" s="68"/>
      <c r="AC28" s="72"/>
      <c r="AD28" s="68"/>
      <c r="AE28" s="72"/>
      <c r="AF28" s="71"/>
      <c r="AG28" s="75"/>
      <c r="AH28" s="72"/>
      <c r="AI28" s="68"/>
      <c r="AJ28" s="74"/>
      <c r="AK28" s="68"/>
      <c r="AL28" s="74"/>
      <c r="AM28" s="157"/>
      <c r="AN28" s="72"/>
      <c r="AO28" s="158"/>
      <c r="AP28" s="74"/>
      <c r="AQ28" s="157"/>
      <c r="AR28" s="74"/>
      <c r="AS28" s="157"/>
      <c r="AT28" s="74"/>
      <c r="AU28" s="157"/>
      <c r="AV28" s="72"/>
      <c r="AW28" s="158"/>
      <c r="AX28" s="74"/>
      <c r="AY28" s="157"/>
      <c r="AZ28" s="74"/>
      <c r="BA28" s="157"/>
      <c r="BB28" s="74"/>
      <c r="BC28" s="157"/>
      <c r="BD28" s="72"/>
      <c r="BE28" s="158"/>
      <c r="BF28" s="336"/>
      <c r="BG28" s="336"/>
      <c r="BH28" s="336"/>
      <c r="BI28" s="69"/>
      <c r="BJ28" s="69"/>
      <c r="BK28" s="75"/>
      <c r="BM28" s="130"/>
    </row>
    <row r="29" spans="1:65" s="11" customFormat="1" ht="18.75" customHeight="1">
      <c r="A29" s="49"/>
      <c r="B29" s="10"/>
      <c r="C29" s="10"/>
      <c r="D29" s="10"/>
      <c r="E29" s="10"/>
      <c r="F29" s="10"/>
      <c r="G29" s="70"/>
      <c r="H29" s="68"/>
      <c r="I29" s="70"/>
      <c r="J29" s="68"/>
      <c r="K29" s="70"/>
      <c r="L29" s="68"/>
      <c r="M29" s="72"/>
      <c r="N29" s="68"/>
      <c r="O29" s="70"/>
      <c r="P29" s="68"/>
      <c r="Q29" s="70"/>
      <c r="R29" s="68"/>
      <c r="S29" s="70"/>
      <c r="T29" s="68"/>
      <c r="U29" s="72"/>
      <c r="V29" s="68"/>
      <c r="W29" s="70"/>
      <c r="X29" s="68"/>
      <c r="Y29" s="70"/>
      <c r="Z29" s="68"/>
      <c r="AA29" s="70"/>
      <c r="AB29" s="68"/>
      <c r="AC29" s="72"/>
      <c r="AD29" s="68"/>
      <c r="AE29" s="72"/>
      <c r="AF29" s="71"/>
      <c r="AG29" s="75"/>
      <c r="AH29" s="72"/>
      <c r="AI29" s="68"/>
      <c r="AJ29" s="74"/>
      <c r="AK29" s="68"/>
      <c r="AL29" s="74"/>
      <c r="AM29" s="157"/>
      <c r="AN29" s="72"/>
      <c r="AO29" s="158"/>
      <c r="AP29" s="74"/>
      <c r="AQ29" s="157"/>
      <c r="AR29" s="74"/>
      <c r="AS29" s="157"/>
      <c r="AT29" s="74"/>
      <c r="AU29" s="157"/>
      <c r="AV29" s="72"/>
      <c r="AW29" s="158"/>
      <c r="AX29" s="74"/>
      <c r="AY29" s="157"/>
      <c r="AZ29" s="72"/>
      <c r="BA29" s="5"/>
      <c r="BB29" s="5"/>
      <c r="BC29" s="5"/>
      <c r="BD29" s="5"/>
      <c r="BE29"/>
      <c r="BF29" s="328"/>
      <c r="BG29" s="328"/>
      <c r="BH29" s="328"/>
      <c r="BI29" s="328"/>
      <c r="BJ29" s="328"/>
      <c r="BK29" s="75"/>
      <c r="BM29" s="130"/>
    </row>
    <row r="30" spans="1:65" s="11" customFormat="1" ht="18.75" customHeight="1">
      <c r="A30" s="49"/>
      <c r="B30" s="10"/>
      <c r="C30" s="10"/>
      <c r="D30" s="10"/>
      <c r="E30" s="10"/>
      <c r="F30" s="10"/>
      <c r="G30" s="70"/>
      <c r="H30" s="68"/>
      <c r="I30" s="70"/>
      <c r="J30" s="68"/>
      <c r="K30" s="70"/>
      <c r="L30" s="68"/>
      <c r="M30" s="72"/>
      <c r="N30" s="68"/>
      <c r="O30" s="70"/>
      <c r="P30" s="68"/>
      <c r="Q30" s="70"/>
      <c r="R30" s="68"/>
      <c r="S30" s="70"/>
      <c r="T30" s="68"/>
      <c r="U30" s="72"/>
      <c r="V30" s="68"/>
      <c r="W30" s="70"/>
      <c r="X30" s="68"/>
      <c r="Y30" s="70"/>
      <c r="Z30" s="68"/>
      <c r="AA30" s="70"/>
      <c r="AB30" s="68"/>
      <c r="AC30" s="72"/>
      <c r="AD30" s="68"/>
      <c r="AE30" s="72"/>
      <c r="AF30" s="334"/>
      <c r="AG30" s="334"/>
      <c r="AH30" s="72"/>
      <c r="AI30" s="73"/>
      <c r="AJ30" s="74"/>
      <c r="AK30" s="157"/>
      <c r="AL30" s="74"/>
      <c r="AM30" s="157"/>
      <c r="AN30" s="72"/>
      <c r="AO30" s="158"/>
      <c r="AP30" s="74"/>
      <c r="AQ30" s="157"/>
      <c r="AR30" s="74"/>
      <c r="AS30" s="157"/>
      <c r="AT30" s="74"/>
      <c r="AU30" s="157"/>
      <c r="AV30" s="72"/>
      <c r="AW30" s="158"/>
      <c r="AX30" s="74"/>
      <c r="AY30" s="157"/>
      <c r="AZ30" s="5"/>
      <c r="BA30" s="5"/>
      <c r="BB30" s="5"/>
      <c r="BC30" s="329"/>
      <c r="BD30" s="329"/>
      <c r="BE30" s="329"/>
      <c r="BF30" s="329"/>
      <c r="BG30" s="329"/>
      <c r="BH30" s="326">
        <f ca="1">TODAY()</f>
        <v>41913</v>
      </c>
      <c r="BI30" s="326"/>
      <c r="BJ30" s="326"/>
      <c r="BK30" s="75"/>
      <c r="BL30" s="130"/>
      <c r="BM30" s="163"/>
    </row>
    <row r="31" spans="1:65">
      <c r="I31" s="1" t="s">
        <v>151</v>
      </c>
      <c r="J31" s="1"/>
      <c r="K31" s="1"/>
      <c r="L31" s="1"/>
      <c r="M31" s="2"/>
      <c r="N31" s="2"/>
      <c r="O31" s="2"/>
      <c r="P31" s="2"/>
    </row>
    <row r="32" spans="1:65" ht="15.75">
      <c r="J32" s="27"/>
      <c r="K32" s="26" t="s">
        <v>152</v>
      </c>
      <c r="L32" s="26"/>
      <c r="M32" s="26"/>
      <c r="N32" s="26"/>
      <c r="O32" s="26"/>
      <c r="P32" s="26"/>
      <c r="Q32" s="26"/>
      <c r="R32" s="26"/>
      <c r="S32" s="26"/>
      <c r="T32" s="26"/>
      <c r="AZ32" s="4"/>
    </row>
    <row r="33" spans="1:63" ht="15.75">
      <c r="B33" s="4"/>
      <c r="C33" s="4"/>
      <c r="D33" s="4"/>
      <c r="E33" s="4"/>
      <c r="F33" s="4"/>
      <c r="G33" s="4"/>
      <c r="H33" s="4"/>
      <c r="I33" s="4"/>
      <c r="M33" s="4" t="s">
        <v>153</v>
      </c>
    </row>
    <row r="34" spans="1:63" ht="15.75">
      <c r="A34" s="4" t="s">
        <v>154</v>
      </c>
      <c r="B34" s="4"/>
      <c r="C34" s="4"/>
      <c r="D34" s="4"/>
      <c r="E34" s="4"/>
      <c r="F34" s="4"/>
      <c r="G34" s="4"/>
      <c r="H34" s="4"/>
      <c r="I34" s="4"/>
      <c r="K34" s="4"/>
    </row>
    <row r="35" spans="1:63" ht="15.75">
      <c r="A35" s="4" t="s">
        <v>1187</v>
      </c>
      <c r="B35" s="4"/>
      <c r="C35" s="4"/>
      <c r="D35" s="4"/>
      <c r="E35" s="4"/>
      <c r="F35" s="4"/>
      <c r="G35" s="4"/>
      <c r="H35" s="4"/>
      <c r="I35" s="5"/>
      <c r="J35" s="6"/>
      <c r="K35" s="4"/>
    </row>
    <row r="36" spans="1:63" ht="15.75">
      <c r="C36" s="4"/>
      <c r="D36" s="4"/>
      <c r="E36" s="4"/>
      <c r="F36" s="4"/>
      <c r="G36" s="4"/>
      <c r="H36" s="4"/>
      <c r="K36" s="4"/>
      <c r="L36" s="4"/>
    </row>
    <row r="37" spans="1:63" ht="23.25" customHeight="1">
      <c r="B37" s="4" t="s">
        <v>1227</v>
      </c>
      <c r="D37" s="323" t="s">
        <v>187</v>
      </c>
      <c r="E37" s="323"/>
      <c r="F37" s="323"/>
      <c r="G37" s="323"/>
      <c r="H37" s="323"/>
      <c r="I37" s="323"/>
      <c r="J37" s="323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U37" s="323"/>
      <c r="V37" s="323"/>
      <c r="W37" s="323"/>
      <c r="X37" s="323"/>
      <c r="Y37" s="323"/>
      <c r="Z37" s="323"/>
      <c r="AA37" s="323"/>
      <c r="AB37" s="323"/>
      <c r="AC37" s="323"/>
      <c r="AD37" s="323"/>
      <c r="AE37" s="323"/>
      <c r="AF37" s="323"/>
      <c r="AG37" s="323"/>
      <c r="AH37" s="28"/>
      <c r="AI37" s="28"/>
      <c r="AJ37" s="28"/>
      <c r="AK37" s="28"/>
      <c r="AL37" s="28"/>
      <c r="AM37" s="28"/>
    </row>
    <row r="38" spans="1:63" ht="15.75">
      <c r="B38" s="4" t="s">
        <v>191</v>
      </c>
    </row>
    <row r="39" spans="1:63" ht="21.75" customHeight="1">
      <c r="G39" s="330" t="s">
        <v>239</v>
      </c>
      <c r="H39" s="331"/>
      <c r="I39" s="331"/>
      <c r="J39" s="331"/>
      <c r="K39" s="331"/>
      <c r="L39" s="331"/>
      <c r="M39" s="331"/>
      <c r="N39" s="332"/>
      <c r="O39" s="330" t="s">
        <v>238</v>
      </c>
      <c r="P39" s="331"/>
      <c r="Q39" s="331"/>
      <c r="R39" s="331"/>
      <c r="S39" s="331"/>
      <c r="T39" s="331"/>
      <c r="U39" s="331"/>
      <c r="V39" s="332"/>
      <c r="W39" s="325" t="s">
        <v>166</v>
      </c>
      <c r="X39" s="325"/>
      <c r="Y39" s="325"/>
      <c r="Z39" s="325"/>
      <c r="AA39" s="325"/>
      <c r="AB39" s="325"/>
      <c r="AC39" s="325"/>
      <c r="AD39" s="51"/>
      <c r="AE39" s="9"/>
      <c r="AF39" s="9"/>
      <c r="AG39" s="9"/>
      <c r="AH39" s="330" t="s">
        <v>239</v>
      </c>
      <c r="AI39" s="331"/>
      <c r="AJ39" s="331"/>
      <c r="AK39" s="331"/>
      <c r="AL39" s="331"/>
      <c r="AM39" s="331"/>
      <c r="AN39" s="331"/>
      <c r="AO39" s="332"/>
      <c r="AP39" s="330" t="s">
        <v>238</v>
      </c>
      <c r="AQ39" s="331"/>
      <c r="AR39" s="331"/>
      <c r="AS39" s="331"/>
      <c r="AT39" s="331"/>
      <c r="AU39" s="331"/>
      <c r="AV39" s="331"/>
      <c r="AW39" s="332"/>
      <c r="AX39" s="325" t="s">
        <v>166</v>
      </c>
      <c r="AY39" s="325"/>
      <c r="AZ39" s="325"/>
      <c r="BA39" s="325"/>
      <c r="BB39" s="325"/>
      <c r="BC39" s="325"/>
      <c r="BD39" s="325"/>
      <c r="BE39" s="52"/>
    </row>
    <row r="40" spans="1:63" s="57" customFormat="1" ht="24" customHeight="1">
      <c r="A40" s="53" t="s">
        <v>18</v>
      </c>
      <c r="B40" s="53" t="s">
        <v>19</v>
      </c>
      <c r="C40" s="53" t="s">
        <v>1</v>
      </c>
      <c r="D40" s="53" t="s">
        <v>2</v>
      </c>
      <c r="E40" s="53" t="s">
        <v>189</v>
      </c>
      <c r="F40" s="53" t="s">
        <v>190</v>
      </c>
      <c r="G40" s="53" t="s">
        <v>160</v>
      </c>
      <c r="H40" s="53" t="s">
        <v>3</v>
      </c>
      <c r="I40" s="53" t="s">
        <v>167</v>
      </c>
      <c r="J40" s="53" t="s">
        <v>3</v>
      </c>
      <c r="K40" s="53" t="s">
        <v>161</v>
      </c>
      <c r="L40" s="53" t="s">
        <v>3</v>
      </c>
      <c r="M40" s="54" t="s">
        <v>168</v>
      </c>
      <c r="N40" s="55" t="s">
        <v>169</v>
      </c>
      <c r="O40" s="53" t="s">
        <v>170</v>
      </c>
      <c r="P40" s="53" t="s">
        <v>3</v>
      </c>
      <c r="Q40" s="53" t="s">
        <v>162</v>
      </c>
      <c r="R40" s="53" t="s">
        <v>3</v>
      </c>
      <c r="S40" s="53" t="s">
        <v>180</v>
      </c>
      <c r="T40" s="53" t="s">
        <v>3</v>
      </c>
      <c r="U40" s="54" t="s">
        <v>174</v>
      </c>
      <c r="V40" s="55" t="s">
        <v>169</v>
      </c>
      <c r="W40" s="53" t="s">
        <v>172</v>
      </c>
      <c r="X40" s="53" t="s">
        <v>3</v>
      </c>
      <c r="Y40" s="53" t="s">
        <v>240</v>
      </c>
      <c r="Z40" s="53" t="s">
        <v>3</v>
      </c>
      <c r="AA40" s="53" t="s">
        <v>241</v>
      </c>
      <c r="AB40" s="53" t="s">
        <v>3</v>
      </c>
      <c r="AC40" s="54" t="s">
        <v>185</v>
      </c>
      <c r="AD40" s="55" t="s">
        <v>169</v>
      </c>
      <c r="AE40" s="159" t="s">
        <v>184</v>
      </c>
      <c r="AF40" s="64" t="s">
        <v>242</v>
      </c>
      <c r="AG40" s="53" t="s">
        <v>179</v>
      </c>
      <c r="AH40" s="53" t="s">
        <v>175</v>
      </c>
      <c r="AI40" s="53" t="s">
        <v>3</v>
      </c>
      <c r="AJ40" s="53" t="s">
        <v>181</v>
      </c>
      <c r="AK40" s="53" t="s">
        <v>3</v>
      </c>
      <c r="AL40" s="53" t="s">
        <v>176</v>
      </c>
      <c r="AM40" s="53" t="s">
        <v>3</v>
      </c>
      <c r="AN40" s="53" t="s">
        <v>168</v>
      </c>
      <c r="AO40" s="53" t="s">
        <v>169</v>
      </c>
      <c r="AP40" s="53" t="s">
        <v>4</v>
      </c>
      <c r="AQ40" s="53" t="s">
        <v>3</v>
      </c>
      <c r="AR40" s="53" t="s">
        <v>182</v>
      </c>
      <c r="AS40" s="53" t="s">
        <v>3</v>
      </c>
      <c r="AT40" s="53" t="s">
        <v>163</v>
      </c>
      <c r="AU40" s="53" t="s">
        <v>3</v>
      </c>
      <c r="AV40" s="53" t="s">
        <v>171</v>
      </c>
      <c r="AW40" s="53" t="s">
        <v>169</v>
      </c>
      <c r="AX40" s="53" t="s">
        <v>164</v>
      </c>
      <c r="AY40" s="53" t="s">
        <v>3</v>
      </c>
      <c r="AZ40" s="53" t="s">
        <v>177</v>
      </c>
      <c r="BA40" s="53" t="s">
        <v>3</v>
      </c>
      <c r="BB40" s="53" t="s">
        <v>183</v>
      </c>
      <c r="BC40" s="53" t="s">
        <v>3</v>
      </c>
      <c r="BD40" s="53" t="s">
        <v>185</v>
      </c>
      <c r="BE40" s="53" t="s">
        <v>169</v>
      </c>
      <c r="BF40" s="53" t="s">
        <v>186</v>
      </c>
      <c r="BG40" s="56" t="s">
        <v>242</v>
      </c>
      <c r="BH40" s="53" t="s">
        <v>178</v>
      </c>
      <c r="BI40" s="53" t="s">
        <v>173</v>
      </c>
      <c r="BJ40" s="53" t="s">
        <v>1216</v>
      </c>
      <c r="BK40" s="53" t="s">
        <v>179</v>
      </c>
    </row>
    <row r="41" spans="1:63" s="30" customFormat="1" ht="24" customHeight="1">
      <c r="A41" s="284">
        <v>1</v>
      </c>
      <c r="B41" s="176" t="s">
        <v>579</v>
      </c>
      <c r="C41" s="176" t="s">
        <v>581</v>
      </c>
      <c r="D41" s="176" t="s">
        <v>12</v>
      </c>
      <c r="E41" s="176" t="s">
        <v>580</v>
      </c>
      <c r="F41" s="176" t="s">
        <v>457</v>
      </c>
      <c r="G41" s="152">
        <f>SaisieNote!H33</f>
        <v>10.166666666666666</v>
      </c>
      <c r="H41" s="43">
        <f t="shared" ref="H41:H62" si="39">IF(G41&gt;=9.995,5,0)</f>
        <v>5</v>
      </c>
      <c r="I41" s="42">
        <f>SaisieNote!K33</f>
        <v>8</v>
      </c>
      <c r="J41" s="43">
        <f t="shared" ref="J41:J62" si="40">IF(I41&gt;=9.995,5,0)</f>
        <v>0</v>
      </c>
      <c r="K41" s="42">
        <f>SaisieNote!N33</f>
        <v>8</v>
      </c>
      <c r="L41" s="43">
        <f t="shared" ref="L41:L62" si="41">IF(K41&gt;=9.995,5,0)</f>
        <v>0</v>
      </c>
      <c r="M41" s="59">
        <f t="shared" ref="M41:M62" si="42">((G41*4)+(I41*4)+(K41*4))/12</f>
        <v>8.7222222222222214</v>
      </c>
      <c r="N41" s="45">
        <f t="shared" ref="N41:N62" si="43">IF(M41&gt;=9.995,15,H41+J41+L41)</f>
        <v>5</v>
      </c>
      <c r="O41" s="42">
        <f>SaisieNote!P33</f>
        <v>15</v>
      </c>
      <c r="P41" s="43">
        <f t="shared" ref="P41:P62" si="44">IF(O41&gt;=9.995,3,0)</f>
        <v>3</v>
      </c>
      <c r="Q41" s="42">
        <f>SaisieNote!R33</f>
        <v>10.5</v>
      </c>
      <c r="R41" s="43">
        <f t="shared" ref="R41:R62" si="45">IF(Q41&gt;=9.995,3,0)</f>
        <v>3</v>
      </c>
      <c r="S41" s="42">
        <f>SaisieNote!T33</f>
        <v>8.5</v>
      </c>
      <c r="T41" s="43">
        <f t="shared" ref="T41:T62" si="46">IF(S41&gt;=9.995,3,0)</f>
        <v>0</v>
      </c>
      <c r="U41" s="59">
        <f t="shared" ref="U41:U62" si="47">((O41*3)+(Q41*3)+(S41*3))/9</f>
        <v>11.333333333333334</v>
      </c>
      <c r="V41" s="45">
        <f t="shared" ref="V41:V62" si="48">IF(U41&gt;=9.995,9,P41+R41+T41)</f>
        <v>9</v>
      </c>
      <c r="W41" s="42">
        <f>SaisieNote!V33</f>
        <v>6</v>
      </c>
      <c r="X41" s="43">
        <f t="shared" ref="X41:X62" si="49">IF(W41&gt;=9.995,2,0)</f>
        <v>0</v>
      </c>
      <c r="Y41" s="42">
        <f>SaisieNote!X33</f>
        <v>6.3</v>
      </c>
      <c r="Z41" s="43">
        <f t="shared" ref="Z41:Z62" si="50">IF(Y41&gt;=9.995,2,0)</f>
        <v>0</v>
      </c>
      <c r="AA41" s="42">
        <f>SaisieNote!Z33</f>
        <v>10</v>
      </c>
      <c r="AB41" s="43">
        <f t="shared" ref="AB41:AB62" si="51">IF(AA41&gt;=9.995,2,0)</f>
        <v>2</v>
      </c>
      <c r="AC41" s="59">
        <f t="shared" ref="AC41:AC62" si="52">((W41*2)+(Y41*2)+(AA41*2))/6</f>
        <v>7.4333333333333336</v>
      </c>
      <c r="AD41" s="45">
        <f t="shared" ref="AD41:AD62" si="53">IF(AC41&gt;=9.995,6,X41+Z41+AB41)</f>
        <v>2</v>
      </c>
      <c r="AE41" s="60">
        <f t="shared" ref="AE41:AE62" si="54">((M41*12)+(U41*9)+(AC41*6))/27</f>
        <v>9.3061728395061731</v>
      </c>
      <c r="AF41" s="66">
        <f t="shared" ref="AF41:AF62" si="55">IF(AE41&gt;=9.995,30,N41+V41+AD41)</f>
        <v>16</v>
      </c>
      <c r="AG41" s="81" t="str">
        <f t="shared" ref="AG41:AG62" si="56">IF(AE41&gt;=9.995,"Admis(e)","Rattrapage")</f>
        <v>Rattrapage</v>
      </c>
      <c r="AH41" s="58">
        <f>SaisieNote!AD33</f>
        <v>11.166666666666666</v>
      </c>
      <c r="AI41" s="84">
        <f t="shared" ref="AI41:AI62" si="57">IF(AH41&gt;=9.995,5,0)</f>
        <v>5</v>
      </c>
      <c r="AJ41" s="25">
        <f>SaisieNote!AG33</f>
        <v>13.666666666666666</v>
      </c>
      <c r="AK41" s="84">
        <f t="shared" ref="AK41:AK62" si="58">IF(AJ41&gt;=9.995,5,0)</f>
        <v>5</v>
      </c>
      <c r="AL41" s="25">
        <f>SaisieNote!AJ33</f>
        <v>13.666666666666666</v>
      </c>
      <c r="AM41" s="84">
        <f t="shared" ref="AM41:AM62" si="59">IF(AL41&gt;=9.995,5,0)</f>
        <v>5</v>
      </c>
      <c r="AN41" s="59">
        <f t="shared" ref="AN41:AN62" si="60">((AH41*4)+(AJ41*4)+(AL41*4))/12</f>
        <v>12.833333333333334</v>
      </c>
      <c r="AO41" s="85">
        <f t="shared" ref="AO41:AO62" si="61">IF(AN41&gt;=9.995,15,AI41+AK41+AM41)</f>
        <v>15</v>
      </c>
      <c r="AP41" s="213">
        <f>SaisieNote!AL33</f>
        <v>6.5</v>
      </c>
      <c r="AQ41" s="213">
        <f t="shared" ref="AQ41:AQ62" si="62">IF(AP41&gt;=9.995,3,0)</f>
        <v>0</v>
      </c>
      <c r="AR41" s="213">
        <f>SaisieNote!AN33</f>
        <v>10.5</v>
      </c>
      <c r="AS41" s="213">
        <f t="shared" ref="AS41:AS62" si="63">IF(AR41&gt;=9.995,3,0)</f>
        <v>3</v>
      </c>
      <c r="AT41" s="213">
        <f>SaisieNote!AP33</f>
        <v>10</v>
      </c>
      <c r="AU41" s="84">
        <f t="shared" ref="AU41:AU62" si="64">IF(AT41&gt;=9.995,3,0)</f>
        <v>3</v>
      </c>
      <c r="AV41" s="59">
        <f t="shared" ref="AV41:AV62" si="65">((AP41*3)+(AR41*3)+(AT41*3))/9</f>
        <v>9</v>
      </c>
      <c r="AW41" s="85">
        <f t="shared" ref="AW41:AW62" si="66">IF(AV41&gt;=9.995,9,AQ41+AS41+AU41)</f>
        <v>6</v>
      </c>
      <c r="AX41" s="25">
        <f>SaisieNote!AR33</f>
        <v>8.5</v>
      </c>
      <c r="AY41" s="84">
        <f t="shared" ref="AY41:AY62" si="67">IF(AX41&gt;=9.995,2,0)</f>
        <v>0</v>
      </c>
      <c r="AZ41" s="25">
        <f>SaisieNote!AT33</f>
        <v>7.5</v>
      </c>
      <c r="BA41" s="84">
        <f t="shared" ref="BA41:BA62" si="68">IF(AZ41&gt;=9.995,2,0)</f>
        <v>0</v>
      </c>
      <c r="BB41" s="25">
        <f>SaisieNote!AV33</f>
        <v>11</v>
      </c>
      <c r="BC41" s="84">
        <f t="shared" ref="BC41:BC62" si="69">IF(BB41&gt;=9.995,2,0)</f>
        <v>2</v>
      </c>
      <c r="BD41" s="59">
        <f t="shared" ref="BD41:BD62" si="70">((AX41*2)+(AZ41*2)+(BB41*2))/6</f>
        <v>9</v>
      </c>
      <c r="BE41" s="85">
        <f t="shared" ref="BE41:BE62" si="71">IF(BD41&gt;=9.995,6,AY41+BA41+BC41)</f>
        <v>2</v>
      </c>
      <c r="BF41" s="60">
        <f t="shared" ref="BF41:BF62" si="72">((AN41*12)+(AV41*9)+(BD41*6))/27</f>
        <v>10.703703703703704</v>
      </c>
      <c r="BG41" s="61">
        <f t="shared" ref="BG41:BG62" si="73">IF(BF41&gt;=9.995,30,AO41+AW41+BE41)</f>
        <v>30</v>
      </c>
      <c r="BH41" s="62">
        <f t="shared" ref="BH41:BH62" si="74">(AE41+BF41)/2</f>
        <v>10.004938271604939</v>
      </c>
      <c r="BI41" s="61">
        <f t="shared" ref="BI41:BI62" si="75">IF(BH41&gt;=9.995,60,AF41+BG41)</f>
        <v>60</v>
      </c>
      <c r="BJ41" s="61">
        <f t="shared" ref="BJ41:BJ62" si="76">IF(BK41="Admis(e)",180, BI41)</f>
        <v>180</v>
      </c>
      <c r="BK41" s="81" t="str">
        <f t="shared" ref="BK41:BK61" si="77">IF(BH41&gt;=9.995,"Admis(e)","Ajourné(e )")</f>
        <v>Admis(e)</v>
      </c>
    </row>
    <row r="42" spans="1:63" s="30" customFormat="1" ht="24" customHeight="1">
      <c r="A42" s="284">
        <v>2</v>
      </c>
      <c r="B42" s="176" t="s">
        <v>582</v>
      </c>
      <c r="C42" s="176" t="s">
        <v>585</v>
      </c>
      <c r="D42" s="176" t="s">
        <v>586</v>
      </c>
      <c r="E42" s="176" t="s">
        <v>583</v>
      </c>
      <c r="F42" s="176" t="s">
        <v>584</v>
      </c>
      <c r="G42" s="152">
        <f>SaisieNote!H34</f>
        <v>10.166666666666666</v>
      </c>
      <c r="H42" s="43">
        <f t="shared" si="39"/>
        <v>5</v>
      </c>
      <c r="I42" s="42">
        <f>SaisieNote!K34</f>
        <v>11.5</v>
      </c>
      <c r="J42" s="43">
        <f t="shared" si="40"/>
        <v>5</v>
      </c>
      <c r="K42" s="42">
        <f>SaisieNote!N34</f>
        <v>12</v>
      </c>
      <c r="L42" s="43">
        <f t="shared" si="41"/>
        <v>5</v>
      </c>
      <c r="M42" s="59">
        <f t="shared" si="42"/>
        <v>11.222222222222221</v>
      </c>
      <c r="N42" s="45">
        <f t="shared" si="43"/>
        <v>15</v>
      </c>
      <c r="O42" s="42">
        <f>SaisieNote!P34</f>
        <v>14</v>
      </c>
      <c r="P42" s="43">
        <f t="shared" si="44"/>
        <v>3</v>
      </c>
      <c r="Q42" s="42">
        <f>SaisieNote!R34</f>
        <v>14</v>
      </c>
      <c r="R42" s="43">
        <f t="shared" si="45"/>
        <v>3</v>
      </c>
      <c r="S42" s="42">
        <f>SaisieNote!T34</f>
        <v>7</v>
      </c>
      <c r="T42" s="43">
        <f t="shared" si="46"/>
        <v>0</v>
      </c>
      <c r="U42" s="59">
        <f t="shared" si="47"/>
        <v>11.666666666666666</v>
      </c>
      <c r="V42" s="45">
        <f t="shared" si="48"/>
        <v>9</v>
      </c>
      <c r="W42" s="42">
        <f>SaisieNote!V34</f>
        <v>10.5</v>
      </c>
      <c r="X42" s="43">
        <f t="shared" si="49"/>
        <v>2</v>
      </c>
      <c r="Y42" s="42">
        <f>SaisieNote!X34</f>
        <v>7</v>
      </c>
      <c r="Z42" s="43">
        <f t="shared" si="50"/>
        <v>0</v>
      </c>
      <c r="AA42" s="42">
        <f>SaisieNote!Z34</f>
        <v>15</v>
      </c>
      <c r="AB42" s="43">
        <f t="shared" si="51"/>
        <v>2</v>
      </c>
      <c r="AC42" s="59">
        <f t="shared" si="52"/>
        <v>10.833333333333334</v>
      </c>
      <c r="AD42" s="45">
        <f t="shared" si="53"/>
        <v>6</v>
      </c>
      <c r="AE42" s="60">
        <f t="shared" si="54"/>
        <v>11.283950617283949</v>
      </c>
      <c r="AF42" s="66">
        <f t="shared" si="55"/>
        <v>30</v>
      </c>
      <c r="AG42" s="81" t="str">
        <f t="shared" si="56"/>
        <v>Admis(e)</v>
      </c>
      <c r="AH42" s="58">
        <f>SaisieNote!AD34</f>
        <v>10.833333333333334</v>
      </c>
      <c r="AI42" s="84">
        <f t="shared" si="57"/>
        <v>5</v>
      </c>
      <c r="AJ42" s="25">
        <f>SaisieNote!AG34</f>
        <v>15.666666666666666</v>
      </c>
      <c r="AK42" s="84">
        <f t="shared" si="58"/>
        <v>5</v>
      </c>
      <c r="AL42" s="25">
        <f>SaisieNote!AJ34</f>
        <v>9.8333333333333339</v>
      </c>
      <c r="AM42" s="84">
        <f t="shared" si="59"/>
        <v>0</v>
      </c>
      <c r="AN42" s="59">
        <f t="shared" si="60"/>
        <v>12.111111111111112</v>
      </c>
      <c r="AO42" s="85">
        <f t="shared" si="61"/>
        <v>15</v>
      </c>
      <c r="AP42" s="213">
        <f>SaisieNote!AL34</f>
        <v>10</v>
      </c>
      <c r="AQ42" s="213">
        <f t="shared" si="62"/>
        <v>3</v>
      </c>
      <c r="AR42" s="213">
        <f>SaisieNote!AN34</f>
        <v>10</v>
      </c>
      <c r="AS42" s="213">
        <f t="shared" si="63"/>
        <v>3</v>
      </c>
      <c r="AT42" s="213">
        <f>SaisieNote!AP34</f>
        <v>4</v>
      </c>
      <c r="AU42" s="84">
        <f t="shared" si="64"/>
        <v>0</v>
      </c>
      <c r="AV42" s="59">
        <f t="shared" si="65"/>
        <v>8</v>
      </c>
      <c r="AW42" s="85">
        <f t="shared" si="66"/>
        <v>6</v>
      </c>
      <c r="AX42" s="25">
        <f>SaisieNote!AR34</f>
        <v>10</v>
      </c>
      <c r="AY42" s="84">
        <f t="shared" si="67"/>
        <v>2</v>
      </c>
      <c r="AZ42" s="25">
        <f>SaisieNote!AT34</f>
        <v>11.5</v>
      </c>
      <c r="BA42" s="84">
        <f t="shared" si="68"/>
        <v>2</v>
      </c>
      <c r="BB42" s="25">
        <f>SaisieNote!AV34</f>
        <v>13</v>
      </c>
      <c r="BC42" s="84">
        <f t="shared" si="69"/>
        <v>2</v>
      </c>
      <c r="BD42" s="59">
        <f t="shared" si="70"/>
        <v>11.5</v>
      </c>
      <c r="BE42" s="85">
        <f t="shared" si="71"/>
        <v>6</v>
      </c>
      <c r="BF42" s="60">
        <f t="shared" si="72"/>
        <v>10.60493827160494</v>
      </c>
      <c r="BG42" s="61">
        <f t="shared" si="73"/>
        <v>30</v>
      </c>
      <c r="BH42" s="62">
        <f t="shared" si="74"/>
        <v>10.944444444444445</v>
      </c>
      <c r="BI42" s="61">
        <f t="shared" si="75"/>
        <v>60</v>
      </c>
      <c r="BJ42" s="61">
        <f t="shared" si="76"/>
        <v>180</v>
      </c>
      <c r="BK42" s="81" t="str">
        <f t="shared" si="77"/>
        <v>Admis(e)</v>
      </c>
    </row>
    <row r="43" spans="1:63" s="30" customFormat="1" ht="24" customHeight="1">
      <c r="A43" s="284">
        <v>3</v>
      </c>
      <c r="B43" s="176" t="s">
        <v>319</v>
      </c>
      <c r="C43" s="176" t="s">
        <v>47</v>
      </c>
      <c r="D43" s="176" t="s">
        <v>124</v>
      </c>
      <c r="E43" s="176" t="s">
        <v>587</v>
      </c>
      <c r="F43" s="176" t="s">
        <v>121</v>
      </c>
      <c r="G43" s="152">
        <f>SaisieNote!H35</f>
        <v>10.5</v>
      </c>
      <c r="H43" s="43">
        <f t="shared" si="39"/>
        <v>5</v>
      </c>
      <c r="I43" s="42">
        <f>SaisieNote!K35</f>
        <v>8.6666666666666661</v>
      </c>
      <c r="J43" s="43">
        <f t="shared" si="40"/>
        <v>0</v>
      </c>
      <c r="K43" s="42">
        <f>SaisieNote!N35</f>
        <v>10</v>
      </c>
      <c r="L43" s="43">
        <f t="shared" si="41"/>
        <v>5</v>
      </c>
      <c r="M43" s="59">
        <f t="shared" si="42"/>
        <v>9.7222222222222214</v>
      </c>
      <c r="N43" s="45">
        <f t="shared" si="43"/>
        <v>10</v>
      </c>
      <c r="O43" s="42">
        <f>SaisieNote!P35</f>
        <v>11</v>
      </c>
      <c r="P43" s="43">
        <f t="shared" si="44"/>
        <v>3</v>
      </c>
      <c r="Q43" s="42">
        <f>SaisieNote!R35</f>
        <v>6</v>
      </c>
      <c r="R43" s="43">
        <f t="shared" si="45"/>
        <v>0</v>
      </c>
      <c r="S43" s="42">
        <f>SaisieNote!T35</f>
        <v>6.5</v>
      </c>
      <c r="T43" s="43">
        <f t="shared" si="46"/>
        <v>0</v>
      </c>
      <c r="U43" s="59">
        <f t="shared" si="47"/>
        <v>7.833333333333333</v>
      </c>
      <c r="V43" s="45">
        <f t="shared" si="48"/>
        <v>3</v>
      </c>
      <c r="W43" s="42">
        <f>SaisieNote!V35</f>
        <v>5</v>
      </c>
      <c r="X43" s="43">
        <f t="shared" si="49"/>
        <v>0</v>
      </c>
      <c r="Y43" s="42">
        <f>SaisieNote!X35</f>
        <v>3</v>
      </c>
      <c r="Z43" s="43">
        <f t="shared" si="50"/>
        <v>0</v>
      </c>
      <c r="AA43" s="42">
        <f>SaisieNote!Z35</f>
        <v>8</v>
      </c>
      <c r="AB43" s="43">
        <f t="shared" si="51"/>
        <v>0</v>
      </c>
      <c r="AC43" s="59">
        <f t="shared" si="52"/>
        <v>5.333333333333333</v>
      </c>
      <c r="AD43" s="45">
        <f t="shared" si="53"/>
        <v>0</v>
      </c>
      <c r="AE43" s="60">
        <f t="shared" si="54"/>
        <v>8.1172839506172831</v>
      </c>
      <c r="AF43" s="66">
        <f t="shared" si="55"/>
        <v>13</v>
      </c>
      <c r="AG43" s="81" t="str">
        <f t="shared" si="56"/>
        <v>Rattrapage</v>
      </c>
      <c r="AH43" s="58">
        <f>SaisieNote!AD35</f>
        <v>9.5</v>
      </c>
      <c r="AI43" s="84">
        <f t="shared" si="57"/>
        <v>0</v>
      </c>
      <c r="AJ43" s="25">
        <f>SaisieNote!AG35</f>
        <v>4.666666666666667</v>
      </c>
      <c r="AK43" s="84">
        <f t="shared" si="58"/>
        <v>0</v>
      </c>
      <c r="AL43" s="25">
        <f>SaisieNote!AJ35</f>
        <v>10.5</v>
      </c>
      <c r="AM43" s="84">
        <f t="shared" si="59"/>
        <v>5</v>
      </c>
      <c r="AN43" s="59">
        <f t="shared" si="60"/>
        <v>8.2222222222222232</v>
      </c>
      <c r="AO43" s="85">
        <f t="shared" si="61"/>
        <v>5</v>
      </c>
      <c r="AP43" s="213">
        <f>SaisieNote!AL35</f>
        <v>4.5</v>
      </c>
      <c r="AQ43" s="213">
        <f t="shared" si="62"/>
        <v>0</v>
      </c>
      <c r="AR43" s="213">
        <f>SaisieNote!AN35</f>
        <v>8.5</v>
      </c>
      <c r="AS43" s="213">
        <f t="shared" si="63"/>
        <v>0</v>
      </c>
      <c r="AT43" s="213">
        <f>SaisieNote!AP35</f>
        <v>10.5</v>
      </c>
      <c r="AU43" s="84">
        <f t="shared" si="64"/>
        <v>3</v>
      </c>
      <c r="AV43" s="59">
        <f t="shared" si="65"/>
        <v>7.833333333333333</v>
      </c>
      <c r="AW43" s="85">
        <f t="shared" si="66"/>
        <v>3</v>
      </c>
      <c r="AX43" s="25">
        <f>SaisieNote!AR35</f>
        <v>8</v>
      </c>
      <c r="AY43" s="84">
        <f t="shared" si="67"/>
        <v>0</v>
      </c>
      <c r="AZ43" s="25">
        <f>SaisieNote!AT35</f>
        <v>6</v>
      </c>
      <c r="BA43" s="84">
        <f t="shared" si="68"/>
        <v>0</v>
      </c>
      <c r="BB43" s="25">
        <f>SaisieNote!AV35</f>
        <v>7</v>
      </c>
      <c r="BC43" s="84">
        <f t="shared" si="69"/>
        <v>0</v>
      </c>
      <c r="BD43" s="59">
        <f t="shared" si="70"/>
        <v>7</v>
      </c>
      <c r="BE43" s="85">
        <f t="shared" si="71"/>
        <v>0</v>
      </c>
      <c r="BF43" s="60">
        <f t="shared" si="72"/>
        <v>7.8209876543209882</v>
      </c>
      <c r="BG43" s="61">
        <f t="shared" si="73"/>
        <v>8</v>
      </c>
      <c r="BH43" s="62">
        <f t="shared" si="74"/>
        <v>7.9691358024691361</v>
      </c>
      <c r="BI43" s="61">
        <f t="shared" si="75"/>
        <v>21</v>
      </c>
      <c r="BJ43" s="61">
        <f t="shared" si="76"/>
        <v>21</v>
      </c>
      <c r="BK43" s="81" t="str">
        <f t="shared" si="77"/>
        <v>Ajourné(e )</v>
      </c>
    </row>
    <row r="44" spans="1:63" s="30" customFormat="1" ht="24" customHeight="1">
      <c r="A44" s="284">
        <v>4</v>
      </c>
      <c r="B44" s="176" t="s">
        <v>588</v>
      </c>
      <c r="C44" s="176" t="s">
        <v>321</v>
      </c>
      <c r="D44" s="176" t="s">
        <v>53</v>
      </c>
      <c r="E44" s="176" t="s">
        <v>589</v>
      </c>
      <c r="F44" s="176" t="s">
        <v>7</v>
      </c>
      <c r="G44" s="152">
        <f>SaisieNote!H36</f>
        <v>9.3333333333333339</v>
      </c>
      <c r="H44" s="43">
        <f t="shared" si="39"/>
        <v>0</v>
      </c>
      <c r="I44" s="42">
        <f>SaisieNote!K36</f>
        <v>7</v>
      </c>
      <c r="J44" s="43">
        <f t="shared" si="40"/>
        <v>0</v>
      </c>
      <c r="K44" s="42">
        <f>SaisieNote!N36</f>
        <v>8.3333333333333339</v>
      </c>
      <c r="L44" s="43">
        <f t="shared" si="41"/>
        <v>0</v>
      </c>
      <c r="M44" s="59">
        <f t="shared" si="42"/>
        <v>8.2222222222222232</v>
      </c>
      <c r="N44" s="45">
        <f t="shared" si="43"/>
        <v>0</v>
      </c>
      <c r="O44" s="42">
        <f>SaisieNote!P36</f>
        <v>10</v>
      </c>
      <c r="P44" s="43">
        <f t="shared" si="44"/>
        <v>3</v>
      </c>
      <c r="Q44" s="42">
        <f>SaisieNote!R36</f>
        <v>5</v>
      </c>
      <c r="R44" s="43">
        <f t="shared" si="45"/>
        <v>0</v>
      </c>
      <c r="S44" s="42">
        <f>SaisieNote!T36</f>
        <v>7</v>
      </c>
      <c r="T44" s="43">
        <f t="shared" si="46"/>
        <v>0</v>
      </c>
      <c r="U44" s="59">
        <f t="shared" si="47"/>
        <v>7.333333333333333</v>
      </c>
      <c r="V44" s="45">
        <f t="shared" si="48"/>
        <v>3</v>
      </c>
      <c r="W44" s="42" t="str">
        <f>SaisieNote!V36</f>
        <v>ABS</v>
      </c>
      <c r="X44" s="43">
        <f t="shared" si="49"/>
        <v>2</v>
      </c>
      <c r="Y44" s="42">
        <f>SaisieNote!X36</f>
        <v>5</v>
      </c>
      <c r="Z44" s="43">
        <f t="shared" si="50"/>
        <v>0</v>
      </c>
      <c r="AA44" s="42">
        <f>SaisieNote!Z36</f>
        <v>10</v>
      </c>
      <c r="AB44" s="43">
        <f t="shared" si="51"/>
        <v>2</v>
      </c>
      <c r="AC44" s="59" t="e">
        <f t="shared" si="52"/>
        <v>#VALUE!</v>
      </c>
      <c r="AD44" s="45" t="e">
        <f t="shared" si="53"/>
        <v>#VALUE!</v>
      </c>
      <c r="AE44" s="60" t="e">
        <f t="shared" si="54"/>
        <v>#VALUE!</v>
      </c>
      <c r="AF44" s="66" t="e">
        <f t="shared" si="55"/>
        <v>#VALUE!</v>
      </c>
      <c r="AG44" s="81" t="s">
        <v>1191</v>
      </c>
      <c r="AH44" s="58">
        <f>SaisieNote!AD36</f>
        <v>10.166666666666666</v>
      </c>
      <c r="AI44" s="84">
        <f t="shared" si="57"/>
        <v>5</v>
      </c>
      <c r="AJ44" s="25">
        <f>SaisieNote!AG36</f>
        <v>8.6666666666666661</v>
      </c>
      <c r="AK44" s="84">
        <f t="shared" si="58"/>
        <v>0</v>
      </c>
      <c r="AL44" s="25">
        <f>SaisieNote!AJ36</f>
        <v>10.833333333333334</v>
      </c>
      <c r="AM44" s="84">
        <f t="shared" si="59"/>
        <v>5</v>
      </c>
      <c r="AN44" s="59">
        <f t="shared" si="60"/>
        <v>9.8888888888888875</v>
      </c>
      <c r="AO44" s="85">
        <f t="shared" si="61"/>
        <v>10</v>
      </c>
      <c r="AP44" s="213">
        <f>SaisieNote!AL36</f>
        <v>5.5</v>
      </c>
      <c r="AQ44" s="213">
        <f t="shared" si="62"/>
        <v>0</v>
      </c>
      <c r="AR44" s="213">
        <f>SaisieNote!AN36</f>
        <v>5</v>
      </c>
      <c r="AS44" s="213">
        <f t="shared" si="63"/>
        <v>0</v>
      </c>
      <c r="AT44" s="213">
        <f>SaisieNote!AP36</f>
        <v>12</v>
      </c>
      <c r="AU44" s="84">
        <f t="shared" si="64"/>
        <v>3</v>
      </c>
      <c r="AV44" s="59">
        <f t="shared" si="65"/>
        <v>7.5</v>
      </c>
      <c r="AW44" s="85">
        <f t="shared" si="66"/>
        <v>3</v>
      </c>
      <c r="AX44" s="25">
        <f>SaisieNote!AR36</f>
        <v>5</v>
      </c>
      <c r="AY44" s="84">
        <f t="shared" si="67"/>
        <v>0</v>
      </c>
      <c r="AZ44" s="25">
        <f>SaisieNote!AT36</f>
        <v>5</v>
      </c>
      <c r="BA44" s="84">
        <f t="shared" si="68"/>
        <v>0</v>
      </c>
      <c r="BB44" s="25">
        <f>SaisieNote!AV36</f>
        <v>7.5</v>
      </c>
      <c r="BC44" s="84">
        <f t="shared" si="69"/>
        <v>0</v>
      </c>
      <c r="BD44" s="59">
        <f t="shared" si="70"/>
        <v>5.833333333333333</v>
      </c>
      <c r="BE44" s="85">
        <f t="shared" si="71"/>
        <v>0</v>
      </c>
      <c r="BF44" s="60">
        <f t="shared" si="72"/>
        <v>8.1913580246913575</v>
      </c>
      <c r="BG44" s="61">
        <f t="shared" si="73"/>
        <v>13</v>
      </c>
      <c r="BH44" s="62" t="e">
        <f t="shared" si="74"/>
        <v>#VALUE!</v>
      </c>
      <c r="BI44" s="61" t="e">
        <f t="shared" si="75"/>
        <v>#VALUE!</v>
      </c>
      <c r="BJ44" s="61" t="e">
        <f t="shared" si="76"/>
        <v>#VALUE!</v>
      </c>
      <c r="BK44" s="81" t="s">
        <v>1232</v>
      </c>
    </row>
    <row r="45" spans="1:63" s="30" customFormat="1" ht="24" customHeight="1">
      <c r="A45" s="284">
        <v>5</v>
      </c>
      <c r="B45" s="176" t="s">
        <v>320</v>
      </c>
      <c r="C45" s="176" t="s">
        <v>321</v>
      </c>
      <c r="D45" s="176" t="s">
        <v>118</v>
      </c>
      <c r="E45" s="176" t="s">
        <v>590</v>
      </c>
      <c r="F45" s="176" t="s">
        <v>8</v>
      </c>
      <c r="G45" s="152">
        <f>SaisieNote!H37</f>
        <v>9</v>
      </c>
      <c r="H45" s="43">
        <f t="shared" si="39"/>
        <v>0</v>
      </c>
      <c r="I45" s="42">
        <f>SaisieNote!K37</f>
        <v>6.333333333333333</v>
      </c>
      <c r="J45" s="43">
        <f t="shared" si="40"/>
        <v>0</v>
      </c>
      <c r="K45" s="42">
        <f>SaisieNote!N37</f>
        <v>5.833333333333333</v>
      </c>
      <c r="L45" s="43">
        <f t="shared" si="41"/>
        <v>0</v>
      </c>
      <c r="M45" s="59">
        <f t="shared" si="42"/>
        <v>7.0555555555555545</v>
      </c>
      <c r="N45" s="45">
        <f t="shared" si="43"/>
        <v>0</v>
      </c>
      <c r="O45" s="42">
        <f>SaisieNote!P37</f>
        <v>10.5</v>
      </c>
      <c r="P45" s="43">
        <f t="shared" si="44"/>
        <v>3</v>
      </c>
      <c r="Q45" s="42">
        <f>SaisieNote!R37</f>
        <v>2</v>
      </c>
      <c r="R45" s="43">
        <f t="shared" si="45"/>
        <v>0</v>
      </c>
      <c r="S45" s="42">
        <f>SaisieNote!T37</f>
        <v>7</v>
      </c>
      <c r="T45" s="43">
        <f t="shared" si="46"/>
        <v>0</v>
      </c>
      <c r="U45" s="59">
        <f t="shared" si="47"/>
        <v>6.5</v>
      </c>
      <c r="V45" s="45">
        <f t="shared" si="48"/>
        <v>3</v>
      </c>
      <c r="W45" s="42">
        <f>SaisieNote!V37</f>
        <v>8</v>
      </c>
      <c r="X45" s="43">
        <f t="shared" si="49"/>
        <v>0</v>
      </c>
      <c r="Y45" s="42">
        <f>SaisieNote!X37</f>
        <v>3</v>
      </c>
      <c r="Z45" s="43">
        <f t="shared" si="50"/>
        <v>0</v>
      </c>
      <c r="AA45" s="42">
        <f>SaisieNote!Z37</f>
        <v>2</v>
      </c>
      <c r="AB45" s="43">
        <f t="shared" si="51"/>
        <v>0</v>
      </c>
      <c r="AC45" s="59">
        <f t="shared" si="52"/>
        <v>4.333333333333333</v>
      </c>
      <c r="AD45" s="45">
        <f t="shared" si="53"/>
        <v>0</v>
      </c>
      <c r="AE45" s="60">
        <f t="shared" si="54"/>
        <v>6.2654320987654319</v>
      </c>
      <c r="AF45" s="66">
        <f t="shared" si="55"/>
        <v>3</v>
      </c>
      <c r="AG45" s="81" t="str">
        <f t="shared" si="56"/>
        <v>Rattrapage</v>
      </c>
      <c r="AH45" s="58">
        <f>SaisieNote!AD37</f>
        <v>7.833333333333333</v>
      </c>
      <c r="AI45" s="84">
        <f t="shared" si="57"/>
        <v>0</v>
      </c>
      <c r="AJ45" s="25">
        <f>SaisieNote!AG37</f>
        <v>4.666666666666667</v>
      </c>
      <c r="AK45" s="84">
        <f t="shared" si="58"/>
        <v>0</v>
      </c>
      <c r="AL45" s="25">
        <f>SaisieNote!AJ37</f>
        <v>11.67</v>
      </c>
      <c r="AM45" s="84">
        <f t="shared" si="59"/>
        <v>5</v>
      </c>
      <c r="AN45" s="59">
        <f t="shared" si="60"/>
        <v>8.0566666666666666</v>
      </c>
      <c r="AO45" s="85">
        <f t="shared" si="61"/>
        <v>5</v>
      </c>
      <c r="AP45" s="213">
        <f>SaisieNote!AL37</f>
        <v>3.5</v>
      </c>
      <c r="AQ45" s="213">
        <f t="shared" si="62"/>
        <v>0</v>
      </c>
      <c r="AR45" s="213">
        <f>SaisieNote!AN37</f>
        <v>11</v>
      </c>
      <c r="AS45" s="213">
        <f t="shared" si="63"/>
        <v>3</v>
      </c>
      <c r="AT45" s="213">
        <f>SaisieNote!AP37</f>
        <v>3.5</v>
      </c>
      <c r="AU45" s="84">
        <f t="shared" si="64"/>
        <v>0</v>
      </c>
      <c r="AV45" s="59">
        <f t="shared" si="65"/>
        <v>6</v>
      </c>
      <c r="AW45" s="85">
        <f t="shared" si="66"/>
        <v>3</v>
      </c>
      <c r="AX45" s="25">
        <f>SaisieNote!AR37</f>
        <v>8</v>
      </c>
      <c r="AY45" s="84">
        <f t="shared" si="67"/>
        <v>0</v>
      </c>
      <c r="AZ45" s="25">
        <f>SaisieNote!AT37</f>
        <v>10</v>
      </c>
      <c r="BA45" s="84">
        <f t="shared" si="68"/>
        <v>2</v>
      </c>
      <c r="BB45" s="25">
        <f>SaisieNote!AV37</f>
        <v>10</v>
      </c>
      <c r="BC45" s="84">
        <f t="shared" si="69"/>
        <v>2</v>
      </c>
      <c r="BD45" s="59">
        <f t="shared" si="70"/>
        <v>9.3333333333333339</v>
      </c>
      <c r="BE45" s="85">
        <f t="shared" si="71"/>
        <v>4</v>
      </c>
      <c r="BF45" s="60">
        <f t="shared" si="72"/>
        <v>7.6548148148148147</v>
      </c>
      <c r="BG45" s="61">
        <f t="shared" si="73"/>
        <v>12</v>
      </c>
      <c r="BH45" s="62">
        <f t="shared" si="74"/>
        <v>6.9601234567901233</v>
      </c>
      <c r="BI45" s="61">
        <f t="shared" si="75"/>
        <v>15</v>
      </c>
      <c r="BJ45" s="61">
        <f t="shared" si="76"/>
        <v>15</v>
      </c>
      <c r="BK45" s="296" t="s">
        <v>500</v>
      </c>
    </row>
    <row r="46" spans="1:63" s="30" customFormat="1" ht="24" customHeight="1">
      <c r="A46" s="284">
        <v>6</v>
      </c>
      <c r="B46" s="176" t="s">
        <v>597</v>
      </c>
      <c r="C46" s="176" t="s">
        <v>600</v>
      </c>
      <c r="D46" s="176" t="s">
        <v>601</v>
      </c>
      <c r="E46" s="176" t="s">
        <v>598</v>
      </c>
      <c r="F46" s="176" t="s">
        <v>599</v>
      </c>
      <c r="G46" s="152">
        <f>SaisieNote!H38</f>
        <v>10</v>
      </c>
      <c r="H46" s="43">
        <f t="shared" si="39"/>
        <v>5</v>
      </c>
      <c r="I46" s="42">
        <f>SaisieNote!K38</f>
        <v>8</v>
      </c>
      <c r="J46" s="43">
        <f t="shared" si="40"/>
        <v>0</v>
      </c>
      <c r="K46" s="42">
        <f>SaisieNote!N38</f>
        <v>7.333333333333333</v>
      </c>
      <c r="L46" s="43">
        <f t="shared" si="41"/>
        <v>0</v>
      </c>
      <c r="M46" s="59">
        <f t="shared" si="42"/>
        <v>8.4444444444444446</v>
      </c>
      <c r="N46" s="45">
        <f t="shared" si="43"/>
        <v>5</v>
      </c>
      <c r="O46" s="42">
        <f>SaisieNote!P38</f>
        <v>9</v>
      </c>
      <c r="P46" s="43">
        <f t="shared" si="44"/>
        <v>0</v>
      </c>
      <c r="Q46" s="42">
        <f>SaisieNote!R38</f>
        <v>10</v>
      </c>
      <c r="R46" s="43">
        <f t="shared" si="45"/>
        <v>3</v>
      </c>
      <c r="S46" s="42">
        <f>SaisieNote!T38</f>
        <v>12</v>
      </c>
      <c r="T46" s="43">
        <f t="shared" si="46"/>
        <v>3</v>
      </c>
      <c r="U46" s="59">
        <f t="shared" si="47"/>
        <v>10.333333333333334</v>
      </c>
      <c r="V46" s="45">
        <f t="shared" si="48"/>
        <v>9</v>
      </c>
      <c r="W46" s="42">
        <f>SaisieNote!V38</f>
        <v>11</v>
      </c>
      <c r="X46" s="43">
        <f t="shared" si="49"/>
        <v>2</v>
      </c>
      <c r="Y46" s="42">
        <f>SaisieNote!X38</f>
        <v>5</v>
      </c>
      <c r="Z46" s="43">
        <f t="shared" si="50"/>
        <v>0</v>
      </c>
      <c r="AA46" s="42">
        <f>SaisieNote!Z38</f>
        <v>13.5</v>
      </c>
      <c r="AB46" s="43">
        <f t="shared" si="51"/>
        <v>2</v>
      </c>
      <c r="AC46" s="59">
        <f t="shared" si="52"/>
        <v>9.8333333333333339</v>
      </c>
      <c r="AD46" s="45">
        <f t="shared" si="53"/>
        <v>4</v>
      </c>
      <c r="AE46" s="60">
        <f t="shared" si="54"/>
        <v>9.3827160493827169</v>
      </c>
      <c r="AF46" s="66">
        <f t="shared" si="55"/>
        <v>18</v>
      </c>
      <c r="AG46" s="81" t="str">
        <f t="shared" si="56"/>
        <v>Rattrapage</v>
      </c>
      <c r="AH46" s="58">
        <f>SaisieNote!AD38</f>
        <v>6.333333333333333</v>
      </c>
      <c r="AI46" s="84">
        <f t="shared" si="57"/>
        <v>0</v>
      </c>
      <c r="AJ46" s="25">
        <f>SaisieNote!AG38</f>
        <v>8.8333333333333339</v>
      </c>
      <c r="AK46" s="84">
        <f t="shared" si="58"/>
        <v>0</v>
      </c>
      <c r="AL46" s="25">
        <f>SaisieNote!AJ38</f>
        <v>12.833333333333334</v>
      </c>
      <c r="AM46" s="84">
        <f t="shared" si="59"/>
        <v>5</v>
      </c>
      <c r="AN46" s="59">
        <f t="shared" si="60"/>
        <v>9.3333333333333339</v>
      </c>
      <c r="AO46" s="85">
        <f t="shared" si="61"/>
        <v>5</v>
      </c>
      <c r="AP46" s="213">
        <f>SaisieNote!AL38</f>
        <v>5.5</v>
      </c>
      <c r="AQ46" s="213">
        <f t="shared" si="62"/>
        <v>0</v>
      </c>
      <c r="AR46" s="213">
        <f>SaisieNote!AN38</f>
        <v>8</v>
      </c>
      <c r="AS46" s="213">
        <f t="shared" si="63"/>
        <v>0</v>
      </c>
      <c r="AT46" s="213">
        <f>SaisieNote!AP38</f>
        <v>6</v>
      </c>
      <c r="AU46" s="84">
        <f t="shared" si="64"/>
        <v>0</v>
      </c>
      <c r="AV46" s="59">
        <f t="shared" si="65"/>
        <v>6.5</v>
      </c>
      <c r="AW46" s="85">
        <f t="shared" si="66"/>
        <v>0</v>
      </c>
      <c r="AX46" s="25">
        <f>SaisieNote!AR38</f>
        <v>5</v>
      </c>
      <c r="AY46" s="84">
        <f t="shared" si="67"/>
        <v>0</v>
      </c>
      <c r="AZ46" s="25">
        <f>SaisieNote!AT38</f>
        <v>7</v>
      </c>
      <c r="BA46" s="84">
        <f t="shared" si="68"/>
        <v>0</v>
      </c>
      <c r="BB46" s="25">
        <f>SaisieNote!AV38</f>
        <v>9</v>
      </c>
      <c r="BC46" s="84">
        <f t="shared" si="69"/>
        <v>0</v>
      </c>
      <c r="BD46" s="59">
        <f t="shared" si="70"/>
        <v>7</v>
      </c>
      <c r="BE46" s="85">
        <f t="shared" si="71"/>
        <v>0</v>
      </c>
      <c r="BF46" s="60">
        <f t="shared" si="72"/>
        <v>7.8703703703703702</v>
      </c>
      <c r="BG46" s="61">
        <f t="shared" si="73"/>
        <v>5</v>
      </c>
      <c r="BH46" s="62">
        <f t="shared" si="74"/>
        <v>8.6265432098765444</v>
      </c>
      <c r="BI46" s="61">
        <f t="shared" si="75"/>
        <v>23</v>
      </c>
      <c r="BJ46" s="61">
        <f t="shared" si="76"/>
        <v>23</v>
      </c>
      <c r="BK46" s="81" t="str">
        <f t="shared" si="77"/>
        <v>Ajourné(e )</v>
      </c>
    </row>
    <row r="47" spans="1:63" s="30" customFormat="1" ht="24" customHeight="1">
      <c r="A47" s="284">
        <v>7</v>
      </c>
      <c r="B47" s="176" t="s">
        <v>602</v>
      </c>
      <c r="C47" s="176" t="s">
        <v>604</v>
      </c>
      <c r="D47" s="176" t="s">
        <v>605</v>
      </c>
      <c r="E47" s="176" t="s">
        <v>603</v>
      </c>
      <c r="F47" s="176" t="s">
        <v>8</v>
      </c>
      <c r="G47" s="152">
        <f>SaisieNote!H39</f>
        <v>8</v>
      </c>
      <c r="H47" s="43">
        <f t="shared" si="39"/>
        <v>0</v>
      </c>
      <c r="I47" s="42">
        <f>SaisieNote!K39</f>
        <v>7.666666666666667</v>
      </c>
      <c r="J47" s="43">
        <f t="shared" si="40"/>
        <v>0</v>
      </c>
      <c r="K47" s="42">
        <f>SaisieNote!N39</f>
        <v>7</v>
      </c>
      <c r="L47" s="43">
        <f t="shared" si="41"/>
        <v>0</v>
      </c>
      <c r="M47" s="59">
        <f t="shared" si="42"/>
        <v>7.5555555555555562</v>
      </c>
      <c r="N47" s="45">
        <f t="shared" si="43"/>
        <v>0</v>
      </c>
      <c r="O47" s="42">
        <f>SaisieNote!P39</f>
        <v>13</v>
      </c>
      <c r="P47" s="43">
        <f t="shared" si="44"/>
        <v>3</v>
      </c>
      <c r="Q47" s="42">
        <f>SaisieNote!R39</f>
        <v>11.5</v>
      </c>
      <c r="R47" s="43">
        <f t="shared" si="45"/>
        <v>3</v>
      </c>
      <c r="S47" s="42">
        <f>SaisieNote!T39</f>
        <v>10</v>
      </c>
      <c r="T47" s="43">
        <f t="shared" si="46"/>
        <v>3</v>
      </c>
      <c r="U47" s="59">
        <f t="shared" si="47"/>
        <v>11.5</v>
      </c>
      <c r="V47" s="45">
        <f t="shared" si="48"/>
        <v>9</v>
      </c>
      <c r="W47" s="42">
        <f>SaisieNote!V39</f>
        <v>5</v>
      </c>
      <c r="X47" s="43">
        <f t="shared" si="49"/>
        <v>0</v>
      </c>
      <c r="Y47" s="42">
        <f>SaisieNote!X39</f>
        <v>8</v>
      </c>
      <c r="Z47" s="43">
        <f t="shared" si="50"/>
        <v>0</v>
      </c>
      <c r="AA47" s="42">
        <f>SaisieNote!Z39</f>
        <v>11</v>
      </c>
      <c r="AB47" s="43">
        <f t="shared" si="51"/>
        <v>2</v>
      </c>
      <c r="AC47" s="59">
        <f t="shared" si="52"/>
        <v>8</v>
      </c>
      <c r="AD47" s="45">
        <f t="shared" si="53"/>
        <v>2</v>
      </c>
      <c r="AE47" s="60">
        <f t="shared" si="54"/>
        <v>8.9691358024691361</v>
      </c>
      <c r="AF47" s="66">
        <f t="shared" si="55"/>
        <v>11</v>
      </c>
      <c r="AG47" s="81" t="str">
        <f t="shared" si="56"/>
        <v>Rattrapage</v>
      </c>
      <c r="AH47" s="58">
        <f>SaisieNote!AD39</f>
        <v>8.3333333333333339</v>
      </c>
      <c r="AI47" s="84">
        <f t="shared" si="57"/>
        <v>0</v>
      </c>
      <c r="AJ47" s="25">
        <f>SaisieNote!AG39</f>
        <v>5.666666666666667</v>
      </c>
      <c r="AK47" s="84">
        <f t="shared" si="58"/>
        <v>0</v>
      </c>
      <c r="AL47" s="25">
        <f>SaisieNote!AJ39</f>
        <v>10.833333333333334</v>
      </c>
      <c r="AM47" s="84">
        <f t="shared" si="59"/>
        <v>5</v>
      </c>
      <c r="AN47" s="59">
        <f t="shared" si="60"/>
        <v>8.2777777777777786</v>
      </c>
      <c r="AO47" s="85">
        <f t="shared" si="61"/>
        <v>5</v>
      </c>
      <c r="AP47" s="213">
        <f>SaisieNote!AL39</f>
        <v>5</v>
      </c>
      <c r="AQ47" s="213">
        <f t="shared" si="62"/>
        <v>0</v>
      </c>
      <c r="AR47" s="213">
        <f>SaisieNote!AN39</f>
        <v>6</v>
      </c>
      <c r="AS47" s="213">
        <f t="shared" si="63"/>
        <v>0</v>
      </c>
      <c r="AT47" s="213">
        <f>SaisieNote!AP39</f>
        <v>10</v>
      </c>
      <c r="AU47" s="84">
        <f t="shared" si="64"/>
        <v>3</v>
      </c>
      <c r="AV47" s="59">
        <f t="shared" si="65"/>
        <v>7</v>
      </c>
      <c r="AW47" s="85">
        <f t="shared" si="66"/>
        <v>3</v>
      </c>
      <c r="AX47" s="25">
        <f>SaisieNote!AR39</f>
        <v>8</v>
      </c>
      <c r="AY47" s="84">
        <f t="shared" si="67"/>
        <v>0</v>
      </c>
      <c r="AZ47" s="25">
        <f>SaisieNote!AT39</f>
        <v>11.5</v>
      </c>
      <c r="BA47" s="84">
        <f t="shared" si="68"/>
        <v>2</v>
      </c>
      <c r="BB47" s="25">
        <f>SaisieNote!AV39</f>
        <v>13</v>
      </c>
      <c r="BC47" s="84">
        <f t="shared" si="69"/>
        <v>2</v>
      </c>
      <c r="BD47" s="59">
        <f t="shared" si="70"/>
        <v>10.833333333333334</v>
      </c>
      <c r="BE47" s="85">
        <f t="shared" si="71"/>
        <v>6</v>
      </c>
      <c r="BF47" s="60">
        <f t="shared" si="72"/>
        <v>8.4197530864197532</v>
      </c>
      <c r="BG47" s="61">
        <f t="shared" si="73"/>
        <v>14</v>
      </c>
      <c r="BH47" s="62">
        <f t="shared" si="74"/>
        <v>8.6944444444444446</v>
      </c>
      <c r="BI47" s="61">
        <f t="shared" si="75"/>
        <v>25</v>
      </c>
      <c r="BJ47" s="61">
        <f t="shared" si="76"/>
        <v>25</v>
      </c>
      <c r="BK47" s="81" t="str">
        <f t="shared" si="77"/>
        <v>Ajourné(e )</v>
      </c>
    </row>
    <row r="48" spans="1:63" s="30" customFormat="1" ht="24" customHeight="1">
      <c r="A48" s="284">
        <v>8</v>
      </c>
      <c r="B48" s="176" t="s">
        <v>606</v>
      </c>
      <c r="C48" s="176" t="s">
        <v>325</v>
      </c>
      <c r="D48" s="176" t="s">
        <v>608</v>
      </c>
      <c r="E48" s="176" t="s">
        <v>607</v>
      </c>
      <c r="F48" s="176" t="s">
        <v>485</v>
      </c>
      <c r="G48" s="152">
        <f>SaisieNote!H40</f>
        <v>11.333333333333334</v>
      </c>
      <c r="H48" s="43">
        <f t="shared" si="39"/>
        <v>5</v>
      </c>
      <c r="I48" s="42">
        <f>SaisieNote!K40</f>
        <v>7.666666666666667</v>
      </c>
      <c r="J48" s="43">
        <f t="shared" si="40"/>
        <v>0</v>
      </c>
      <c r="K48" s="42">
        <f>SaisieNote!N40</f>
        <v>9.6666666666666661</v>
      </c>
      <c r="L48" s="43">
        <f t="shared" si="41"/>
        <v>0</v>
      </c>
      <c r="M48" s="59">
        <f t="shared" si="42"/>
        <v>9.5555555555555554</v>
      </c>
      <c r="N48" s="45">
        <f t="shared" si="43"/>
        <v>5</v>
      </c>
      <c r="O48" s="42">
        <f>SaisieNote!P40</f>
        <v>12.5</v>
      </c>
      <c r="P48" s="43">
        <f t="shared" si="44"/>
        <v>3</v>
      </c>
      <c r="Q48" s="42">
        <f>SaisieNote!R40</f>
        <v>8</v>
      </c>
      <c r="R48" s="43">
        <f t="shared" si="45"/>
        <v>0</v>
      </c>
      <c r="S48" s="42">
        <f>SaisieNote!T40</f>
        <v>9.5</v>
      </c>
      <c r="T48" s="43">
        <f t="shared" si="46"/>
        <v>0</v>
      </c>
      <c r="U48" s="59">
        <f t="shared" si="47"/>
        <v>10</v>
      </c>
      <c r="V48" s="45">
        <f t="shared" si="48"/>
        <v>9</v>
      </c>
      <c r="W48" s="42">
        <f>SaisieNote!V40</f>
        <v>5</v>
      </c>
      <c r="X48" s="43">
        <f t="shared" si="49"/>
        <v>0</v>
      </c>
      <c r="Y48" s="42">
        <f>SaisieNote!X40</f>
        <v>11</v>
      </c>
      <c r="Z48" s="43">
        <f t="shared" si="50"/>
        <v>2</v>
      </c>
      <c r="AA48" s="42">
        <f>SaisieNote!Z40</f>
        <v>10</v>
      </c>
      <c r="AB48" s="43">
        <f t="shared" si="51"/>
        <v>2</v>
      </c>
      <c r="AC48" s="59">
        <f t="shared" si="52"/>
        <v>8.6666666666666661</v>
      </c>
      <c r="AD48" s="45">
        <f t="shared" si="53"/>
        <v>4</v>
      </c>
      <c r="AE48" s="60">
        <f t="shared" si="54"/>
        <v>9.5061728395061706</v>
      </c>
      <c r="AF48" s="66">
        <f t="shared" si="55"/>
        <v>18</v>
      </c>
      <c r="AG48" s="81" t="str">
        <f t="shared" si="56"/>
        <v>Rattrapage</v>
      </c>
      <c r="AH48" s="58">
        <f>SaisieNote!AD40</f>
        <v>12.166666666666666</v>
      </c>
      <c r="AI48" s="84">
        <f t="shared" si="57"/>
        <v>5</v>
      </c>
      <c r="AJ48" s="25">
        <f>SaisieNote!AG40</f>
        <v>14.666666666666666</v>
      </c>
      <c r="AK48" s="84">
        <f t="shared" si="58"/>
        <v>5</v>
      </c>
      <c r="AL48" s="25">
        <f>SaisieNote!AJ40</f>
        <v>9</v>
      </c>
      <c r="AM48" s="84">
        <f t="shared" si="59"/>
        <v>0</v>
      </c>
      <c r="AN48" s="59">
        <f t="shared" si="60"/>
        <v>11.944444444444443</v>
      </c>
      <c r="AO48" s="85">
        <f t="shared" si="61"/>
        <v>15</v>
      </c>
      <c r="AP48" s="213">
        <f>SaisieNote!AL40</f>
        <v>7.5</v>
      </c>
      <c r="AQ48" s="213">
        <f t="shared" si="62"/>
        <v>0</v>
      </c>
      <c r="AR48" s="213">
        <f>SaisieNote!AN40</f>
        <v>10</v>
      </c>
      <c r="AS48" s="213">
        <f t="shared" si="63"/>
        <v>3</v>
      </c>
      <c r="AT48" s="213">
        <f>SaisieNote!AP40</f>
        <v>7.5</v>
      </c>
      <c r="AU48" s="84">
        <f t="shared" si="64"/>
        <v>0</v>
      </c>
      <c r="AV48" s="59">
        <f t="shared" si="65"/>
        <v>8.3333333333333339</v>
      </c>
      <c r="AW48" s="85">
        <f t="shared" si="66"/>
        <v>3</v>
      </c>
      <c r="AX48" s="25">
        <f>SaisieNote!AR40</f>
        <v>12</v>
      </c>
      <c r="AY48" s="84">
        <f t="shared" si="67"/>
        <v>2</v>
      </c>
      <c r="AZ48" s="25">
        <f>SaisieNote!AT40</f>
        <v>15.5</v>
      </c>
      <c r="BA48" s="84">
        <f t="shared" si="68"/>
        <v>2</v>
      </c>
      <c r="BB48" s="25">
        <f>SaisieNote!AV40</f>
        <v>11.5</v>
      </c>
      <c r="BC48" s="84">
        <f t="shared" si="69"/>
        <v>2</v>
      </c>
      <c r="BD48" s="59">
        <f t="shared" si="70"/>
        <v>13</v>
      </c>
      <c r="BE48" s="85">
        <f t="shared" si="71"/>
        <v>6</v>
      </c>
      <c r="BF48" s="60">
        <f t="shared" si="72"/>
        <v>10.975308641975309</v>
      </c>
      <c r="BG48" s="61">
        <f t="shared" si="73"/>
        <v>30</v>
      </c>
      <c r="BH48" s="62">
        <f t="shared" si="74"/>
        <v>10.24074074074074</v>
      </c>
      <c r="BI48" s="61">
        <f t="shared" si="75"/>
        <v>60</v>
      </c>
      <c r="BJ48" s="61">
        <f t="shared" si="76"/>
        <v>180</v>
      </c>
      <c r="BK48" s="81" t="str">
        <f t="shared" si="77"/>
        <v>Admis(e)</v>
      </c>
    </row>
    <row r="49" spans="1:67" s="30" customFormat="1" ht="24" customHeight="1">
      <c r="A49" s="284">
        <v>9</v>
      </c>
      <c r="B49" s="176" t="s">
        <v>609</v>
      </c>
      <c r="C49" s="176" t="s">
        <v>327</v>
      </c>
      <c r="D49" s="176" t="s">
        <v>611</v>
      </c>
      <c r="E49" s="176" t="s">
        <v>610</v>
      </c>
      <c r="F49" s="176" t="s">
        <v>5</v>
      </c>
      <c r="G49" s="152">
        <f>SaisieNote!H41</f>
        <v>10.333333333333334</v>
      </c>
      <c r="H49" s="43">
        <f t="shared" si="39"/>
        <v>5</v>
      </c>
      <c r="I49" s="42">
        <f>SaisieNote!K41</f>
        <v>10.833333333333334</v>
      </c>
      <c r="J49" s="43">
        <f t="shared" si="40"/>
        <v>5</v>
      </c>
      <c r="K49" s="42">
        <f>SaisieNote!N41</f>
        <v>10.333333333333334</v>
      </c>
      <c r="L49" s="43">
        <f t="shared" si="41"/>
        <v>5</v>
      </c>
      <c r="M49" s="59">
        <f t="shared" si="42"/>
        <v>10.5</v>
      </c>
      <c r="N49" s="45">
        <f t="shared" si="43"/>
        <v>15</v>
      </c>
      <c r="O49" s="42">
        <f>SaisieNote!P41</f>
        <v>11</v>
      </c>
      <c r="P49" s="43">
        <f t="shared" si="44"/>
        <v>3</v>
      </c>
      <c r="Q49" s="42">
        <f>SaisieNote!R41</f>
        <v>10</v>
      </c>
      <c r="R49" s="43">
        <f t="shared" si="45"/>
        <v>3</v>
      </c>
      <c r="S49" s="42">
        <f>SaisieNote!T41</f>
        <v>8</v>
      </c>
      <c r="T49" s="43">
        <f t="shared" si="46"/>
        <v>0</v>
      </c>
      <c r="U49" s="59">
        <f t="shared" si="47"/>
        <v>9.6666666666666661</v>
      </c>
      <c r="V49" s="45">
        <f t="shared" si="48"/>
        <v>6</v>
      </c>
      <c r="W49" s="42">
        <f>SaisieNote!V41</f>
        <v>7</v>
      </c>
      <c r="X49" s="43">
        <f t="shared" si="49"/>
        <v>0</v>
      </c>
      <c r="Y49" s="42">
        <f>SaisieNote!X41</f>
        <v>4</v>
      </c>
      <c r="Z49" s="43">
        <f t="shared" si="50"/>
        <v>0</v>
      </c>
      <c r="AA49" s="42">
        <f>SaisieNote!Z41</f>
        <v>7.5</v>
      </c>
      <c r="AB49" s="43">
        <f t="shared" si="51"/>
        <v>0</v>
      </c>
      <c r="AC49" s="59">
        <f t="shared" si="52"/>
        <v>6.166666666666667</v>
      </c>
      <c r="AD49" s="45">
        <f t="shared" si="53"/>
        <v>0</v>
      </c>
      <c r="AE49" s="60">
        <f t="shared" si="54"/>
        <v>9.2592592592592595</v>
      </c>
      <c r="AF49" s="66">
        <f t="shared" si="55"/>
        <v>21</v>
      </c>
      <c r="AG49" s="81" t="str">
        <f t="shared" si="56"/>
        <v>Rattrapage</v>
      </c>
      <c r="AH49" s="58">
        <f>SaisieNote!AD41</f>
        <v>11</v>
      </c>
      <c r="AI49" s="84">
        <f t="shared" si="57"/>
        <v>5</v>
      </c>
      <c r="AJ49" s="25">
        <f>SaisieNote!AG41</f>
        <v>14.333333333333334</v>
      </c>
      <c r="AK49" s="84">
        <f t="shared" si="58"/>
        <v>5</v>
      </c>
      <c r="AL49" s="25">
        <f>SaisieNote!AJ41</f>
        <v>10</v>
      </c>
      <c r="AM49" s="84">
        <f t="shared" si="59"/>
        <v>5</v>
      </c>
      <c r="AN49" s="59">
        <f t="shared" si="60"/>
        <v>11.777777777777779</v>
      </c>
      <c r="AO49" s="85">
        <f t="shared" si="61"/>
        <v>15</v>
      </c>
      <c r="AP49" s="213">
        <f>SaisieNote!AL41</f>
        <v>8</v>
      </c>
      <c r="AQ49" s="213">
        <f t="shared" si="62"/>
        <v>0</v>
      </c>
      <c r="AR49" s="213">
        <f>SaisieNote!AN41</f>
        <v>10</v>
      </c>
      <c r="AS49" s="213">
        <f t="shared" si="63"/>
        <v>3</v>
      </c>
      <c r="AT49" s="213">
        <f>SaisieNote!AP41</f>
        <v>11</v>
      </c>
      <c r="AU49" s="84">
        <f t="shared" si="64"/>
        <v>3</v>
      </c>
      <c r="AV49" s="59">
        <f t="shared" si="65"/>
        <v>9.6666666666666661</v>
      </c>
      <c r="AW49" s="85">
        <f t="shared" si="66"/>
        <v>6</v>
      </c>
      <c r="AX49" s="25">
        <f>SaisieNote!AR41</f>
        <v>12.5</v>
      </c>
      <c r="AY49" s="84">
        <f t="shared" si="67"/>
        <v>2</v>
      </c>
      <c r="AZ49" s="25">
        <f>SaisieNote!AT41</f>
        <v>10</v>
      </c>
      <c r="BA49" s="84">
        <f t="shared" si="68"/>
        <v>2</v>
      </c>
      <c r="BB49" s="25">
        <f>SaisieNote!AV41</f>
        <v>13.5</v>
      </c>
      <c r="BC49" s="84">
        <f t="shared" si="69"/>
        <v>2</v>
      </c>
      <c r="BD49" s="59">
        <f t="shared" si="70"/>
        <v>12</v>
      </c>
      <c r="BE49" s="85">
        <f t="shared" si="71"/>
        <v>6</v>
      </c>
      <c r="BF49" s="60">
        <f t="shared" si="72"/>
        <v>11.123456790123457</v>
      </c>
      <c r="BG49" s="61">
        <f t="shared" si="73"/>
        <v>30</v>
      </c>
      <c r="BH49" s="62">
        <f t="shared" si="74"/>
        <v>10.191358024691358</v>
      </c>
      <c r="BI49" s="61">
        <f t="shared" si="75"/>
        <v>60</v>
      </c>
      <c r="BJ49" s="61">
        <f t="shared" si="76"/>
        <v>180</v>
      </c>
      <c r="BK49" s="81" t="str">
        <f t="shared" si="77"/>
        <v>Admis(e)</v>
      </c>
    </row>
    <row r="50" spans="1:67" s="30" customFormat="1" ht="24" customHeight="1">
      <c r="A50" s="284">
        <v>10</v>
      </c>
      <c r="B50" s="176" t="s">
        <v>612</v>
      </c>
      <c r="C50" s="176" t="s">
        <v>614</v>
      </c>
      <c r="D50" s="176" t="s">
        <v>615</v>
      </c>
      <c r="E50" s="176" t="s">
        <v>613</v>
      </c>
      <c r="F50" s="176" t="s">
        <v>9</v>
      </c>
      <c r="G50" s="152">
        <f>SaisieNote!H42</f>
        <v>11.666666666666666</v>
      </c>
      <c r="H50" s="43">
        <f t="shared" si="39"/>
        <v>5</v>
      </c>
      <c r="I50" s="42">
        <f>SaisieNote!K42</f>
        <v>10.666666666666666</v>
      </c>
      <c r="J50" s="43">
        <f t="shared" si="40"/>
        <v>5</v>
      </c>
      <c r="K50" s="42">
        <f>SaisieNote!N42</f>
        <v>14.666666666666666</v>
      </c>
      <c r="L50" s="43">
        <f t="shared" si="41"/>
        <v>5</v>
      </c>
      <c r="M50" s="59">
        <f t="shared" si="42"/>
        <v>12.333333333333334</v>
      </c>
      <c r="N50" s="45">
        <f t="shared" si="43"/>
        <v>15</v>
      </c>
      <c r="O50" s="42">
        <f>SaisieNote!P42</f>
        <v>12</v>
      </c>
      <c r="P50" s="43">
        <f t="shared" si="44"/>
        <v>3</v>
      </c>
      <c r="Q50" s="42">
        <f>SaisieNote!R42</f>
        <v>8.5</v>
      </c>
      <c r="R50" s="43">
        <f t="shared" si="45"/>
        <v>0</v>
      </c>
      <c r="S50" s="42">
        <f>SaisieNote!T42</f>
        <v>10</v>
      </c>
      <c r="T50" s="43">
        <f t="shared" si="46"/>
        <v>3</v>
      </c>
      <c r="U50" s="59">
        <f t="shared" si="47"/>
        <v>10.166666666666666</v>
      </c>
      <c r="V50" s="45">
        <f t="shared" si="48"/>
        <v>9</v>
      </c>
      <c r="W50" s="42">
        <f>SaisieNote!V42</f>
        <v>10</v>
      </c>
      <c r="X50" s="43">
        <f t="shared" si="49"/>
        <v>2</v>
      </c>
      <c r="Y50" s="42">
        <f>SaisieNote!X42</f>
        <v>7</v>
      </c>
      <c r="Z50" s="43">
        <f t="shared" si="50"/>
        <v>0</v>
      </c>
      <c r="AA50" s="42">
        <f>SaisieNote!Z42</f>
        <v>14</v>
      </c>
      <c r="AB50" s="43">
        <f t="shared" si="51"/>
        <v>2</v>
      </c>
      <c r="AC50" s="59">
        <f t="shared" si="52"/>
        <v>10.333333333333334</v>
      </c>
      <c r="AD50" s="45">
        <f t="shared" si="53"/>
        <v>6</v>
      </c>
      <c r="AE50" s="60">
        <f t="shared" si="54"/>
        <v>11.166666666666666</v>
      </c>
      <c r="AF50" s="66">
        <f t="shared" si="55"/>
        <v>30</v>
      </c>
      <c r="AG50" s="81" t="str">
        <f t="shared" si="56"/>
        <v>Admis(e)</v>
      </c>
      <c r="AH50" s="58">
        <f>SaisieNote!AD42</f>
        <v>7.666666666666667</v>
      </c>
      <c r="AI50" s="84">
        <f t="shared" si="57"/>
        <v>0</v>
      </c>
      <c r="AJ50" s="25">
        <f>SaisieNote!AG42</f>
        <v>13.833333333333334</v>
      </c>
      <c r="AK50" s="84">
        <f t="shared" si="58"/>
        <v>5</v>
      </c>
      <c r="AL50" s="25">
        <f>SaisieNote!AJ42</f>
        <v>12.666666666666666</v>
      </c>
      <c r="AM50" s="84">
        <f t="shared" si="59"/>
        <v>5</v>
      </c>
      <c r="AN50" s="59">
        <f t="shared" si="60"/>
        <v>11.388888888888888</v>
      </c>
      <c r="AO50" s="85">
        <f t="shared" si="61"/>
        <v>15</v>
      </c>
      <c r="AP50" s="213">
        <f>SaisieNote!AL42</f>
        <v>5.5</v>
      </c>
      <c r="AQ50" s="213">
        <f t="shared" si="62"/>
        <v>0</v>
      </c>
      <c r="AR50" s="213">
        <f>SaisieNote!AN42</f>
        <v>10</v>
      </c>
      <c r="AS50" s="213">
        <f t="shared" si="63"/>
        <v>3</v>
      </c>
      <c r="AT50" s="213">
        <f>SaisieNote!AP42</f>
        <v>8.5</v>
      </c>
      <c r="AU50" s="84">
        <f t="shared" si="64"/>
        <v>0</v>
      </c>
      <c r="AV50" s="59">
        <f t="shared" si="65"/>
        <v>8</v>
      </c>
      <c r="AW50" s="85">
        <f t="shared" si="66"/>
        <v>3</v>
      </c>
      <c r="AX50" s="25">
        <f>SaisieNote!AR42</f>
        <v>8</v>
      </c>
      <c r="AY50" s="84">
        <f t="shared" si="67"/>
        <v>0</v>
      </c>
      <c r="AZ50" s="25">
        <f>SaisieNote!AT42</f>
        <v>14.5</v>
      </c>
      <c r="BA50" s="84">
        <f t="shared" si="68"/>
        <v>2</v>
      </c>
      <c r="BB50" s="25">
        <f>SaisieNote!AV42</f>
        <v>15</v>
      </c>
      <c r="BC50" s="84">
        <f t="shared" si="69"/>
        <v>2</v>
      </c>
      <c r="BD50" s="59">
        <f t="shared" si="70"/>
        <v>12.5</v>
      </c>
      <c r="BE50" s="85">
        <f t="shared" si="71"/>
        <v>6</v>
      </c>
      <c r="BF50" s="60">
        <f t="shared" si="72"/>
        <v>10.506172839506171</v>
      </c>
      <c r="BG50" s="61">
        <f t="shared" si="73"/>
        <v>30</v>
      </c>
      <c r="BH50" s="62">
        <f t="shared" si="74"/>
        <v>10.836419753086417</v>
      </c>
      <c r="BI50" s="61">
        <f t="shared" si="75"/>
        <v>60</v>
      </c>
      <c r="BJ50" s="61">
        <f t="shared" si="76"/>
        <v>180</v>
      </c>
      <c r="BK50" s="81" t="str">
        <f t="shared" si="77"/>
        <v>Admis(e)</v>
      </c>
    </row>
    <row r="51" spans="1:67" s="30" customFormat="1" ht="24" customHeight="1">
      <c r="A51" s="284">
        <v>11</v>
      </c>
      <c r="B51" s="176" t="s">
        <v>616</v>
      </c>
      <c r="C51" s="176" t="s">
        <v>619</v>
      </c>
      <c r="D51" s="176" t="s">
        <v>620</v>
      </c>
      <c r="E51" s="176" t="s">
        <v>617</v>
      </c>
      <c r="F51" s="176" t="s">
        <v>618</v>
      </c>
      <c r="G51" s="152">
        <f>SaisieNote!H43</f>
        <v>9</v>
      </c>
      <c r="H51" s="43">
        <f t="shared" si="39"/>
        <v>0</v>
      </c>
      <c r="I51" s="42">
        <f>SaisieNote!K43</f>
        <v>12.333333333333334</v>
      </c>
      <c r="J51" s="43">
        <f t="shared" si="40"/>
        <v>5</v>
      </c>
      <c r="K51" s="42">
        <f>SaisieNote!N43</f>
        <v>12.833333333333334</v>
      </c>
      <c r="L51" s="43">
        <f t="shared" si="41"/>
        <v>5</v>
      </c>
      <c r="M51" s="59">
        <f t="shared" si="42"/>
        <v>11.388888888888891</v>
      </c>
      <c r="N51" s="45">
        <f t="shared" si="43"/>
        <v>15</v>
      </c>
      <c r="O51" s="42">
        <f>SaisieNote!P43</f>
        <v>15</v>
      </c>
      <c r="P51" s="43">
        <f t="shared" si="44"/>
        <v>3</v>
      </c>
      <c r="Q51" s="42">
        <f>SaisieNote!R43</f>
        <v>8</v>
      </c>
      <c r="R51" s="43">
        <f t="shared" si="45"/>
        <v>0</v>
      </c>
      <c r="S51" s="42">
        <f>SaisieNote!T43</f>
        <v>10</v>
      </c>
      <c r="T51" s="43">
        <f t="shared" si="46"/>
        <v>3</v>
      </c>
      <c r="U51" s="59">
        <f t="shared" si="47"/>
        <v>11</v>
      </c>
      <c r="V51" s="45">
        <f t="shared" si="48"/>
        <v>9</v>
      </c>
      <c r="W51" s="42">
        <f>SaisieNote!V43</f>
        <v>8</v>
      </c>
      <c r="X51" s="43">
        <f t="shared" si="49"/>
        <v>0</v>
      </c>
      <c r="Y51" s="42">
        <f>SaisieNote!X43</f>
        <v>7</v>
      </c>
      <c r="Z51" s="43">
        <f t="shared" si="50"/>
        <v>0</v>
      </c>
      <c r="AA51" s="42">
        <f>SaisieNote!Z43</f>
        <v>8</v>
      </c>
      <c r="AB51" s="43">
        <f t="shared" si="51"/>
        <v>0</v>
      </c>
      <c r="AC51" s="59">
        <f t="shared" si="52"/>
        <v>7.666666666666667</v>
      </c>
      <c r="AD51" s="45">
        <f t="shared" si="53"/>
        <v>0</v>
      </c>
      <c r="AE51" s="60">
        <f t="shared" si="54"/>
        <v>10.4320987654321</v>
      </c>
      <c r="AF51" s="66">
        <f t="shared" si="55"/>
        <v>30</v>
      </c>
      <c r="AG51" s="81" t="str">
        <f t="shared" si="56"/>
        <v>Admis(e)</v>
      </c>
      <c r="AH51" s="58">
        <f>SaisieNote!AD43</f>
        <v>9.3333333333333339</v>
      </c>
      <c r="AI51" s="84">
        <f t="shared" si="57"/>
        <v>0</v>
      </c>
      <c r="AJ51" s="25">
        <f>SaisieNote!AG43</f>
        <v>5.333333333333333</v>
      </c>
      <c r="AK51" s="84">
        <f t="shared" si="58"/>
        <v>0</v>
      </c>
      <c r="AL51" s="25">
        <f>SaisieNote!AJ43</f>
        <v>7</v>
      </c>
      <c r="AM51" s="84">
        <f t="shared" si="59"/>
        <v>0</v>
      </c>
      <c r="AN51" s="59">
        <f t="shared" si="60"/>
        <v>7.2222222222222223</v>
      </c>
      <c r="AO51" s="85">
        <f t="shared" si="61"/>
        <v>0</v>
      </c>
      <c r="AP51" s="213">
        <f>SaisieNote!AL43</f>
        <v>10</v>
      </c>
      <c r="AQ51" s="213">
        <f t="shared" si="62"/>
        <v>3</v>
      </c>
      <c r="AR51" s="213">
        <f>SaisieNote!AN43</f>
        <v>6.5</v>
      </c>
      <c r="AS51" s="213">
        <f t="shared" si="63"/>
        <v>0</v>
      </c>
      <c r="AT51" s="213">
        <f>SaisieNote!AP43</f>
        <v>10</v>
      </c>
      <c r="AU51" s="84">
        <f t="shared" si="64"/>
        <v>3</v>
      </c>
      <c r="AV51" s="59">
        <f t="shared" si="65"/>
        <v>8.8333333333333339</v>
      </c>
      <c r="AW51" s="85">
        <f t="shared" si="66"/>
        <v>6</v>
      </c>
      <c r="AX51" s="25">
        <f>SaisieNote!AR43</f>
        <v>13</v>
      </c>
      <c r="AY51" s="84">
        <f t="shared" si="67"/>
        <v>2</v>
      </c>
      <c r="AZ51" s="25">
        <f>SaisieNote!AT43</f>
        <v>8</v>
      </c>
      <c r="BA51" s="84">
        <f t="shared" si="68"/>
        <v>0</v>
      </c>
      <c r="BB51" s="25">
        <f>SaisieNote!AV43</f>
        <v>13.5</v>
      </c>
      <c r="BC51" s="84">
        <f t="shared" si="69"/>
        <v>2</v>
      </c>
      <c r="BD51" s="59">
        <f t="shared" si="70"/>
        <v>11.5</v>
      </c>
      <c r="BE51" s="85">
        <f t="shared" si="71"/>
        <v>6</v>
      </c>
      <c r="BF51" s="60">
        <f t="shared" si="72"/>
        <v>8.7098765432098766</v>
      </c>
      <c r="BG51" s="61">
        <f t="shared" si="73"/>
        <v>12</v>
      </c>
      <c r="BH51" s="62">
        <f t="shared" si="74"/>
        <v>9.5709876543209873</v>
      </c>
      <c r="BI51" s="61">
        <f t="shared" si="75"/>
        <v>42</v>
      </c>
      <c r="BJ51" s="61">
        <f t="shared" si="76"/>
        <v>42</v>
      </c>
      <c r="BK51" s="296" t="s">
        <v>500</v>
      </c>
    </row>
    <row r="52" spans="1:67" s="30" customFormat="1" ht="24" customHeight="1">
      <c r="A52" s="284">
        <v>12</v>
      </c>
      <c r="B52" s="176" t="s">
        <v>621</v>
      </c>
      <c r="C52" s="176" t="s">
        <v>619</v>
      </c>
      <c r="D52" s="176" t="s">
        <v>623</v>
      </c>
      <c r="E52" s="176" t="s">
        <v>622</v>
      </c>
      <c r="F52" s="176" t="s">
        <v>34</v>
      </c>
      <c r="G52" s="152">
        <f>SaisieNote!H44</f>
        <v>10.166666666666666</v>
      </c>
      <c r="H52" s="43">
        <f t="shared" si="39"/>
        <v>5</v>
      </c>
      <c r="I52" s="42">
        <f>SaisieNote!K44</f>
        <v>7.5</v>
      </c>
      <c r="J52" s="43">
        <f t="shared" si="40"/>
        <v>0</v>
      </c>
      <c r="K52" s="42">
        <f>SaisieNote!N44</f>
        <v>10.833333333333334</v>
      </c>
      <c r="L52" s="43">
        <f t="shared" si="41"/>
        <v>5</v>
      </c>
      <c r="M52" s="59">
        <f t="shared" si="42"/>
        <v>9.5</v>
      </c>
      <c r="N52" s="45">
        <f t="shared" si="43"/>
        <v>10</v>
      </c>
      <c r="O52" s="42">
        <f>SaisieNote!P44</f>
        <v>9</v>
      </c>
      <c r="P52" s="43">
        <f t="shared" si="44"/>
        <v>0</v>
      </c>
      <c r="Q52" s="42">
        <f>SaisieNote!R44</f>
        <v>8</v>
      </c>
      <c r="R52" s="43">
        <f t="shared" si="45"/>
        <v>0</v>
      </c>
      <c r="S52" s="42">
        <f>SaisieNote!T44</f>
        <v>10</v>
      </c>
      <c r="T52" s="43">
        <f t="shared" si="46"/>
        <v>3</v>
      </c>
      <c r="U52" s="59">
        <f t="shared" si="47"/>
        <v>9</v>
      </c>
      <c r="V52" s="45">
        <f t="shared" si="48"/>
        <v>3</v>
      </c>
      <c r="W52" s="42">
        <f>SaisieNote!V44</f>
        <v>10</v>
      </c>
      <c r="X52" s="43">
        <f t="shared" si="49"/>
        <v>2</v>
      </c>
      <c r="Y52" s="42">
        <f>SaisieNote!X44</f>
        <v>9</v>
      </c>
      <c r="Z52" s="43">
        <f t="shared" si="50"/>
        <v>0</v>
      </c>
      <c r="AA52" s="42">
        <f>SaisieNote!Z44</f>
        <v>10.5</v>
      </c>
      <c r="AB52" s="43">
        <f t="shared" si="51"/>
        <v>2</v>
      </c>
      <c r="AC52" s="59">
        <f t="shared" si="52"/>
        <v>9.8333333333333339</v>
      </c>
      <c r="AD52" s="45">
        <f t="shared" si="53"/>
        <v>4</v>
      </c>
      <c r="AE52" s="60">
        <f t="shared" si="54"/>
        <v>9.4074074074074066</v>
      </c>
      <c r="AF52" s="66">
        <f t="shared" si="55"/>
        <v>17</v>
      </c>
      <c r="AG52" s="81" t="str">
        <f t="shared" si="56"/>
        <v>Rattrapage</v>
      </c>
      <c r="AH52" s="58">
        <f>SaisieNote!AD44</f>
        <v>10.5</v>
      </c>
      <c r="AI52" s="84">
        <f t="shared" si="57"/>
        <v>5</v>
      </c>
      <c r="AJ52" s="25">
        <f>SaisieNote!AG44</f>
        <v>12.5</v>
      </c>
      <c r="AK52" s="84">
        <f t="shared" si="58"/>
        <v>5</v>
      </c>
      <c r="AL52" s="25">
        <f>SaisieNote!AJ44</f>
        <v>13.166666666666666</v>
      </c>
      <c r="AM52" s="84">
        <f t="shared" si="59"/>
        <v>5</v>
      </c>
      <c r="AN52" s="59">
        <f t="shared" si="60"/>
        <v>12.055555555555555</v>
      </c>
      <c r="AO52" s="85">
        <f t="shared" si="61"/>
        <v>15</v>
      </c>
      <c r="AP52" s="213">
        <f>SaisieNote!AL44</f>
        <v>10</v>
      </c>
      <c r="AQ52" s="213">
        <f t="shared" si="62"/>
        <v>3</v>
      </c>
      <c r="AR52" s="213">
        <f>SaisieNote!AN44</f>
        <v>11</v>
      </c>
      <c r="AS52" s="213">
        <f t="shared" si="63"/>
        <v>3</v>
      </c>
      <c r="AT52" s="213">
        <f>SaisieNote!AP44</f>
        <v>10</v>
      </c>
      <c r="AU52" s="84">
        <f t="shared" si="64"/>
        <v>3</v>
      </c>
      <c r="AV52" s="59">
        <f t="shared" si="65"/>
        <v>10.333333333333334</v>
      </c>
      <c r="AW52" s="85">
        <f t="shared" si="66"/>
        <v>9</v>
      </c>
      <c r="AX52" s="25">
        <f>SaisieNote!AR44</f>
        <v>6.5</v>
      </c>
      <c r="AY52" s="84">
        <f t="shared" si="67"/>
        <v>0</v>
      </c>
      <c r="AZ52" s="25">
        <f>SaisieNote!AT44</f>
        <v>10</v>
      </c>
      <c r="BA52" s="84">
        <f t="shared" si="68"/>
        <v>2</v>
      </c>
      <c r="BB52" s="25">
        <f>SaisieNote!AV44</f>
        <v>14</v>
      </c>
      <c r="BC52" s="84">
        <f t="shared" si="69"/>
        <v>2</v>
      </c>
      <c r="BD52" s="59">
        <f t="shared" si="70"/>
        <v>10.166666666666666</v>
      </c>
      <c r="BE52" s="85">
        <f t="shared" si="71"/>
        <v>6</v>
      </c>
      <c r="BF52" s="60">
        <f t="shared" si="72"/>
        <v>11.061728395061728</v>
      </c>
      <c r="BG52" s="61">
        <f t="shared" si="73"/>
        <v>30</v>
      </c>
      <c r="BH52" s="62">
        <f t="shared" si="74"/>
        <v>10.234567901234566</v>
      </c>
      <c r="BI52" s="61">
        <f t="shared" si="75"/>
        <v>60</v>
      </c>
      <c r="BJ52" s="61">
        <f t="shared" si="76"/>
        <v>180</v>
      </c>
      <c r="BK52" s="81" t="str">
        <f t="shared" si="77"/>
        <v>Admis(e)</v>
      </c>
    </row>
    <row r="53" spans="1:67" s="30" customFormat="1" ht="24" customHeight="1">
      <c r="A53" s="284">
        <v>13</v>
      </c>
      <c r="B53" s="176" t="s">
        <v>624</v>
      </c>
      <c r="C53" s="176" t="s">
        <v>626</v>
      </c>
      <c r="D53" s="176" t="s">
        <v>120</v>
      </c>
      <c r="E53" s="176" t="s">
        <v>625</v>
      </c>
      <c r="F53" s="176" t="s">
        <v>70</v>
      </c>
      <c r="G53" s="152">
        <f>SaisieNote!H45</f>
        <v>9.3333333333333339</v>
      </c>
      <c r="H53" s="43">
        <f t="shared" si="39"/>
        <v>0</v>
      </c>
      <c r="I53" s="42">
        <f>SaisieNote!K45</f>
        <v>6.666666666666667</v>
      </c>
      <c r="J53" s="43">
        <f t="shared" si="40"/>
        <v>0</v>
      </c>
      <c r="K53" s="42">
        <f>SaisieNote!N45</f>
        <v>13.666666666666666</v>
      </c>
      <c r="L53" s="43">
        <f t="shared" si="41"/>
        <v>5</v>
      </c>
      <c r="M53" s="59">
        <f t="shared" si="42"/>
        <v>9.8888888888888875</v>
      </c>
      <c r="N53" s="45">
        <f t="shared" si="43"/>
        <v>5</v>
      </c>
      <c r="O53" s="42">
        <f>SaisieNote!P45</f>
        <v>13</v>
      </c>
      <c r="P53" s="43">
        <f t="shared" si="44"/>
        <v>3</v>
      </c>
      <c r="Q53" s="42">
        <f>SaisieNote!R45</f>
        <v>11</v>
      </c>
      <c r="R53" s="43">
        <f t="shared" si="45"/>
        <v>3</v>
      </c>
      <c r="S53" s="42">
        <f>SaisieNote!T45</f>
        <v>10.5</v>
      </c>
      <c r="T53" s="43">
        <f t="shared" si="46"/>
        <v>3</v>
      </c>
      <c r="U53" s="59">
        <f t="shared" si="47"/>
        <v>11.5</v>
      </c>
      <c r="V53" s="45">
        <f t="shared" si="48"/>
        <v>9</v>
      </c>
      <c r="W53" s="42">
        <f>SaisieNote!V45</f>
        <v>5</v>
      </c>
      <c r="X53" s="43">
        <f t="shared" si="49"/>
        <v>0</v>
      </c>
      <c r="Y53" s="42">
        <f>SaisieNote!X45</f>
        <v>12</v>
      </c>
      <c r="Z53" s="43">
        <f t="shared" si="50"/>
        <v>2</v>
      </c>
      <c r="AA53" s="42">
        <f>SaisieNote!Z45</f>
        <v>13</v>
      </c>
      <c r="AB53" s="43">
        <f t="shared" si="51"/>
        <v>2</v>
      </c>
      <c r="AC53" s="59">
        <f t="shared" si="52"/>
        <v>10</v>
      </c>
      <c r="AD53" s="45">
        <f t="shared" si="53"/>
        <v>6</v>
      </c>
      <c r="AE53" s="60">
        <f t="shared" si="54"/>
        <v>10.450617283950615</v>
      </c>
      <c r="AF53" s="66">
        <f t="shared" si="55"/>
        <v>30</v>
      </c>
      <c r="AG53" s="81" t="str">
        <f t="shared" si="56"/>
        <v>Admis(e)</v>
      </c>
      <c r="AH53" s="58">
        <f>SaisieNote!AD45</f>
        <v>10.5</v>
      </c>
      <c r="AI53" s="84">
        <f t="shared" si="57"/>
        <v>5</v>
      </c>
      <c r="AJ53" s="25">
        <f>SaisieNote!AG45</f>
        <v>12</v>
      </c>
      <c r="AK53" s="84">
        <f t="shared" si="58"/>
        <v>5</v>
      </c>
      <c r="AL53" s="25">
        <f>SaisieNote!AJ45</f>
        <v>13.166666666666666</v>
      </c>
      <c r="AM53" s="84">
        <f t="shared" si="59"/>
        <v>5</v>
      </c>
      <c r="AN53" s="59">
        <f t="shared" si="60"/>
        <v>11.888888888888888</v>
      </c>
      <c r="AO53" s="85">
        <f t="shared" si="61"/>
        <v>15</v>
      </c>
      <c r="AP53" s="213">
        <f>SaisieNote!AL45</f>
        <v>7.5</v>
      </c>
      <c r="AQ53" s="213">
        <f t="shared" si="62"/>
        <v>0</v>
      </c>
      <c r="AR53" s="213">
        <f>SaisieNote!AN45</f>
        <v>9</v>
      </c>
      <c r="AS53" s="213">
        <f t="shared" si="63"/>
        <v>0</v>
      </c>
      <c r="AT53" s="213">
        <f>SaisieNote!AP45</f>
        <v>8.5</v>
      </c>
      <c r="AU53" s="84">
        <f t="shared" si="64"/>
        <v>0</v>
      </c>
      <c r="AV53" s="59">
        <f t="shared" si="65"/>
        <v>8.3333333333333339</v>
      </c>
      <c r="AW53" s="85">
        <f t="shared" si="66"/>
        <v>0</v>
      </c>
      <c r="AX53" s="25">
        <f>SaisieNote!AR45</f>
        <v>12</v>
      </c>
      <c r="AY53" s="84">
        <f t="shared" si="67"/>
        <v>2</v>
      </c>
      <c r="AZ53" s="25">
        <f>SaisieNote!AT45</f>
        <v>12</v>
      </c>
      <c r="BA53" s="84">
        <f t="shared" si="68"/>
        <v>2</v>
      </c>
      <c r="BB53" s="25">
        <f>SaisieNote!AV45</f>
        <v>14</v>
      </c>
      <c r="BC53" s="84">
        <f t="shared" si="69"/>
        <v>2</v>
      </c>
      <c r="BD53" s="59">
        <f t="shared" si="70"/>
        <v>12.666666666666666</v>
      </c>
      <c r="BE53" s="85">
        <f t="shared" si="71"/>
        <v>6</v>
      </c>
      <c r="BF53" s="60">
        <f t="shared" si="72"/>
        <v>10.876543209876543</v>
      </c>
      <c r="BG53" s="61">
        <f t="shared" si="73"/>
        <v>30</v>
      </c>
      <c r="BH53" s="62">
        <f t="shared" si="74"/>
        <v>10.663580246913579</v>
      </c>
      <c r="BI53" s="61">
        <f t="shared" si="75"/>
        <v>60</v>
      </c>
      <c r="BJ53" s="61">
        <f t="shared" si="76"/>
        <v>180</v>
      </c>
      <c r="BK53" s="81" t="str">
        <f t="shared" si="77"/>
        <v>Admis(e)</v>
      </c>
    </row>
    <row r="54" spans="1:67" s="30" customFormat="1" ht="24" customHeight="1">
      <c r="A54" s="284">
        <v>14</v>
      </c>
      <c r="B54" s="176" t="s">
        <v>59</v>
      </c>
      <c r="C54" s="176" t="s">
        <v>60</v>
      </c>
      <c r="D54" s="176" t="s">
        <v>61</v>
      </c>
      <c r="E54" s="176" t="s">
        <v>627</v>
      </c>
      <c r="F54" s="176" t="s">
        <v>5</v>
      </c>
      <c r="G54" s="152">
        <f>SaisieNote!H46</f>
        <v>10.333333333333334</v>
      </c>
      <c r="H54" s="43">
        <f t="shared" si="39"/>
        <v>5</v>
      </c>
      <c r="I54" s="42">
        <f>SaisieNote!K46</f>
        <v>11.333333333333334</v>
      </c>
      <c r="J54" s="43">
        <f t="shared" si="40"/>
        <v>5</v>
      </c>
      <c r="K54" s="42">
        <f>SaisieNote!N46</f>
        <v>10.833333333333334</v>
      </c>
      <c r="L54" s="43">
        <f t="shared" si="41"/>
        <v>5</v>
      </c>
      <c r="M54" s="59">
        <f t="shared" si="42"/>
        <v>10.833333333333334</v>
      </c>
      <c r="N54" s="45">
        <f t="shared" si="43"/>
        <v>15</v>
      </c>
      <c r="O54" s="42">
        <f>SaisieNote!P46</f>
        <v>13</v>
      </c>
      <c r="P54" s="43">
        <f t="shared" si="44"/>
        <v>3</v>
      </c>
      <c r="Q54" s="42">
        <f>SaisieNote!R46</f>
        <v>13</v>
      </c>
      <c r="R54" s="43">
        <f t="shared" si="45"/>
        <v>3</v>
      </c>
      <c r="S54" s="42">
        <f>SaisieNote!T46</f>
        <v>7.5</v>
      </c>
      <c r="T54" s="43">
        <f t="shared" si="46"/>
        <v>0</v>
      </c>
      <c r="U54" s="59">
        <f t="shared" si="47"/>
        <v>11.166666666666666</v>
      </c>
      <c r="V54" s="45">
        <f t="shared" si="48"/>
        <v>9</v>
      </c>
      <c r="W54" s="42">
        <f>SaisieNote!V46</f>
        <v>16</v>
      </c>
      <c r="X54" s="43">
        <f t="shared" si="49"/>
        <v>2</v>
      </c>
      <c r="Y54" s="42">
        <f>SaisieNote!X46</f>
        <v>10</v>
      </c>
      <c r="Z54" s="43">
        <f t="shared" si="50"/>
        <v>2</v>
      </c>
      <c r="AA54" s="42">
        <f>SaisieNote!Z46</f>
        <v>10</v>
      </c>
      <c r="AB54" s="43">
        <f t="shared" si="51"/>
        <v>2</v>
      </c>
      <c r="AC54" s="59">
        <f t="shared" si="52"/>
        <v>12</v>
      </c>
      <c r="AD54" s="45">
        <f t="shared" si="53"/>
        <v>6</v>
      </c>
      <c r="AE54" s="60">
        <f t="shared" si="54"/>
        <v>11.203703703703704</v>
      </c>
      <c r="AF54" s="66">
        <f t="shared" si="55"/>
        <v>30</v>
      </c>
      <c r="AG54" s="81" t="str">
        <f t="shared" si="56"/>
        <v>Admis(e)</v>
      </c>
      <c r="AH54" s="58">
        <f>SaisieNote!AD46</f>
        <v>11.5</v>
      </c>
      <c r="AI54" s="84">
        <f t="shared" si="57"/>
        <v>5</v>
      </c>
      <c r="AJ54" s="25">
        <f>SaisieNote!AG46</f>
        <v>7.166666666666667</v>
      </c>
      <c r="AK54" s="84">
        <f t="shared" si="58"/>
        <v>0</v>
      </c>
      <c r="AL54" s="25">
        <f>SaisieNote!AJ46</f>
        <v>16.333333333333332</v>
      </c>
      <c r="AM54" s="84">
        <f t="shared" si="59"/>
        <v>5</v>
      </c>
      <c r="AN54" s="59">
        <f t="shared" si="60"/>
        <v>11.666666666666666</v>
      </c>
      <c r="AO54" s="85">
        <f t="shared" si="61"/>
        <v>15</v>
      </c>
      <c r="AP54" s="213">
        <f>SaisieNote!AL46</f>
        <v>7.5</v>
      </c>
      <c r="AQ54" s="213">
        <f t="shared" si="62"/>
        <v>0</v>
      </c>
      <c r="AR54" s="213">
        <f>SaisieNote!AN46</f>
        <v>10</v>
      </c>
      <c r="AS54" s="213">
        <f t="shared" si="63"/>
        <v>3</v>
      </c>
      <c r="AT54" s="213">
        <f>SaisieNote!AP46</f>
        <v>7.5</v>
      </c>
      <c r="AU54" s="84">
        <f t="shared" si="64"/>
        <v>0</v>
      </c>
      <c r="AV54" s="59">
        <f t="shared" si="65"/>
        <v>8.3333333333333339</v>
      </c>
      <c r="AW54" s="85">
        <f t="shared" si="66"/>
        <v>3</v>
      </c>
      <c r="AX54" s="25">
        <f>SaisieNote!AR46</f>
        <v>10</v>
      </c>
      <c r="AY54" s="84">
        <f t="shared" si="67"/>
        <v>2</v>
      </c>
      <c r="AZ54" s="25">
        <f>SaisieNote!AT46</f>
        <v>10</v>
      </c>
      <c r="BA54" s="84">
        <f t="shared" si="68"/>
        <v>2</v>
      </c>
      <c r="BB54" s="25">
        <f>SaisieNote!AV46</f>
        <v>10</v>
      </c>
      <c r="BC54" s="84">
        <f t="shared" si="69"/>
        <v>2</v>
      </c>
      <c r="BD54" s="59">
        <f t="shared" si="70"/>
        <v>10</v>
      </c>
      <c r="BE54" s="85">
        <f t="shared" si="71"/>
        <v>6</v>
      </c>
      <c r="BF54" s="60">
        <f t="shared" si="72"/>
        <v>10.185185185185185</v>
      </c>
      <c r="BG54" s="61">
        <f t="shared" si="73"/>
        <v>30</v>
      </c>
      <c r="BH54" s="62">
        <f t="shared" si="74"/>
        <v>10.694444444444445</v>
      </c>
      <c r="BI54" s="61">
        <f t="shared" si="75"/>
        <v>60</v>
      </c>
      <c r="BJ54" s="61">
        <f t="shared" si="76"/>
        <v>180</v>
      </c>
      <c r="BK54" s="81" t="str">
        <f t="shared" si="77"/>
        <v>Admis(e)</v>
      </c>
    </row>
    <row r="55" spans="1:67" s="30" customFormat="1" ht="24" customHeight="1">
      <c r="A55" s="284">
        <v>15</v>
      </c>
      <c r="B55" s="176" t="s">
        <v>330</v>
      </c>
      <c r="C55" s="176" t="s">
        <v>329</v>
      </c>
      <c r="D55" s="176" t="s">
        <v>632</v>
      </c>
      <c r="E55" s="176" t="s">
        <v>631</v>
      </c>
      <c r="F55" s="176" t="s">
        <v>332</v>
      </c>
      <c r="G55" s="152">
        <f>SaisieNote!H47</f>
        <v>10.333333333333334</v>
      </c>
      <c r="H55" s="43">
        <f t="shared" si="39"/>
        <v>5</v>
      </c>
      <c r="I55" s="42">
        <f>SaisieNote!K47</f>
        <v>11.833333333333334</v>
      </c>
      <c r="J55" s="43">
        <f t="shared" si="40"/>
        <v>5</v>
      </c>
      <c r="K55" s="42">
        <f>SaisieNote!N47</f>
        <v>10</v>
      </c>
      <c r="L55" s="43">
        <f t="shared" si="41"/>
        <v>5</v>
      </c>
      <c r="M55" s="59">
        <f t="shared" si="42"/>
        <v>10.722222222222223</v>
      </c>
      <c r="N55" s="45">
        <f t="shared" si="43"/>
        <v>15</v>
      </c>
      <c r="O55" s="42">
        <f>SaisieNote!P47</f>
        <v>10</v>
      </c>
      <c r="P55" s="43">
        <f t="shared" si="44"/>
        <v>3</v>
      </c>
      <c r="Q55" s="42">
        <f>SaisieNote!R47</f>
        <v>14.5</v>
      </c>
      <c r="R55" s="43">
        <f t="shared" si="45"/>
        <v>3</v>
      </c>
      <c r="S55" s="42">
        <f>SaisieNote!T47</f>
        <v>10</v>
      </c>
      <c r="T55" s="43">
        <f t="shared" si="46"/>
        <v>3</v>
      </c>
      <c r="U55" s="59">
        <f t="shared" si="47"/>
        <v>11.5</v>
      </c>
      <c r="V55" s="45">
        <f t="shared" si="48"/>
        <v>9</v>
      </c>
      <c r="W55" s="42">
        <f>SaisieNote!V47</f>
        <v>10</v>
      </c>
      <c r="X55" s="43">
        <f t="shared" si="49"/>
        <v>2</v>
      </c>
      <c r="Y55" s="42">
        <f>SaisieNote!X47</f>
        <v>10.5</v>
      </c>
      <c r="Z55" s="43">
        <f t="shared" si="50"/>
        <v>2</v>
      </c>
      <c r="AA55" s="42">
        <f>SaisieNote!Z47</f>
        <v>10</v>
      </c>
      <c r="AB55" s="43">
        <f t="shared" si="51"/>
        <v>2</v>
      </c>
      <c r="AC55" s="59">
        <f t="shared" si="52"/>
        <v>10.166666666666666</v>
      </c>
      <c r="AD55" s="45">
        <f t="shared" si="53"/>
        <v>6</v>
      </c>
      <c r="AE55" s="60">
        <f t="shared" si="54"/>
        <v>10.858024691358025</v>
      </c>
      <c r="AF55" s="66">
        <f t="shared" si="55"/>
        <v>30</v>
      </c>
      <c r="AG55" s="81" t="str">
        <f t="shared" si="56"/>
        <v>Admis(e)</v>
      </c>
      <c r="AH55" s="58">
        <f>SaisieNote!AD47</f>
        <v>10.333333333333334</v>
      </c>
      <c r="AI55" s="84">
        <f t="shared" si="57"/>
        <v>5</v>
      </c>
      <c r="AJ55" s="25">
        <f>SaisieNote!AG47</f>
        <v>8.1666666666666661</v>
      </c>
      <c r="AK55" s="84">
        <f t="shared" si="58"/>
        <v>0</v>
      </c>
      <c r="AL55" s="25">
        <f>SaisieNote!AJ47</f>
        <v>12.17</v>
      </c>
      <c r="AM55" s="84">
        <f t="shared" si="59"/>
        <v>5</v>
      </c>
      <c r="AN55" s="59">
        <f t="shared" si="60"/>
        <v>10.223333333333334</v>
      </c>
      <c r="AO55" s="85">
        <f t="shared" si="61"/>
        <v>15</v>
      </c>
      <c r="AP55" s="213">
        <f>SaisieNote!AL47</f>
        <v>10</v>
      </c>
      <c r="AQ55" s="213">
        <f t="shared" si="62"/>
        <v>3</v>
      </c>
      <c r="AR55" s="213">
        <f>SaisieNote!AN47</f>
        <v>6.5</v>
      </c>
      <c r="AS55" s="213">
        <f t="shared" si="63"/>
        <v>0</v>
      </c>
      <c r="AT55" s="213">
        <f>SaisieNote!AP47</f>
        <v>10</v>
      </c>
      <c r="AU55" s="84">
        <f t="shared" si="64"/>
        <v>3</v>
      </c>
      <c r="AV55" s="59">
        <f t="shared" si="65"/>
        <v>8.8333333333333339</v>
      </c>
      <c r="AW55" s="85">
        <f t="shared" si="66"/>
        <v>6</v>
      </c>
      <c r="AX55" s="25">
        <f>SaisieNote!AR47</f>
        <v>6</v>
      </c>
      <c r="AY55" s="84">
        <f t="shared" si="67"/>
        <v>0</v>
      </c>
      <c r="AZ55" s="25">
        <f>SaisieNote!AT47</f>
        <v>10</v>
      </c>
      <c r="BA55" s="84">
        <f t="shared" si="68"/>
        <v>2</v>
      </c>
      <c r="BB55" s="25">
        <f>SaisieNote!AV47</f>
        <v>12</v>
      </c>
      <c r="BC55" s="84">
        <f t="shared" si="69"/>
        <v>2</v>
      </c>
      <c r="BD55" s="59">
        <f t="shared" si="70"/>
        <v>9.3333333333333339</v>
      </c>
      <c r="BE55" s="85">
        <f t="shared" si="71"/>
        <v>4</v>
      </c>
      <c r="BF55" s="60">
        <f t="shared" si="72"/>
        <v>9.5622222222222231</v>
      </c>
      <c r="BG55" s="61">
        <f t="shared" si="73"/>
        <v>25</v>
      </c>
      <c r="BH55" s="62">
        <f t="shared" si="74"/>
        <v>10.210123456790125</v>
      </c>
      <c r="BI55" s="61">
        <f t="shared" si="75"/>
        <v>60</v>
      </c>
      <c r="BJ55" s="61">
        <f t="shared" si="76"/>
        <v>180</v>
      </c>
      <c r="BK55" s="81" t="str">
        <f t="shared" si="77"/>
        <v>Admis(e)</v>
      </c>
    </row>
    <row r="56" spans="1:67" s="30" customFormat="1" ht="24" customHeight="1">
      <c r="A56" s="284">
        <v>16</v>
      </c>
      <c r="B56" s="176" t="s">
        <v>333</v>
      </c>
      <c r="C56" s="176" t="s">
        <v>334</v>
      </c>
      <c r="D56" s="176" t="s">
        <v>12</v>
      </c>
      <c r="E56" s="176" t="s">
        <v>633</v>
      </c>
      <c r="F56" s="176" t="s">
        <v>5</v>
      </c>
      <c r="G56" s="152">
        <f>SaisieNote!H48</f>
        <v>8.5</v>
      </c>
      <c r="H56" s="43">
        <f t="shared" si="39"/>
        <v>0</v>
      </c>
      <c r="I56" s="42">
        <f>SaisieNote!K48</f>
        <v>9.8333333333333339</v>
      </c>
      <c r="J56" s="43">
        <f t="shared" si="40"/>
        <v>0</v>
      </c>
      <c r="K56" s="42">
        <f>SaisieNote!N48</f>
        <v>7</v>
      </c>
      <c r="L56" s="43">
        <f t="shared" si="41"/>
        <v>0</v>
      </c>
      <c r="M56" s="59">
        <f t="shared" si="42"/>
        <v>8.4444444444444446</v>
      </c>
      <c r="N56" s="45">
        <f t="shared" si="43"/>
        <v>0</v>
      </c>
      <c r="O56" s="42">
        <f>SaisieNote!P48</f>
        <v>12</v>
      </c>
      <c r="P56" s="43">
        <f t="shared" si="44"/>
        <v>3</v>
      </c>
      <c r="Q56" s="42">
        <f>SaisieNote!R48</f>
        <v>12</v>
      </c>
      <c r="R56" s="43">
        <f t="shared" si="45"/>
        <v>3</v>
      </c>
      <c r="S56" s="42">
        <f>SaisieNote!T48</f>
        <v>14</v>
      </c>
      <c r="T56" s="43">
        <f t="shared" si="46"/>
        <v>3</v>
      </c>
      <c r="U56" s="59">
        <f t="shared" si="47"/>
        <v>12.666666666666666</v>
      </c>
      <c r="V56" s="45">
        <f t="shared" si="48"/>
        <v>9</v>
      </c>
      <c r="W56" s="42">
        <f>SaisieNote!V48</f>
        <v>10</v>
      </c>
      <c r="X56" s="43">
        <f t="shared" si="49"/>
        <v>2</v>
      </c>
      <c r="Y56" s="42">
        <f>SaisieNote!X48</f>
        <v>11</v>
      </c>
      <c r="Z56" s="43">
        <f t="shared" si="50"/>
        <v>2</v>
      </c>
      <c r="AA56" s="42">
        <f>SaisieNote!Z48</f>
        <v>13</v>
      </c>
      <c r="AB56" s="43">
        <f t="shared" si="51"/>
        <v>2</v>
      </c>
      <c r="AC56" s="59">
        <f t="shared" si="52"/>
        <v>11.333333333333334</v>
      </c>
      <c r="AD56" s="45">
        <f t="shared" si="53"/>
        <v>6</v>
      </c>
      <c r="AE56" s="60">
        <f t="shared" si="54"/>
        <v>10.493827160493829</v>
      </c>
      <c r="AF56" s="66">
        <f t="shared" si="55"/>
        <v>30</v>
      </c>
      <c r="AG56" s="81" t="str">
        <f t="shared" si="56"/>
        <v>Admis(e)</v>
      </c>
      <c r="AH56" s="58">
        <f>SaisieNote!AD48</f>
        <v>9.5</v>
      </c>
      <c r="AI56" s="84">
        <f t="shared" si="57"/>
        <v>0</v>
      </c>
      <c r="AJ56" s="25">
        <f>SaisieNote!AG48</f>
        <v>7.5</v>
      </c>
      <c r="AK56" s="84">
        <f t="shared" si="58"/>
        <v>0</v>
      </c>
      <c r="AL56" s="25">
        <f>SaisieNote!AJ48</f>
        <v>12</v>
      </c>
      <c r="AM56" s="84">
        <f t="shared" si="59"/>
        <v>5</v>
      </c>
      <c r="AN56" s="59">
        <f t="shared" si="60"/>
        <v>9.6666666666666661</v>
      </c>
      <c r="AO56" s="85">
        <f t="shared" si="61"/>
        <v>5</v>
      </c>
      <c r="AP56" s="213">
        <f>SaisieNote!AL48</f>
        <v>8</v>
      </c>
      <c r="AQ56" s="213">
        <f t="shared" si="62"/>
        <v>0</v>
      </c>
      <c r="AR56" s="213">
        <f>SaisieNote!AN48</f>
        <v>10</v>
      </c>
      <c r="AS56" s="213">
        <f t="shared" si="63"/>
        <v>3</v>
      </c>
      <c r="AT56" s="213">
        <f>SaisieNote!AP48</f>
        <v>12</v>
      </c>
      <c r="AU56" s="84">
        <f t="shared" si="64"/>
        <v>3</v>
      </c>
      <c r="AV56" s="59">
        <f t="shared" si="65"/>
        <v>10</v>
      </c>
      <c r="AW56" s="85">
        <f t="shared" si="66"/>
        <v>9</v>
      </c>
      <c r="AX56" s="25">
        <f>SaisieNote!AR48</f>
        <v>9</v>
      </c>
      <c r="AY56" s="84">
        <f t="shared" si="67"/>
        <v>0</v>
      </c>
      <c r="AZ56" s="25">
        <f>SaisieNote!AT48</f>
        <v>10</v>
      </c>
      <c r="BA56" s="84">
        <f t="shared" si="68"/>
        <v>2</v>
      </c>
      <c r="BB56" s="25">
        <f>SaisieNote!AV48</f>
        <v>12</v>
      </c>
      <c r="BC56" s="84">
        <f t="shared" si="69"/>
        <v>2</v>
      </c>
      <c r="BD56" s="59">
        <f t="shared" si="70"/>
        <v>10.333333333333334</v>
      </c>
      <c r="BE56" s="85">
        <f t="shared" si="71"/>
        <v>6</v>
      </c>
      <c r="BF56" s="60">
        <f t="shared" si="72"/>
        <v>9.9259259259259256</v>
      </c>
      <c r="BG56" s="61">
        <f t="shared" si="73"/>
        <v>20</v>
      </c>
      <c r="BH56" s="62">
        <f t="shared" si="74"/>
        <v>10.209876543209877</v>
      </c>
      <c r="BI56" s="61">
        <f t="shared" si="75"/>
        <v>60</v>
      </c>
      <c r="BJ56" s="61">
        <f t="shared" si="76"/>
        <v>180</v>
      </c>
      <c r="BK56" s="81" t="str">
        <f t="shared" si="77"/>
        <v>Admis(e)</v>
      </c>
    </row>
    <row r="57" spans="1:67" s="30" customFormat="1" ht="24" customHeight="1">
      <c r="A57" s="284">
        <v>17</v>
      </c>
      <c r="B57" s="176" t="s">
        <v>634</v>
      </c>
      <c r="C57" s="176" t="s">
        <v>636</v>
      </c>
      <c r="D57" s="176" t="s">
        <v>637</v>
      </c>
      <c r="E57" s="176" t="s">
        <v>635</v>
      </c>
      <c r="F57" s="176" t="s">
        <v>70</v>
      </c>
      <c r="G57" s="152">
        <f>SaisieNote!H49</f>
        <v>8.8333333333333339</v>
      </c>
      <c r="H57" s="43">
        <f t="shared" si="39"/>
        <v>0</v>
      </c>
      <c r="I57" s="42">
        <f>SaisieNote!K49</f>
        <v>12.833333333333334</v>
      </c>
      <c r="J57" s="43">
        <f t="shared" si="40"/>
        <v>5</v>
      </c>
      <c r="K57" s="42">
        <f>SaisieNote!N49</f>
        <v>13.5</v>
      </c>
      <c r="L57" s="43">
        <f t="shared" si="41"/>
        <v>5</v>
      </c>
      <c r="M57" s="59">
        <f t="shared" si="42"/>
        <v>11.722222222222223</v>
      </c>
      <c r="N57" s="45">
        <f t="shared" si="43"/>
        <v>15</v>
      </c>
      <c r="O57" s="42">
        <f>SaisieNote!P49</f>
        <v>11</v>
      </c>
      <c r="P57" s="43">
        <f t="shared" si="44"/>
        <v>3</v>
      </c>
      <c r="Q57" s="42">
        <f>SaisieNote!R49</f>
        <v>10</v>
      </c>
      <c r="R57" s="43">
        <f t="shared" si="45"/>
        <v>3</v>
      </c>
      <c r="S57" s="42">
        <f>SaisieNote!T49</f>
        <v>7</v>
      </c>
      <c r="T57" s="43">
        <f t="shared" si="46"/>
        <v>0</v>
      </c>
      <c r="U57" s="59">
        <f t="shared" si="47"/>
        <v>9.3333333333333339</v>
      </c>
      <c r="V57" s="45">
        <f t="shared" si="48"/>
        <v>6</v>
      </c>
      <c r="W57" s="42">
        <f>SaisieNote!V49</f>
        <v>6</v>
      </c>
      <c r="X57" s="43">
        <f t="shared" si="49"/>
        <v>0</v>
      </c>
      <c r="Y57" s="42">
        <f>SaisieNote!X49</f>
        <v>8</v>
      </c>
      <c r="Z57" s="43">
        <f t="shared" si="50"/>
        <v>0</v>
      </c>
      <c r="AA57" s="42">
        <f>SaisieNote!Z49</f>
        <v>7</v>
      </c>
      <c r="AB57" s="43">
        <f t="shared" si="51"/>
        <v>0</v>
      </c>
      <c r="AC57" s="59">
        <f t="shared" si="52"/>
        <v>7</v>
      </c>
      <c r="AD57" s="45">
        <f t="shared" si="53"/>
        <v>0</v>
      </c>
      <c r="AE57" s="60">
        <f t="shared" si="54"/>
        <v>9.8765432098765444</v>
      </c>
      <c r="AF57" s="66">
        <f t="shared" si="55"/>
        <v>21</v>
      </c>
      <c r="AG57" s="81" t="str">
        <f t="shared" si="56"/>
        <v>Rattrapage</v>
      </c>
      <c r="AH57" s="58">
        <f>SaisieNote!AD49</f>
        <v>13.833333333333334</v>
      </c>
      <c r="AI57" s="84">
        <f t="shared" si="57"/>
        <v>5</v>
      </c>
      <c r="AJ57" s="25">
        <f>SaisieNote!AG49</f>
        <v>13.666666666666666</v>
      </c>
      <c r="AK57" s="84">
        <f t="shared" si="58"/>
        <v>5</v>
      </c>
      <c r="AL57" s="25">
        <f>SaisieNote!AJ49</f>
        <v>13.333333333333334</v>
      </c>
      <c r="AM57" s="84">
        <f t="shared" si="59"/>
        <v>5</v>
      </c>
      <c r="AN57" s="59">
        <f t="shared" si="60"/>
        <v>13.611111111111112</v>
      </c>
      <c r="AO57" s="85">
        <f t="shared" si="61"/>
        <v>15</v>
      </c>
      <c r="AP57" s="213">
        <f>SaisieNote!AL49</f>
        <v>8.5</v>
      </c>
      <c r="AQ57" s="213">
        <f t="shared" si="62"/>
        <v>0</v>
      </c>
      <c r="AR57" s="213">
        <f>SaisieNote!AN49</f>
        <v>14</v>
      </c>
      <c r="AS57" s="213">
        <f t="shared" si="63"/>
        <v>3</v>
      </c>
      <c r="AT57" s="213">
        <f>SaisieNote!AP49</f>
        <v>10</v>
      </c>
      <c r="AU57" s="84">
        <f t="shared" si="64"/>
        <v>3</v>
      </c>
      <c r="AV57" s="59">
        <f t="shared" si="65"/>
        <v>10.833333333333334</v>
      </c>
      <c r="AW57" s="85">
        <f t="shared" si="66"/>
        <v>9</v>
      </c>
      <c r="AX57" s="25">
        <f>SaisieNote!AR49</f>
        <v>12.5</v>
      </c>
      <c r="AY57" s="84">
        <f t="shared" si="67"/>
        <v>2</v>
      </c>
      <c r="AZ57" s="25">
        <f>SaisieNote!AT49</f>
        <v>13.5</v>
      </c>
      <c r="BA57" s="84">
        <f t="shared" si="68"/>
        <v>2</v>
      </c>
      <c r="BB57" s="25">
        <f>SaisieNote!AV49</f>
        <v>11</v>
      </c>
      <c r="BC57" s="84">
        <f t="shared" si="69"/>
        <v>2</v>
      </c>
      <c r="BD57" s="59">
        <f t="shared" si="70"/>
        <v>12.333333333333334</v>
      </c>
      <c r="BE57" s="85">
        <f t="shared" si="71"/>
        <v>6</v>
      </c>
      <c r="BF57" s="60">
        <f t="shared" si="72"/>
        <v>12.401234567901236</v>
      </c>
      <c r="BG57" s="61">
        <f t="shared" si="73"/>
        <v>30</v>
      </c>
      <c r="BH57" s="62">
        <f t="shared" si="74"/>
        <v>11.138888888888889</v>
      </c>
      <c r="BI57" s="61">
        <f t="shared" si="75"/>
        <v>60</v>
      </c>
      <c r="BJ57" s="61">
        <f t="shared" si="76"/>
        <v>180</v>
      </c>
      <c r="BK57" s="81" t="str">
        <f t="shared" si="77"/>
        <v>Admis(e)</v>
      </c>
    </row>
    <row r="58" spans="1:67" s="30" customFormat="1" ht="24" customHeight="1">
      <c r="A58" s="284">
        <v>18</v>
      </c>
      <c r="B58" s="176" t="s">
        <v>336</v>
      </c>
      <c r="C58" s="176" t="s">
        <v>337</v>
      </c>
      <c r="D58" s="176" t="s">
        <v>338</v>
      </c>
      <c r="E58" s="176" t="s">
        <v>638</v>
      </c>
      <c r="F58" s="176" t="s">
        <v>5</v>
      </c>
      <c r="G58" s="152">
        <f>SaisieNote!H50</f>
        <v>4</v>
      </c>
      <c r="H58" s="43">
        <f t="shared" si="39"/>
        <v>0</v>
      </c>
      <c r="I58" s="42">
        <f>SaisieNote!K50</f>
        <v>4.666666666666667</v>
      </c>
      <c r="J58" s="43">
        <f t="shared" si="40"/>
        <v>0</v>
      </c>
      <c r="K58" s="42">
        <f>SaisieNote!N50</f>
        <v>4.333333333333333</v>
      </c>
      <c r="L58" s="43">
        <f t="shared" si="41"/>
        <v>0</v>
      </c>
      <c r="M58" s="59">
        <f t="shared" si="42"/>
        <v>4.333333333333333</v>
      </c>
      <c r="N58" s="45">
        <f t="shared" si="43"/>
        <v>0</v>
      </c>
      <c r="O58" s="42">
        <f>SaisieNote!P50</f>
        <v>0</v>
      </c>
      <c r="P58" s="43">
        <f t="shared" si="44"/>
        <v>0</v>
      </c>
      <c r="Q58" s="42">
        <f>SaisieNote!R50</f>
        <v>3</v>
      </c>
      <c r="R58" s="43">
        <f t="shared" si="45"/>
        <v>0</v>
      </c>
      <c r="S58" s="42">
        <f>SaisieNote!T50</f>
        <v>3</v>
      </c>
      <c r="T58" s="43">
        <f t="shared" si="46"/>
        <v>0</v>
      </c>
      <c r="U58" s="59">
        <f t="shared" si="47"/>
        <v>2</v>
      </c>
      <c r="V58" s="45">
        <f t="shared" si="48"/>
        <v>0</v>
      </c>
      <c r="W58" s="42">
        <f>SaisieNote!V50</f>
        <v>0</v>
      </c>
      <c r="X58" s="43">
        <f t="shared" si="49"/>
        <v>0</v>
      </c>
      <c r="Y58" s="42">
        <f>SaisieNote!X50</f>
        <v>2</v>
      </c>
      <c r="Z58" s="43">
        <f t="shared" si="50"/>
        <v>0</v>
      </c>
      <c r="AA58" s="42">
        <f>SaisieNote!Z50</f>
        <v>4</v>
      </c>
      <c r="AB58" s="43">
        <f t="shared" si="51"/>
        <v>0</v>
      </c>
      <c r="AC58" s="59">
        <f t="shared" si="52"/>
        <v>2</v>
      </c>
      <c r="AD58" s="45">
        <f t="shared" si="53"/>
        <v>0</v>
      </c>
      <c r="AE58" s="60">
        <f t="shared" si="54"/>
        <v>3.0370370370370372</v>
      </c>
      <c r="AF58" s="66">
        <f t="shared" si="55"/>
        <v>0</v>
      </c>
      <c r="AG58" s="81" t="str">
        <f t="shared" si="56"/>
        <v>Rattrapage</v>
      </c>
      <c r="AH58" s="58">
        <f>SaisieNote!AD50</f>
        <v>3.6666666666666665</v>
      </c>
      <c r="AI58" s="84">
        <f t="shared" si="57"/>
        <v>0</v>
      </c>
      <c r="AJ58" s="25" t="e">
        <f>SaisieNote!AG50</f>
        <v>#VALUE!</v>
      </c>
      <c r="AK58" s="84" t="e">
        <f t="shared" si="58"/>
        <v>#VALUE!</v>
      </c>
      <c r="AL58" s="25" t="e">
        <f>SaisieNote!AJ50</f>
        <v>#VALUE!</v>
      </c>
      <c r="AM58" s="84" t="e">
        <f t="shared" si="59"/>
        <v>#VALUE!</v>
      </c>
      <c r="AN58" s="59" t="e">
        <f t="shared" si="60"/>
        <v>#VALUE!</v>
      </c>
      <c r="AO58" s="85" t="e">
        <f t="shared" si="61"/>
        <v>#VALUE!</v>
      </c>
      <c r="AP58" s="213">
        <f>SaisieNote!AL50</f>
        <v>0</v>
      </c>
      <c r="AQ58" s="213">
        <f t="shared" si="62"/>
        <v>0</v>
      </c>
      <c r="AR58" s="213" t="str">
        <f>SaisieNote!AN50</f>
        <v>Abs</v>
      </c>
      <c r="AS58" s="213">
        <f t="shared" si="63"/>
        <v>3</v>
      </c>
      <c r="AT58" s="213">
        <f>SaisieNote!AP50</f>
        <v>0.5</v>
      </c>
      <c r="AU58" s="84">
        <f t="shared" si="64"/>
        <v>0</v>
      </c>
      <c r="AV58" s="59" t="e">
        <f t="shared" si="65"/>
        <v>#VALUE!</v>
      </c>
      <c r="AW58" s="85" t="e">
        <f t="shared" si="66"/>
        <v>#VALUE!</v>
      </c>
      <c r="AX58" s="25" t="str">
        <f>SaisieNote!AR50</f>
        <v>\</v>
      </c>
      <c r="AY58" s="84">
        <f t="shared" si="67"/>
        <v>2</v>
      </c>
      <c r="AZ58" s="25" t="str">
        <f>SaisieNote!AT50</f>
        <v>\</v>
      </c>
      <c r="BA58" s="84">
        <f t="shared" si="68"/>
        <v>2</v>
      </c>
      <c r="BB58" s="25">
        <f>SaisieNote!AV50</f>
        <v>0.5</v>
      </c>
      <c r="BC58" s="84">
        <f t="shared" si="69"/>
        <v>0</v>
      </c>
      <c r="BD58" s="59" t="e">
        <f t="shared" si="70"/>
        <v>#VALUE!</v>
      </c>
      <c r="BE58" s="85" t="e">
        <f t="shared" si="71"/>
        <v>#VALUE!</v>
      </c>
      <c r="BF58" s="60" t="e">
        <f t="shared" si="72"/>
        <v>#VALUE!</v>
      </c>
      <c r="BG58" s="61" t="e">
        <f t="shared" si="73"/>
        <v>#VALUE!</v>
      </c>
      <c r="BH58" s="62" t="e">
        <f t="shared" si="74"/>
        <v>#VALUE!</v>
      </c>
      <c r="BI58" s="61" t="e">
        <f t="shared" si="75"/>
        <v>#VALUE!</v>
      </c>
      <c r="BJ58" s="61" t="e">
        <f t="shared" si="76"/>
        <v>#VALUE!</v>
      </c>
      <c r="BK58" s="296" t="s">
        <v>500</v>
      </c>
    </row>
    <row r="59" spans="1:67" s="30" customFormat="1" ht="24" customHeight="1">
      <c r="A59" s="284">
        <v>19</v>
      </c>
      <c r="B59" s="176" t="s">
        <v>640</v>
      </c>
      <c r="C59" s="176" t="s">
        <v>643</v>
      </c>
      <c r="D59" s="176" t="s">
        <v>644</v>
      </c>
      <c r="E59" s="176" t="s">
        <v>641</v>
      </c>
      <c r="F59" s="176" t="s">
        <v>642</v>
      </c>
      <c r="G59" s="152">
        <f>SaisieNote!H51</f>
        <v>10.833333333333334</v>
      </c>
      <c r="H59" s="43">
        <f t="shared" si="39"/>
        <v>5</v>
      </c>
      <c r="I59" s="42">
        <f>SaisieNote!K51</f>
        <v>10.666666666666666</v>
      </c>
      <c r="J59" s="43">
        <f t="shared" si="40"/>
        <v>5</v>
      </c>
      <c r="K59" s="42">
        <f>SaisieNote!N51</f>
        <v>10.5</v>
      </c>
      <c r="L59" s="43">
        <f t="shared" si="41"/>
        <v>5</v>
      </c>
      <c r="M59" s="59">
        <f t="shared" si="42"/>
        <v>10.666666666666666</v>
      </c>
      <c r="N59" s="45">
        <f t="shared" si="43"/>
        <v>15</v>
      </c>
      <c r="O59" s="42">
        <f>SaisieNote!P51</f>
        <v>11</v>
      </c>
      <c r="P59" s="43">
        <f t="shared" si="44"/>
        <v>3</v>
      </c>
      <c r="Q59" s="42">
        <f>SaisieNote!R51</f>
        <v>8</v>
      </c>
      <c r="R59" s="43">
        <f t="shared" si="45"/>
        <v>0</v>
      </c>
      <c r="S59" s="42">
        <f>SaisieNote!T51</f>
        <v>10.5</v>
      </c>
      <c r="T59" s="43">
        <f t="shared" si="46"/>
        <v>3</v>
      </c>
      <c r="U59" s="59">
        <f t="shared" si="47"/>
        <v>9.8333333333333339</v>
      </c>
      <c r="V59" s="45">
        <f t="shared" si="48"/>
        <v>6</v>
      </c>
      <c r="W59" s="42">
        <f>SaisieNote!V51</f>
        <v>10</v>
      </c>
      <c r="X59" s="43">
        <f t="shared" si="49"/>
        <v>2</v>
      </c>
      <c r="Y59" s="42">
        <f>SaisieNote!X51</f>
        <v>8</v>
      </c>
      <c r="Z59" s="43">
        <f t="shared" si="50"/>
        <v>0</v>
      </c>
      <c r="AA59" s="42">
        <f>SaisieNote!Z51</f>
        <v>8</v>
      </c>
      <c r="AB59" s="43">
        <f t="shared" si="51"/>
        <v>0</v>
      </c>
      <c r="AC59" s="59">
        <f t="shared" si="52"/>
        <v>8.6666666666666661</v>
      </c>
      <c r="AD59" s="45">
        <f t="shared" si="53"/>
        <v>2</v>
      </c>
      <c r="AE59" s="60">
        <f t="shared" si="54"/>
        <v>9.9444444444444446</v>
      </c>
      <c r="AF59" s="66">
        <f t="shared" si="55"/>
        <v>23</v>
      </c>
      <c r="AG59" s="81" t="str">
        <f t="shared" si="56"/>
        <v>Rattrapage</v>
      </c>
      <c r="AH59" s="58">
        <f>SaisieNote!AD51</f>
        <v>6.5</v>
      </c>
      <c r="AI59" s="84">
        <f t="shared" si="57"/>
        <v>0</v>
      </c>
      <c r="AJ59" s="25">
        <f>SaisieNote!AG51</f>
        <v>11</v>
      </c>
      <c r="AK59" s="84">
        <f t="shared" si="58"/>
        <v>5</v>
      </c>
      <c r="AL59" s="25">
        <f>SaisieNote!AJ51</f>
        <v>11.5</v>
      </c>
      <c r="AM59" s="84">
        <f t="shared" si="59"/>
        <v>5</v>
      </c>
      <c r="AN59" s="59">
        <f t="shared" si="60"/>
        <v>9.6666666666666661</v>
      </c>
      <c r="AO59" s="85">
        <f t="shared" si="61"/>
        <v>10</v>
      </c>
      <c r="AP59" s="213">
        <f>SaisieNote!AL51</f>
        <v>7.5</v>
      </c>
      <c r="AQ59" s="213">
        <f t="shared" si="62"/>
        <v>0</v>
      </c>
      <c r="AR59" s="213">
        <f>SaisieNote!AN51</f>
        <v>10</v>
      </c>
      <c r="AS59" s="213">
        <f t="shared" si="63"/>
        <v>3</v>
      </c>
      <c r="AT59" s="213">
        <f>SaisieNote!AP51</f>
        <v>12</v>
      </c>
      <c r="AU59" s="84">
        <f t="shared" si="64"/>
        <v>3</v>
      </c>
      <c r="AV59" s="59">
        <f t="shared" si="65"/>
        <v>9.8333333333333339</v>
      </c>
      <c r="AW59" s="85">
        <f t="shared" si="66"/>
        <v>6</v>
      </c>
      <c r="AX59" s="25">
        <f>SaisieNote!AR51</f>
        <v>10</v>
      </c>
      <c r="AY59" s="84">
        <f t="shared" si="67"/>
        <v>2</v>
      </c>
      <c r="AZ59" s="25">
        <f>SaisieNote!AT51</f>
        <v>10.5</v>
      </c>
      <c r="BA59" s="84">
        <f t="shared" si="68"/>
        <v>2</v>
      </c>
      <c r="BB59" s="25">
        <f>SaisieNote!AV51</f>
        <v>13</v>
      </c>
      <c r="BC59" s="84">
        <f t="shared" si="69"/>
        <v>2</v>
      </c>
      <c r="BD59" s="59">
        <f t="shared" si="70"/>
        <v>11.166666666666666</v>
      </c>
      <c r="BE59" s="85">
        <f t="shared" si="71"/>
        <v>6</v>
      </c>
      <c r="BF59" s="60">
        <f t="shared" si="72"/>
        <v>10.055555555555555</v>
      </c>
      <c r="BG59" s="61">
        <f t="shared" si="73"/>
        <v>30</v>
      </c>
      <c r="BH59" s="62">
        <f t="shared" si="74"/>
        <v>10</v>
      </c>
      <c r="BI59" s="61">
        <f t="shared" si="75"/>
        <v>60</v>
      </c>
      <c r="BJ59" s="61">
        <f t="shared" si="76"/>
        <v>180</v>
      </c>
      <c r="BK59" s="81" t="str">
        <f t="shared" si="77"/>
        <v>Admis(e)</v>
      </c>
    </row>
    <row r="60" spans="1:67" s="30" customFormat="1" ht="24" customHeight="1">
      <c r="A60" s="284">
        <v>20</v>
      </c>
      <c r="B60" s="176" t="s">
        <v>343</v>
      </c>
      <c r="C60" s="176" t="s">
        <v>344</v>
      </c>
      <c r="D60" s="176" t="s">
        <v>118</v>
      </c>
      <c r="E60" s="176" t="s">
        <v>645</v>
      </c>
      <c r="F60" s="176" t="s">
        <v>5</v>
      </c>
      <c r="G60" s="152">
        <f>SaisieNote!H52</f>
        <v>9.3333333333333339</v>
      </c>
      <c r="H60" s="43">
        <f t="shared" si="39"/>
        <v>0</v>
      </c>
      <c r="I60" s="42">
        <f>SaisieNote!K52</f>
        <v>12.166666666666666</v>
      </c>
      <c r="J60" s="43">
        <f t="shared" si="40"/>
        <v>5</v>
      </c>
      <c r="K60" s="42">
        <f>SaisieNote!N52</f>
        <v>10.17</v>
      </c>
      <c r="L60" s="43">
        <f t="shared" si="41"/>
        <v>5</v>
      </c>
      <c r="M60" s="59">
        <f t="shared" si="42"/>
        <v>10.556666666666667</v>
      </c>
      <c r="N60" s="45">
        <f t="shared" si="43"/>
        <v>15</v>
      </c>
      <c r="O60" s="42">
        <f>SaisieNote!P52</f>
        <v>10</v>
      </c>
      <c r="P60" s="43">
        <f t="shared" si="44"/>
        <v>3</v>
      </c>
      <c r="Q60" s="42">
        <f>SaisieNote!R52</f>
        <v>11.5</v>
      </c>
      <c r="R60" s="43">
        <f t="shared" si="45"/>
        <v>3</v>
      </c>
      <c r="S60" s="42">
        <f>SaisieNote!T52</f>
        <v>13</v>
      </c>
      <c r="T60" s="43">
        <f t="shared" si="46"/>
        <v>3</v>
      </c>
      <c r="U60" s="59">
        <f t="shared" si="47"/>
        <v>11.5</v>
      </c>
      <c r="V60" s="45">
        <f t="shared" si="48"/>
        <v>9</v>
      </c>
      <c r="W60" s="42">
        <f>SaisieNote!V52</f>
        <v>2</v>
      </c>
      <c r="X60" s="43">
        <f t="shared" si="49"/>
        <v>0</v>
      </c>
      <c r="Y60" s="42">
        <f>SaisieNote!X52</f>
        <v>10</v>
      </c>
      <c r="Z60" s="43">
        <f t="shared" si="50"/>
        <v>2</v>
      </c>
      <c r="AA60" s="42">
        <f>SaisieNote!Z52</f>
        <v>8.5</v>
      </c>
      <c r="AB60" s="43">
        <f t="shared" si="51"/>
        <v>0</v>
      </c>
      <c r="AC60" s="59">
        <f t="shared" si="52"/>
        <v>6.833333333333333</v>
      </c>
      <c r="AD60" s="45">
        <f t="shared" si="53"/>
        <v>2</v>
      </c>
      <c r="AE60" s="60">
        <f t="shared" si="54"/>
        <v>10.043703703703704</v>
      </c>
      <c r="AF60" s="66">
        <f t="shared" si="55"/>
        <v>30</v>
      </c>
      <c r="AG60" s="81" t="str">
        <f t="shared" si="56"/>
        <v>Admis(e)</v>
      </c>
      <c r="AH60" s="58">
        <f>SaisieNote!AD52</f>
        <v>7.333333333333333</v>
      </c>
      <c r="AI60" s="84">
        <f t="shared" si="57"/>
        <v>0</v>
      </c>
      <c r="AJ60" s="25">
        <f>SaisieNote!AG52</f>
        <v>7.333333333333333</v>
      </c>
      <c r="AK60" s="84">
        <f t="shared" si="58"/>
        <v>0</v>
      </c>
      <c r="AL60" s="25">
        <f>SaisieNote!AJ52</f>
        <v>10.83</v>
      </c>
      <c r="AM60" s="84">
        <f t="shared" si="59"/>
        <v>5</v>
      </c>
      <c r="AN60" s="59">
        <f t="shared" si="60"/>
        <v>8.4988888888888887</v>
      </c>
      <c r="AO60" s="85">
        <f t="shared" si="61"/>
        <v>5</v>
      </c>
      <c r="AP60" s="213">
        <f>SaisieNote!AL52</f>
        <v>7.5</v>
      </c>
      <c r="AQ60" s="213">
        <f t="shared" si="62"/>
        <v>0</v>
      </c>
      <c r="AR60" s="213">
        <f>SaisieNote!AN52</f>
        <v>7.5</v>
      </c>
      <c r="AS60" s="213">
        <f t="shared" si="63"/>
        <v>0</v>
      </c>
      <c r="AT60" s="213">
        <f>SaisieNote!AP52</f>
        <v>6</v>
      </c>
      <c r="AU60" s="84">
        <f t="shared" si="64"/>
        <v>0</v>
      </c>
      <c r="AV60" s="59">
        <f t="shared" si="65"/>
        <v>7</v>
      </c>
      <c r="AW60" s="85">
        <f t="shared" si="66"/>
        <v>0</v>
      </c>
      <c r="AX60" s="25">
        <f>SaisieNote!AR52</f>
        <v>3.5</v>
      </c>
      <c r="AY60" s="84">
        <f t="shared" si="67"/>
        <v>0</v>
      </c>
      <c r="AZ60" s="25">
        <f>SaisieNote!AT52</f>
        <v>12</v>
      </c>
      <c r="BA60" s="84">
        <f t="shared" si="68"/>
        <v>2</v>
      </c>
      <c r="BB60" s="25">
        <f>SaisieNote!AV52</f>
        <v>10</v>
      </c>
      <c r="BC60" s="84">
        <f t="shared" si="69"/>
        <v>2</v>
      </c>
      <c r="BD60" s="59">
        <f t="shared" si="70"/>
        <v>8.5</v>
      </c>
      <c r="BE60" s="85">
        <f t="shared" si="71"/>
        <v>4</v>
      </c>
      <c r="BF60" s="60">
        <f t="shared" si="72"/>
        <v>7.9995061728395065</v>
      </c>
      <c r="BG60" s="61">
        <f t="shared" si="73"/>
        <v>9</v>
      </c>
      <c r="BH60" s="62">
        <f t="shared" si="74"/>
        <v>9.0216049382716044</v>
      </c>
      <c r="BI60" s="61">
        <f t="shared" si="75"/>
        <v>39</v>
      </c>
      <c r="BJ60" s="61">
        <f t="shared" si="76"/>
        <v>39</v>
      </c>
      <c r="BK60" s="297" t="s">
        <v>500</v>
      </c>
    </row>
    <row r="61" spans="1:67" s="30" customFormat="1" ht="24" customHeight="1">
      <c r="A61" s="284">
        <v>21</v>
      </c>
      <c r="B61" s="176" t="s">
        <v>345</v>
      </c>
      <c r="C61" s="176" t="s">
        <v>346</v>
      </c>
      <c r="D61" s="176" t="s">
        <v>347</v>
      </c>
      <c r="E61" s="176" t="s">
        <v>646</v>
      </c>
      <c r="F61" s="176" t="s">
        <v>348</v>
      </c>
      <c r="G61" s="152">
        <f>SaisieNote!H53</f>
        <v>12</v>
      </c>
      <c r="H61" s="43">
        <f t="shared" si="39"/>
        <v>5</v>
      </c>
      <c r="I61" s="42">
        <f>SaisieNote!K53</f>
        <v>11.666666666666666</v>
      </c>
      <c r="J61" s="43">
        <f t="shared" si="40"/>
        <v>5</v>
      </c>
      <c r="K61" s="42">
        <f>SaisieNote!N53</f>
        <v>6.833333333333333</v>
      </c>
      <c r="L61" s="43">
        <f t="shared" si="41"/>
        <v>0</v>
      </c>
      <c r="M61" s="59">
        <f t="shared" si="42"/>
        <v>10.166666666666666</v>
      </c>
      <c r="N61" s="45">
        <f t="shared" si="43"/>
        <v>15</v>
      </c>
      <c r="O61" s="42">
        <f>SaisieNote!P53</f>
        <v>10</v>
      </c>
      <c r="P61" s="43">
        <f t="shared" si="44"/>
        <v>3</v>
      </c>
      <c r="Q61" s="42">
        <f>SaisieNote!R53</f>
        <v>10.5</v>
      </c>
      <c r="R61" s="43">
        <f t="shared" si="45"/>
        <v>3</v>
      </c>
      <c r="S61" s="42">
        <f>SaisieNote!T53</f>
        <v>14</v>
      </c>
      <c r="T61" s="43">
        <f t="shared" si="46"/>
        <v>3</v>
      </c>
      <c r="U61" s="59">
        <f t="shared" si="47"/>
        <v>11.5</v>
      </c>
      <c r="V61" s="45">
        <f t="shared" si="48"/>
        <v>9</v>
      </c>
      <c r="W61" s="42">
        <f>SaisieNote!V53</f>
        <v>7</v>
      </c>
      <c r="X61" s="43">
        <f t="shared" si="49"/>
        <v>0</v>
      </c>
      <c r="Y61" s="42">
        <f>SaisieNote!X53</f>
        <v>10</v>
      </c>
      <c r="Z61" s="43">
        <f t="shared" si="50"/>
        <v>2</v>
      </c>
      <c r="AA61" s="42">
        <f>SaisieNote!Z53</f>
        <v>10</v>
      </c>
      <c r="AB61" s="43">
        <f t="shared" si="51"/>
        <v>2</v>
      </c>
      <c r="AC61" s="59">
        <f t="shared" si="52"/>
        <v>9</v>
      </c>
      <c r="AD61" s="45">
        <f t="shared" si="53"/>
        <v>4</v>
      </c>
      <c r="AE61" s="60">
        <f t="shared" si="54"/>
        <v>10.351851851851851</v>
      </c>
      <c r="AF61" s="66">
        <f t="shared" si="55"/>
        <v>30</v>
      </c>
      <c r="AG61" s="81" t="s">
        <v>1191</v>
      </c>
      <c r="AH61" s="58">
        <f>SaisieNote!AD53</f>
        <v>10.5</v>
      </c>
      <c r="AI61" s="84">
        <f t="shared" si="57"/>
        <v>5</v>
      </c>
      <c r="AJ61" s="25">
        <f>SaisieNote!AG53</f>
        <v>11.666666666666666</v>
      </c>
      <c r="AK61" s="84">
        <f t="shared" si="58"/>
        <v>5</v>
      </c>
      <c r="AL61" s="25">
        <f>SaisieNote!AJ53</f>
        <v>13.33</v>
      </c>
      <c r="AM61" s="84">
        <f t="shared" si="59"/>
        <v>5</v>
      </c>
      <c r="AN61" s="59">
        <f t="shared" si="60"/>
        <v>11.832222222222221</v>
      </c>
      <c r="AO61" s="85">
        <f t="shared" si="61"/>
        <v>15</v>
      </c>
      <c r="AP61" s="213">
        <f>SaisieNote!AL53</f>
        <v>5.5</v>
      </c>
      <c r="AQ61" s="213">
        <f t="shared" si="62"/>
        <v>0</v>
      </c>
      <c r="AR61" s="213">
        <f>SaisieNote!AN53</f>
        <v>10</v>
      </c>
      <c r="AS61" s="213">
        <f t="shared" si="63"/>
        <v>3</v>
      </c>
      <c r="AT61" s="213">
        <f>SaisieNote!AP53</f>
        <v>6.5</v>
      </c>
      <c r="AU61" s="84">
        <f t="shared" si="64"/>
        <v>0</v>
      </c>
      <c r="AV61" s="59">
        <f t="shared" si="65"/>
        <v>7.333333333333333</v>
      </c>
      <c r="AW61" s="85">
        <f t="shared" si="66"/>
        <v>3</v>
      </c>
      <c r="AX61" s="25">
        <f>SaisieNote!AR53</f>
        <v>12</v>
      </c>
      <c r="AY61" s="84">
        <f t="shared" si="67"/>
        <v>2</v>
      </c>
      <c r="AZ61" s="25">
        <f>SaisieNote!AT53</f>
        <v>13</v>
      </c>
      <c r="BA61" s="84">
        <f t="shared" si="68"/>
        <v>2</v>
      </c>
      <c r="BB61" s="25">
        <f>SaisieNote!AV53</f>
        <v>7.5</v>
      </c>
      <c r="BC61" s="84">
        <f t="shared" si="69"/>
        <v>0</v>
      </c>
      <c r="BD61" s="59">
        <f t="shared" si="70"/>
        <v>10.833333333333334</v>
      </c>
      <c r="BE61" s="85">
        <f t="shared" si="71"/>
        <v>6</v>
      </c>
      <c r="BF61" s="60">
        <f t="shared" si="72"/>
        <v>10.110617283950617</v>
      </c>
      <c r="BG61" s="61">
        <f t="shared" si="73"/>
        <v>30</v>
      </c>
      <c r="BH61" s="62">
        <f t="shared" si="74"/>
        <v>10.231234567901234</v>
      </c>
      <c r="BI61" s="61">
        <f t="shared" si="75"/>
        <v>60</v>
      </c>
      <c r="BJ61" s="61">
        <f t="shared" si="76"/>
        <v>180</v>
      </c>
      <c r="BK61" s="81" t="str">
        <f t="shared" si="77"/>
        <v>Admis(e)</v>
      </c>
    </row>
    <row r="62" spans="1:67" s="11" customFormat="1" ht="24" customHeight="1">
      <c r="A62" s="284">
        <v>22</v>
      </c>
      <c r="B62" s="194" t="s">
        <v>349</v>
      </c>
      <c r="C62" s="194" t="s">
        <v>71</v>
      </c>
      <c r="D62" s="194" t="s">
        <v>350</v>
      </c>
      <c r="E62" s="194" t="s">
        <v>647</v>
      </c>
      <c r="F62" s="194" t="s">
        <v>8</v>
      </c>
      <c r="G62" s="195">
        <f>SaisieNote!H54</f>
        <v>11</v>
      </c>
      <c r="H62" s="196">
        <f t="shared" si="39"/>
        <v>5</v>
      </c>
      <c r="I62" s="197">
        <f>SaisieNote!K54</f>
        <v>8</v>
      </c>
      <c r="J62" s="196">
        <f t="shared" si="40"/>
        <v>0</v>
      </c>
      <c r="K62" s="197">
        <f>SaisieNote!N54</f>
        <v>10.833333333333334</v>
      </c>
      <c r="L62" s="196">
        <f t="shared" si="41"/>
        <v>5</v>
      </c>
      <c r="M62" s="198">
        <f t="shared" si="42"/>
        <v>9.9444444444444446</v>
      </c>
      <c r="N62" s="199">
        <f t="shared" si="43"/>
        <v>10</v>
      </c>
      <c r="O62" s="197">
        <f>SaisieNote!P54</f>
        <v>9</v>
      </c>
      <c r="P62" s="196">
        <f t="shared" si="44"/>
        <v>0</v>
      </c>
      <c r="Q62" s="197">
        <f>SaisieNote!R54</f>
        <v>10</v>
      </c>
      <c r="R62" s="196">
        <f t="shared" si="45"/>
        <v>3</v>
      </c>
      <c r="S62" s="197">
        <f>SaisieNote!T54</f>
        <v>12</v>
      </c>
      <c r="T62" s="196">
        <f t="shared" si="46"/>
        <v>3</v>
      </c>
      <c r="U62" s="198">
        <f t="shared" si="47"/>
        <v>10.333333333333334</v>
      </c>
      <c r="V62" s="199">
        <f t="shared" si="48"/>
        <v>9</v>
      </c>
      <c r="W62" s="197">
        <f>SaisieNote!V54</f>
        <v>5</v>
      </c>
      <c r="X62" s="196">
        <f t="shared" si="49"/>
        <v>0</v>
      </c>
      <c r="Y62" s="197">
        <f>SaisieNote!X54</f>
        <v>6</v>
      </c>
      <c r="Z62" s="196">
        <f t="shared" si="50"/>
        <v>0</v>
      </c>
      <c r="AA62" s="197">
        <f>SaisieNote!Z54</f>
        <v>13</v>
      </c>
      <c r="AB62" s="196">
        <f t="shared" si="51"/>
        <v>2</v>
      </c>
      <c r="AC62" s="198">
        <f t="shared" si="52"/>
        <v>8</v>
      </c>
      <c r="AD62" s="199">
        <f t="shared" si="53"/>
        <v>2</v>
      </c>
      <c r="AE62" s="200">
        <f t="shared" si="54"/>
        <v>9.6419753086419764</v>
      </c>
      <c r="AF62" s="201">
        <f t="shared" si="55"/>
        <v>21</v>
      </c>
      <c r="AG62" s="202" t="str">
        <f t="shared" si="56"/>
        <v>Rattrapage</v>
      </c>
      <c r="AH62" s="58">
        <f>SaisieNote!AD54</f>
        <v>12.33</v>
      </c>
      <c r="AI62" s="84">
        <f t="shared" si="57"/>
        <v>5</v>
      </c>
      <c r="AJ62" s="25">
        <f>SaisieNote!AG54</f>
        <v>8.67</v>
      </c>
      <c r="AK62" s="84">
        <f t="shared" si="58"/>
        <v>0</v>
      </c>
      <c r="AL62" s="25">
        <f>SaisieNote!AJ54</f>
        <v>11.33</v>
      </c>
      <c r="AM62" s="84">
        <f t="shared" si="59"/>
        <v>5</v>
      </c>
      <c r="AN62" s="59">
        <f t="shared" si="60"/>
        <v>10.776666666666666</v>
      </c>
      <c r="AO62" s="85">
        <f t="shared" si="61"/>
        <v>15</v>
      </c>
      <c r="AP62" s="213">
        <f>SaisieNote!AL54</f>
        <v>4.5</v>
      </c>
      <c r="AQ62" s="213">
        <f t="shared" si="62"/>
        <v>0</v>
      </c>
      <c r="AR62" s="213">
        <f>SaisieNote!AN54</f>
        <v>10</v>
      </c>
      <c r="AS62" s="213">
        <f t="shared" si="63"/>
        <v>3</v>
      </c>
      <c r="AT62" s="213">
        <f>SaisieNote!AP54</f>
        <v>8.5</v>
      </c>
      <c r="AU62" s="84">
        <f t="shared" si="64"/>
        <v>0</v>
      </c>
      <c r="AV62" s="59">
        <f t="shared" si="65"/>
        <v>7.666666666666667</v>
      </c>
      <c r="AW62" s="85">
        <f t="shared" si="66"/>
        <v>3</v>
      </c>
      <c r="AX62" s="25">
        <f>SaisieNote!AR54</f>
        <v>10</v>
      </c>
      <c r="AY62" s="84">
        <f t="shared" si="67"/>
        <v>2</v>
      </c>
      <c r="AZ62" s="25">
        <f>SaisieNote!AT54</f>
        <v>10</v>
      </c>
      <c r="BA62" s="84">
        <f t="shared" si="68"/>
        <v>2</v>
      </c>
      <c r="BB62" s="25">
        <f>SaisieNote!AV54</f>
        <v>9</v>
      </c>
      <c r="BC62" s="84">
        <f t="shared" si="69"/>
        <v>0</v>
      </c>
      <c r="BD62" s="59">
        <f t="shared" si="70"/>
        <v>9.6666666666666661</v>
      </c>
      <c r="BE62" s="85">
        <f t="shared" si="71"/>
        <v>4</v>
      </c>
      <c r="BF62" s="60">
        <f t="shared" si="72"/>
        <v>9.4933333333333323</v>
      </c>
      <c r="BG62" s="61">
        <f t="shared" si="73"/>
        <v>22</v>
      </c>
      <c r="BH62" s="62">
        <f t="shared" si="74"/>
        <v>9.5676543209876534</v>
      </c>
      <c r="BI62" s="61">
        <f t="shared" si="75"/>
        <v>43</v>
      </c>
      <c r="BJ62" s="61">
        <f t="shared" si="76"/>
        <v>43</v>
      </c>
      <c r="BK62" s="296" t="s">
        <v>500</v>
      </c>
    </row>
    <row r="63" spans="1:67" s="11" customFormat="1" ht="20.25" customHeight="1">
      <c r="A63" s="203"/>
      <c r="B63" s="204"/>
      <c r="C63" s="204"/>
      <c r="D63" s="204"/>
      <c r="E63" s="204"/>
      <c r="F63" s="204"/>
      <c r="G63" s="154"/>
      <c r="H63" s="155"/>
      <c r="I63" s="154"/>
      <c r="J63" s="155"/>
      <c r="K63" s="154"/>
      <c r="L63" s="155"/>
      <c r="M63" s="153"/>
      <c r="N63" s="155"/>
      <c r="O63" s="154"/>
      <c r="P63" s="155"/>
      <c r="Q63" s="154"/>
      <c r="R63" s="155"/>
      <c r="S63" s="154"/>
      <c r="T63" s="155"/>
      <c r="U63" s="153"/>
      <c r="V63" s="155"/>
      <c r="W63" s="154"/>
      <c r="X63" s="155"/>
      <c r="Y63" s="154"/>
      <c r="Z63" s="155"/>
      <c r="AA63" s="154"/>
      <c r="AB63" s="155"/>
      <c r="AC63" s="153"/>
      <c r="AD63" s="155"/>
      <c r="AE63" s="153"/>
      <c r="AF63" s="156"/>
      <c r="AG63" s="205"/>
      <c r="AH63" s="190"/>
      <c r="AI63" s="191"/>
      <c r="AJ63" s="192"/>
      <c r="AK63" s="191"/>
      <c r="AL63" s="192"/>
      <c r="AM63" s="191"/>
      <c r="AN63" s="72"/>
      <c r="AO63" s="158"/>
      <c r="AP63" s="74"/>
      <c r="AQ63" s="157"/>
      <c r="AR63" s="74"/>
      <c r="AS63" s="157"/>
      <c r="AT63" s="74"/>
      <c r="AU63" s="157"/>
      <c r="AV63" s="72"/>
      <c r="AW63" s="158"/>
      <c r="AX63" s="74"/>
      <c r="AY63" s="157"/>
      <c r="AZ63" s="74"/>
      <c r="BA63" s="157"/>
      <c r="BB63" s="74"/>
      <c r="BC63" s="157"/>
      <c r="BD63" s="72"/>
      <c r="BE63" s="158"/>
      <c r="BF63" s="72"/>
      <c r="BG63" s="69"/>
      <c r="BH63" s="74"/>
      <c r="BI63" s="69"/>
      <c r="BJ63" s="69"/>
      <c r="BK63" s="75"/>
    </row>
    <row r="64" spans="1:67" s="11" customFormat="1" ht="20.25" customHeight="1">
      <c r="A64" s="49"/>
      <c r="B64" s="193"/>
      <c r="C64" s="193"/>
      <c r="D64" s="193"/>
      <c r="E64" s="193"/>
      <c r="F64" s="193"/>
      <c r="G64" s="70"/>
      <c r="H64" s="68"/>
      <c r="I64" s="70"/>
      <c r="J64" s="68"/>
      <c r="K64" s="70"/>
      <c r="L64" s="68"/>
      <c r="M64" s="72"/>
      <c r="N64" s="68"/>
      <c r="O64" s="70"/>
      <c r="P64" s="68"/>
      <c r="Q64" s="70"/>
      <c r="R64" s="68"/>
      <c r="S64" s="70"/>
      <c r="T64" s="68"/>
      <c r="U64" s="72"/>
      <c r="V64" s="68"/>
      <c r="W64" s="70"/>
      <c r="X64" s="68"/>
      <c r="Y64" s="70"/>
      <c r="Z64" s="68"/>
      <c r="AA64" s="70"/>
      <c r="AB64" s="68"/>
      <c r="AC64" s="72"/>
      <c r="AD64" s="68"/>
      <c r="AE64" s="72"/>
      <c r="AF64" s="71"/>
      <c r="AG64" s="75"/>
      <c r="AH64" s="190"/>
      <c r="AI64" s="191"/>
      <c r="AJ64" s="192"/>
      <c r="AK64" s="191"/>
      <c r="AL64" s="192"/>
      <c r="AM64" s="191"/>
      <c r="AN64" s="72"/>
      <c r="AO64" s="158"/>
      <c r="AP64" s="74"/>
      <c r="AQ64" s="157"/>
      <c r="AR64" s="74"/>
      <c r="AS64" s="157"/>
      <c r="AT64" s="74"/>
      <c r="AU64" s="157"/>
      <c r="AV64" s="72"/>
      <c r="AW64" s="158"/>
      <c r="AX64" s="74"/>
      <c r="AY64" s="157"/>
      <c r="AZ64" s="72"/>
      <c r="BA64" s="5"/>
      <c r="BB64" s="5"/>
      <c r="BC64" s="5"/>
      <c r="BD64" s="5"/>
      <c r="BE64"/>
      <c r="BF64" s="72"/>
      <c r="BG64" s="328"/>
      <c r="BH64" s="328"/>
      <c r="BI64" s="328"/>
      <c r="BJ64" s="328"/>
      <c r="BK64" s="328"/>
      <c r="BL64" s="293"/>
      <c r="BM64" s="293"/>
      <c r="BN64" s="293"/>
      <c r="BO64" s="293"/>
    </row>
    <row r="65" spans="1:64" s="11" customFormat="1" ht="18.75" customHeight="1">
      <c r="A65" s="49"/>
      <c r="B65" s="10"/>
      <c r="C65" s="10"/>
      <c r="D65" s="10"/>
      <c r="E65" s="10"/>
      <c r="F65" s="10"/>
      <c r="G65" s="70"/>
      <c r="H65" s="68"/>
      <c r="I65" s="70"/>
      <c r="J65" s="68"/>
      <c r="K65" s="70"/>
      <c r="L65" s="68"/>
      <c r="M65" s="72"/>
      <c r="N65" s="68"/>
      <c r="O65" s="70"/>
      <c r="P65" s="68"/>
      <c r="Q65" s="70"/>
      <c r="R65" s="68"/>
      <c r="S65" s="70"/>
      <c r="T65" s="68"/>
      <c r="U65" s="72"/>
      <c r="V65" s="68"/>
      <c r="W65" s="70"/>
      <c r="X65" s="68"/>
      <c r="Y65" s="70"/>
      <c r="Z65" s="68"/>
      <c r="AA65" s="70"/>
      <c r="AB65" s="68"/>
      <c r="AC65" s="339"/>
      <c r="AD65" s="339"/>
      <c r="AE65" s="339"/>
      <c r="AF65" s="337"/>
      <c r="AG65" s="337"/>
      <c r="AH65" s="70"/>
      <c r="AI65" s="157"/>
      <c r="AJ65" s="70"/>
      <c r="AK65" s="157"/>
      <c r="AL65" s="70"/>
      <c r="AM65" s="157"/>
      <c r="AN65" s="70"/>
      <c r="AP65" s="70"/>
      <c r="AQ65" s="157"/>
      <c r="AR65" s="70"/>
      <c r="AS65" s="157"/>
      <c r="AT65" s="70"/>
      <c r="AU65" s="157"/>
      <c r="AV65" s="70"/>
      <c r="AX65" s="70"/>
      <c r="AY65" s="157"/>
      <c r="AZ65" s="5"/>
      <c r="BA65" s="5"/>
      <c r="BB65" s="5"/>
      <c r="BC65" s="329"/>
      <c r="BD65" s="329"/>
      <c r="BE65" s="329"/>
      <c r="BF65" s="329"/>
      <c r="BG65" s="329"/>
      <c r="BH65" s="254"/>
      <c r="BI65" s="254"/>
      <c r="BJ65" s="327">
        <f ca="1">TODAY()</f>
        <v>41913</v>
      </c>
      <c r="BK65" s="327"/>
      <c r="BL65" s="292"/>
    </row>
    <row r="66" spans="1:64" ht="15.75">
      <c r="B66" s="41"/>
      <c r="G66" s="8"/>
      <c r="H66" s="8"/>
      <c r="I66" s="99" t="s">
        <v>151</v>
      </c>
      <c r="J66" s="99"/>
      <c r="K66" s="99"/>
      <c r="L66" s="99"/>
      <c r="M66" s="72"/>
      <c r="N66" s="162"/>
      <c r="O66" s="162"/>
      <c r="P66" s="162"/>
      <c r="Q66" s="10"/>
      <c r="R66" s="10"/>
      <c r="S66" s="10"/>
      <c r="T66" s="10"/>
      <c r="U66" s="72"/>
      <c r="V66" s="10"/>
      <c r="W66" s="10"/>
      <c r="X66" s="10"/>
      <c r="Y66" s="10"/>
      <c r="Z66" s="10"/>
      <c r="AA66" s="10"/>
      <c r="AB66" s="10"/>
      <c r="AC66" s="72"/>
      <c r="AD66" s="10"/>
      <c r="AE66" s="10"/>
      <c r="AF66" s="10"/>
      <c r="AG66" s="10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164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</row>
    <row r="67" spans="1:64" ht="15.75">
      <c r="B67" s="4"/>
      <c r="C67" s="4"/>
      <c r="D67" s="4"/>
      <c r="E67" s="4"/>
      <c r="F67" s="4"/>
      <c r="G67" s="164"/>
      <c r="H67" s="164"/>
      <c r="I67" s="8"/>
      <c r="J67" s="165"/>
      <c r="K67" s="166" t="s">
        <v>152</v>
      </c>
      <c r="L67" s="166"/>
      <c r="M67" s="166"/>
      <c r="N67" s="166"/>
      <c r="O67" s="166"/>
      <c r="P67" s="166"/>
      <c r="Q67" s="166"/>
      <c r="R67" s="166"/>
      <c r="S67" s="166"/>
      <c r="T67" s="166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</row>
    <row r="68" spans="1:64" ht="15.75">
      <c r="A68" s="4" t="s">
        <v>154</v>
      </c>
      <c r="B68" s="4"/>
      <c r="C68" s="4"/>
      <c r="D68" s="4"/>
      <c r="E68" s="4"/>
      <c r="F68" s="4"/>
      <c r="G68" s="4"/>
      <c r="H68" s="4"/>
      <c r="I68" s="4"/>
      <c r="M68" s="4" t="s">
        <v>153</v>
      </c>
    </row>
    <row r="69" spans="1:64" ht="15.75">
      <c r="A69" s="4" t="s">
        <v>1187</v>
      </c>
      <c r="B69" s="4"/>
      <c r="C69" s="4"/>
      <c r="D69" s="4"/>
      <c r="E69" s="4"/>
      <c r="F69" s="4"/>
      <c r="G69" s="4"/>
      <c r="H69" s="4"/>
      <c r="I69" s="5"/>
      <c r="J69" s="6"/>
      <c r="K69" s="4"/>
    </row>
    <row r="70" spans="1:64" ht="15.75">
      <c r="C70" s="4"/>
      <c r="D70" s="4"/>
      <c r="E70" s="4"/>
      <c r="F70" s="4"/>
      <c r="G70" s="4"/>
      <c r="H70" s="4"/>
      <c r="I70" s="4"/>
      <c r="J70" s="4"/>
      <c r="K70" s="4"/>
    </row>
    <row r="71" spans="1:64" ht="23.25" customHeight="1">
      <c r="B71" s="4" t="s">
        <v>1227</v>
      </c>
      <c r="D71" s="323" t="s">
        <v>187</v>
      </c>
      <c r="E71" s="323"/>
      <c r="F71" s="323"/>
      <c r="G71" s="323"/>
      <c r="H71" s="323"/>
      <c r="I71" s="323"/>
      <c r="J71" s="323"/>
      <c r="K71" s="323"/>
      <c r="L71" s="323"/>
      <c r="M71" s="323"/>
      <c r="N71" s="323"/>
      <c r="O71" s="323"/>
      <c r="P71" s="323"/>
      <c r="Q71" s="323"/>
      <c r="R71" s="323"/>
      <c r="S71" s="323"/>
      <c r="T71" s="323"/>
      <c r="U71" s="323"/>
      <c r="V71" s="323"/>
      <c r="W71" s="323"/>
      <c r="X71" s="323"/>
      <c r="Y71" s="323"/>
      <c r="Z71" s="323"/>
      <c r="AA71" s="323"/>
      <c r="AB71" s="323"/>
      <c r="AC71" s="323"/>
      <c r="AD71" s="323"/>
      <c r="AE71" s="323"/>
      <c r="AF71" s="323"/>
      <c r="AG71" s="323"/>
      <c r="AH71" s="28"/>
      <c r="AI71" s="28"/>
      <c r="AJ71" s="28"/>
      <c r="AK71" s="28"/>
      <c r="AL71" s="28"/>
      <c r="AM71" s="28"/>
    </row>
    <row r="72" spans="1:64" ht="15.75">
      <c r="B72" s="4" t="s">
        <v>192</v>
      </c>
    </row>
    <row r="74" spans="1:64" ht="21.75" customHeight="1">
      <c r="G74" s="330" t="s">
        <v>239</v>
      </c>
      <c r="H74" s="331"/>
      <c r="I74" s="331"/>
      <c r="J74" s="331"/>
      <c r="K74" s="331"/>
      <c r="L74" s="331"/>
      <c r="M74" s="331"/>
      <c r="N74" s="332"/>
      <c r="O74" s="330" t="s">
        <v>238</v>
      </c>
      <c r="P74" s="331"/>
      <c r="Q74" s="331"/>
      <c r="R74" s="331"/>
      <c r="S74" s="331"/>
      <c r="T74" s="331"/>
      <c r="U74" s="331"/>
      <c r="V74" s="332"/>
      <c r="W74" s="325" t="s">
        <v>166</v>
      </c>
      <c r="X74" s="325"/>
      <c r="Y74" s="325"/>
      <c r="Z74" s="325"/>
      <c r="AA74" s="325"/>
      <c r="AB74" s="325"/>
      <c r="AC74" s="325"/>
      <c r="AD74" s="51"/>
      <c r="AE74" s="9"/>
      <c r="AF74" s="9"/>
      <c r="AG74" s="9"/>
      <c r="AH74" s="330" t="s">
        <v>239</v>
      </c>
      <c r="AI74" s="331"/>
      <c r="AJ74" s="331"/>
      <c r="AK74" s="331"/>
      <c r="AL74" s="331"/>
      <c r="AM74" s="331"/>
      <c r="AN74" s="331"/>
      <c r="AO74" s="332"/>
      <c r="AP74" s="330" t="s">
        <v>238</v>
      </c>
      <c r="AQ74" s="331"/>
      <c r="AR74" s="331"/>
      <c r="AS74" s="331"/>
      <c r="AT74" s="331"/>
      <c r="AU74" s="331"/>
      <c r="AV74" s="331"/>
      <c r="AW74" s="332"/>
      <c r="AX74" s="325" t="s">
        <v>166</v>
      </c>
      <c r="AY74" s="325"/>
      <c r="AZ74" s="325"/>
      <c r="BA74" s="325"/>
      <c r="BB74" s="325"/>
      <c r="BC74" s="325"/>
      <c r="BD74" s="325"/>
      <c r="BE74" s="52"/>
    </row>
    <row r="75" spans="1:64" s="57" customFormat="1" ht="24" customHeight="1">
      <c r="A75" s="53" t="s">
        <v>18</v>
      </c>
      <c r="B75" s="53" t="s">
        <v>19</v>
      </c>
      <c r="C75" s="53" t="s">
        <v>1</v>
      </c>
      <c r="D75" s="53" t="s">
        <v>2</v>
      </c>
      <c r="E75" s="53" t="s">
        <v>189</v>
      </c>
      <c r="F75" s="53" t="s">
        <v>190</v>
      </c>
      <c r="G75" s="53" t="s">
        <v>160</v>
      </c>
      <c r="H75" s="53" t="s">
        <v>3</v>
      </c>
      <c r="I75" s="53" t="s">
        <v>167</v>
      </c>
      <c r="J75" s="53" t="s">
        <v>3</v>
      </c>
      <c r="K75" s="53" t="s">
        <v>161</v>
      </c>
      <c r="L75" s="53" t="s">
        <v>3</v>
      </c>
      <c r="M75" s="161" t="s">
        <v>168</v>
      </c>
      <c r="N75" s="55" t="s">
        <v>169</v>
      </c>
      <c r="O75" s="53" t="s">
        <v>170</v>
      </c>
      <c r="P75" s="53" t="s">
        <v>3</v>
      </c>
      <c r="Q75" s="53" t="s">
        <v>162</v>
      </c>
      <c r="R75" s="53" t="s">
        <v>3</v>
      </c>
      <c r="S75" s="53" t="s">
        <v>180</v>
      </c>
      <c r="T75" s="53" t="s">
        <v>3</v>
      </c>
      <c r="U75" s="161" t="s">
        <v>174</v>
      </c>
      <c r="V75" s="55" t="s">
        <v>169</v>
      </c>
      <c r="W75" s="53" t="s">
        <v>172</v>
      </c>
      <c r="X75" s="53" t="s">
        <v>3</v>
      </c>
      <c r="Y75" s="53" t="s">
        <v>240</v>
      </c>
      <c r="Z75" s="53" t="s">
        <v>3</v>
      </c>
      <c r="AA75" s="53" t="s">
        <v>241</v>
      </c>
      <c r="AB75" s="53" t="s">
        <v>3</v>
      </c>
      <c r="AC75" s="161" t="s">
        <v>185</v>
      </c>
      <c r="AD75" s="55" t="s">
        <v>169</v>
      </c>
      <c r="AE75" s="159" t="s">
        <v>184</v>
      </c>
      <c r="AF75" s="64" t="s">
        <v>242</v>
      </c>
      <c r="AG75" s="53" t="s">
        <v>179</v>
      </c>
      <c r="AH75" s="53" t="s">
        <v>175</v>
      </c>
      <c r="AI75" s="53" t="s">
        <v>3</v>
      </c>
      <c r="AJ75" s="53" t="s">
        <v>181</v>
      </c>
      <c r="AK75" s="53" t="s">
        <v>3</v>
      </c>
      <c r="AL75" s="53" t="s">
        <v>176</v>
      </c>
      <c r="AM75" s="53" t="s">
        <v>3</v>
      </c>
      <c r="AN75" s="53" t="s">
        <v>168</v>
      </c>
      <c r="AO75" s="53" t="s">
        <v>169</v>
      </c>
      <c r="AP75" s="53" t="s">
        <v>4</v>
      </c>
      <c r="AQ75" s="53" t="s">
        <v>3</v>
      </c>
      <c r="AR75" s="53" t="s">
        <v>182</v>
      </c>
      <c r="AS75" s="53" t="s">
        <v>3</v>
      </c>
      <c r="AT75" s="53" t="s">
        <v>163</v>
      </c>
      <c r="AU75" s="53" t="s">
        <v>3</v>
      </c>
      <c r="AV75" s="53" t="s">
        <v>171</v>
      </c>
      <c r="AW75" s="53" t="s">
        <v>169</v>
      </c>
      <c r="AX75" s="53" t="s">
        <v>164</v>
      </c>
      <c r="AY75" s="53" t="s">
        <v>3</v>
      </c>
      <c r="AZ75" s="53" t="s">
        <v>177</v>
      </c>
      <c r="BA75" s="53" t="s">
        <v>3</v>
      </c>
      <c r="BB75" s="53" t="s">
        <v>183</v>
      </c>
      <c r="BC75" s="53" t="s">
        <v>3</v>
      </c>
      <c r="BD75" s="53" t="s">
        <v>185</v>
      </c>
      <c r="BE75" s="53" t="s">
        <v>169</v>
      </c>
      <c r="BF75" s="53" t="s">
        <v>186</v>
      </c>
      <c r="BG75" s="56" t="s">
        <v>242</v>
      </c>
      <c r="BH75" s="53" t="s">
        <v>178</v>
      </c>
      <c r="BI75" s="53" t="s">
        <v>173</v>
      </c>
      <c r="BJ75" s="53" t="s">
        <v>1216</v>
      </c>
      <c r="BK75" s="53" t="s">
        <v>179</v>
      </c>
    </row>
    <row r="76" spans="1:64" ht="24" customHeight="1">
      <c r="A76" s="284">
        <v>1</v>
      </c>
      <c r="B76" s="176" t="s">
        <v>464</v>
      </c>
      <c r="C76" s="176" t="s">
        <v>11</v>
      </c>
      <c r="D76" s="176" t="s">
        <v>465</v>
      </c>
      <c r="E76" s="176" t="s">
        <v>950</v>
      </c>
      <c r="F76" s="176" t="s">
        <v>5</v>
      </c>
      <c r="G76" s="152">
        <f>SaisieNote!H55</f>
        <v>8.3333333333333339</v>
      </c>
      <c r="H76" s="43">
        <f t="shared" ref="H76" si="78">IF(G76&gt;=9.995,5,0)</f>
        <v>0</v>
      </c>
      <c r="I76" s="42">
        <f>SaisieNote!K55</f>
        <v>5.666666666666667</v>
      </c>
      <c r="J76" s="43">
        <f t="shared" ref="J76:L76" si="79">IF(I76&gt;=9.995,5,0)</f>
        <v>0</v>
      </c>
      <c r="K76" s="42">
        <f>SaisieNote!N55</f>
        <v>10</v>
      </c>
      <c r="L76" s="43">
        <f t="shared" si="79"/>
        <v>5</v>
      </c>
      <c r="M76" s="59">
        <f t="shared" ref="M76" si="80">((G76*4)+(I76*4)+(K76*4))/12</f>
        <v>8</v>
      </c>
      <c r="N76" s="45">
        <f t="shared" ref="N76" si="81">IF(M76&gt;=9.995,15,H76+J76+L76)</f>
        <v>5</v>
      </c>
      <c r="O76" s="42">
        <f>SaisieNote!P55</f>
        <v>13.5</v>
      </c>
      <c r="P76" s="43">
        <f t="shared" ref="P76:T76" si="82">IF(O76&gt;=9.995,3,0)</f>
        <v>3</v>
      </c>
      <c r="Q76" s="42">
        <f>SaisieNote!R55</f>
        <v>10</v>
      </c>
      <c r="R76" s="43">
        <f t="shared" si="82"/>
        <v>3</v>
      </c>
      <c r="S76" s="42">
        <f>SaisieNote!T55</f>
        <v>12</v>
      </c>
      <c r="T76" s="43">
        <f t="shared" si="82"/>
        <v>3</v>
      </c>
      <c r="U76" s="59">
        <f t="shared" ref="U76" si="83">((O76*3)+(Q76*3)+(S76*3))/9</f>
        <v>11.833333333333334</v>
      </c>
      <c r="V76" s="45">
        <f t="shared" ref="V76" si="84">IF(U76&gt;=9.995,9,P76+R76+T76)</f>
        <v>9</v>
      </c>
      <c r="W76" s="42">
        <f>SaisieNote!V55</f>
        <v>1</v>
      </c>
      <c r="X76" s="43">
        <f t="shared" ref="X76:AB76" si="85">IF(W76&gt;=9.995,2,0)</f>
        <v>0</v>
      </c>
      <c r="Y76" s="42">
        <f>SaisieNote!X55</f>
        <v>6</v>
      </c>
      <c r="Z76" s="43">
        <f t="shared" si="85"/>
        <v>0</v>
      </c>
      <c r="AA76" s="42">
        <f>SaisieNote!Z55</f>
        <v>10</v>
      </c>
      <c r="AB76" s="43">
        <f t="shared" si="85"/>
        <v>2</v>
      </c>
      <c r="AC76" s="59">
        <f t="shared" ref="AC76" si="86">((W76*2)+(Y76*2)+(AA76*2))/6</f>
        <v>5.666666666666667</v>
      </c>
      <c r="AD76" s="45">
        <f t="shared" ref="AD76" si="87">IF(AC76&gt;=9.995,6,X76+Z76+AB76)</f>
        <v>2</v>
      </c>
      <c r="AE76" s="160">
        <f t="shared" ref="AE76" si="88">((M76*12)+(U76*9)+(AC76*6))/27</f>
        <v>8.7592592592592595</v>
      </c>
      <c r="AF76" s="46">
        <f t="shared" ref="AF76" si="89">IF(AE76&gt;=9.995,30,N76+V76+AD76)</f>
        <v>16</v>
      </c>
      <c r="AG76" s="81" t="str">
        <f t="shared" ref="AG76:AG86" si="90">IF(AE76&gt;=9.995,"Admis(e)","Rattrapage")</f>
        <v>Rattrapage</v>
      </c>
      <c r="AH76" s="58">
        <f>SaisieNote!AD55</f>
        <v>10.833333333333334</v>
      </c>
      <c r="AI76" s="58">
        <f t="shared" ref="AI76:AM76" si="91">IF(AH76&gt;=9.995,5,0)</f>
        <v>5</v>
      </c>
      <c r="AJ76" s="58">
        <f>SaisieNote!AG55</f>
        <v>9.3333333333333339</v>
      </c>
      <c r="AK76" s="58">
        <f t="shared" si="91"/>
        <v>0</v>
      </c>
      <c r="AL76" s="58">
        <f>SaisieNote!AJ55</f>
        <v>15.33</v>
      </c>
      <c r="AM76" s="84">
        <f t="shared" si="91"/>
        <v>5</v>
      </c>
      <c r="AN76" s="44">
        <f t="shared" ref="AN76" si="92">((AH76*4)+(AJ76*4)+(AL76*4))/12</f>
        <v>11.832222222222223</v>
      </c>
      <c r="AO76" s="85">
        <f t="shared" ref="AO76" si="93">IF(AN76&gt;=9.995,15,AI76+AK76+AM76)</f>
        <v>15</v>
      </c>
      <c r="AP76" s="213">
        <f>SaisieNote!AL55</f>
        <v>10</v>
      </c>
      <c r="AQ76" s="213">
        <f t="shared" ref="AQ76:AU76" si="94">IF(AP76&gt;=9.995,3,0)</f>
        <v>3</v>
      </c>
      <c r="AR76" s="213">
        <f>SaisieNote!AN55</f>
        <v>9</v>
      </c>
      <c r="AS76" s="213">
        <f t="shared" si="94"/>
        <v>0</v>
      </c>
      <c r="AT76" s="213">
        <f>SaisieNote!AP55</f>
        <v>5.5</v>
      </c>
      <c r="AU76" s="84">
        <f t="shared" si="94"/>
        <v>0</v>
      </c>
      <c r="AV76" s="44">
        <f t="shared" ref="AV76" si="95">((AP76*3)+(AR76*3)+(AT76*3))/9</f>
        <v>8.1666666666666661</v>
      </c>
      <c r="AW76" s="85">
        <f t="shared" ref="AW76" si="96">IF(AV76&gt;=9.995,9,AQ76+AS76+AU76)</f>
        <v>3</v>
      </c>
      <c r="AX76" s="67">
        <f>SaisieNote!AR55</f>
        <v>10</v>
      </c>
      <c r="AY76" s="84">
        <f t="shared" ref="AY76:BC76" si="97">IF(AX76&gt;=9.995,2,0)</f>
        <v>2</v>
      </c>
      <c r="AZ76" s="67">
        <f>SaisieNote!AT55</f>
        <v>5</v>
      </c>
      <c r="BA76" s="84">
        <f t="shared" si="97"/>
        <v>0</v>
      </c>
      <c r="BB76" s="67">
        <f>SaisieNote!AV55</f>
        <v>10</v>
      </c>
      <c r="BC76" s="84">
        <f t="shared" si="97"/>
        <v>2</v>
      </c>
      <c r="BD76" s="44">
        <f t="shared" ref="BD76" si="98">((AX76*2)+(AZ76*2)+(BB76*2))/6</f>
        <v>8.3333333333333339</v>
      </c>
      <c r="BE76" s="85">
        <f t="shared" ref="BE76" si="99">IF(BD76&gt;=9.995,6,AY76+BA76+BC76)</f>
        <v>4</v>
      </c>
      <c r="BF76" s="60">
        <f t="shared" ref="BF76" si="100">((AN76*12)+(AV76*9)+(BD76*6))/27</f>
        <v>9.8328395061728404</v>
      </c>
      <c r="BG76" s="61">
        <f t="shared" ref="BG76" si="101">IF(BF76&gt;=9.995,30,AO76+AW76+BE76)</f>
        <v>22</v>
      </c>
      <c r="BH76" s="62">
        <f t="shared" ref="BH76" si="102">(AE76+BF76)/2</f>
        <v>9.2960493827160491</v>
      </c>
      <c r="BI76" s="61">
        <f t="shared" ref="BI76" si="103">IF(BH76&gt;=9.995,60,AF76+BG76)</f>
        <v>38</v>
      </c>
      <c r="BJ76" s="61">
        <f t="shared" ref="BJ76:BJ86" si="104">IF(BK76="Admis(e)",180, BI76)</f>
        <v>38</v>
      </c>
      <c r="BK76" s="296" t="s">
        <v>500</v>
      </c>
    </row>
    <row r="77" spans="1:64" ht="24" customHeight="1">
      <c r="A77" s="284">
        <v>2</v>
      </c>
      <c r="B77" s="176" t="s">
        <v>357</v>
      </c>
      <c r="C77" s="176" t="s">
        <v>358</v>
      </c>
      <c r="D77" s="176" t="s">
        <v>51</v>
      </c>
      <c r="E77" s="176" t="s">
        <v>660</v>
      </c>
      <c r="F77" s="176" t="s">
        <v>50</v>
      </c>
      <c r="G77" s="152">
        <f>SaisieNote!H56</f>
        <v>11.5</v>
      </c>
      <c r="H77" s="43">
        <f t="shared" ref="H77:H86" si="105">IF(G77&gt;=9.995,5,0)</f>
        <v>5</v>
      </c>
      <c r="I77" s="42">
        <f>SaisieNote!K56</f>
        <v>11</v>
      </c>
      <c r="J77" s="43">
        <f t="shared" ref="J77:J86" si="106">IF(I77&gt;=9.995,5,0)</f>
        <v>5</v>
      </c>
      <c r="K77" s="42">
        <f>SaisieNote!N56</f>
        <v>9.67</v>
      </c>
      <c r="L77" s="43">
        <f t="shared" ref="L77:L86" si="107">IF(K77&gt;=9.995,5,0)</f>
        <v>0</v>
      </c>
      <c r="M77" s="59">
        <f t="shared" ref="M77:M86" si="108">((G77*4)+(I77*4)+(K77*4))/12</f>
        <v>10.723333333333334</v>
      </c>
      <c r="N77" s="45">
        <f t="shared" ref="N77:N86" si="109">IF(M77&gt;=9.995,15,H77+J77+L77)</f>
        <v>15</v>
      </c>
      <c r="O77" s="42">
        <f>SaisieNote!P56</f>
        <v>10</v>
      </c>
      <c r="P77" s="43">
        <f t="shared" ref="P77:P86" si="110">IF(O77&gt;=9.995,3,0)</f>
        <v>3</v>
      </c>
      <c r="Q77" s="42">
        <f>SaisieNote!R56</f>
        <v>8</v>
      </c>
      <c r="R77" s="43">
        <f t="shared" ref="R77:R86" si="111">IF(Q77&gt;=9.995,3,0)</f>
        <v>0</v>
      </c>
      <c r="S77" s="42">
        <f>SaisieNote!T56</f>
        <v>13.5</v>
      </c>
      <c r="T77" s="43">
        <f t="shared" ref="T77:T86" si="112">IF(S77&gt;=9.995,3,0)</f>
        <v>3</v>
      </c>
      <c r="U77" s="59">
        <f t="shared" ref="U77:U86" si="113">((O77*3)+(Q77*3)+(S77*3))/9</f>
        <v>10.5</v>
      </c>
      <c r="V77" s="45">
        <f t="shared" ref="V77:V86" si="114">IF(U77&gt;=9.995,9,P77+R77+T77)</f>
        <v>9</v>
      </c>
      <c r="W77" s="42" t="str">
        <f>SaisieNote!V56</f>
        <v>\</v>
      </c>
      <c r="X77" s="43">
        <f t="shared" ref="X77:X86" si="115">IF(W77&gt;=9.995,2,0)</f>
        <v>2</v>
      </c>
      <c r="Y77" s="42">
        <f>SaisieNote!X56</f>
        <v>10</v>
      </c>
      <c r="Z77" s="43">
        <f t="shared" ref="Z77:Z86" si="116">IF(Y77&gt;=9.995,2,0)</f>
        <v>2</v>
      </c>
      <c r="AA77" s="42">
        <f>SaisieNote!Z56</f>
        <v>6</v>
      </c>
      <c r="AB77" s="43">
        <f t="shared" ref="AB77:AB86" si="117">IF(AA77&gt;=9.995,2,0)</f>
        <v>0</v>
      </c>
      <c r="AC77" s="59" t="e">
        <f t="shared" ref="AC77:AC86" si="118">((W77*2)+(Y77*2)+(AA77*2))/6</f>
        <v>#VALUE!</v>
      </c>
      <c r="AD77" s="45" t="e">
        <f t="shared" ref="AD77:AD86" si="119">IF(AC77&gt;=9.995,6,X77+Z77+AB77)</f>
        <v>#VALUE!</v>
      </c>
      <c r="AE77" s="160" t="e">
        <f t="shared" ref="AE77:AE86" si="120">((M77*12)+(U77*9)+(AC77*6))/27</f>
        <v>#VALUE!</v>
      </c>
      <c r="AF77" s="46" t="e">
        <f t="shared" ref="AF77:AF86" si="121">IF(AE77&gt;=9.995,30,N77+V77+AD77)</f>
        <v>#VALUE!</v>
      </c>
      <c r="AG77" s="81" t="s">
        <v>1191</v>
      </c>
      <c r="AH77" s="58">
        <f>SaisieNote!AD56</f>
        <v>11.83</v>
      </c>
      <c r="AI77" s="58">
        <f t="shared" ref="AI77:AI86" si="122">IF(AH77&gt;=9.995,5,0)</f>
        <v>5</v>
      </c>
      <c r="AJ77" s="58">
        <f>SaisieNote!AG56</f>
        <v>10.666666666666666</v>
      </c>
      <c r="AK77" s="58">
        <f t="shared" ref="AK77:AK86" si="123">IF(AJ77&gt;=9.995,5,0)</f>
        <v>5</v>
      </c>
      <c r="AL77" s="58">
        <f>SaisieNote!AJ56</f>
        <v>10</v>
      </c>
      <c r="AM77" s="84">
        <f t="shared" ref="AM77:AM86" si="124">IF(AL77&gt;=9.995,5,0)</f>
        <v>5</v>
      </c>
      <c r="AN77" s="44">
        <f t="shared" ref="AN77:AN86" si="125">((AH77*4)+(AJ77*4)+(AL77*4))/12</f>
        <v>10.832222222222223</v>
      </c>
      <c r="AO77" s="85">
        <f t="shared" ref="AO77:AO86" si="126">IF(AN77&gt;=9.995,15,AI77+AK77+AM77)</f>
        <v>15</v>
      </c>
      <c r="AP77" s="213">
        <f>SaisieNote!AL56</f>
        <v>10</v>
      </c>
      <c r="AQ77" s="213">
        <f t="shared" ref="AQ77:AQ86" si="127">IF(AP77&gt;=9.995,3,0)</f>
        <v>3</v>
      </c>
      <c r="AR77" s="213">
        <f>SaisieNote!AN56</f>
        <v>12.5</v>
      </c>
      <c r="AS77" s="213">
        <f t="shared" ref="AS77:AS86" si="128">IF(AR77&gt;=9.995,3,0)</f>
        <v>3</v>
      </c>
      <c r="AT77" s="213">
        <f>SaisieNote!AP56</f>
        <v>5.5</v>
      </c>
      <c r="AU77" s="84">
        <f t="shared" ref="AU77:AU86" si="129">IF(AT77&gt;=9.995,3,0)</f>
        <v>0</v>
      </c>
      <c r="AV77" s="44">
        <f t="shared" ref="AV77:AV86" si="130">((AP77*3)+(AR77*3)+(AT77*3))/9</f>
        <v>9.3333333333333339</v>
      </c>
      <c r="AW77" s="85">
        <f t="shared" ref="AW77:AW86" si="131">IF(AV77&gt;=9.995,9,AQ77+AS77+AU77)</f>
        <v>6</v>
      </c>
      <c r="AX77" s="67">
        <f>SaisieNote!AR56</f>
        <v>12</v>
      </c>
      <c r="AY77" s="84">
        <f t="shared" ref="AY77:AY86" si="132">IF(AX77&gt;=9.995,2,0)</f>
        <v>2</v>
      </c>
      <c r="AZ77" s="67">
        <f>SaisieNote!AT56</f>
        <v>10</v>
      </c>
      <c r="BA77" s="84">
        <f t="shared" ref="BA77:BA86" si="133">IF(AZ77&gt;=9.995,2,0)</f>
        <v>2</v>
      </c>
      <c r="BB77" s="67">
        <f>SaisieNote!AV56</f>
        <v>14.5</v>
      </c>
      <c r="BC77" s="84">
        <f t="shared" ref="BC77:BC86" si="134">IF(BB77&gt;=9.995,2,0)</f>
        <v>2</v>
      </c>
      <c r="BD77" s="44">
        <f t="shared" ref="BD77:BD86" si="135">((AX77*2)+(AZ77*2)+(BB77*2))/6</f>
        <v>12.166666666666666</v>
      </c>
      <c r="BE77" s="85">
        <f t="shared" ref="BE77:BE86" si="136">IF(BD77&gt;=9.995,6,AY77+BA77+BC77)</f>
        <v>6</v>
      </c>
      <c r="BF77" s="60">
        <f t="shared" ref="BF77:BF86" si="137">((AN77*12)+(AV77*9)+(BD77*6))/27</f>
        <v>10.629135802469136</v>
      </c>
      <c r="BG77" s="61">
        <f t="shared" ref="BG77:BG86" si="138">IF(BF77&gt;=9.995,30,AO77+AW77+BE77)</f>
        <v>30</v>
      </c>
      <c r="BH77" s="62" t="e">
        <f t="shared" ref="BH77:BH86" si="139">(AE77+BF77)/2</f>
        <v>#VALUE!</v>
      </c>
      <c r="BI77" s="61" t="e">
        <f t="shared" ref="BI77:BI86" si="140">IF(BH77&gt;=9.995,60,AF77+BG77)</f>
        <v>#VALUE!</v>
      </c>
      <c r="BJ77" s="61" t="e">
        <f t="shared" si="104"/>
        <v>#VALUE!</v>
      </c>
      <c r="BK77" s="81" t="s">
        <v>1232</v>
      </c>
    </row>
    <row r="78" spans="1:64" ht="24" customHeight="1">
      <c r="A78" s="284">
        <v>3</v>
      </c>
      <c r="B78" s="176" t="s">
        <v>662</v>
      </c>
      <c r="C78" s="176" t="s">
        <v>664</v>
      </c>
      <c r="D78" s="176" t="s">
        <v>46</v>
      </c>
      <c r="E78" s="176" t="s">
        <v>663</v>
      </c>
      <c r="F78" s="176" t="s">
        <v>34</v>
      </c>
      <c r="G78" s="152">
        <f>SaisieNote!H57</f>
        <v>10.166666666666666</v>
      </c>
      <c r="H78" s="43">
        <f t="shared" si="105"/>
        <v>5</v>
      </c>
      <c r="I78" s="42">
        <f>SaisieNote!K57</f>
        <v>8.8333333333333339</v>
      </c>
      <c r="J78" s="43">
        <f t="shared" si="106"/>
        <v>0</v>
      </c>
      <c r="K78" s="42">
        <f>SaisieNote!N57</f>
        <v>10.666666666666666</v>
      </c>
      <c r="L78" s="43">
        <f t="shared" si="107"/>
        <v>5</v>
      </c>
      <c r="M78" s="59">
        <f t="shared" si="108"/>
        <v>9.8888888888888875</v>
      </c>
      <c r="N78" s="45">
        <f t="shared" si="109"/>
        <v>10</v>
      </c>
      <c r="O78" s="42">
        <f>SaisieNote!P57</f>
        <v>8</v>
      </c>
      <c r="P78" s="43">
        <f t="shared" si="110"/>
        <v>0</v>
      </c>
      <c r="Q78" s="42">
        <f>SaisieNote!R57</f>
        <v>13</v>
      </c>
      <c r="R78" s="43">
        <f t="shared" si="111"/>
        <v>3</v>
      </c>
      <c r="S78" s="42">
        <f>SaisieNote!T57</f>
        <v>4</v>
      </c>
      <c r="T78" s="43">
        <f t="shared" si="112"/>
        <v>0</v>
      </c>
      <c r="U78" s="59">
        <f t="shared" si="113"/>
        <v>8.3333333333333339</v>
      </c>
      <c r="V78" s="45">
        <f t="shared" si="114"/>
        <v>3</v>
      </c>
      <c r="W78" s="42">
        <f>SaisieNote!V57</f>
        <v>6.5</v>
      </c>
      <c r="X78" s="43">
        <f t="shared" si="115"/>
        <v>0</v>
      </c>
      <c r="Y78" s="42">
        <f>SaisieNote!X57</f>
        <v>5</v>
      </c>
      <c r="Z78" s="43">
        <f t="shared" si="116"/>
        <v>0</v>
      </c>
      <c r="AA78" s="42">
        <f>SaisieNote!Z57</f>
        <v>6</v>
      </c>
      <c r="AB78" s="43">
        <f t="shared" si="117"/>
        <v>0</v>
      </c>
      <c r="AC78" s="59">
        <f t="shared" si="118"/>
        <v>5.833333333333333</v>
      </c>
      <c r="AD78" s="45">
        <f t="shared" si="119"/>
        <v>0</v>
      </c>
      <c r="AE78" s="160">
        <f t="shared" si="120"/>
        <v>8.4691358024691361</v>
      </c>
      <c r="AF78" s="46">
        <f t="shared" si="121"/>
        <v>13</v>
      </c>
      <c r="AG78" s="81" t="str">
        <f t="shared" si="90"/>
        <v>Rattrapage</v>
      </c>
      <c r="AH78" s="58">
        <f>SaisieNote!AD57</f>
        <v>9</v>
      </c>
      <c r="AI78" s="58">
        <f t="shared" si="122"/>
        <v>0</v>
      </c>
      <c r="AJ78" s="58">
        <f>SaisieNote!AG57</f>
        <v>7</v>
      </c>
      <c r="AK78" s="58">
        <f t="shared" si="123"/>
        <v>0</v>
      </c>
      <c r="AL78" s="58">
        <f>SaisieNote!AJ57</f>
        <v>10.833333333333334</v>
      </c>
      <c r="AM78" s="84">
        <f t="shared" si="124"/>
        <v>5</v>
      </c>
      <c r="AN78" s="44">
        <f t="shared" si="125"/>
        <v>8.9444444444444446</v>
      </c>
      <c r="AO78" s="85">
        <f t="shared" si="126"/>
        <v>5</v>
      </c>
      <c r="AP78" s="213">
        <f>SaisieNote!AL57</f>
        <v>10</v>
      </c>
      <c r="AQ78" s="213">
        <f t="shared" si="127"/>
        <v>3</v>
      </c>
      <c r="AR78" s="213">
        <f>SaisieNote!AN57</f>
        <v>8</v>
      </c>
      <c r="AS78" s="213">
        <f t="shared" si="128"/>
        <v>0</v>
      </c>
      <c r="AT78" s="213">
        <f>SaisieNote!AP57</f>
        <v>7</v>
      </c>
      <c r="AU78" s="84">
        <f t="shared" si="129"/>
        <v>0</v>
      </c>
      <c r="AV78" s="44">
        <f t="shared" si="130"/>
        <v>8.3333333333333339</v>
      </c>
      <c r="AW78" s="85">
        <f t="shared" si="131"/>
        <v>3</v>
      </c>
      <c r="AX78" s="67">
        <f>SaisieNote!AR57</f>
        <v>8</v>
      </c>
      <c r="AY78" s="84">
        <f t="shared" si="132"/>
        <v>0</v>
      </c>
      <c r="AZ78" s="67">
        <f>SaisieNote!AT57</f>
        <v>8</v>
      </c>
      <c r="BA78" s="84">
        <f t="shared" si="133"/>
        <v>0</v>
      </c>
      <c r="BB78" s="67">
        <f>SaisieNote!AV57</f>
        <v>10</v>
      </c>
      <c r="BC78" s="84">
        <f t="shared" si="134"/>
        <v>2</v>
      </c>
      <c r="BD78" s="44">
        <f t="shared" si="135"/>
        <v>8.6666666666666661</v>
      </c>
      <c r="BE78" s="85">
        <f t="shared" si="136"/>
        <v>2</v>
      </c>
      <c r="BF78" s="60">
        <f t="shared" si="137"/>
        <v>8.6790123456790127</v>
      </c>
      <c r="BG78" s="61">
        <f t="shared" si="138"/>
        <v>10</v>
      </c>
      <c r="BH78" s="62">
        <f t="shared" si="139"/>
        <v>8.5740740740740744</v>
      </c>
      <c r="BI78" s="61">
        <f t="shared" si="140"/>
        <v>23</v>
      </c>
      <c r="BJ78" s="61">
        <f t="shared" si="104"/>
        <v>23</v>
      </c>
      <c r="BK78" s="81" t="str">
        <f t="shared" ref="BK78:BK86" si="141">IF(BH78&gt;=9.995,"Admis(e)","Ajourné(e )")</f>
        <v>Ajourné(e )</v>
      </c>
    </row>
    <row r="79" spans="1:64" ht="24" customHeight="1">
      <c r="A79" s="284">
        <v>4</v>
      </c>
      <c r="B79" s="176" t="s">
        <v>669</v>
      </c>
      <c r="C79" s="176" t="s">
        <v>672</v>
      </c>
      <c r="D79" s="176" t="s">
        <v>673</v>
      </c>
      <c r="E79" s="176" t="s">
        <v>670</v>
      </c>
      <c r="F79" s="176" t="s">
        <v>671</v>
      </c>
      <c r="G79" s="152">
        <f>SaisieNote!H58</f>
        <v>11</v>
      </c>
      <c r="H79" s="43">
        <f t="shared" si="105"/>
        <v>5</v>
      </c>
      <c r="I79" s="42">
        <f>SaisieNote!K58</f>
        <v>10.333333333333334</v>
      </c>
      <c r="J79" s="43">
        <f t="shared" si="106"/>
        <v>5</v>
      </c>
      <c r="K79" s="42">
        <f>SaisieNote!N58</f>
        <v>12</v>
      </c>
      <c r="L79" s="43">
        <f t="shared" si="107"/>
        <v>5</v>
      </c>
      <c r="M79" s="59">
        <f t="shared" si="108"/>
        <v>11.111111111111112</v>
      </c>
      <c r="N79" s="45">
        <f t="shared" si="109"/>
        <v>15</v>
      </c>
      <c r="O79" s="42">
        <f>SaisieNote!P58</f>
        <v>10</v>
      </c>
      <c r="P79" s="43">
        <f t="shared" si="110"/>
        <v>3</v>
      </c>
      <c r="Q79" s="42">
        <f>SaisieNote!R58</f>
        <v>7.5</v>
      </c>
      <c r="R79" s="43">
        <f t="shared" si="111"/>
        <v>0</v>
      </c>
      <c r="S79" s="42">
        <f>SaisieNote!T58</f>
        <v>9.5</v>
      </c>
      <c r="T79" s="43">
        <f t="shared" si="112"/>
        <v>0</v>
      </c>
      <c r="U79" s="59">
        <f t="shared" si="113"/>
        <v>9</v>
      </c>
      <c r="V79" s="45">
        <f t="shared" si="114"/>
        <v>3</v>
      </c>
      <c r="W79" s="42">
        <f>SaisieNote!V58</f>
        <v>7</v>
      </c>
      <c r="X79" s="43">
        <f t="shared" si="115"/>
        <v>0</v>
      </c>
      <c r="Y79" s="42">
        <f>SaisieNote!X58</f>
        <v>6</v>
      </c>
      <c r="Z79" s="43">
        <f t="shared" si="116"/>
        <v>0</v>
      </c>
      <c r="AA79" s="42">
        <f>SaisieNote!Z58</f>
        <v>10.5</v>
      </c>
      <c r="AB79" s="43">
        <f t="shared" si="117"/>
        <v>2</v>
      </c>
      <c r="AC79" s="59">
        <f t="shared" si="118"/>
        <v>7.833333333333333</v>
      </c>
      <c r="AD79" s="45">
        <f t="shared" si="119"/>
        <v>2</v>
      </c>
      <c r="AE79" s="160">
        <f t="shared" si="120"/>
        <v>9.6790123456790145</v>
      </c>
      <c r="AF79" s="46">
        <f t="shared" si="121"/>
        <v>20</v>
      </c>
      <c r="AG79" s="81" t="str">
        <f t="shared" si="90"/>
        <v>Rattrapage</v>
      </c>
      <c r="AH79" s="58">
        <f>SaisieNote!AD58</f>
        <v>11</v>
      </c>
      <c r="AI79" s="58">
        <f t="shared" si="122"/>
        <v>5</v>
      </c>
      <c r="AJ79" s="58">
        <f>SaisieNote!AG58</f>
        <v>10</v>
      </c>
      <c r="AK79" s="58">
        <f t="shared" si="123"/>
        <v>5</v>
      </c>
      <c r="AL79" s="58">
        <f>SaisieNote!AJ58</f>
        <v>11</v>
      </c>
      <c r="AM79" s="84">
        <f t="shared" si="124"/>
        <v>5</v>
      </c>
      <c r="AN79" s="44">
        <f t="shared" si="125"/>
        <v>10.666666666666666</v>
      </c>
      <c r="AO79" s="85">
        <f t="shared" si="126"/>
        <v>15</v>
      </c>
      <c r="AP79" s="213">
        <f>SaisieNote!AL58</f>
        <v>10</v>
      </c>
      <c r="AQ79" s="213">
        <f t="shared" si="127"/>
        <v>3</v>
      </c>
      <c r="AR79" s="213">
        <f>SaisieNote!AN58</f>
        <v>10.5</v>
      </c>
      <c r="AS79" s="213">
        <f t="shared" si="128"/>
        <v>3</v>
      </c>
      <c r="AT79" s="213">
        <f>SaisieNote!AP58</f>
        <v>10</v>
      </c>
      <c r="AU79" s="84">
        <f t="shared" si="129"/>
        <v>3</v>
      </c>
      <c r="AV79" s="44">
        <f t="shared" si="130"/>
        <v>10.166666666666666</v>
      </c>
      <c r="AW79" s="85">
        <f t="shared" si="131"/>
        <v>9</v>
      </c>
      <c r="AX79" s="67">
        <f>SaisieNote!AR58</f>
        <v>10</v>
      </c>
      <c r="AY79" s="84">
        <f t="shared" si="132"/>
        <v>2</v>
      </c>
      <c r="AZ79" s="67">
        <f>SaisieNote!AT58</f>
        <v>11</v>
      </c>
      <c r="BA79" s="84">
        <f t="shared" si="133"/>
        <v>2</v>
      </c>
      <c r="BB79" s="67">
        <f>SaisieNote!AV58</f>
        <v>12</v>
      </c>
      <c r="BC79" s="84">
        <f t="shared" si="134"/>
        <v>2</v>
      </c>
      <c r="BD79" s="44">
        <f t="shared" si="135"/>
        <v>11</v>
      </c>
      <c r="BE79" s="85">
        <f t="shared" si="136"/>
        <v>6</v>
      </c>
      <c r="BF79" s="60">
        <f t="shared" si="137"/>
        <v>10.574074074074074</v>
      </c>
      <c r="BG79" s="61">
        <f t="shared" si="138"/>
        <v>30</v>
      </c>
      <c r="BH79" s="62">
        <f t="shared" si="139"/>
        <v>10.126543209876544</v>
      </c>
      <c r="BI79" s="61">
        <f t="shared" si="140"/>
        <v>60</v>
      </c>
      <c r="BJ79" s="61">
        <f t="shared" si="104"/>
        <v>180</v>
      </c>
      <c r="BK79" s="81" t="str">
        <f t="shared" si="141"/>
        <v>Admis(e)</v>
      </c>
    </row>
    <row r="80" spans="1:64" ht="24" customHeight="1">
      <c r="A80" s="284">
        <v>5</v>
      </c>
      <c r="B80" s="176" t="s">
        <v>371</v>
      </c>
      <c r="C80" s="176" t="s">
        <v>372</v>
      </c>
      <c r="D80" s="176" t="s">
        <v>144</v>
      </c>
      <c r="E80" s="176" t="s">
        <v>675</v>
      </c>
      <c r="F80" s="176" t="s">
        <v>373</v>
      </c>
      <c r="G80" s="152">
        <f>SaisieNote!H59</f>
        <v>10</v>
      </c>
      <c r="H80" s="43">
        <f t="shared" si="105"/>
        <v>5</v>
      </c>
      <c r="I80" s="42">
        <f>SaisieNote!K59</f>
        <v>10.666666666666666</v>
      </c>
      <c r="J80" s="43">
        <f t="shared" si="106"/>
        <v>5</v>
      </c>
      <c r="K80" s="42">
        <f>SaisieNote!N59</f>
        <v>10.333333333333334</v>
      </c>
      <c r="L80" s="43">
        <f t="shared" si="107"/>
        <v>5</v>
      </c>
      <c r="M80" s="59">
        <f t="shared" si="108"/>
        <v>10.333333333333334</v>
      </c>
      <c r="N80" s="45">
        <f t="shared" si="109"/>
        <v>15</v>
      </c>
      <c r="O80" s="42">
        <f>SaisieNote!P59</f>
        <v>9</v>
      </c>
      <c r="P80" s="43">
        <f t="shared" si="110"/>
        <v>0</v>
      </c>
      <c r="Q80" s="42">
        <f>SaisieNote!R59</f>
        <v>8.5</v>
      </c>
      <c r="R80" s="43">
        <f t="shared" si="111"/>
        <v>0</v>
      </c>
      <c r="S80" s="42">
        <f>SaisieNote!T59</f>
        <v>12</v>
      </c>
      <c r="T80" s="43">
        <f t="shared" si="112"/>
        <v>3</v>
      </c>
      <c r="U80" s="59">
        <f t="shared" si="113"/>
        <v>9.8333333333333339</v>
      </c>
      <c r="V80" s="45">
        <f t="shared" si="114"/>
        <v>3</v>
      </c>
      <c r="W80" s="42">
        <f>SaisieNote!V59</f>
        <v>8</v>
      </c>
      <c r="X80" s="43">
        <f t="shared" si="115"/>
        <v>0</v>
      </c>
      <c r="Y80" s="42">
        <f>SaisieNote!X59</f>
        <v>10</v>
      </c>
      <c r="Z80" s="43">
        <f t="shared" si="116"/>
        <v>2</v>
      </c>
      <c r="AA80" s="42">
        <f>SaisieNote!Z59</f>
        <v>6.5</v>
      </c>
      <c r="AB80" s="43">
        <f t="shared" si="117"/>
        <v>0</v>
      </c>
      <c r="AC80" s="59">
        <f t="shared" si="118"/>
        <v>8.1666666666666661</v>
      </c>
      <c r="AD80" s="45">
        <f t="shared" si="119"/>
        <v>2</v>
      </c>
      <c r="AE80" s="160">
        <f t="shared" si="120"/>
        <v>9.6851851851851851</v>
      </c>
      <c r="AF80" s="46">
        <f t="shared" si="121"/>
        <v>20</v>
      </c>
      <c r="AG80" s="81" t="str">
        <f t="shared" si="90"/>
        <v>Rattrapage</v>
      </c>
      <c r="AH80" s="58">
        <f>SaisieNote!AD59</f>
        <v>11</v>
      </c>
      <c r="AI80" s="58">
        <f t="shared" si="122"/>
        <v>5</v>
      </c>
      <c r="AJ80" s="58">
        <f>SaisieNote!AG59</f>
        <v>8.33</v>
      </c>
      <c r="AK80" s="58">
        <f t="shared" si="123"/>
        <v>0</v>
      </c>
      <c r="AL80" s="58">
        <f>SaisieNote!AJ59</f>
        <v>11.67</v>
      </c>
      <c r="AM80" s="84">
        <f t="shared" si="124"/>
        <v>5</v>
      </c>
      <c r="AN80" s="44">
        <f t="shared" si="125"/>
        <v>10.333333333333334</v>
      </c>
      <c r="AO80" s="85">
        <f t="shared" si="126"/>
        <v>15</v>
      </c>
      <c r="AP80" s="213">
        <f>SaisieNote!AL59</f>
        <v>8.5</v>
      </c>
      <c r="AQ80" s="213">
        <f t="shared" si="127"/>
        <v>0</v>
      </c>
      <c r="AR80" s="213">
        <f>SaisieNote!AN59</f>
        <v>10</v>
      </c>
      <c r="AS80" s="213">
        <f t="shared" si="128"/>
        <v>3</v>
      </c>
      <c r="AT80" s="213">
        <f>SaisieNote!AP59</f>
        <v>10</v>
      </c>
      <c r="AU80" s="84">
        <f t="shared" si="129"/>
        <v>3</v>
      </c>
      <c r="AV80" s="44">
        <f t="shared" si="130"/>
        <v>9.5</v>
      </c>
      <c r="AW80" s="85">
        <f t="shared" si="131"/>
        <v>6</v>
      </c>
      <c r="AX80" s="67">
        <f>SaisieNote!AR59</f>
        <v>10</v>
      </c>
      <c r="AY80" s="84">
        <f t="shared" si="132"/>
        <v>2</v>
      </c>
      <c r="AZ80" s="67">
        <f>SaisieNote!AT59</f>
        <v>10</v>
      </c>
      <c r="BA80" s="84">
        <f t="shared" si="133"/>
        <v>2</v>
      </c>
      <c r="BB80" s="67">
        <f>SaisieNote!AV59</f>
        <v>14.5</v>
      </c>
      <c r="BC80" s="84">
        <f t="shared" si="134"/>
        <v>2</v>
      </c>
      <c r="BD80" s="44">
        <f t="shared" si="135"/>
        <v>11.5</v>
      </c>
      <c r="BE80" s="85">
        <f t="shared" si="136"/>
        <v>6</v>
      </c>
      <c r="BF80" s="60">
        <f t="shared" si="137"/>
        <v>10.314814814814815</v>
      </c>
      <c r="BG80" s="61">
        <f t="shared" si="138"/>
        <v>30</v>
      </c>
      <c r="BH80" s="62">
        <f t="shared" si="139"/>
        <v>10</v>
      </c>
      <c r="BI80" s="61">
        <f t="shared" si="140"/>
        <v>60</v>
      </c>
      <c r="BJ80" s="61">
        <f t="shared" si="104"/>
        <v>180</v>
      </c>
      <c r="BK80" s="81" t="str">
        <f t="shared" si="141"/>
        <v>Admis(e)</v>
      </c>
    </row>
    <row r="81" spans="1:65" ht="24" customHeight="1">
      <c r="A81" s="284">
        <v>6</v>
      </c>
      <c r="B81" s="176" t="s">
        <v>680</v>
      </c>
      <c r="C81" s="176" t="s">
        <v>682</v>
      </c>
      <c r="D81" s="176" t="s">
        <v>13</v>
      </c>
      <c r="E81" s="176" t="s">
        <v>681</v>
      </c>
      <c r="F81" s="176" t="s">
        <v>63</v>
      </c>
      <c r="G81" s="152">
        <f>SaisieNote!H60</f>
        <v>10.333333333333334</v>
      </c>
      <c r="H81" s="43">
        <f t="shared" si="105"/>
        <v>5</v>
      </c>
      <c r="I81" s="42">
        <f>SaisieNote!K60</f>
        <v>11.5</v>
      </c>
      <c r="J81" s="43">
        <f t="shared" si="106"/>
        <v>5</v>
      </c>
      <c r="K81" s="42">
        <f>SaisieNote!N60</f>
        <v>8.8333333333333339</v>
      </c>
      <c r="L81" s="43">
        <f t="shared" si="107"/>
        <v>0</v>
      </c>
      <c r="M81" s="59">
        <f t="shared" si="108"/>
        <v>10.222222222222223</v>
      </c>
      <c r="N81" s="45">
        <f t="shared" si="109"/>
        <v>15</v>
      </c>
      <c r="O81" s="42">
        <f>SaisieNote!P60</f>
        <v>14</v>
      </c>
      <c r="P81" s="43">
        <f t="shared" si="110"/>
        <v>3</v>
      </c>
      <c r="Q81" s="42">
        <f>SaisieNote!R60</f>
        <v>8</v>
      </c>
      <c r="R81" s="43">
        <f t="shared" si="111"/>
        <v>0</v>
      </c>
      <c r="S81" s="42">
        <f>SaisieNote!T60</f>
        <v>9.5</v>
      </c>
      <c r="T81" s="43">
        <f t="shared" si="112"/>
        <v>0</v>
      </c>
      <c r="U81" s="59">
        <f t="shared" si="113"/>
        <v>10.5</v>
      </c>
      <c r="V81" s="45">
        <f t="shared" si="114"/>
        <v>9</v>
      </c>
      <c r="W81" s="42">
        <f>SaisieNote!V60</f>
        <v>12.5</v>
      </c>
      <c r="X81" s="43">
        <f t="shared" si="115"/>
        <v>2</v>
      </c>
      <c r="Y81" s="42">
        <f>SaisieNote!X60</f>
        <v>6</v>
      </c>
      <c r="Z81" s="43">
        <f t="shared" si="116"/>
        <v>0</v>
      </c>
      <c r="AA81" s="42">
        <f>SaisieNote!Z60</f>
        <v>8.5</v>
      </c>
      <c r="AB81" s="43">
        <f t="shared" si="117"/>
        <v>0</v>
      </c>
      <c r="AC81" s="59">
        <f t="shared" si="118"/>
        <v>9</v>
      </c>
      <c r="AD81" s="45">
        <f t="shared" si="119"/>
        <v>2</v>
      </c>
      <c r="AE81" s="160">
        <f t="shared" si="120"/>
        <v>10.043209876543211</v>
      </c>
      <c r="AF81" s="46">
        <f t="shared" si="121"/>
        <v>30</v>
      </c>
      <c r="AG81" s="81" t="str">
        <f t="shared" si="90"/>
        <v>Admis(e)</v>
      </c>
      <c r="AH81" s="58">
        <f>SaisieNote!AD60</f>
        <v>10.166666666666666</v>
      </c>
      <c r="AI81" s="58">
        <f t="shared" si="122"/>
        <v>5</v>
      </c>
      <c r="AJ81" s="58">
        <f>SaisieNote!AG60</f>
        <v>12.333333333333334</v>
      </c>
      <c r="AK81" s="58">
        <f t="shared" si="123"/>
        <v>5</v>
      </c>
      <c r="AL81" s="58">
        <f>SaisieNote!AJ60</f>
        <v>13</v>
      </c>
      <c r="AM81" s="84">
        <f t="shared" si="124"/>
        <v>5</v>
      </c>
      <c r="AN81" s="44">
        <f t="shared" si="125"/>
        <v>11.833333333333334</v>
      </c>
      <c r="AO81" s="85">
        <f t="shared" si="126"/>
        <v>15</v>
      </c>
      <c r="AP81" s="213">
        <f>SaisieNote!AL60</f>
        <v>10</v>
      </c>
      <c r="AQ81" s="213">
        <f t="shared" si="127"/>
        <v>3</v>
      </c>
      <c r="AR81" s="213">
        <f>SaisieNote!AN60</f>
        <v>8</v>
      </c>
      <c r="AS81" s="213">
        <f t="shared" si="128"/>
        <v>0</v>
      </c>
      <c r="AT81" s="213">
        <f>SaisieNote!AP60</f>
        <v>6.5</v>
      </c>
      <c r="AU81" s="84">
        <f t="shared" si="129"/>
        <v>0</v>
      </c>
      <c r="AV81" s="44">
        <f t="shared" si="130"/>
        <v>8.1666666666666661</v>
      </c>
      <c r="AW81" s="85">
        <f t="shared" si="131"/>
        <v>3</v>
      </c>
      <c r="AX81" s="67">
        <f>SaisieNote!AR60</f>
        <v>10</v>
      </c>
      <c r="AY81" s="84">
        <f t="shared" si="132"/>
        <v>2</v>
      </c>
      <c r="AZ81" s="67">
        <f>SaisieNote!AT60</f>
        <v>10</v>
      </c>
      <c r="BA81" s="84">
        <f t="shared" si="133"/>
        <v>2</v>
      </c>
      <c r="BB81" s="67">
        <f>SaisieNote!AV60</f>
        <v>12</v>
      </c>
      <c r="BC81" s="84">
        <f t="shared" si="134"/>
        <v>2</v>
      </c>
      <c r="BD81" s="44">
        <f t="shared" si="135"/>
        <v>10.666666666666666</v>
      </c>
      <c r="BE81" s="85">
        <f t="shared" si="136"/>
        <v>6</v>
      </c>
      <c r="BF81" s="60">
        <f t="shared" si="137"/>
        <v>10.351851851851851</v>
      </c>
      <c r="BG81" s="61">
        <f t="shared" si="138"/>
        <v>30</v>
      </c>
      <c r="BH81" s="62">
        <f t="shared" si="139"/>
        <v>10.197530864197532</v>
      </c>
      <c r="BI81" s="61">
        <f t="shared" si="140"/>
        <v>60</v>
      </c>
      <c r="BJ81" s="61">
        <f t="shared" si="104"/>
        <v>180</v>
      </c>
      <c r="BK81" s="81" t="str">
        <f t="shared" si="141"/>
        <v>Admis(e)</v>
      </c>
    </row>
    <row r="82" spans="1:65" ht="24" customHeight="1">
      <c r="A82" s="284">
        <v>7</v>
      </c>
      <c r="B82" s="176" t="s">
        <v>78</v>
      </c>
      <c r="C82" s="176" t="s">
        <v>79</v>
      </c>
      <c r="D82" s="176" t="s">
        <v>1234</v>
      </c>
      <c r="E82" s="176" t="s">
        <v>692</v>
      </c>
      <c r="F82" s="176" t="s">
        <v>81</v>
      </c>
      <c r="G82" s="152">
        <f>SaisieNote!H61</f>
        <v>10.67</v>
      </c>
      <c r="H82" s="43">
        <f t="shared" si="105"/>
        <v>5</v>
      </c>
      <c r="I82" s="42">
        <f>SaisieNote!K61</f>
        <v>10</v>
      </c>
      <c r="J82" s="43">
        <f t="shared" si="106"/>
        <v>5</v>
      </c>
      <c r="K82" s="42">
        <f>SaisieNote!N61</f>
        <v>10.33</v>
      </c>
      <c r="L82" s="43">
        <f t="shared" si="107"/>
        <v>5</v>
      </c>
      <c r="M82" s="59">
        <f t="shared" si="108"/>
        <v>10.333333333333334</v>
      </c>
      <c r="N82" s="45">
        <f t="shared" si="109"/>
        <v>15</v>
      </c>
      <c r="O82" s="42">
        <f>SaisieNote!P61</f>
        <v>10</v>
      </c>
      <c r="P82" s="43">
        <f t="shared" si="110"/>
        <v>3</v>
      </c>
      <c r="Q82" s="42">
        <f>SaisieNote!R61</f>
        <v>10</v>
      </c>
      <c r="R82" s="43">
        <f t="shared" si="111"/>
        <v>3</v>
      </c>
      <c r="S82" s="42">
        <f>SaisieNote!T61</f>
        <v>10</v>
      </c>
      <c r="T82" s="43">
        <f t="shared" si="112"/>
        <v>3</v>
      </c>
      <c r="U82" s="59">
        <f t="shared" si="113"/>
        <v>10</v>
      </c>
      <c r="V82" s="45">
        <f t="shared" si="114"/>
        <v>9</v>
      </c>
      <c r="W82" s="42">
        <f>SaisieNote!V61</f>
        <v>11</v>
      </c>
      <c r="X82" s="43">
        <f t="shared" si="115"/>
        <v>2</v>
      </c>
      <c r="Y82" s="42">
        <f>SaisieNote!X61</f>
        <v>11</v>
      </c>
      <c r="Z82" s="43">
        <f t="shared" si="116"/>
        <v>2</v>
      </c>
      <c r="AA82" s="42">
        <f>SaisieNote!Z61</f>
        <v>8</v>
      </c>
      <c r="AB82" s="43">
        <f t="shared" si="117"/>
        <v>0</v>
      </c>
      <c r="AC82" s="59">
        <f t="shared" si="118"/>
        <v>10</v>
      </c>
      <c r="AD82" s="45">
        <f t="shared" si="119"/>
        <v>6</v>
      </c>
      <c r="AE82" s="160">
        <f t="shared" si="120"/>
        <v>10.148148148148149</v>
      </c>
      <c r="AF82" s="46">
        <f t="shared" si="121"/>
        <v>30</v>
      </c>
      <c r="AG82" s="81" t="str">
        <f t="shared" si="90"/>
        <v>Admis(e)</v>
      </c>
      <c r="AH82" s="58">
        <f>SaisieNote!AD61</f>
        <v>10.5</v>
      </c>
      <c r="AI82" s="58">
        <f t="shared" si="122"/>
        <v>5</v>
      </c>
      <c r="AJ82" s="58">
        <f>SaisieNote!AG61</f>
        <v>10.33</v>
      </c>
      <c r="AK82" s="58">
        <f t="shared" si="123"/>
        <v>5</v>
      </c>
      <c r="AL82" s="58">
        <f>SaisieNote!AJ61</f>
        <v>10.5</v>
      </c>
      <c r="AM82" s="84">
        <f t="shared" si="124"/>
        <v>5</v>
      </c>
      <c r="AN82" s="44">
        <f t="shared" si="125"/>
        <v>10.443333333333333</v>
      </c>
      <c r="AO82" s="85">
        <f t="shared" si="126"/>
        <v>15</v>
      </c>
      <c r="AP82" s="213">
        <f>SaisieNote!AL61</f>
        <v>10.5</v>
      </c>
      <c r="AQ82" s="213">
        <f t="shared" si="127"/>
        <v>3</v>
      </c>
      <c r="AR82" s="213">
        <f>SaisieNote!AN61</f>
        <v>8.5</v>
      </c>
      <c r="AS82" s="213">
        <f t="shared" si="128"/>
        <v>0</v>
      </c>
      <c r="AT82" s="213">
        <f>SaisieNote!AP61</f>
        <v>12</v>
      </c>
      <c r="AU82" s="84">
        <f t="shared" si="129"/>
        <v>3</v>
      </c>
      <c r="AV82" s="44">
        <f t="shared" si="130"/>
        <v>10.333333333333334</v>
      </c>
      <c r="AW82" s="85">
        <f t="shared" si="131"/>
        <v>9</v>
      </c>
      <c r="AX82" s="67">
        <f>SaisieNote!AR61</f>
        <v>10</v>
      </c>
      <c r="AY82" s="84">
        <f t="shared" si="132"/>
        <v>2</v>
      </c>
      <c r="AZ82" s="67">
        <f>SaisieNote!AT61</f>
        <v>10</v>
      </c>
      <c r="BA82" s="84">
        <f t="shared" si="133"/>
        <v>2</v>
      </c>
      <c r="BB82" s="67">
        <f>SaisieNote!AV61</f>
        <v>8</v>
      </c>
      <c r="BC82" s="84">
        <f t="shared" si="134"/>
        <v>0</v>
      </c>
      <c r="BD82" s="44">
        <f t="shared" si="135"/>
        <v>9.3333333333333339</v>
      </c>
      <c r="BE82" s="85">
        <f t="shared" si="136"/>
        <v>4</v>
      </c>
      <c r="BF82" s="60">
        <f t="shared" si="137"/>
        <v>10.16</v>
      </c>
      <c r="BG82" s="61">
        <f t="shared" si="138"/>
        <v>30</v>
      </c>
      <c r="BH82" s="62">
        <f t="shared" si="139"/>
        <v>10.154074074074074</v>
      </c>
      <c r="BI82" s="61">
        <f t="shared" si="140"/>
        <v>60</v>
      </c>
      <c r="BJ82" s="61">
        <f t="shared" si="104"/>
        <v>180</v>
      </c>
      <c r="BK82" s="81" t="str">
        <f t="shared" si="141"/>
        <v>Admis(e)</v>
      </c>
    </row>
    <row r="83" spans="1:65" ht="24" customHeight="1">
      <c r="A83" s="284">
        <v>8</v>
      </c>
      <c r="B83" s="176" t="s">
        <v>382</v>
      </c>
      <c r="C83" s="176" t="s">
        <v>381</v>
      </c>
      <c r="D83" s="176" t="s">
        <v>383</v>
      </c>
      <c r="E83" s="176" t="s">
        <v>693</v>
      </c>
      <c r="F83" s="176" t="s">
        <v>5</v>
      </c>
      <c r="G83" s="152">
        <f>SaisieNote!H62</f>
        <v>9.6666666666666661</v>
      </c>
      <c r="H83" s="43">
        <f t="shared" si="105"/>
        <v>0</v>
      </c>
      <c r="I83" s="42">
        <f>SaisieNote!K62</f>
        <v>11</v>
      </c>
      <c r="J83" s="43">
        <f t="shared" si="106"/>
        <v>5</v>
      </c>
      <c r="K83" s="42">
        <f>SaisieNote!N62</f>
        <v>10</v>
      </c>
      <c r="L83" s="43">
        <f t="shared" si="107"/>
        <v>5</v>
      </c>
      <c r="M83" s="59">
        <f t="shared" si="108"/>
        <v>10.222222222222221</v>
      </c>
      <c r="N83" s="45">
        <f t="shared" si="109"/>
        <v>15</v>
      </c>
      <c r="O83" s="42">
        <f>SaisieNote!P62</f>
        <v>12</v>
      </c>
      <c r="P83" s="43">
        <f t="shared" si="110"/>
        <v>3</v>
      </c>
      <c r="Q83" s="42">
        <f>SaisieNote!R62</f>
        <v>10</v>
      </c>
      <c r="R83" s="43">
        <f t="shared" si="111"/>
        <v>3</v>
      </c>
      <c r="S83" s="42">
        <f>SaisieNote!T62</f>
        <v>12.5</v>
      </c>
      <c r="T83" s="43">
        <f t="shared" si="112"/>
        <v>3</v>
      </c>
      <c r="U83" s="59">
        <f t="shared" si="113"/>
        <v>11.5</v>
      </c>
      <c r="V83" s="45">
        <f t="shared" si="114"/>
        <v>9</v>
      </c>
      <c r="W83" s="42">
        <f>SaisieNote!V62</f>
        <v>4</v>
      </c>
      <c r="X83" s="43">
        <f t="shared" si="115"/>
        <v>0</v>
      </c>
      <c r="Y83" s="42">
        <f>SaisieNote!X62</f>
        <v>3</v>
      </c>
      <c r="Z83" s="43">
        <f t="shared" si="116"/>
        <v>0</v>
      </c>
      <c r="AA83" s="42">
        <f>SaisieNote!Z62</f>
        <v>10.5</v>
      </c>
      <c r="AB83" s="43">
        <f t="shared" si="117"/>
        <v>2</v>
      </c>
      <c r="AC83" s="59">
        <f t="shared" si="118"/>
        <v>5.833333333333333</v>
      </c>
      <c r="AD83" s="45">
        <f t="shared" si="119"/>
        <v>2</v>
      </c>
      <c r="AE83" s="160">
        <f t="shared" si="120"/>
        <v>9.6728395061728385</v>
      </c>
      <c r="AF83" s="46">
        <f t="shared" si="121"/>
        <v>26</v>
      </c>
      <c r="AG83" s="81" t="str">
        <f t="shared" si="90"/>
        <v>Rattrapage</v>
      </c>
      <c r="AH83" s="58">
        <f>SaisieNote!AD62</f>
        <v>7.5</v>
      </c>
      <c r="AI83" s="58">
        <f t="shared" si="122"/>
        <v>0</v>
      </c>
      <c r="AJ83" s="58">
        <f>SaisieNote!AG62</f>
        <v>8</v>
      </c>
      <c r="AK83" s="58">
        <f t="shared" si="123"/>
        <v>0</v>
      </c>
      <c r="AL83" s="58">
        <f>SaisieNote!AJ62</f>
        <v>12.67</v>
      </c>
      <c r="AM83" s="84">
        <f t="shared" si="124"/>
        <v>5</v>
      </c>
      <c r="AN83" s="44">
        <f t="shared" si="125"/>
        <v>9.39</v>
      </c>
      <c r="AO83" s="85">
        <f t="shared" si="126"/>
        <v>5</v>
      </c>
      <c r="AP83" s="213">
        <f>SaisieNote!AL62</f>
        <v>5.5</v>
      </c>
      <c r="AQ83" s="213">
        <f t="shared" si="127"/>
        <v>0</v>
      </c>
      <c r="AR83" s="213">
        <f>SaisieNote!AN62</f>
        <v>10</v>
      </c>
      <c r="AS83" s="213">
        <f t="shared" si="128"/>
        <v>3</v>
      </c>
      <c r="AT83" s="213">
        <f>SaisieNote!AP62</f>
        <v>15</v>
      </c>
      <c r="AU83" s="84">
        <f t="shared" si="129"/>
        <v>3</v>
      </c>
      <c r="AV83" s="44">
        <f t="shared" si="130"/>
        <v>10.166666666666666</v>
      </c>
      <c r="AW83" s="85">
        <f t="shared" si="131"/>
        <v>9</v>
      </c>
      <c r="AX83" s="67">
        <f>SaisieNote!AR62</f>
        <v>8</v>
      </c>
      <c r="AY83" s="84">
        <f t="shared" si="132"/>
        <v>0</v>
      </c>
      <c r="AZ83" s="67">
        <f>SaisieNote!AT62</f>
        <v>10</v>
      </c>
      <c r="BA83" s="84">
        <f t="shared" si="133"/>
        <v>2</v>
      </c>
      <c r="BB83" s="67">
        <f>SaisieNote!AV62</f>
        <v>11</v>
      </c>
      <c r="BC83" s="84">
        <f t="shared" si="134"/>
        <v>2</v>
      </c>
      <c r="BD83" s="44">
        <f t="shared" si="135"/>
        <v>9.6666666666666661</v>
      </c>
      <c r="BE83" s="85">
        <f t="shared" si="136"/>
        <v>4</v>
      </c>
      <c r="BF83" s="60">
        <f t="shared" si="137"/>
        <v>9.7103703703703701</v>
      </c>
      <c r="BG83" s="61">
        <f t="shared" si="138"/>
        <v>18</v>
      </c>
      <c r="BH83" s="62">
        <f t="shared" si="139"/>
        <v>9.6916049382716043</v>
      </c>
      <c r="BI83" s="61">
        <f t="shared" si="140"/>
        <v>44</v>
      </c>
      <c r="BJ83" s="61">
        <f t="shared" si="104"/>
        <v>44</v>
      </c>
      <c r="BK83" s="297" t="s">
        <v>500</v>
      </c>
    </row>
    <row r="84" spans="1:65" ht="24" customHeight="1">
      <c r="A84" s="284">
        <v>9</v>
      </c>
      <c r="B84" s="176" t="s">
        <v>83</v>
      </c>
      <c r="C84" s="176" t="s">
        <v>82</v>
      </c>
      <c r="D84" s="176" t="s">
        <v>84</v>
      </c>
      <c r="E84" s="176" t="s">
        <v>694</v>
      </c>
      <c r="F84" s="176" t="s">
        <v>5</v>
      </c>
      <c r="G84" s="152">
        <f>SaisieNote!H63</f>
        <v>8.8333333333333339</v>
      </c>
      <c r="H84" s="43">
        <f t="shared" si="105"/>
        <v>0</v>
      </c>
      <c r="I84" s="42">
        <f>SaisieNote!K63</f>
        <v>7.666666666666667</v>
      </c>
      <c r="J84" s="43">
        <f t="shared" si="106"/>
        <v>0</v>
      </c>
      <c r="K84" s="42">
        <f>SaisieNote!N63</f>
        <v>13.166666666666666</v>
      </c>
      <c r="L84" s="43">
        <f t="shared" si="107"/>
        <v>5</v>
      </c>
      <c r="M84" s="59">
        <f t="shared" si="108"/>
        <v>9.8888888888888875</v>
      </c>
      <c r="N84" s="45">
        <f t="shared" si="109"/>
        <v>5</v>
      </c>
      <c r="O84" s="42">
        <f>SaisieNote!P63</f>
        <v>12</v>
      </c>
      <c r="P84" s="43">
        <f t="shared" si="110"/>
        <v>3</v>
      </c>
      <c r="Q84" s="42">
        <f>SaisieNote!R63</f>
        <v>8</v>
      </c>
      <c r="R84" s="43">
        <f t="shared" si="111"/>
        <v>0</v>
      </c>
      <c r="S84" s="42">
        <f>SaisieNote!T63</f>
        <v>9</v>
      </c>
      <c r="T84" s="43">
        <f t="shared" si="112"/>
        <v>0</v>
      </c>
      <c r="U84" s="59">
        <f t="shared" si="113"/>
        <v>9.6666666666666661</v>
      </c>
      <c r="V84" s="45">
        <f t="shared" si="114"/>
        <v>3</v>
      </c>
      <c r="W84" s="42">
        <f>SaisieNote!V63</f>
        <v>1.5</v>
      </c>
      <c r="X84" s="43">
        <f t="shared" si="115"/>
        <v>0</v>
      </c>
      <c r="Y84" s="42">
        <f>SaisieNote!X63</f>
        <v>6</v>
      </c>
      <c r="Z84" s="43">
        <f t="shared" si="116"/>
        <v>0</v>
      </c>
      <c r="AA84" s="42">
        <f>SaisieNote!Z63</f>
        <v>12.5</v>
      </c>
      <c r="AB84" s="43">
        <f t="shared" si="117"/>
        <v>2</v>
      </c>
      <c r="AC84" s="59">
        <f t="shared" si="118"/>
        <v>6.666666666666667</v>
      </c>
      <c r="AD84" s="45">
        <f t="shared" si="119"/>
        <v>2</v>
      </c>
      <c r="AE84" s="160">
        <f t="shared" si="120"/>
        <v>9.0987654320987659</v>
      </c>
      <c r="AF84" s="46">
        <f t="shared" si="121"/>
        <v>10</v>
      </c>
      <c r="AG84" s="81" t="s">
        <v>1191</v>
      </c>
      <c r="AH84" s="58">
        <f>SaisieNote!AD63</f>
        <v>10.166666666666666</v>
      </c>
      <c r="AI84" s="58">
        <f t="shared" si="122"/>
        <v>5</v>
      </c>
      <c r="AJ84" s="58">
        <f>SaisieNote!AG63</f>
        <v>10.33</v>
      </c>
      <c r="AK84" s="58">
        <f t="shared" si="123"/>
        <v>5</v>
      </c>
      <c r="AL84" s="58">
        <f>SaisieNote!AJ63</f>
        <v>10.83</v>
      </c>
      <c r="AM84" s="84">
        <f t="shared" si="124"/>
        <v>5</v>
      </c>
      <c r="AN84" s="44">
        <f t="shared" si="125"/>
        <v>10.442222222222222</v>
      </c>
      <c r="AO84" s="85">
        <f t="shared" si="126"/>
        <v>15</v>
      </c>
      <c r="AP84" s="213">
        <f>SaisieNote!AL63</f>
        <v>11.5</v>
      </c>
      <c r="AQ84" s="213">
        <f t="shared" si="127"/>
        <v>3</v>
      </c>
      <c r="AR84" s="213">
        <f>SaisieNote!AN63</f>
        <v>8.5</v>
      </c>
      <c r="AS84" s="213">
        <f t="shared" si="128"/>
        <v>0</v>
      </c>
      <c r="AT84" s="213">
        <f>SaisieNote!AP63</f>
        <v>7</v>
      </c>
      <c r="AU84" s="84">
        <f t="shared" si="129"/>
        <v>0</v>
      </c>
      <c r="AV84" s="44">
        <f t="shared" si="130"/>
        <v>9</v>
      </c>
      <c r="AW84" s="85">
        <f t="shared" si="131"/>
        <v>3</v>
      </c>
      <c r="AX84" s="67">
        <f>SaisieNote!AR63</f>
        <v>10</v>
      </c>
      <c r="AY84" s="84">
        <f t="shared" si="132"/>
        <v>2</v>
      </c>
      <c r="AZ84" s="67">
        <f>SaisieNote!AT63</f>
        <v>6</v>
      </c>
      <c r="BA84" s="84">
        <f t="shared" si="133"/>
        <v>0</v>
      </c>
      <c r="BB84" s="67">
        <f>SaisieNote!AV63</f>
        <v>13</v>
      </c>
      <c r="BC84" s="84">
        <f t="shared" si="134"/>
        <v>2</v>
      </c>
      <c r="BD84" s="44">
        <f t="shared" si="135"/>
        <v>9.6666666666666661</v>
      </c>
      <c r="BE84" s="85">
        <f t="shared" si="136"/>
        <v>4</v>
      </c>
      <c r="BF84" s="60">
        <f t="shared" si="137"/>
        <v>9.7891358024691364</v>
      </c>
      <c r="BG84" s="61">
        <f t="shared" si="138"/>
        <v>22</v>
      </c>
      <c r="BH84" s="62">
        <f t="shared" si="139"/>
        <v>9.4439506172839511</v>
      </c>
      <c r="BI84" s="61">
        <f t="shared" si="140"/>
        <v>32</v>
      </c>
      <c r="BJ84" s="61">
        <f t="shared" si="104"/>
        <v>32</v>
      </c>
      <c r="BK84" s="296" t="s">
        <v>500</v>
      </c>
    </row>
    <row r="85" spans="1:65" ht="24" customHeight="1">
      <c r="A85" s="284">
        <v>10</v>
      </c>
      <c r="B85" s="176" t="s">
        <v>696</v>
      </c>
      <c r="C85" s="176" t="s">
        <v>698</v>
      </c>
      <c r="D85" s="176" t="s">
        <v>52</v>
      </c>
      <c r="E85" s="176" t="s">
        <v>697</v>
      </c>
      <c r="F85" s="176" t="s">
        <v>50</v>
      </c>
      <c r="G85" s="152">
        <f>SaisieNote!H64</f>
        <v>10.333333333333334</v>
      </c>
      <c r="H85" s="43">
        <f t="shared" si="105"/>
        <v>5</v>
      </c>
      <c r="I85" s="42">
        <f>SaisieNote!K64</f>
        <v>10.333333333333334</v>
      </c>
      <c r="J85" s="43">
        <f t="shared" si="106"/>
        <v>5</v>
      </c>
      <c r="K85" s="42">
        <f>SaisieNote!N64</f>
        <v>10.833333333333334</v>
      </c>
      <c r="L85" s="43">
        <f t="shared" si="107"/>
        <v>5</v>
      </c>
      <c r="M85" s="59">
        <f t="shared" si="108"/>
        <v>10.5</v>
      </c>
      <c r="N85" s="45">
        <f t="shared" si="109"/>
        <v>15</v>
      </c>
      <c r="O85" s="42">
        <f>SaisieNote!P64</f>
        <v>12</v>
      </c>
      <c r="P85" s="43">
        <f t="shared" si="110"/>
        <v>3</v>
      </c>
      <c r="Q85" s="42">
        <f>SaisieNote!R64</f>
        <v>11.5</v>
      </c>
      <c r="R85" s="43">
        <f t="shared" si="111"/>
        <v>3</v>
      </c>
      <c r="S85" s="42">
        <f>SaisieNote!T64</f>
        <v>10.5</v>
      </c>
      <c r="T85" s="43">
        <f t="shared" si="112"/>
        <v>3</v>
      </c>
      <c r="U85" s="59">
        <f t="shared" si="113"/>
        <v>11.333333333333334</v>
      </c>
      <c r="V85" s="45">
        <f t="shared" si="114"/>
        <v>9</v>
      </c>
      <c r="W85" s="42">
        <f>SaisieNote!V64</f>
        <v>8.5</v>
      </c>
      <c r="X85" s="43">
        <f t="shared" si="115"/>
        <v>0</v>
      </c>
      <c r="Y85" s="42">
        <f>SaisieNote!X64</f>
        <v>14</v>
      </c>
      <c r="Z85" s="43">
        <f t="shared" si="116"/>
        <v>2</v>
      </c>
      <c r="AA85" s="42">
        <f>SaisieNote!Z64</f>
        <v>9</v>
      </c>
      <c r="AB85" s="43">
        <f t="shared" si="117"/>
        <v>0</v>
      </c>
      <c r="AC85" s="59">
        <f t="shared" si="118"/>
        <v>10.5</v>
      </c>
      <c r="AD85" s="45">
        <f t="shared" si="119"/>
        <v>6</v>
      </c>
      <c r="AE85" s="160">
        <f t="shared" si="120"/>
        <v>10.777777777777779</v>
      </c>
      <c r="AF85" s="46">
        <f t="shared" si="121"/>
        <v>30</v>
      </c>
      <c r="AG85" s="81" t="str">
        <f t="shared" si="90"/>
        <v>Admis(e)</v>
      </c>
      <c r="AH85" s="58">
        <f>SaisieNote!AD64</f>
        <v>10.833333333333334</v>
      </c>
      <c r="AI85" s="58">
        <f t="shared" si="122"/>
        <v>5</v>
      </c>
      <c r="AJ85" s="58">
        <f>SaisieNote!AG64</f>
        <v>11</v>
      </c>
      <c r="AK85" s="58">
        <f t="shared" si="123"/>
        <v>5</v>
      </c>
      <c r="AL85" s="58">
        <f>SaisieNote!AJ64</f>
        <v>13.666666666666666</v>
      </c>
      <c r="AM85" s="84">
        <f t="shared" si="124"/>
        <v>5</v>
      </c>
      <c r="AN85" s="44">
        <f t="shared" si="125"/>
        <v>11.833333333333334</v>
      </c>
      <c r="AO85" s="85">
        <f t="shared" si="126"/>
        <v>15</v>
      </c>
      <c r="AP85" s="213">
        <f>SaisieNote!AL64</f>
        <v>10</v>
      </c>
      <c r="AQ85" s="213">
        <f t="shared" si="127"/>
        <v>3</v>
      </c>
      <c r="AR85" s="213">
        <f>SaisieNote!AN64</f>
        <v>9</v>
      </c>
      <c r="AS85" s="213">
        <f t="shared" si="128"/>
        <v>0</v>
      </c>
      <c r="AT85" s="213">
        <f>SaisieNote!AP64</f>
        <v>14</v>
      </c>
      <c r="AU85" s="84">
        <f t="shared" si="129"/>
        <v>3</v>
      </c>
      <c r="AV85" s="44">
        <f t="shared" si="130"/>
        <v>11</v>
      </c>
      <c r="AW85" s="85">
        <f t="shared" si="131"/>
        <v>9</v>
      </c>
      <c r="AX85" s="67">
        <f>SaisieNote!AR64</f>
        <v>7</v>
      </c>
      <c r="AY85" s="84">
        <f t="shared" si="132"/>
        <v>0</v>
      </c>
      <c r="AZ85" s="67">
        <f>SaisieNote!AT64</f>
        <v>10</v>
      </c>
      <c r="BA85" s="84">
        <f t="shared" si="133"/>
        <v>2</v>
      </c>
      <c r="BB85" s="67">
        <f>SaisieNote!AV64</f>
        <v>10</v>
      </c>
      <c r="BC85" s="84">
        <f t="shared" si="134"/>
        <v>2</v>
      </c>
      <c r="BD85" s="44">
        <f t="shared" si="135"/>
        <v>9</v>
      </c>
      <c r="BE85" s="85">
        <f t="shared" si="136"/>
        <v>4</v>
      </c>
      <c r="BF85" s="60">
        <f t="shared" si="137"/>
        <v>10.925925925925926</v>
      </c>
      <c r="BG85" s="61">
        <f t="shared" si="138"/>
        <v>30</v>
      </c>
      <c r="BH85" s="62">
        <f t="shared" si="139"/>
        <v>10.851851851851851</v>
      </c>
      <c r="BI85" s="61">
        <f t="shared" si="140"/>
        <v>60</v>
      </c>
      <c r="BJ85" s="61">
        <f t="shared" si="104"/>
        <v>180</v>
      </c>
      <c r="BK85" s="81" t="str">
        <f t="shared" si="141"/>
        <v>Admis(e)</v>
      </c>
    </row>
    <row r="86" spans="1:65" ht="24" customHeight="1">
      <c r="A86" s="284">
        <v>11</v>
      </c>
      <c r="B86" s="176" t="s">
        <v>388</v>
      </c>
      <c r="C86" s="176" t="s">
        <v>389</v>
      </c>
      <c r="D86" s="176" t="s">
        <v>12</v>
      </c>
      <c r="E86" s="176" t="s">
        <v>703</v>
      </c>
      <c r="F86" s="176" t="s">
        <v>45</v>
      </c>
      <c r="G86" s="152">
        <f>SaisieNote!H65</f>
        <v>11.5</v>
      </c>
      <c r="H86" s="43">
        <f t="shared" si="105"/>
        <v>5</v>
      </c>
      <c r="I86" s="42">
        <f>SaisieNote!K65</f>
        <v>9.5</v>
      </c>
      <c r="J86" s="43">
        <f t="shared" si="106"/>
        <v>0</v>
      </c>
      <c r="K86" s="42">
        <f>SaisieNote!N65</f>
        <v>10.67</v>
      </c>
      <c r="L86" s="43">
        <f t="shared" si="107"/>
        <v>5</v>
      </c>
      <c r="M86" s="59">
        <f t="shared" si="108"/>
        <v>10.556666666666667</v>
      </c>
      <c r="N86" s="45">
        <f t="shared" si="109"/>
        <v>15</v>
      </c>
      <c r="O86" s="42">
        <f>SaisieNote!P65</f>
        <v>10</v>
      </c>
      <c r="P86" s="43">
        <f t="shared" si="110"/>
        <v>3</v>
      </c>
      <c r="Q86" s="42">
        <f>SaisieNote!R65</f>
        <v>10</v>
      </c>
      <c r="R86" s="43">
        <f t="shared" si="111"/>
        <v>3</v>
      </c>
      <c r="S86" s="42">
        <f>SaisieNote!T65</f>
        <v>10</v>
      </c>
      <c r="T86" s="43">
        <f t="shared" si="112"/>
        <v>3</v>
      </c>
      <c r="U86" s="59">
        <f t="shared" si="113"/>
        <v>10</v>
      </c>
      <c r="V86" s="45">
        <f t="shared" si="114"/>
        <v>9</v>
      </c>
      <c r="W86" s="42">
        <f>SaisieNote!V65</f>
        <v>5</v>
      </c>
      <c r="X86" s="43">
        <f t="shared" si="115"/>
        <v>0</v>
      </c>
      <c r="Y86" s="42">
        <f>SaisieNote!X65</f>
        <v>10.5</v>
      </c>
      <c r="Z86" s="43">
        <f t="shared" si="116"/>
        <v>2</v>
      </c>
      <c r="AA86" s="42">
        <f>SaisieNote!Z65</f>
        <v>11</v>
      </c>
      <c r="AB86" s="43">
        <f t="shared" si="117"/>
        <v>2</v>
      </c>
      <c r="AC86" s="59">
        <f t="shared" si="118"/>
        <v>8.8333333333333339</v>
      </c>
      <c r="AD86" s="45">
        <f t="shared" si="119"/>
        <v>4</v>
      </c>
      <c r="AE86" s="160">
        <f t="shared" si="120"/>
        <v>9.9881481481481487</v>
      </c>
      <c r="AF86" s="46">
        <f t="shared" si="121"/>
        <v>28</v>
      </c>
      <c r="AG86" s="81" t="str">
        <f t="shared" si="90"/>
        <v>Rattrapage</v>
      </c>
      <c r="AH86" s="58">
        <f>SaisieNote!AD65</f>
        <v>10</v>
      </c>
      <c r="AI86" s="58">
        <f t="shared" si="122"/>
        <v>5</v>
      </c>
      <c r="AJ86" s="58">
        <f>SaisieNote!AG65</f>
        <v>13.67</v>
      </c>
      <c r="AK86" s="58">
        <f t="shared" si="123"/>
        <v>5</v>
      </c>
      <c r="AL86" s="58">
        <f>SaisieNote!AJ65</f>
        <v>10.33</v>
      </c>
      <c r="AM86" s="84">
        <f t="shared" si="124"/>
        <v>5</v>
      </c>
      <c r="AN86" s="44">
        <f t="shared" si="125"/>
        <v>11.333333333333334</v>
      </c>
      <c r="AO86" s="85">
        <f t="shared" si="126"/>
        <v>15</v>
      </c>
      <c r="AP86" s="213">
        <f>SaisieNote!AL65</f>
        <v>10</v>
      </c>
      <c r="AQ86" s="213">
        <f t="shared" si="127"/>
        <v>3</v>
      </c>
      <c r="AR86" s="213">
        <f>SaisieNote!AN65</f>
        <v>10</v>
      </c>
      <c r="AS86" s="213">
        <f t="shared" si="128"/>
        <v>3</v>
      </c>
      <c r="AT86" s="213">
        <f>SaisieNote!AP65</f>
        <v>6.5</v>
      </c>
      <c r="AU86" s="84">
        <f t="shared" si="129"/>
        <v>0</v>
      </c>
      <c r="AV86" s="44">
        <f t="shared" si="130"/>
        <v>8.8333333333333339</v>
      </c>
      <c r="AW86" s="85">
        <f t="shared" si="131"/>
        <v>6</v>
      </c>
      <c r="AX86" s="67">
        <f>SaisieNote!AR65</f>
        <v>10</v>
      </c>
      <c r="AY86" s="84">
        <f t="shared" si="132"/>
        <v>2</v>
      </c>
      <c r="AZ86" s="67">
        <f>SaisieNote!AT65</f>
        <v>10</v>
      </c>
      <c r="BA86" s="84">
        <f t="shared" si="133"/>
        <v>2</v>
      </c>
      <c r="BB86" s="67">
        <f>SaisieNote!AV65</f>
        <v>9</v>
      </c>
      <c r="BC86" s="84">
        <f t="shared" si="134"/>
        <v>0</v>
      </c>
      <c r="BD86" s="44">
        <f t="shared" si="135"/>
        <v>9.6666666666666661</v>
      </c>
      <c r="BE86" s="85">
        <f t="shared" si="136"/>
        <v>4</v>
      </c>
      <c r="BF86" s="60">
        <f t="shared" si="137"/>
        <v>10.12962962962963</v>
      </c>
      <c r="BG86" s="61">
        <f t="shared" si="138"/>
        <v>30</v>
      </c>
      <c r="BH86" s="62">
        <f t="shared" si="139"/>
        <v>10.058888888888889</v>
      </c>
      <c r="BI86" s="61">
        <f t="shared" si="140"/>
        <v>60</v>
      </c>
      <c r="BJ86" s="61">
        <f t="shared" si="104"/>
        <v>180</v>
      </c>
      <c r="BK86" s="81" t="str">
        <f t="shared" si="141"/>
        <v>Admis(e)</v>
      </c>
    </row>
    <row r="87" spans="1:65" ht="20.25" customHeight="1">
      <c r="A87" s="49"/>
      <c r="B87" s="193"/>
      <c r="C87" s="193"/>
      <c r="D87" s="193"/>
      <c r="E87" s="193"/>
      <c r="F87" s="193"/>
      <c r="G87" s="70"/>
      <c r="H87" s="68"/>
      <c r="I87" s="70"/>
      <c r="J87" s="68"/>
      <c r="K87" s="70"/>
      <c r="L87" s="68"/>
      <c r="M87" s="72"/>
      <c r="N87" s="68"/>
      <c r="O87" s="70"/>
      <c r="P87" s="68"/>
      <c r="Q87" s="70"/>
      <c r="R87" s="68"/>
      <c r="S87" s="70"/>
      <c r="T87" s="68"/>
      <c r="U87" s="72"/>
      <c r="V87" s="68"/>
      <c r="W87" s="70"/>
      <c r="X87" s="68"/>
      <c r="Y87" s="70"/>
      <c r="Z87" s="68"/>
      <c r="AA87" s="70"/>
      <c r="AB87" s="68"/>
      <c r="AC87" s="72"/>
      <c r="AD87" s="68"/>
      <c r="AE87" s="72"/>
      <c r="AF87" s="71"/>
      <c r="AG87" s="75"/>
      <c r="AH87" s="206"/>
      <c r="AI87" s="191"/>
      <c r="AJ87" s="206"/>
      <c r="AK87" s="191"/>
      <c r="AL87" s="206"/>
      <c r="AM87" s="191"/>
      <c r="AN87" s="70"/>
      <c r="AO87" s="158"/>
      <c r="AP87" s="78"/>
      <c r="AQ87" s="157"/>
      <c r="AR87" s="78"/>
      <c r="AS87" s="157"/>
      <c r="AT87" s="78"/>
      <c r="AU87" s="157"/>
      <c r="AV87" s="70"/>
      <c r="AW87" s="158"/>
      <c r="AX87" s="78"/>
      <c r="AY87" s="157"/>
      <c r="AZ87" s="78"/>
      <c r="BA87" s="157"/>
      <c r="BB87" s="78"/>
      <c r="BC87" s="157"/>
      <c r="BD87" s="70"/>
      <c r="BE87" s="158"/>
      <c r="BF87" s="72"/>
      <c r="BG87" s="69"/>
      <c r="BH87" s="74"/>
      <c r="BI87" s="69"/>
      <c r="BJ87" s="69"/>
      <c r="BK87" s="75"/>
    </row>
    <row r="88" spans="1:65" ht="20.25" customHeight="1">
      <c r="A88" s="49"/>
      <c r="B88" s="193"/>
      <c r="C88" s="193"/>
      <c r="D88" s="193"/>
      <c r="E88" s="193"/>
      <c r="F88" s="193"/>
      <c r="G88" s="70"/>
      <c r="H88" s="68"/>
      <c r="I88" s="70"/>
      <c r="J88" s="68"/>
      <c r="K88" s="70"/>
      <c r="L88" s="68"/>
      <c r="M88" s="72"/>
      <c r="N88" s="68"/>
      <c r="O88" s="70"/>
      <c r="P88" s="68"/>
      <c r="Q88" s="70"/>
      <c r="R88" s="68"/>
      <c r="S88" s="70"/>
      <c r="T88" s="68"/>
      <c r="U88" s="72"/>
      <c r="V88" s="68"/>
      <c r="W88" s="70"/>
      <c r="X88" s="68"/>
      <c r="Y88" s="70"/>
      <c r="Z88" s="68"/>
      <c r="AA88" s="70"/>
      <c r="AB88" s="68"/>
      <c r="AC88" s="72"/>
      <c r="AD88" s="68"/>
      <c r="AE88" s="72"/>
      <c r="AF88" s="71"/>
      <c r="AG88" s="75"/>
      <c r="AH88" s="206"/>
      <c r="AI88" s="191"/>
      <c r="AJ88" s="206"/>
      <c r="AK88" s="191"/>
      <c r="AL88" s="206"/>
      <c r="AM88" s="191"/>
      <c r="AN88" s="70"/>
      <c r="AO88" s="158"/>
      <c r="AP88" s="78"/>
      <c r="AQ88" s="157"/>
      <c r="AR88" s="78"/>
      <c r="AS88" s="157"/>
      <c r="AT88" s="78"/>
      <c r="AU88" s="157"/>
      <c r="AV88" s="70"/>
      <c r="AW88" s="158"/>
      <c r="AX88" s="78"/>
      <c r="AY88" s="157"/>
      <c r="AZ88" s="72"/>
      <c r="BA88" s="5"/>
      <c r="BB88" s="5"/>
      <c r="BC88" s="5"/>
      <c r="BD88" s="5"/>
      <c r="BF88" s="72"/>
      <c r="BG88" s="328"/>
      <c r="BH88" s="328"/>
      <c r="BI88" s="328"/>
      <c r="BJ88" s="328"/>
      <c r="BK88" s="328"/>
    </row>
    <row r="89" spans="1:65" ht="20.25" customHeight="1">
      <c r="A89" s="50"/>
      <c r="B89" s="41"/>
      <c r="C89" s="8"/>
      <c r="D89" s="8"/>
      <c r="E89" s="8"/>
      <c r="F89" s="8"/>
      <c r="G89" s="8"/>
      <c r="H89" s="8"/>
      <c r="I89" s="8"/>
      <c r="J89" s="8"/>
      <c r="K89" s="8"/>
      <c r="L89" s="8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93"/>
      <c r="AD89" s="193"/>
      <c r="AE89" s="193"/>
      <c r="AF89" s="338"/>
      <c r="AG89" s="338"/>
      <c r="AH89" s="10"/>
      <c r="AI89" s="8"/>
      <c r="AJ89" s="8"/>
      <c r="AK89" s="8"/>
      <c r="AL89" s="8"/>
      <c r="AM89" s="8"/>
      <c r="AN89" s="10"/>
      <c r="AO89" s="10"/>
      <c r="AP89" s="8"/>
      <c r="AQ89" s="8"/>
      <c r="AR89" s="8"/>
      <c r="AS89" s="8"/>
      <c r="AT89" s="8"/>
      <c r="AU89" s="8"/>
      <c r="AV89" s="10"/>
      <c r="AW89" s="10"/>
      <c r="AX89" s="10"/>
      <c r="AY89" s="10"/>
      <c r="AZ89" s="5"/>
      <c r="BA89" s="5"/>
      <c r="BB89" s="5"/>
      <c r="BC89" s="329"/>
      <c r="BD89" s="329"/>
      <c r="BE89" s="329"/>
      <c r="BF89" s="329"/>
      <c r="BG89" s="329"/>
      <c r="BH89" s="254"/>
      <c r="BI89" s="254"/>
      <c r="BJ89" s="327"/>
      <c r="BK89" s="327"/>
      <c r="BL89" s="130"/>
      <c r="BM89" s="163"/>
    </row>
    <row r="90" spans="1:65" ht="20.25" customHeight="1">
      <c r="B90" s="41"/>
      <c r="I90" s="1" t="s">
        <v>151</v>
      </c>
      <c r="J90" s="1"/>
      <c r="K90" s="1"/>
      <c r="L90" s="1"/>
      <c r="M90" s="2"/>
      <c r="N90" s="2"/>
      <c r="O90" s="2"/>
      <c r="P90" s="2"/>
    </row>
    <row r="91" spans="1:65" ht="20.25" customHeight="1">
      <c r="J91" s="27"/>
      <c r="K91" s="26" t="s">
        <v>152</v>
      </c>
      <c r="L91" s="26"/>
      <c r="M91" s="26"/>
      <c r="N91" s="26"/>
      <c r="O91" s="26"/>
      <c r="P91" s="26"/>
      <c r="Q91" s="26"/>
      <c r="AZ91" s="4"/>
    </row>
    <row r="92" spans="1:65" ht="20.25" customHeight="1">
      <c r="A92" s="48"/>
      <c r="B92" s="4"/>
      <c r="C92" s="4"/>
      <c r="D92" s="4"/>
      <c r="E92" s="4"/>
      <c r="F92" s="4"/>
      <c r="G92" s="4"/>
      <c r="H92" s="4"/>
      <c r="I92" s="4"/>
      <c r="M92" s="4" t="s">
        <v>153</v>
      </c>
    </row>
    <row r="93" spans="1:65" ht="20.25" customHeight="1">
      <c r="A93" s="4" t="s">
        <v>154</v>
      </c>
      <c r="B93" s="4"/>
      <c r="C93" s="4"/>
      <c r="D93" s="4"/>
      <c r="E93" s="4"/>
      <c r="F93" s="4"/>
      <c r="G93" s="4"/>
      <c r="H93" s="4"/>
      <c r="I93" s="4"/>
      <c r="K93" s="4"/>
    </row>
    <row r="94" spans="1:65" ht="20.25" customHeight="1">
      <c r="A94" s="4" t="s">
        <v>1187</v>
      </c>
      <c r="C94" s="4"/>
      <c r="D94" s="4"/>
      <c r="E94" s="4"/>
      <c r="F94" s="4"/>
      <c r="G94" s="4"/>
      <c r="H94" s="4"/>
      <c r="I94" s="5"/>
      <c r="J94" s="6"/>
      <c r="K94" s="4"/>
    </row>
    <row r="95" spans="1:65" ht="20.25" customHeight="1">
      <c r="C95" s="4"/>
      <c r="D95" s="4"/>
      <c r="E95" s="4"/>
      <c r="F95" s="4"/>
      <c r="G95" s="4"/>
      <c r="H95" s="4"/>
      <c r="I95" s="4"/>
      <c r="J95" s="4"/>
      <c r="K95" s="4"/>
    </row>
    <row r="96" spans="1:65" ht="20.25" customHeight="1">
      <c r="B96" s="4" t="s">
        <v>1227</v>
      </c>
      <c r="D96" s="323" t="s">
        <v>187</v>
      </c>
      <c r="E96" s="323"/>
      <c r="F96" s="323"/>
      <c r="G96" s="323"/>
      <c r="H96" s="323"/>
      <c r="I96" s="323"/>
      <c r="J96" s="323"/>
      <c r="K96" s="323"/>
      <c r="L96" s="323"/>
      <c r="M96" s="323"/>
      <c r="N96" s="323"/>
      <c r="O96" s="323"/>
      <c r="P96" s="323"/>
      <c r="Q96" s="323"/>
      <c r="R96" s="323"/>
      <c r="S96" s="323"/>
      <c r="T96" s="323"/>
      <c r="U96" s="323"/>
      <c r="V96" s="323"/>
      <c r="W96" s="323"/>
      <c r="X96" s="323"/>
      <c r="Y96" s="323"/>
      <c r="Z96" s="323"/>
      <c r="AA96" s="323"/>
      <c r="AB96" s="323"/>
      <c r="AC96" s="323"/>
      <c r="AD96" s="323"/>
      <c r="AE96" s="323"/>
      <c r="AF96" s="323"/>
      <c r="AG96" s="323"/>
      <c r="AH96" s="28"/>
      <c r="AI96" s="28"/>
      <c r="AJ96" s="28"/>
      <c r="AK96" s="28"/>
      <c r="AL96" s="28"/>
      <c r="AM96" s="28"/>
    </row>
    <row r="97" spans="1:63" ht="20.25" customHeight="1">
      <c r="B97" s="4" t="s">
        <v>156</v>
      </c>
    </row>
    <row r="98" spans="1:63" ht="20.25" customHeight="1">
      <c r="G98" s="330" t="s">
        <v>239</v>
      </c>
      <c r="H98" s="331"/>
      <c r="I98" s="331"/>
      <c r="J98" s="331"/>
      <c r="K98" s="331"/>
      <c r="L98" s="331"/>
      <c r="M98" s="331"/>
      <c r="N98" s="332"/>
      <c r="O98" s="330" t="s">
        <v>238</v>
      </c>
      <c r="P98" s="331"/>
      <c r="Q98" s="331"/>
      <c r="R98" s="331"/>
      <c r="S98" s="331"/>
      <c r="T98" s="331"/>
      <c r="U98" s="331"/>
      <c r="V98" s="332"/>
      <c r="W98" s="325" t="s">
        <v>166</v>
      </c>
      <c r="X98" s="325"/>
      <c r="Y98" s="325"/>
      <c r="Z98" s="325"/>
      <c r="AA98" s="325"/>
      <c r="AB98" s="325"/>
      <c r="AC98" s="325"/>
      <c r="AD98" s="51"/>
      <c r="AE98" s="9"/>
      <c r="AF98" s="9"/>
      <c r="AG98" s="9"/>
      <c r="AH98" s="330" t="s">
        <v>239</v>
      </c>
      <c r="AI98" s="331"/>
      <c r="AJ98" s="331"/>
      <c r="AK98" s="331"/>
      <c r="AL98" s="331"/>
      <c r="AM98" s="331"/>
      <c r="AN98" s="331"/>
      <c r="AO98" s="332"/>
      <c r="AP98" s="330" t="s">
        <v>238</v>
      </c>
      <c r="AQ98" s="331"/>
      <c r="AR98" s="331"/>
      <c r="AS98" s="331"/>
      <c r="AT98" s="331"/>
      <c r="AU98" s="331"/>
      <c r="AV98" s="331"/>
      <c r="AW98" s="332"/>
      <c r="AX98" s="325" t="s">
        <v>166</v>
      </c>
      <c r="AY98" s="325"/>
      <c r="AZ98" s="325"/>
      <c r="BA98" s="325"/>
      <c r="BB98" s="325"/>
      <c r="BC98" s="325"/>
      <c r="BD98" s="325"/>
      <c r="BE98" s="52"/>
    </row>
    <row r="99" spans="1:63" s="57" customFormat="1" ht="24" customHeight="1">
      <c r="A99" s="53" t="s">
        <v>18</v>
      </c>
      <c r="B99" s="53" t="s">
        <v>19</v>
      </c>
      <c r="C99" s="53" t="s">
        <v>1</v>
      </c>
      <c r="D99" s="53" t="s">
        <v>2</v>
      </c>
      <c r="E99" s="53" t="s">
        <v>189</v>
      </c>
      <c r="F99" s="53" t="s">
        <v>190</v>
      </c>
      <c r="G99" s="53" t="s">
        <v>160</v>
      </c>
      <c r="H99" s="53" t="s">
        <v>3</v>
      </c>
      <c r="I99" s="53" t="s">
        <v>167</v>
      </c>
      <c r="J99" s="53" t="s">
        <v>3</v>
      </c>
      <c r="K99" s="53" t="s">
        <v>161</v>
      </c>
      <c r="L99" s="53" t="s">
        <v>3</v>
      </c>
      <c r="M99" s="161" t="s">
        <v>168</v>
      </c>
      <c r="N99" s="55" t="s">
        <v>169</v>
      </c>
      <c r="O99" s="53" t="s">
        <v>170</v>
      </c>
      <c r="P99" s="53" t="s">
        <v>3</v>
      </c>
      <c r="Q99" s="53" t="s">
        <v>162</v>
      </c>
      <c r="R99" s="53" t="s">
        <v>3</v>
      </c>
      <c r="S99" s="53" t="s">
        <v>180</v>
      </c>
      <c r="T99" s="53" t="s">
        <v>3</v>
      </c>
      <c r="U99" s="161" t="s">
        <v>174</v>
      </c>
      <c r="V99" s="55" t="s">
        <v>169</v>
      </c>
      <c r="W99" s="53" t="s">
        <v>172</v>
      </c>
      <c r="X99" s="53" t="s">
        <v>3</v>
      </c>
      <c r="Y99" s="53" t="s">
        <v>240</v>
      </c>
      <c r="Z99" s="53" t="s">
        <v>3</v>
      </c>
      <c r="AA99" s="53" t="s">
        <v>241</v>
      </c>
      <c r="AB99" s="53" t="s">
        <v>3</v>
      </c>
      <c r="AC99" s="161" t="s">
        <v>185</v>
      </c>
      <c r="AD99" s="55" t="s">
        <v>169</v>
      </c>
      <c r="AE99" s="159" t="s">
        <v>184</v>
      </c>
      <c r="AF99" s="64" t="s">
        <v>242</v>
      </c>
      <c r="AG99" s="53" t="s">
        <v>179</v>
      </c>
      <c r="AH99" s="53" t="s">
        <v>175</v>
      </c>
      <c r="AI99" s="53" t="s">
        <v>3</v>
      </c>
      <c r="AJ99" s="53" t="s">
        <v>181</v>
      </c>
      <c r="AK99" s="53" t="s">
        <v>3</v>
      </c>
      <c r="AL99" s="53" t="s">
        <v>176</v>
      </c>
      <c r="AM99" s="53" t="s">
        <v>3</v>
      </c>
      <c r="AN99" s="53" t="s">
        <v>168</v>
      </c>
      <c r="AO99" s="53" t="s">
        <v>169</v>
      </c>
      <c r="AP99" s="53" t="s">
        <v>4</v>
      </c>
      <c r="AQ99" s="53" t="s">
        <v>3</v>
      </c>
      <c r="AR99" s="53" t="s">
        <v>182</v>
      </c>
      <c r="AS99" s="53" t="s">
        <v>3</v>
      </c>
      <c r="AT99" s="53" t="s">
        <v>163</v>
      </c>
      <c r="AU99" s="53" t="s">
        <v>3</v>
      </c>
      <c r="AV99" s="53" t="s">
        <v>171</v>
      </c>
      <c r="AW99" s="53" t="s">
        <v>169</v>
      </c>
      <c r="AX99" s="53" t="s">
        <v>164</v>
      </c>
      <c r="AY99" s="53" t="s">
        <v>3</v>
      </c>
      <c r="AZ99" s="53" t="s">
        <v>177</v>
      </c>
      <c r="BA99" s="53" t="s">
        <v>3</v>
      </c>
      <c r="BB99" s="53" t="s">
        <v>183</v>
      </c>
      <c r="BC99" s="53" t="s">
        <v>3</v>
      </c>
      <c r="BD99" s="53" t="s">
        <v>185</v>
      </c>
      <c r="BE99" s="53" t="s">
        <v>169</v>
      </c>
      <c r="BF99" s="53" t="s">
        <v>186</v>
      </c>
      <c r="BG99" s="56" t="s">
        <v>242</v>
      </c>
      <c r="BH99" s="53" t="s">
        <v>178</v>
      </c>
      <c r="BI99" s="53" t="s">
        <v>173</v>
      </c>
      <c r="BJ99" s="53" t="s">
        <v>1216</v>
      </c>
      <c r="BK99" s="53" t="s">
        <v>179</v>
      </c>
    </row>
    <row r="100" spans="1:63" s="266" customFormat="1" ht="24" customHeight="1">
      <c r="A100" s="284">
        <v>1</v>
      </c>
      <c r="B100" s="255" t="s">
        <v>704</v>
      </c>
      <c r="C100" s="255" t="s">
        <v>706</v>
      </c>
      <c r="D100" s="255" t="s">
        <v>707</v>
      </c>
      <c r="E100" s="255" t="s">
        <v>705</v>
      </c>
      <c r="F100" s="255" t="s">
        <v>67</v>
      </c>
      <c r="G100" s="258">
        <f>SaisieNote!H66</f>
        <v>10.333333333333334</v>
      </c>
      <c r="H100" s="257">
        <f t="shared" ref="H100:L100" si="142">IF(G100&gt;=9.995,5,0)</f>
        <v>5</v>
      </c>
      <c r="I100" s="258">
        <f>SaisieNote!K66</f>
        <v>5.333333333333333</v>
      </c>
      <c r="J100" s="257">
        <f t="shared" si="142"/>
        <v>0</v>
      </c>
      <c r="K100" s="258">
        <f>SaisieNote!N66</f>
        <v>12.5</v>
      </c>
      <c r="L100" s="257">
        <f t="shared" si="142"/>
        <v>5</v>
      </c>
      <c r="M100" s="259">
        <f t="shared" ref="M100" si="143">((G100*4)+(I100*4)+(K100*4))/12</f>
        <v>9.3888888888888893</v>
      </c>
      <c r="N100" s="257">
        <f t="shared" ref="N100" si="144">IF(M100&gt;=9.995,15,H100+J100+L100)</f>
        <v>10</v>
      </c>
      <c r="O100" s="258">
        <f>SaisieNote!P66</f>
        <v>15.5</v>
      </c>
      <c r="P100" s="257">
        <f t="shared" ref="P100:T100" si="145">IF(O100&gt;=9.995,3,0)</f>
        <v>3</v>
      </c>
      <c r="Q100" s="258">
        <f>SaisieNote!R66</f>
        <v>3</v>
      </c>
      <c r="R100" s="257">
        <f t="shared" si="145"/>
        <v>0</v>
      </c>
      <c r="S100" s="258">
        <f>SaisieNote!T66</f>
        <v>7.5</v>
      </c>
      <c r="T100" s="257">
        <f t="shared" si="145"/>
        <v>0</v>
      </c>
      <c r="U100" s="259">
        <f t="shared" ref="U100" si="146">((O100*3)+(Q100*3)+(S100*3))/9</f>
        <v>8.6666666666666661</v>
      </c>
      <c r="V100" s="257">
        <f t="shared" ref="V100" si="147">IF(U100&gt;=9.995,9,P100+R100+T100)</f>
        <v>3</v>
      </c>
      <c r="W100" s="258">
        <f>SaisieNote!V66</f>
        <v>5</v>
      </c>
      <c r="X100" s="257">
        <f t="shared" ref="X100:AB100" si="148">IF(W100&gt;=9.995,2,0)</f>
        <v>0</v>
      </c>
      <c r="Y100" s="258">
        <f>SaisieNote!X66</f>
        <v>6</v>
      </c>
      <c r="Z100" s="257">
        <f t="shared" si="148"/>
        <v>0</v>
      </c>
      <c r="AA100" s="258">
        <f>SaisieNote!Z66</f>
        <v>10</v>
      </c>
      <c r="AB100" s="257">
        <f t="shared" si="148"/>
        <v>2</v>
      </c>
      <c r="AC100" s="259">
        <f t="shared" ref="AC100" si="149">((W100*2)+(Y100*2)+(AA100*2))/6</f>
        <v>7</v>
      </c>
      <c r="AD100" s="257">
        <f t="shared" ref="AD100" si="150">IF(AC100&gt;=9.995,6,X100+Z100+AB100)</f>
        <v>2</v>
      </c>
      <c r="AE100" s="259">
        <f t="shared" ref="AE100" si="151">((M100*12)+(U100*9)+(AC100*6))/27</f>
        <v>8.6172839506172849</v>
      </c>
      <c r="AF100" s="260">
        <f t="shared" ref="AF100" si="152">IF(AE100&gt;=9.995,30,N100+V100+AD100)</f>
        <v>15</v>
      </c>
      <c r="AG100" s="261" t="str">
        <f t="shared" ref="AG100:AG120" si="153">IF(AE100&gt;=9.995,"Admis(e)","Rattrapage")</f>
        <v>Rattrapage</v>
      </c>
      <c r="AH100" s="259">
        <f>SaisieNote!AD66</f>
        <v>7</v>
      </c>
      <c r="AI100" s="259">
        <f t="shared" ref="AI100:AM100" si="154">IF(AH100&gt;=9.995,5,0)</f>
        <v>0</v>
      </c>
      <c r="AJ100" s="259">
        <f>SaisieNote!AG66</f>
        <v>9.5</v>
      </c>
      <c r="AK100" s="259">
        <f t="shared" si="154"/>
        <v>0</v>
      </c>
      <c r="AL100" s="259">
        <f>SaisieNote!AJ66</f>
        <v>12.5</v>
      </c>
      <c r="AM100" s="263">
        <f t="shared" si="154"/>
        <v>5</v>
      </c>
      <c r="AN100" s="258">
        <f t="shared" ref="AN100" si="155">((AH100*4)+(AJ100*4)+(AL100*4))/12</f>
        <v>9.6666666666666661</v>
      </c>
      <c r="AO100" s="264">
        <f t="shared" ref="AO100" si="156">IF(AN100&gt;=9.995,15,AI100+AK100+AM100)</f>
        <v>5</v>
      </c>
      <c r="AP100" s="259">
        <f>SaisieNote!AL66</f>
        <v>3.5</v>
      </c>
      <c r="AQ100" s="259">
        <f t="shared" ref="AQ100:AU100" si="157">IF(AP100&gt;=9.995,3,0)</f>
        <v>0</v>
      </c>
      <c r="AR100" s="259">
        <f>SaisieNote!AN66</f>
        <v>6</v>
      </c>
      <c r="AS100" s="259">
        <f t="shared" si="157"/>
        <v>0</v>
      </c>
      <c r="AT100" s="259">
        <f>SaisieNote!AP66</f>
        <v>6</v>
      </c>
      <c r="AU100" s="263">
        <f t="shared" si="157"/>
        <v>0</v>
      </c>
      <c r="AV100" s="258">
        <f t="shared" ref="AV100" si="158">((AP100*3)+(AR100*3)+(AT100*3))/9</f>
        <v>5.166666666666667</v>
      </c>
      <c r="AW100" s="264">
        <f t="shared" ref="AW100" si="159">IF(AV100&gt;=9.995,9,AQ100+AS100+AU100)</f>
        <v>0</v>
      </c>
      <c r="AX100" s="267">
        <f>SaisieNote!AR66</f>
        <v>10.5</v>
      </c>
      <c r="AY100" s="263">
        <f t="shared" ref="AY100:BC100" si="160">IF(AX100&gt;=9.995,2,0)</f>
        <v>2</v>
      </c>
      <c r="AZ100" s="267">
        <f>SaisieNote!AT66</f>
        <v>7</v>
      </c>
      <c r="BA100" s="263">
        <f t="shared" si="160"/>
        <v>0</v>
      </c>
      <c r="BB100" s="267">
        <f>SaisieNote!AV66</f>
        <v>10.5</v>
      </c>
      <c r="BC100" s="263">
        <f t="shared" si="160"/>
        <v>2</v>
      </c>
      <c r="BD100" s="258">
        <f t="shared" ref="BD100" si="161">((AX100*2)+(AZ100*2)+(BB100*2))/6</f>
        <v>9.3333333333333339</v>
      </c>
      <c r="BE100" s="264">
        <f t="shared" ref="BE100" si="162">IF(BD100&gt;=9.995,6,AY100+BA100+BC100)</f>
        <v>4</v>
      </c>
      <c r="BF100" s="258">
        <f t="shared" ref="BF100" si="163">((AN100*12)+(AV100*9)+(BD100*6))/27</f>
        <v>8.0925925925925934</v>
      </c>
      <c r="BG100" s="265">
        <f t="shared" ref="BG100" si="164">IF(BF100&gt;=9.995,30,AO100+AW100+BE100)</f>
        <v>9</v>
      </c>
      <c r="BH100" s="262">
        <f t="shared" ref="BH100" si="165">(AE100+BF100)/2</f>
        <v>8.3549382716049401</v>
      </c>
      <c r="BI100" s="265">
        <f t="shared" ref="BI100" si="166">IF(BH100&gt;=9.995,60,AF100+BG100)</f>
        <v>24</v>
      </c>
      <c r="BJ100" s="265">
        <f t="shared" ref="BJ100:BJ120" si="167">IF(BK100="Admis(e)",180, BI100)</f>
        <v>24</v>
      </c>
      <c r="BK100" s="261" t="str">
        <f t="shared" ref="BK100:BK120" si="168">IF(BH100&gt;=9.995,"Admis(e)","Ajourné(e )")</f>
        <v>Ajourné(e )</v>
      </c>
    </row>
    <row r="101" spans="1:63" ht="24" customHeight="1">
      <c r="A101" s="284">
        <v>2</v>
      </c>
      <c r="B101" s="176" t="s">
        <v>390</v>
      </c>
      <c r="C101" s="176" t="s">
        <v>85</v>
      </c>
      <c r="D101" s="176" t="s">
        <v>37</v>
      </c>
      <c r="E101" s="176" t="s">
        <v>708</v>
      </c>
      <c r="F101" s="176" t="s">
        <v>50</v>
      </c>
      <c r="G101" s="42">
        <f>SaisieNote!H67</f>
        <v>10.67</v>
      </c>
      <c r="H101" s="43">
        <f t="shared" ref="H101:H120" si="169">IF(G101&gt;=9.995,5,0)</f>
        <v>5</v>
      </c>
      <c r="I101" s="42">
        <f>SaisieNote!K67</f>
        <v>11.833333333333334</v>
      </c>
      <c r="J101" s="43">
        <f t="shared" ref="J101:J120" si="170">IF(I101&gt;=9.995,5,0)</f>
        <v>5</v>
      </c>
      <c r="K101" s="42">
        <f>SaisieNote!N67</f>
        <v>10.83</v>
      </c>
      <c r="L101" s="43">
        <f t="shared" ref="L101:L120" si="171">IF(K101&gt;=9.995,5,0)</f>
        <v>5</v>
      </c>
      <c r="M101" s="59">
        <f t="shared" ref="M101:M120" si="172">((G101*4)+(I101*4)+(K101*4))/12</f>
        <v>11.111111111111112</v>
      </c>
      <c r="N101" s="45">
        <f t="shared" ref="N101:N120" si="173">IF(M101&gt;=9.995,15,H101+J101+L101)</f>
        <v>15</v>
      </c>
      <c r="O101" s="42">
        <f>SaisieNote!P67</f>
        <v>10</v>
      </c>
      <c r="P101" s="43">
        <f t="shared" ref="P101:P120" si="174">IF(O101&gt;=9.995,3,0)</f>
        <v>3</v>
      </c>
      <c r="Q101" s="42">
        <f>SaisieNote!R67</f>
        <v>9</v>
      </c>
      <c r="R101" s="43">
        <f t="shared" ref="R101:R120" si="175">IF(Q101&gt;=9.995,3,0)</f>
        <v>0</v>
      </c>
      <c r="S101" s="42">
        <f>SaisieNote!T67</f>
        <v>16</v>
      </c>
      <c r="T101" s="43">
        <f t="shared" ref="T101:T120" si="176">IF(S101&gt;=9.995,3,0)</f>
        <v>3</v>
      </c>
      <c r="U101" s="59">
        <f t="shared" ref="U101:U120" si="177">((O101*3)+(Q101*3)+(S101*3))/9</f>
        <v>11.666666666666666</v>
      </c>
      <c r="V101" s="45">
        <f t="shared" ref="V101:V120" si="178">IF(U101&gt;=9.995,9,P101+R101+T101)</f>
        <v>9</v>
      </c>
      <c r="W101" s="42">
        <f>SaisieNote!V67</f>
        <v>7.5</v>
      </c>
      <c r="X101" s="43">
        <f t="shared" ref="X101:X120" si="179">IF(W101&gt;=9.995,2,0)</f>
        <v>0</v>
      </c>
      <c r="Y101" s="42">
        <f>SaisieNote!X67</f>
        <v>11.5</v>
      </c>
      <c r="Z101" s="43">
        <f t="shared" ref="Z101:Z120" si="180">IF(Y101&gt;=9.995,2,0)</f>
        <v>2</v>
      </c>
      <c r="AA101" s="42">
        <f>SaisieNote!Z67</f>
        <v>10</v>
      </c>
      <c r="AB101" s="43">
        <f t="shared" ref="AB101:AB120" si="181">IF(AA101&gt;=9.995,2,0)</f>
        <v>2</v>
      </c>
      <c r="AC101" s="59">
        <f t="shared" ref="AC101:AC120" si="182">((W101*2)+(Y101*2)+(AA101*2))/6</f>
        <v>9.6666666666666661</v>
      </c>
      <c r="AD101" s="45">
        <f t="shared" ref="AD101:AD120" si="183">IF(AC101&gt;=9.995,6,X101+Z101+AB101)</f>
        <v>4</v>
      </c>
      <c r="AE101" s="160">
        <f t="shared" ref="AE101:AE120" si="184">((M101*12)+(U101*9)+(AC101*6))/27</f>
        <v>10.97530864197531</v>
      </c>
      <c r="AF101" s="46">
        <f t="shared" ref="AF101:AF120" si="185">IF(AE101&gt;=9.995,30,N101+V101+AD101)</f>
        <v>30</v>
      </c>
      <c r="AG101" s="81" t="str">
        <f t="shared" si="153"/>
        <v>Admis(e)</v>
      </c>
      <c r="AH101" s="58">
        <f>SaisieNote!AD67</f>
        <v>9.33</v>
      </c>
      <c r="AI101" s="58">
        <f t="shared" ref="AI101:AI120" si="186">IF(AH101&gt;=9.995,5,0)</f>
        <v>0</v>
      </c>
      <c r="AJ101" s="58">
        <f>SaisieNote!AG67</f>
        <v>10.17</v>
      </c>
      <c r="AK101" s="58">
        <f t="shared" ref="AK101:AK120" si="187">IF(AJ101&gt;=9.995,5,0)</f>
        <v>5</v>
      </c>
      <c r="AL101" s="58">
        <f>SaisieNote!AJ67</f>
        <v>11.83</v>
      </c>
      <c r="AM101" s="84">
        <f t="shared" ref="AM101:AM120" si="188">IF(AL101&gt;=9.995,5,0)</f>
        <v>5</v>
      </c>
      <c r="AN101" s="44">
        <f t="shared" ref="AN101:AN120" si="189">((AH101*4)+(AJ101*4)+(AL101*4))/12</f>
        <v>10.443333333333333</v>
      </c>
      <c r="AO101" s="85">
        <f t="shared" ref="AO101:AO120" si="190">IF(AN101&gt;=9.995,15,AI101+AK101+AM101)</f>
        <v>15</v>
      </c>
      <c r="AP101" s="213">
        <f>SaisieNote!AL67</f>
        <v>10</v>
      </c>
      <c r="AQ101" s="213">
        <f t="shared" ref="AQ101:AQ120" si="191">IF(AP101&gt;=9.995,3,0)</f>
        <v>3</v>
      </c>
      <c r="AR101" s="213">
        <f>SaisieNote!AN67</f>
        <v>9</v>
      </c>
      <c r="AS101" s="213">
        <f t="shared" ref="AS101:AS120" si="192">IF(AR101&gt;=9.995,3,0)</f>
        <v>0</v>
      </c>
      <c r="AT101" s="213">
        <f>SaisieNote!AP67</f>
        <v>10</v>
      </c>
      <c r="AU101" s="84">
        <f t="shared" ref="AU101:AU120" si="193">IF(AT101&gt;=9.995,3,0)</f>
        <v>3</v>
      </c>
      <c r="AV101" s="44">
        <f t="shared" ref="AV101:AV120" si="194">((AP101*3)+(AR101*3)+(AT101*3))/9</f>
        <v>9.6666666666666661</v>
      </c>
      <c r="AW101" s="85">
        <f t="shared" ref="AW101:AW120" si="195">IF(AV101&gt;=9.995,9,AQ101+AS101+AU101)</f>
        <v>6</v>
      </c>
      <c r="AX101" s="67">
        <f>SaisieNote!AR67</f>
        <v>11</v>
      </c>
      <c r="AY101" s="84">
        <f t="shared" ref="AY101:AY120" si="196">IF(AX101&gt;=9.995,2,0)</f>
        <v>2</v>
      </c>
      <c r="AZ101" s="67">
        <f>SaisieNote!AT67</f>
        <v>8</v>
      </c>
      <c r="BA101" s="84">
        <f t="shared" ref="BA101:BA120" si="197">IF(AZ101&gt;=9.995,2,0)</f>
        <v>0</v>
      </c>
      <c r="BB101" s="67">
        <f>SaisieNote!AV67</f>
        <v>10.5</v>
      </c>
      <c r="BC101" s="84">
        <f t="shared" ref="BC101:BC120" si="198">IF(BB101&gt;=9.995,2,0)</f>
        <v>2</v>
      </c>
      <c r="BD101" s="44">
        <f t="shared" ref="BD101:BD120" si="199">((AX101*2)+(AZ101*2)+(BB101*2))/6</f>
        <v>9.8333333333333339</v>
      </c>
      <c r="BE101" s="85">
        <f t="shared" ref="BE101:BE120" si="200">IF(BD101&gt;=9.995,6,AY101+BA101+BC101)</f>
        <v>4</v>
      </c>
      <c r="BF101" s="65">
        <f t="shared" ref="BF101:BF120" si="201">((AN101*12)+(AV101*9)+(BD101*6))/27</f>
        <v>10.048888888888889</v>
      </c>
      <c r="BG101" s="61">
        <f t="shared" ref="BG101:BG120" si="202">IF(BF101&gt;=9.995,30,AO101+AW101+BE101)</f>
        <v>30</v>
      </c>
      <c r="BH101" s="62">
        <f t="shared" ref="BH101:BH120" si="203">(AE101+BF101)/2</f>
        <v>10.5120987654321</v>
      </c>
      <c r="BI101" s="61">
        <f t="shared" ref="BI101:BI120" si="204">IF(BH101&gt;=9.995,60,AF101+BG101)</f>
        <v>60</v>
      </c>
      <c r="BJ101" s="61">
        <f t="shared" si="167"/>
        <v>180</v>
      </c>
      <c r="BK101" s="81" t="str">
        <f t="shared" si="168"/>
        <v>Admis(e)</v>
      </c>
    </row>
    <row r="102" spans="1:63" ht="24" customHeight="1">
      <c r="A102" s="284">
        <v>3</v>
      </c>
      <c r="B102" s="176" t="s">
        <v>709</v>
      </c>
      <c r="C102" s="176" t="s">
        <v>711</v>
      </c>
      <c r="D102" s="176" t="s">
        <v>712</v>
      </c>
      <c r="E102" s="176" t="s">
        <v>710</v>
      </c>
      <c r="F102" s="176" t="s">
        <v>7</v>
      </c>
      <c r="G102" s="42">
        <f>SaisieNote!H68</f>
        <v>10</v>
      </c>
      <c r="H102" s="43">
        <f t="shared" si="169"/>
        <v>5</v>
      </c>
      <c r="I102" s="42">
        <f>SaisieNote!K68</f>
        <v>7.5</v>
      </c>
      <c r="J102" s="43">
        <f t="shared" si="170"/>
        <v>0</v>
      </c>
      <c r="K102" s="42">
        <f>SaisieNote!N68</f>
        <v>8.1666666666666661</v>
      </c>
      <c r="L102" s="43">
        <f t="shared" si="171"/>
        <v>0</v>
      </c>
      <c r="M102" s="59">
        <f t="shared" si="172"/>
        <v>8.5555555555555554</v>
      </c>
      <c r="N102" s="45">
        <f t="shared" si="173"/>
        <v>5</v>
      </c>
      <c r="O102" s="42">
        <f>SaisieNote!P68</f>
        <v>10</v>
      </c>
      <c r="P102" s="43">
        <f t="shared" si="174"/>
        <v>3</v>
      </c>
      <c r="Q102" s="42">
        <f>SaisieNote!R68</f>
        <v>6</v>
      </c>
      <c r="R102" s="43">
        <f t="shared" si="175"/>
        <v>0</v>
      </c>
      <c r="S102" s="42">
        <f>SaisieNote!T68</f>
        <v>9</v>
      </c>
      <c r="T102" s="43">
        <f t="shared" si="176"/>
        <v>0</v>
      </c>
      <c r="U102" s="59">
        <f t="shared" si="177"/>
        <v>8.3333333333333339</v>
      </c>
      <c r="V102" s="45">
        <f t="shared" si="178"/>
        <v>3</v>
      </c>
      <c r="W102" s="42">
        <f>SaisieNote!V68</f>
        <v>3</v>
      </c>
      <c r="X102" s="43">
        <f t="shared" si="179"/>
        <v>0</v>
      </c>
      <c r="Y102" s="42">
        <f>SaisieNote!X68</f>
        <v>4</v>
      </c>
      <c r="Z102" s="43">
        <f t="shared" si="180"/>
        <v>0</v>
      </c>
      <c r="AA102" s="42">
        <f>SaisieNote!Z68</f>
        <v>12.5</v>
      </c>
      <c r="AB102" s="43">
        <f t="shared" si="181"/>
        <v>2</v>
      </c>
      <c r="AC102" s="59">
        <f t="shared" si="182"/>
        <v>6.5</v>
      </c>
      <c r="AD102" s="45">
        <f t="shared" si="183"/>
        <v>2</v>
      </c>
      <c r="AE102" s="160">
        <f t="shared" si="184"/>
        <v>8.0246913580246915</v>
      </c>
      <c r="AF102" s="46">
        <f t="shared" si="185"/>
        <v>10</v>
      </c>
      <c r="AG102" s="81" t="str">
        <f t="shared" si="153"/>
        <v>Rattrapage</v>
      </c>
      <c r="AH102" s="58">
        <f>SaisieNote!AD68</f>
        <v>10.833333333333334</v>
      </c>
      <c r="AI102" s="58">
        <f t="shared" si="186"/>
        <v>5</v>
      </c>
      <c r="AJ102" s="58">
        <f>SaisieNote!AG68</f>
        <v>8</v>
      </c>
      <c r="AK102" s="58">
        <f t="shared" si="187"/>
        <v>0</v>
      </c>
      <c r="AL102" s="58">
        <f>SaisieNote!AJ68</f>
        <v>11</v>
      </c>
      <c r="AM102" s="84">
        <f t="shared" si="188"/>
        <v>5</v>
      </c>
      <c r="AN102" s="44">
        <f t="shared" si="189"/>
        <v>9.9444444444444446</v>
      </c>
      <c r="AO102" s="85">
        <f t="shared" si="190"/>
        <v>10</v>
      </c>
      <c r="AP102" s="213">
        <f>SaisieNote!AL68</f>
        <v>5</v>
      </c>
      <c r="AQ102" s="213">
        <f t="shared" si="191"/>
        <v>0</v>
      </c>
      <c r="AR102" s="213">
        <f>SaisieNote!AN68</f>
        <v>8</v>
      </c>
      <c r="AS102" s="213">
        <f t="shared" si="192"/>
        <v>0</v>
      </c>
      <c r="AT102" s="213">
        <f>SaisieNote!AP68</f>
        <v>10</v>
      </c>
      <c r="AU102" s="84">
        <f t="shared" si="193"/>
        <v>3</v>
      </c>
      <c r="AV102" s="44">
        <f t="shared" si="194"/>
        <v>7.666666666666667</v>
      </c>
      <c r="AW102" s="85">
        <f t="shared" si="195"/>
        <v>3</v>
      </c>
      <c r="AX102" s="67">
        <f>SaisieNote!AR68</f>
        <v>12.5</v>
      </c>
      <c r="AY102" s="84">
        <f t="shared" si="196"/>
        <v>2</v>
      </c>
      <c r="AZ102" s="67">
        <f>SaisieNote!AT68</f>
        <v>8.5</v>
      </c>
      <c r="BA102" s="84">
        <f t="shared" si="197"/>
        <v>0</v>
      </c>
      <c r="BB102" s="67">
        <f>SaisieNote!AV68</f>
        <v>11</v>
      </c>
      <c r="BC102" s="84">
        <f t="shared" si="198"/>
        <v>2</v>
      </c>
      <c r="BD102" s="44">
        <f t="shared" si="199"/>
        <v>10.666666666666666</v>
      </c>
      <c r="BE102" s="85">
        <f t="shared" si="200"/>
        <v>6</v>
      </c>
      <c r="BF102" s="65">
        <f t="shared" si="201"/>
        <v>9.3456790123456788</v>
      </c>
      <c r="BG102" s="61">
        <f t="shared" si="202"/>
        <v>19</v>
      </c>
      <c r="BH102" s="62">
        <f t="shared" si="203"/>
        <v>8.6851851851851851</v>
      </c>
      <c r="BI102" s="61">
        <f t="shared" si="204"/>
        <v>29</v>
      </c>
      <c r="BJ102" s="61">
        <f t="shared" si="167"/>
        <v>29</v>
      </c>
      <c r="BK102" s="81" t="str">
        <f t="shared" si="168"/>
        <v>Ajourné(e )</v>
      </c>
    </row>
    <row r="103" spans="1:63" ht="24" customHeight="1">
      <c r="A103" s="284">
        <v>4</v>
      </c>
      <c r="B103" s="176" t="s">
        <v>395</v>
      </c>
      <c r="C103" s="176" t="s">
        <v>396</v>
      </c>
      <c r="D103" s="176" t="s">
        <v>397</v>
      </c>
      <c r="E103" s="176" t="s">
        <v>715</v>
      </c>
      <c r="F103" s="176" t="s">
        <v>5</v>
      </c>
      <c r="G103" s="42">
        <f>SaisieNote!H69</f>
        <v>12.166666666666666</v>
      </c>
      <c r="H103" s="43">
        <f t="shared" si="169"/>
        <v>5</v>
      </c>
      <c r="I103" s="42">
        <f>SaisieNote!K69</f>
        <v>9</v>
      </c>
      <c r="J103" s="43">
        <f t="shared" si="170"/>
        <v>0</v>
      </c>
      <c r="K103" s="42">
        <f>SaisieNote!N69</f>
        <v>10</v>
      </c>
      <c r="L103" s="43">
        <f t="shared" si="171"/>
        <v>5</v>
      </c>
      <c r="M103" s="59">
        <f t="shared" si="172"/>
        <v>10.388888888888888</v>
      </c>
      <c r="N103" s="45">
        <f t="shared" si="173"/>
        <v>15</v>
      </c>
      <c r="O103" s="42">
        <f>SaisieNote!P69</f>
        <v>16</v>
      </c>
      <c r="P103" s="43">
        <f t="shared" si="174"/>
        <v>3</v>
      </c>
      <c r="Q103" s="42">
        <f>SaisieNote!R69</f>
        <v>8</v>
      </c>
      <c r="R103" s="43">
        <f t="shared" si="175"/>
        <v>0</v>
      </c>
      <c r="S103" s="42">
        <f>SaisieNote!T69</f>
        <v>8</v>
      </c>
      <c r="T103" s="43">
        <f t="shared" si="176"/>
        <v>0</v>
      </c>
      <c r="U103" s="59">
        <f t="shared" si="177"/>
        <v>10.666666666666666</v>
      </c>
      <c r="V103" s="45">
        <f t="shared" si="178"/>
        <v>9</v>
      </c>
      <c r="W103" s="42">
        <f>SaisieNote!V69</f>
        <v>11.5</v>
      </c>
      <c r="X103" s="43">
        <f t="shared" si="179"/>
        <v>2</v>
      </c>
      <c r="Y103" s="42">
        <f>SaisieNote!X69</f>
        <v>5</v>
      </c>
      <c r="Z103" s="43">
        <f t="shared" si="180"/>
        <v>0</v>
      </c>
      <c r="AA103" s="42">
        <f>SaisieNote!Z69</f>
        <v>12.5</v>
      </c>
      <c r="AB103" s="43">
        <f t="shared" si="181"/>
        <v>2</v>
      </c>
      <c r="AC103" s="59">
        <f t="shared" si="182"/>
        <v>9.6666666666666661</v>
      </c>
      <c r="AD103" s="45">
        <f t="shared" si="183"/>
        <v>4</v>
      </c>
      <c r="AE103" s="160">
        <f t="shared" si="184"/>
        <v>10.320987654320986</v>
      </c>
      <c r="AF103" s="46">
        <f t="shared" si="185"/>
        <v>30</v>
      </c>
      <c r="AG103" s="81" t="s">
        <v>1191</v>
      </c>
      <c r="AH103" s="58">
        <f>SaisieNote!AD69</f>
        <v>12.166666666666666</v>
      </c>
      <c r="AI103" s="58">
        <f t="shared" si="186"/>
        <v>5</v>
      </c>
      <c r="AJ103" s="58">
        <f>SaisieNote!AG69</f>
        <v>12.666666666666666</v>
      </c>
      <c r="AK103" s="58">
        <f t="shared" si="187"/>
        <v>5</v>
      </c>
      <c r="AL103" s="58">
        <f>SaisieNote!AJ69</f>
        <v>11.333333333333334</v>
      </c>
      <c r="AM103" s="84">
        <f t="shared" si="188"/>
        <v>5</v>
      </c>
      <c r="AN103" s="44">
        <f t="shared" si="189"/>
        <v>12.055555555555555</v>
      </c>
      <c r="AO103" s="85">
        <f t="shared" si="190"/>
        <v>15</v>
      </c>
      <c r="AP103" s="213">
        <f>SaisieNote!AL69</f>
        <v>10</v>
      </c>
      <c r="AQ103" s="213">
        <f t="shared" si="191"/>
        <v>3</v>
      </c>
      <c r="AR103" s="213">
        <f>SaisieNote!AN69</f>
        <v>7</v>
      </c>
      <c r="AS103" s="213">
        <f t="shared" si="192"/>
        <v>0</v>
      </c>
      <c r="AT103" s="213">
        <f>SaisieNote!AP69</f>
        <v>13.5</v>
      </c>
      <c r="AU103" s="84">
        <f t="shared" si="193"/>
        <v>3</v>
      </c>
      <c r="AV103" s="44">
        <f t="shared" si="194"/>
        <v>10.166666666666666</v>
      </c>
      <c r="AW103" s="85">
        <f t="shared" si="195"/>
        <v>9</v>
      </c>
      <c r="AX103" s="67">
        <f>SaisieNote!AR69</f>
        <v>14.5</v>
      </c>
      <c r="AY103" s="84">
        <f t="shared" si="196"/>
        <v>2</v>
      </c>
      <c r="AZ103" s="67">
        <f>SaisieNote!AT69</f>
        <v>6</v>
      </c>
      <c r="BA103" s="84">
        <f t="shared" si="197"/>
        <v>0</v>
      </c>
      <c r="BB103" s="67">
        <f>SaisieNote!AV69</f>
        <v>12.5</v>
      </c>
      <c r="BC103" s="84">
        <f t="shared" si="198"/>
        <v>2</v>
      </c>
      <c r="BD103" s="44">
        <f t="shared" si="199"/>
        <v>11</v>
      </c>
      <c r="BE103" s="85">
        <f t="shared" si="200"/>
        <v>6</v>
      </c>
      <c r="BF103" s="65">
        <f t="shared" si="201"/>
        <v>11.191358024691356</v>
      </c>
      <c r="BG103" s="61">
        <f t="shared" si="202"/>
        <v>30</v>
      </c>
      <c r="BH103" s="62">
        <f t="shared" si="203"/>
        <v>10.756172839506171</v>
      </c>
      <c r="BI103" s="61">
        <f t="shared" si="204"/>
        <v>60</v>
      </c>
      <c r="BJ103" s="61">
        <f t="shared" si="167"/>
        <v>180</v>
      </c>
      <c r="BK103" s="81" t="str">
        <f t="shared" si="168"/>
        <v>Admis(e)</v>
      </c>
    </row>
    <row r="104" spans="1:63" s="266" customFormat="1" ht="24" customHeight="1">
      <c r="A104" s="284">
        <v>5</v>
      </c>
      <c r="B104" s="255" t="s">
        <v>721</v>
      </c>
      <c r="C104" s="255" t="s">
        <v>723</v>
      </c>
      <c r="D104" s="255" t="s">
        <v>125</v>
      </c>
      <c r="E104" s="255" t="s">
        <v>722</v>
      </c>
      <c r="F104" s="255" t="s">
        <v>5</v>
      </c>
      <c r="G104" s="258">
        <f>SaisieNote!H70</f>
        <v>8.8333333333333339</v>
      </c>
      <c r="H104" s="257">
        <f t="shared" si="169"/>
        <v>0</v>
      </c>
      <c r="I104" s="258">
        <f>SaisieNote!K70</f>
        <v>7.166666666666667</v>
      </c>
      <c r="J104" s="257">
        <f t="shared" si="170"/>
        <v>0</v>
      </c>
      <c r="K104" s="258">
        <f>SaisieNote!N70</f>
        <v>6</v>
      </c>
      <c r="L104" s="257">
        <f t="shared" si="171"/>
        <v>0</v>
      </c>
      <c r="M104" s="259">
        <f t="shared" si="172"/>
        <v>7.333333333333333</v>
      </c>
      <c r="N104" s="257">
        <f t="shared" si="173"/>
        <v>0</v>
      </c>
      <c r="O104" s="258">
        <f>SaisieNote!P70</f>
        <v>6.5</v>
      </c>
      <c r="P104" s="257">
        <f t="shared" si="174"/>
        <v>0</v>
      </c>
      <c r="Q104" s="258">
        <f>SaisieNote!R70</f>
        <v>7</v>
      </c>
      <c r="R104" s="257">
        <f t="shared" si="175"/>
        <v>0</v>
      </c>
      <c r="S104" s="258">
        <f>SaisieNote!T70</f>
        <v>4.5</v>
      </c>
      <c r="T104" s="257">
        <f t="shared" si="176"/>
        <v>0</v>
      </c>
      <c r="U104" s="259">
        <f t="shared" si="177"/>
        <v>6</v>
      </c>
      <c r="V104" s="257">
        <f t="shared" si="178"/>
        <v>0</v>
      </c>
      <c r="W104" s="258">
        <f>SaisieNote!V70</f>
        <v>3</v>
      </c>
      <c r="X104" s="257">
        <f t="shared" si="179"/>
        <v>0</v>
      </c>
      <c r="Y104" s="258">
        <f>SaisieNote!X70</f>
        <v>1</v>
      </c>
      <c r="Z104" s="257">
        <f t="shared" si="180"/>
        <v>0</v>
      </c>
      <c r="AA104" s="258">
        <f>SaisieNote!Z70</f>
        <v>8</v>
      </c>
      <c r="AB104" s="257">
        <f t="shared" si="181"/>
        <v>0</v>
      </c>
      <c r="AC104" s="259">
        <f t="shared" si="182"/>
        <v>4</v>
      </c>
      <c r="AD104" s="257">
        <f t="shared" si="183"/>
        <v>0</v>
      </c>
      <c r="AE104" s="259">
        <f t="shared" si="184"/>
        <v>6.1481481481481479</v>
      </c>
      <c r="AF104" s="260">
        <f t="shared" si="185"/>
        <v>0</v>
      </c>
      <c r="AG104" s="261" t="str">
        <f t="shared" si="153"/>
        <v>Rattrapage</v>
      </c>
      <c r="AH104" s="259" t="e">
        <f>SaisieNote!AD70</f>
        <v>#VALUE!</v>
      </c>
      <c r="AI104" s="259" t="e">
        <f t="shared" si="186"/>
        <v>#VALUE!</v>
      </c>
      <c r="AJ104" s="259" t="e">
        <f>SaisieNote!AG70</f>
        <v>#VALUE!</v>
      </c>
      <c r="AK104" s="259" t="e">
        <f t="shared" si="187"/>
        <v>#VALUE!</v>
      </c>
      <c r="AL104" s="259" t="e">
        <f>SaisieNote!AJ70</f>
        <v>#VALUE!</v>
      </c>
      <c r="AM104" s="263" t="e">
        <f t="shared" si="188"/>
        <v>#VALUE!</v>
      </c>
      <c r="AN104" s="258" t="e">
        <f t="shared" si="189"/>
        <v>#VALUE!</v>
      </c>
      <c r="AO104" s="264" t="e">
        <f t="shared" si="190"/>
        <v>#VALUE!</v>
      </c>
      <c r="AP104" s="259" t="str">
        <f>SaisieNote!AL70</f>
        <v>ABS</v>
      </c>
      <c r="AQ104" s="259">
        <f t="shared" si="191"/>
        <v>3</v>
      </c>
      <c r="AR104" s="259" t="str">
        <f>SaisieNote!AN70</f>
        <v>Abs</v>
      </c>
      <c r="AS104" s="259">
        <f t="shared" si="192"/>
        <v>3</v>
      </c>
      <c r="AT104" s="259" t="str">
        <f>SaisieNote!AP70</f>
        <v>\</v>
      </c>
      <c r="AU104" s="263">
        <f t="shared" si="193"/>
        <v>3</v>
      </c>
      <c r="AV104" s="258" t="e">
        <f t="shared" si="194"/>
        <v>#VALUE!</v>
      </c>
      <c r="AW104" s="264" t="e">
        <f t="shared" si="195"/>
        <v>#VALUE!</v>
      </c>
      <c r="AX104" s="267" t="str">
        <f>SaisieNote!AR70</f>
        <v>\</v>
      </c>
      <c r="AY104" s="263">
        <f t="shared" si="196"/>
        <v>2</v>
      </c>
      <c r="AZ104" s="267" t="str">
        <f>SaisieNote!AT70</f>
        <v>\</v>
      </c>
      <c r="BA104" s="263">
        <f t="shared" si="197"/>
        <v>2</v>
      </c>
      <c r="BB104" s="267" t="str">
        <f>SaisieNote!AV70</f>
        <v>\</v>
      </c>
      <c r="BC104" s="263">
        <f t="shared" si="198"/>
        <v>2</v>
      </c>
      <c r="BD104" s="258" t="e">
        <f t="shared" si="199"/>
        <v>#VALUE!</v>
      </c>
      <c r="BE104" s="264" t="e">
        <f t="shared" si="200"/>
        <v>#VALUE!</v>
      </c>
      <c r="BF104" s="258" t="e">
        <f t="shared" si="201"/>
        <v>#VALUE!</v>
      </c>
      <c r="BG104" s="265" t="e">
        <f t="shared" si="202"/>
        <v>#VALUE!</v>
      </c>
      <c r="BH104" s="262" t="e">
        <f t="shared" si="203"/>
        <v>#VALUE!</v>
      </c>
      <c r="BI104" s="265" t="e">
        <f t="shared" si="204"/>
        <v>#VALUE!</v>
      </c>
      <c r="BJ104" s="265" t="e">
        <f t="shared" si="167"/>
        <v>#VALUE!</v>
      </c>
      <c r="BK104" s="255" t="s">
        <v>500</v>
      </c>
    </row>
    <row r="105" spans="1:63" ht="24" customHeight="1">
      <c r="A105" s="284">
        <v>6</v>
      </c>
      <c r="B105" s="176" t="s">
        <v>727</v>
      </c>
      <c r="C105" s="176" t="s">
        <v>729</v>
      </c>
      <c r="D105" s="176" t="s">
        <v>730</v>
      </c>
      <c r="E105" s="176" t="s">
        <v>728</v>
      </c>
      <c r="F105" s="176" t="s">
        <v>50</v>
      </c>
      <c r="G105" s="42">
        <f>SaisieNote!H71</f>
        <v>10.166666666666666</v>
      </c>
      <c r="H105" s="43">
        <f t="shared" si="169"/>
        <v>5</v>
      </c>
      <c r="I105" s="42">
        <f>SaisieNote!K71</f>
        <v>11.166666666666666</v>
      </c>
      <c r="J105" s="43">
        <f t="shared" si="170"/>
        <v>5</v>
      </c>
      <c r="K105" s="42">
        <f>SaisieNote!N71</f>
        <v>10.166666666666666</v>
      </c>
      <c r="L105" s="43">
        <f t="shared" si="171"/>
        <v>5</v>
      </c>
      <c r="M105" s="59">
        <f t="shared" si="172"/>
        <v>10.5</v>
      </c>
      <c r="N105" s="45">
        <f t="shared" si="173"/>
        <v>15</v>
      </c>
      <c r="O105" s="42">
        <f>SaisieNote!P71</f>
        <v>12</v>
      </c>
      <c r="P105" s="43">
        <f t="shared" si="174"/>
        <v>3</v>
      </c>
      <c r="Q105" s="42">
        <f>SaisieNote!R71</f>
        <v>14</v>
      </c>
      <c r="R105" s="43">
        <f t="shared" si="175"/>
        <v>3</v>
      </c>
      <c r="S105" s="42">
        <f>SaisieNote!T71</f>
        <v>9.5</v>
      </c>
      <c r="T105" s="43">
        <f t="shared" si="176"/>
        <v>0</v>
      </c>
      <c r="U105" s="59">
        <f t="shared" si="177"/>
        <v>11.833333333333334</v>
      </c>
      <c r="V105" s="45">
        <f t="shared" si="178"/>
        <v>9</v>
      </c>
      <c r="W105" s="42">
        <f>SaisieNote!V71</f>
        <v>10.5</v>
      </c>
      <c r="X105" s="43">
        <f t="shared" si="179"/>
        <v>2</v>
      </c>
      <c r="Y105" s="42">
        <f>SaisieNote!X71</f>
        <v>7</v>
      </c>
      <c r="Z105" s="43">
        <f t="shared" si="180"/>
        <v>0</v>
      </c>
      <c r="AA105" s="42">
        <f>SaisieNote!Z71</f>
        <v>12</v>
      </c>
      <c r="AB105" s="43">
        <f t="shared" si="181"/>
        <v>2</v>
      </c>
      <c r="AC105" s="59">
        <f t="shared" si="182"/>
        <v>9.8333333333333339</v>
      </c>
      <c r="AD105" s="45">
        <f t="shared" si="183"/>
        <v>4</v>
      </c>
      <c r="AE105" s="160">
        <f t="shared" si="184"/>
        <v>10.796296296296296</v>
      </c>
      <c r="AF105" s="46">
        <f t="shared" si="185"/>
        <v>30</v>
      </c>
      <c r="AG105" s="81" t="str">
        <f t="shared" si="153"/>
        <v>Admis(e)</v>
      </c>
      <c r="AH105" s="58">
        <f>SaisieNote!AD71</f>
        <v>11.833333333333334</v>
      </c>
      <c r="AI105" s="58">
        <f t="shared" si="186"/>
        <v>5</v>
      </c>
      <c r="AJ105" s="58">
        <f>SaisieNote!AG71</f>
        <v>13.166666666666666</v>
      </c>
      <c r="AK105" s="58">
        <f t="shared" si="187"/>
        <v>5</v>
      </c>
      <c r="AL105" s="58">
        <f>SaisieNote!AJ71</f>
        <v>11.166666666666666</v>
      </c>
      <c r="AM105" s="84">
        <f t="shared" si="188"/>
        <v>5</v>
      </c>
      <c r="AN105" s="44">
        <f t="shared" si="189"/>
        <v>12.055555555555555</v>
      </c>
      <c r="AO105" s="85">
        <f t="shared" si="190"/>
        <v>15</v>
      </c>
      <c r="AP105" s="213">
        <f>SaisieNote!AL71</f>
        <v>8</v>
      </c>
      <c r="AQ105" s="213">
        <f t="shared" si="191"/>
        <v>0</v>
      </c>
      <c r="AR105" s="213">
        <f>SaisieNote!AN71</f>
        <v>10</v>
      </c>
      <c r="AS105" s="213">
        <f t="shared" si="192"/>
        <v>3</v>
      </c>
      <c r="AT105" s="213">
        <f>SaisieNote!AP71</f>
        <v>8</v>
      </c>
      <c r="AU105" s="84">
        <f t="shared" si="193"/>
        <v>0</v>
      </c>
      <c r="AV105" s="44">
        <f t="shared" si="194"/>
        <v>8.6666666666666661</v>
      </c>
      <c r="AW105" s="85">
        <f t="shared" si="195"/>
        <v>3</v>
      </c>
      <c r="AX105" s="67">
        <f>SaisieNote!AR71</f>
        <v>9</v>
      </c>
      <c r="AY105" s="84">
        <f t="shared" si="196"/>
        <v>0</v>
      </c>
      <c r="AZ105" s="67">
        <f>SaisieNote!AT71</f>
        <v>10</v>
      </c>
      <c r="BA105" s="84">
        <f t="shared" si="197"/>
        <v>2</v>
      </c>
      <c r="BB105" s="67">
        <f>SaisieNote!AV71</f>
        <v>10</v>
      </c>
      <c r="BC105" s="84">
        <f t="shared" si="198"/>
        <v>2</v>
      </c>
      <c r="BD105" s="44">
        <f t="shared" si="199"/>
        <v>9.6666666666666661</v>
      </c>
      <c r="BE105" s="85">
        <f t="shared" si="200"/>
        <v>4</v>
      </c>
      <c r="BF105" s="65">
        <f t="shared" si="201"/>
        <v>10.39506172839506</v>
      </c>
      <c r="BG105" s="61">
        <f t="shared" si="202"/>
        <v>30</v>
      </c>
      <c r="BH105" s="62">
        <f t="shared" si="203"/>
        <v>10.595679012345677</v>
      </c>
      <c r="BI105" s="61">
        <f t="shared" si="204"/>
        <v>60</v>
      </c>
      <c r="BJ105" s="61">
        <f t="shared" si="167"/>
        <v>180</v>
      </c>
      <c r="BK105" s="81" t="str">
        <f t="shared" si="168"/>
        <v>Admis(e)</v>
      </c>
    </row>
    <row r="106" spans="1:63" ht="24" customHeight="1">
      <c r="A106" s="284">
        <v>7</v>
      </c>
      <c r="B106" s="176" t="s">
        <v>731</v>
      </c>
      <c r="C106" s="176" t="s">
        <v>398</v>
      </c>
      <c r="D106" s="176" t="s">
        <v>62</v>
      </c>
      <c r="E106" s="176" t="s">
        <v>732</v>
      </c>
      <c r="F106" s="176" t="s">
        <v>8</v>
      </c>
      <c r="G106" s="42">
        <f>SaisieNote!H72</f>
        <v>8.8333333333333339</v>
      </c>
      <c r="H106" s="43">
        <f t="shared" si="169"/>
        <v>0</v>
      </c>
      <c r="I106" s="42">
        <f>SaisieNote!K72</f>
        <v>11.833333333333334</v>
      </c>
      <c r="J106" s="43">
        <f t="shared" si="170"/>
        <v>5</v>
      </c>
      <c r="K106" s="42">
        <f>SaisieNote!N72</f>
        <v>12</v>
      </c>
      <c r="L106" s="43">
        <f t="shared" si="171"/>
        <v>5</v>
      </c>
      <c r="M106" s="59">
        <f t="shared" si="172"/>
        <v>10.888888888888891</v>
      </c>
      <c r="N106" s="45">
        <f t="shared" si="173"/>
        <v>15</v>
      </c>
      <c r="O106" s="42">
        <f>SaisieNote!P72</f>
        <v>15</v>
      </c>
      <c r="P106" s="43">
        <f t="shared" si="174"/>
        <v>3</v>
      </c>
      <c r="Q106" s="42">
        <f>SaisieNote!R72</f>
        <v>5</v>
      </c>
      <c r="R106" s="43">
        <f t="shared" si="175"/>
        <v>0</v>
      </c>
      <c r="S106" s="42">
        <f>SaisieNote!T72</f>
        <v>6.5</v>
      </c>
      <c r="T106" s="43">
        <f t="shared" si="176"/>
        <v>0</v>
      </c>
      <c r="U106" s="59">
        <f t="shared" si="177"/>
        <v>8.8333333333333339</v>
      </c>
      <c r="V106" s="45">
        <f t="shared" si="178"/>
        <v>3</v>
      </c>
      <c r="W106" s="42">
        <f>SaisieNote!V72</f>
        <v>9</v>
      </c>
      <c r="X106" s="43">
        <f t="shared" si="179"/>
        <v>0</v>
      </c>
      <c r="Y106" s="42">
        <f>SaisieNote!X72</f>
        <v>9</v>
      </c>
      <c r="Z106" s="43">
        <f t="shared" si="180"/>
        <v>0</v>
      </c>
      <c r="AA106" s="42">
        <f>SaisieNote!Z72</f>
        <v>14</v>
      </c>
      <c r="AB106" s="43">
        <f t="shared" si="181"/>
        <v>2</v>
      </c>
      <c r="AC106" s="59">
        <f t="shared" si="182"/>
        <v>10.666666666666666</v>
      </c>
      <c r="AD106" s="45">
        <f t="shared" si="183"/>
        <v>6</v>
      </c>
      <c r="AE106" s="160">
        <f t="shared" si="184"/>
        <v>10.154320987654321</v>
      </c>
      <c r="AF106" s="46">
        <f t="shared" si="185"/>
        <v>30</v>
      </c>
      <c r="AG106" s="81" t="str">
        <f t="shared" si="153"/>
        <v>Admis(e)</v>
      </c>
      <c r="AH106" s="58">
        <f>SaisieNote!AD72</f>
        <v>10.333333333333334</v>
      </c>
      <c r="AI106" s="58">
        <f t="shared" si="186"/>
        <v>5</v>
      </c>
      <c r="AJ106" s="58">
        <f>SaisieNote!AG72</f>
        <v>11.166666666666666</v>
      </c>
      <c r="AK106" s="58">
        <f t="shared" si="187"/>
        <v>5</v>
      </c>
      <c r="AL106" s="58">
        <f>SaisieNote!AJ72</f>
        <v>10.166666666666666</v>
      </c>
      <c r="AM106" s="84">
        <f t="shared" si="188"/>
        <v>5</v>
      </c>
      <c r="AN106" s="44">
        <f t="shared" si="189"/>
        <v>10.555555555555555</v>
      </c>
      <c r="AO106" s="85">
        <f t="shared" si="190"/>
        <v>15</v>
      </c>
      <c r="AP106" s="213">
        <f>SaisieNote!AL72</f>
        <v>6</v>
      </c>
      <c r="AQ106" s="213">
        <f t="shared" si="191"/>
        <v>0</v>
      </c>
      <c r="AR106" s="213">
        <f>SaisieNote!AN72</f>
        <v>10.5</v>
      </c>
      <c r="AS106" s="213">
        <f t="shared" si="192"/>
        <v>3</v>
      </c>
      <c r="AT106" s="213">
        <f>SaisieNote!AP72</f>
        <v>10</v>
      </c>
      <c r="AU106" s="84">
        <f t="shared" si="193"/>
        <v>3</v>
      </c>
      <c r="AV106" s="44">
        <f t="shared" si="194"/>
        <v>8.8333333333333339</v>
      </c>
      <c r="AW106" s="85">
        <f t="shared" si="195"/>
        <v>6</v>
      </c>
      <c r="AX106" s="67">
        <f>SaisieNote!AR72</f>
        <v>11</v>
      </c>
      <c r="AY106" s="84">
        <f t="shared" si="196"/>
        <v>2</v>
      </c>
      <c r="AZ106" s="67">
        <f>SaisieNote!AT72</f>
        <v>11.5</v>
      </c>
      <c r="BA106" s="84">
        <f t="shared" si="197"/>
        <v>2</v>
      </c>
      <c r="BB106" s="67">
        <f>SaisieNote!AV72</f>
        <v>12</v>
      </c>
      <c r="BC106" s="84">
        <f t="shared" si="198"/>
        <v>2</v>
      </c>
      <c r="BD106" s="44">
        <f t="shared" si="199"/>
        <v>11.5</v>
      </c>
      <c r="BE106" s="85">
        <f t="shared" si="200"/>
        <v>6</v>
      </c>
      <c r="BF106" s="65">
        <f t="shared" si="201"/>
        <v>10.191358024691356</v>
      </c>
      <c r="BG106" s="61">
        <f t="shared" si="202"/>
        <v>30</v>
      </c>
      <c r="BH106" s="62">
        <f t="shared" si="203"/>
        <v>10.172839506172838</v>
      </c>
      <c r="BI106" s="61">
        <f t="shared" si="204"/>
        <v>60</v>
      </c>
      <c r="BJ106" s="61">
        <f t="shared" si="167"/>
        <v>180</v>
      </c>
      <c r="BK106" s="81" t="str">
        <f t="shared" si="168"/>
        <v>Admis(e)</v>
      </c>
    </row>
    <row r="107" spans="1:63" ht="24" customHeight="1">
      <c r="A107" s="284">
        <v>8</v>
      </c>
      <c r="B107" s="176" t="s">
        <v>733</v>
      </c>
      <c r="C107" s="176" t="s">
        <v>735</v>
      </c>
      <c r="D107" s="176" t="s">
        <v>331</v>
      </c>
      <c r="E107" s="176" t="s">
        <v>734</v>
      </c>
      <c r="F107" s="176" t="s">
        <v>5</v>
      </c>
      <c r="G107" s="42">
        <f>SaisieNote!H73</f>
        <v>11.666666666666666</v>
      </c>
      <c r="H107" s="43">
        <f t="shared" si="169"/>
        <v>5</v>
      </c>
      <c r="I107" s="42">
        <f>SaisieNote!K73</f>
        <v>9.6666666666666661</v>
      </c>
      <c r="J107" s="43">
        <f t="shared" si="170"/>
        <v>0</v>
      </c>
      <c r="K107" s="42">
        <f>SaisieNote!N73</f>
        <v>9.6666666666666661</v>
      </c>
      <c r="L107" s="43">
        <f t="shared" si="171"/>
        <v>0</v>
      </c>
      <c r="M107" s="59">
        <f t="shared" si="172"/>
        <v>10.333333333333334</v>
      </c>
      <c r="N107" s="45">
        <f t="shared" si="173"/>
        <v>15</v>
      </c>
      <c r="O107" s="42">
        <f>SaisieNote!P73</f>
        <v>17</v>
      </c>
      <c r="P107" s="43">
        <f t="shared" si="174"/>
        <v>3</v>
      </c>
      <c r="Q107" s="42">
        <f>SaisieNote!R73</f>
        <v>9</v>
      </c>
      <c r="R107" s="43">
        <f t="shared" si="175"/>
        <v>0</v>
      </c>
      <c r="S107" s="42">
        <f>SaisieNote!T73</f>
        <v>8.5</v>
      </c>
      <c r="T107" s="43">
        <f t="shared" si="176"/>
        <v>0</v>
      </c>
      <c r="U107" s="59">
        <f t="shared" si="177"/>
        <v>11.5</v>
      </c>
      <c r="V107" s="45">
        <f t="shared" si="178"/>
        <v>9</v>
      </c>
      <c r="W107" s="42">
        <f>SaisieNote!V73</f>
        <v>14</v>
      </c>
      <c r="X107" s="43">
        <f t="shared" si="179"/>
        <v>2</v>
      </c>
      <c r="Y107" s="42">
        <f>SaisieNote!X73</f>
        <v>15</v>
      </c>
      <c r="Z107" s="43">
        <f t="shared" si="180"/>
        <v>2</v>
      </c>
      <c r="AA107" s="42">
        <f>SaisieNote!Z73</f>
        <v>12.5</v>
      </c>
      <c r="AB107" s="43">
        <f t="shared" si="181"/>
        <v>2</v>
      </c>
      <c r="AC107" s="59">
        <f t="shared" si="182"/>
        <v>13.833333333333334</v>
      </c>
      <c r="AD107" s="45">
        <f t="shared" si="183"/>
        <v>6</v>
      </c>
      <c r="AE107" s="160">
        <f t="shared" si="184"/>
        <v>11.5</v>
      </c>
      <c r="AF107" s="46">
        <f t="shared" si="185"/>
        <v>30</v>
      </c>
      <c r="AG107" s="81" t="str">
        <f t="shared" si="153"/>
        <v>Admis(e)</v>
      </c>
      <c r="AH107" s="58">
        <f>SaisieNote!AD73</f>
        <v>11</v>
      </c>
      <c r="AI107" s="58">
        <f t="shared" si="186"/>
        <v>5</v>
      </c>
      <c r="AJ107" s="58">
        <f>SaisieNote!AG73</f>
        <v>6.833333333333333</v>
      </c>
      <c r="AK107" s="58">
        <f t="shared" si="187"/>
        <v>0</v>
      </c>
      <c r="AL107" s="58">
        <f>SaisieNote!AJ73</f>
        <v>13</v>
      </c>
      <c r="AM107" s="84">
        <f t="shared" si="188"/>
        <v>5</v>
      </c>
      <c r="AN107" s="44">
        <f t="shared" si="189"/>
        <v>10.277777777777777</v>
      </c>
      <c r="AO107" s="85">
        <f t="shared" si="190"/>
        <v>15</v>
      </c>
      <c r="AP107" s="213">
        <f>SaisieNote!AL73</f>
        <v>6</v>
      </c>
      <c r="AQ107" s="213">
        <f t="shared" si="191"/>
        <v>0</v>
      </c>
      <c r="AR107" s="213">
        <f>SaisieNote!AN73</f>
        <v>7</v>
      </c>
      <c r="AS107" s="213">
        <f t="shared" si="192"/>
        <v>0</v>
      </c>
      <c r="AT107" s="213">
        <f>SaisieNote!AP73</f>
        <v>12.5</v>
      </c>
      <c r="AU107" s="84">
        <f t="shared" si="193"/>
        <v>3</v>
      </c>
      <c r="AV107" s="44">
        <f t="shared" si="194"/>
        <v>8.5</v>
      </c>
      <c r="AW107" s="85">
        <f t="shared" si="195"/>
        <v>3</v>
      </c>
      <c r="AX107" s="67">
        <f>SaisieNote!AR73</f>
        <v>11.5</v>
      </c>
      <c r="AY107" s="84">
        <f t="shared" si="196"/>
        <v>2</v>
      </c>
      <c r="AZ107" s="67">
        <f>SaisieNote!AT73</f>
        <v>7</v>
      </c>
      <c r="BA107" s="84">
        <f t="shared" si="197"/>
        <v>0</v>
      </c>
      <c r="BB107" s="67">
        <f>SaisieNote!AV73</f>
        <v>13</v>
      </c>
      <c r="BC107" s="84">
        <f t="shared" si="198"/>
        <v>2</v>
      </c>
      <c r="BD107" s="44">
        <f t="shared" si="199"/>
        <v>10.5</v>
      </c>
      <c r="BE107" s="85">
        <f t="shared" si="200"/>
        <v>6</v>
      </c>
      <c r="BF107" s="65">
        <f t="shared" si="201"/>
        <v>9.7345679012345681</v>
      </c>
      <c r="BG107" s="61">
        <f t="shared" si="202"/>
        <v>24</v>
      </c>
      <c r="BH107" s="62">
        <f t="shared" si="203"/>
        <v>10.617283950617285</v>
      </c>
      <c r="BI107" s="61">
        <f t="shared" si="204"/>
        <v>60</v>
      </c>
      <c r="BJ107" s="61">
        <f t="shared" si="167"/>
        <v>180</v>
      </c>
      <c r="BK107" s="81" t="str">
        <f t="shared" si="168"/>
        <v>Admis(e)</v>
      </c>
    </row>
    <row r="108" spans="1:63" ht="24" customHeight="1">
      <c r="A108" s="284">
        <v>9</v>
      </c>
      <c r="B108" s="176" t="s">
        <v>736</v>
      </c>
      <c r="C108" s="176" t="s">
        <v>738</v>
      </c>
      <c r="D108" s="176" t="s">
        <v>623</v>
      </c>
      <c r="E108" s="176" t="s">
        <v>737</v>
      </c>
      <c r="F108" s="176" t="s">
        <v>34</v>
      </c>
      <c r="G108" s="42">
        <f>SaisieNote!H74</f>
        <v>10.333333333333334</v>
      </c>
      <c r="H108" s="43">
        <f t="shared" si="169"/>
        <v>5</v>
      </c>
      <c r="I108" s="42">
        <f>SaisieNote!K74</f>
        <v>8.3333333333333339</v>
      </c>
      <c r="J108" s="43">
        <f t="shared" si="170"/>
        <v>0</v>
      </c>
      <c r="K108" s="42">
        <f>SaisieNote!N74</f>
        <v>7.833333333333333</v>
      </c>
      <c r="L108" s="43">
        <f t="shared" si="171"/>
        <v>0</v>
      </c>
      <c r="M108" s="59">
        <f t="shared" si="172"/>
        <v>8.8333333333333339</v>
      </c>
      <c r="N108" s="45">
        <f t="shared" si="173"/>
        <v>5</v>
      </c>
      <c r="O108" s="42">
        <f>SaisieNote!P74</f>
        <v>10</v>
      </c>
      <c r="P108" s="43">
        <f t="shared" si="174"/>
        <v>3</v>
      </c>
      <c r="Q108" s="42">
        <f>SaisieNote!R74</f>
        <v>6</v>
      </c>
      <c r="R108" s="43">
        <f t="shared" si="175"/>
        <v>0</v>
      </c>
      <c r="S108" s="42">
        <f>SaisieNote!T74</f>
        <v>12</v>
      </c>
      <c r="T108" s="43">
        <f t="shared" si="176"/>
        <v>3</v>
      </c>
      <c r="U108" s="59">
        <f t="shared" si="177"/>
        <v>9.3333333333333339</v>
      </c>
      <c r="V108" s="45">
        <f t="shared" si="178"/>
        <v>6</v>
      </c>
      <c r="W108" s="42">
        <f>SaisieNote!V74</f>
        <v>12</v>
      </c>
      <c r="X108" s="43">
        <f t="shared" si="179"/>
        <v>2</v>
      </c>
      <c r="Y108" s="42">
        <f>SaisieNote!X74</f>
        <v>5</v>
      </c>
      <c r="Z108" s="43">
        <f t="shared" si="180"/>
        <v>0</v>
      </c>
      <c r="AA108" s="42">
        <f>SaisieNote!Z74</f>
        <v>7</v>
      </c>
      <c r="AB108" s="43">
        <f t="shared" si="181"/>
        <v>0</v>
      </c>
      <c r="AC108" s="59">
        <f t="shared" si="182"/>
        <v>8</v>
      </c>
      <c r="AD108" s="45">
        <f t="shared" si="183"/>
        <v>2</v>
      </c>
      <c r="AE108" s="160">
        <f t="shared" si="184"/>
        <v>8.8148148148148149</v>
      </c>
      <c r="AF108" s="46">
        <f t="shared" si="185"/>
        <v>13</v>
      </c>
      <c r="AG108" s="81" t="str">
        <f t="shared" si="153"/>
        <v>Rattrapage</v>
      </c>
      <c r="AH108" s="58">
        <f>SaisieNote!AD74</f>
        <v>8.3333333333333339</v>
      </c>
      <c r="AI108" s="58">
        <f t="shared" si="186"/>
        <v>0</v>
      </c>
      <c r="AJ108" s="58">
        <f>SaisieNote!AG74</f>
        <v>11</v>
      </c>
      <c r="AK108" s="58">
        <f t="shared" si="187"/>
        <v>5</v>
      </c>
      <c r="AL108" s="58">
        <f>SaisieNote!AJ74</f>
        <v>12.166666666666666</v>
      </c>
      <c r="AM108" s="84">
        <f t="shared" si="188"/>
        <v>5</v>
      </c>
      <c r="AN108" s="44">
        <f t="shared" si="189"/>
        <v>10.5</v>
      </c>
      <c r="AO108" s="85">
        <f t="shared" si="190"/>
        <v>15</v>
      </c>
      <c r="AP108" s="213">
        <f>SaisieNote!AL74</f>
        <v>4.5</v>
      </c>
      <c r="AQ108" s="213">
        <f t="shared" si="191"/>
        <v>0</v>
      </c>
      <c r="AR108" s="213">
        <f>SaisieNote!AN74</f>
        <v>8.5</v>
      </c>
      <c r="AS108" s="213">
        <f t="shared" si="192"/>
        <v>0</v>
      </c>
      <c r="AT108" s="213">
        <f>SaisieNote!AP74</f>
        <v>13.5</v>
      </c>
      <c r="AU108" s="84">
        <f t="shared" si="193"/>
        <v>3</v>
      </c>
      <c r="AV108" s="44">
        <f t="shared" si="194"/>
        <v>8.8333333333333339</v>
      </c>
      <c r="AW108" s="85">
        <f t="shared" si="195"/>
        <v>3</v>
      </c>
      <c r="AX108" s="67">
        <f>SaisieNote!AR74</f>
        <v>10</v>
      </c>
      <c r="AY108" s="84">
        <f t="shared" si="196"/>
        <v>2</v>
      </c>
      <c r="AZ108" s="67">
        <f>SaisieNote!AT74</f>
        <v>10.5</v>
      </c>
      <c r="BA108" s="84">
        <f t="shared" si="197"/>
        <v>2</v>
      </c>
      <c r="BB108" s="67">
        <f>SaisieNote!AV74</f>
        <v>8.5</v>
      </c>
      <c r="BC108" s="84">
        <f t="shared" si="198"/>
        <v>0</v>
      </c>
      <c r="BD108" s="44">
        <f t="shared" si="199"/>
        <v>9.6666666666666661</v>
      </c>
      <c r="BE108" s="85">
        <f t="shared" si="200"/>
        <v>4</v>
      </c>
      <c r="BF108" s="65">
        <f t="shared" si="201"/>
        <v>9.7592592592592595</v>
      </c>
      <c r="BG108" s="61">
        <f t="shared" si="202"/>
        <v>22</v>
      </c>
      <c r="BH108" s="62">
        <f t="shared" si="203"/>
        <v>9.2870370370370381</v>
      </c>
      <c r="BI108" s="61">
        <f t="shared" si="204"/>
        <v>35</v>
      </c>
      <c r="BJ108" s="61">
        <f t="shared" si="167"/>
        <v>35</v>
      </c>
      <c r="BK108" s="296" t="s">
        <v>500</v>
      </c>
    </row>
    <row r="109" spans="1:63" ht="24" customHeight="1">
      <c r="A109" s="284">
        <v>10</v>
      </c>
      <c r="B109" s="176" t="s">
        <v>739</v>
      </c>
      <c r="C109" s="176" t="s">
        <v>742</v>
      </c>
      <c r="D109" s="176" t="s">
        <v>56</v>
      </c>
      <c r="E109" s="176" t="s">
        <v>740</v>
      </c>
      <c r="F109" s="176" t="s">
        <v>741</v>
      </c>
      <c r="G109" s="42">
        <f>SaisieNote!H75</f>
        <v>10.666666666666666</v>
      </c>
      <c r="H109" s="43">
        <f t="shared" si="169"/>
        <v>5</v>
      </c>
      <c r="I109" s="42">
        <f>SaisieNote!K75</f>
        <v>9</v>
      </c>
      <c r="J109" s="43">
        <f t="shared" si="170"/>
        <v>0</v>
      </c>
      <c r="K109" s="42">
        <f>SaisieNote!N75</f>
        <v>8.8333333333333339</v>
      </c>
      <c r="L109" s="43">
        <f t="shared" si="171"/>
        <v>0</v>
      </c>
      <c r="M109" s="59">
        <f t="shared" si="172"/>
        <v>9.5</v>
      </c>
      <c r="N109" s="45">
        <f t="shared" si="173"/>
        <v>5</v>
      </c>
      <c r="O109" s="42">
        <f>SaisieNote!P75</f>
        <v>11</v>
      </c>
      <c r="P109" s="43">
        <f t="shared" si="174"/>
        <v>3</v>
      </c>
      <c r="Q109" s="42">
        <f>SaisieNote!R75</f>
        <v>11</v>
      </c>
      <c r="R109" s="43">
        <f t="shared" si="175"/>
        <v>3</v>
      </c>
      <c r="S109" s="42">
        <f>SaisieNote!T75</f>
        <v>8</v>
      </c>
      <c r="T109" s="43">
        <f t="shared" si="176"/>
        <v>0</v>
      </c>
      <c r="U109" s="59">
        <f t="shared" si="177"/>
        <v>10</v>
      </c>
      <c r="V109" s="45">
        <f t="shared" si="178"/>
        <v>9</v>
      </c>
      <c r="W109" s="42">
        <f>SaisieNote!V75</f>
        <v>10</v>
      </c>
      <c r="X109" s="43">
        <f t="shared" si="179"/>
        <v>2</v>
      </c>
      <c r="Y109" s="42">
        <f>SaisieNote!X75</f>
        <v>13</v>
      </c>
      <c r="Z109" s="43">
        <f t="shared" si="180"/>
        <v>2</v>
      </c>
      <c r="AA109" s="42">
        <f>SaisieNote!Z75</f>
        <v>9</v>
      </c>
      <c r="AB109" s="43">
        <f t="shared" si="181"/>
        <v>0</v>
      </c>
      <c r="AC109" s="59">
        <f t="shared" si="182"/>
        <v>10.666666666666666</v>
      </c>
      <c r="AD109" s="45">
        <f t="shared" si="183"/>
        <v>6</v>
      </c>
      <c r="AE109" s="160">
        <f t="shared" si="184"/>
        <v>9.9259259259259256</v>
      </c>
      <c r="AF109" s="46">
        <f t="shared" si="185"/>
        <v>20</v>
      </c>
      <c r="AG109" s="81" t="str">
        <f t="shared" si="153"/>
        <v>Rattrapage</v>
      </c>
      <c r="AH109" s="58">
        <f>SaisieNote!AD75</f>
        <v>7.5</v>
      </c>
      <c r="AI109" s="58">
        <f t="shared" si="186"/>
        <v>0</v>
      </c>
      <c r="AJ109" s="58">
        <f>SaisieNote!AG75</f>
        <v>12.333333333333334</v>
      </c>
      <c r="AK109" s="58">
        <f t="shared" si="187"/>
        <v>5</v>
      </c>
      <c r="AL109" s="58">
        <f>SaisieNote!AJ75</f>
        <v>11.666666666666666</v>
      </c>
      <c r="AM109" s="84">
        <f t="shared" si="188"/>
        <v>5</v>
      </c>
      <c r="AN109" s="44">
        <f t="shared" si="189"/>
        <v>10.5</v>
      </c>
      <c r="AO109" s="85">
        <f t="shared" si="190"/>
        <v>15</v>
      </c>
      <c r="AP109" s="213">
        <f>SaisieNote!AL75</f>
        <v>6.5</v>
      </c>
      <c r="AQ109" s="213">
        <f t="shared" si="191"/>
        <v>0</v>
      </c>
      <c r="AR109" s="213">
        <f>SaisieNote!AN75</f>
        <v>11</v>
      </c>
      <c r="AS109" s="213">
        <f t="shared" si="192"/>
        <v>3</v>
      </c>
      <c r="AT109" s="213">
        <f>SaisieNote!AP75</f>
        <v>7</v>
      </c>
      <c r="AU109" s="84">
        <f t="shared" si="193"/>
        <v>0</v>
      </c>
      <c r="AV109" s="44">
        <f t="shared" si="194"/>
        <v>8.1666666666666661</v>
      </c>
      <c r="AW109" s="85">
        <f t="shared" si="195"/>
        <v>3</v>
      </c>
      <c r="AX109" s="67">
        <f>SaisieNote!AR75</f>
        <v>8.5</v>
      </c>
      <c r="AY109" s="84">
        <f t="shared" si="196"/>
        <v>0</v>
      </c>
      <c r="AZ109" s="67">
        <f>SaisieNote!AT75</f>
        <v>7.5</v>
      </c>
      <c r="BA109" s="84">
        <f t="shared" si="197"/>
        <v>0</v>
      </c>
      <c r="BB109" s="67">
        <f>SaisieNote!AV75</f>
        <v>13.5</v>
      </c>
      <c r="BC109" s="84">
        <f t="shared" si="198"/>
        <v>2</v>
      </c>
      <c r="BD109" s="44">
        <f t="shared" si="199"/>
        <v>9.8333333333333339</v>
      </c>
      <c r="BE109" s="85">
        <f t="shared" si="200"/>
        <v>2</v>
      </c>
      <c r="BF109" s="65">
        <f t="shared" si="201"/>
        <v>9.5740740740740744</v>
      </c>
      <c r="BG109" s="61">
        <f t="shared" si="202"/>
        <v>20</v>
      </c>
      <c r="BH109" s="62">
        <f t="shared" si="203"/>
        <v>9.75</v>
      </c>
      <c r="BI109" s="61">
        <f t="shared" si="204"/>
        <v>40</v>
      </c>
      <c r="BJ109" s="61">
        <f t="shared" si="167"/>
        <v>40</v>
      </c>
      <c r="BK109" s="296" t="s">
        <v>500</v>
      </c>
    </row>
    <row r="110" spans="1:63" ht="24" customHeight="1">
      <c r="A110" s="284">
        <v>11</v>
      </c>
      <c r="B110" s="176" t="s">
        <v>399</v>
      </c>
      <c r="C110" s="176" t="s">
        <v>400</v>
      </c>
      <c r="D110" s="176" t="s">
        <v>55</v>
      </c>
      <c r="E110" s="176" t="s">
        <v>743</v>
      </c>
      <c r="F110" s="176" t="s">
        <v>5</v>
      </c>
      <c r="G110" s="42">
        <f>SaisieNote!H76</f>
        <v>11.5</v>
      </c>
      <c r="H110" s="43">
        <f t="shared" si="169"/>
        <v>5</v>
      </c>
      <c r="I110" s="42">
        <f>SaisieNote!K76</f>
        <v>8.8333333333333339</v>
      </c>
      <c r="J110" s="43">
        <f t="shared" si="170"/>
        <v>0</v>
      </c>
      <c r="K110" s="42">
        <f>SaisieNote!N76</f>
        <v>10.17</v>
      </c>
      <c r="L110" s="43">
        <f t="shared" si="171"/>
        <v>5</v>
      </c>
      <c r="M110" s="59">
        <f t="shared" si="172"/>
        <v>10.167777777777779</v>
      </c>
      <c r="N110" s="45">
        <f t="shared" si="173"/>
        <v>15</v>
      </c>
      <c r="O110" s="42">
        <f>SaisieNote!P76</f>
        <v>10</v>
      </c>
      <c r="P110" s="43">
        <f t="shared" si="174"/>
        <v>3</v>
      </c>
      <c r="Q110" s="42">
        <f>SaisieNote!R76</f>
        <v>7.5</v>
      </c>
      <c r="R110" s="43">
        <f t="shared" si="175"/>
        <v>0</v>
      </c>
      <c r="S110" s="42">
        <f>SaisieNote!T76</f>
        <v>14.5</v>
      </c>
      <c r="T110" s="43">
        <f t="shared" si="176"/>
        <v>3</v>
      </c>
      <c r="U110" s="59">
        <f t="shared" si="177"/>
        <v>10.666666666666666</v>
      </c>
      <c r="V110" s="45">
        <f t="shared" si="178"/>
        <v>9</v>
      </c>
      <c r="W110" s="42">
        <f>SaisieNote!V76</f>
        <v>5</v>
      </c>
      <c r="X110" s="43">
        <f t="shared" si="179"/>
        <v>0</v>
      </c>
      <c r="Y110" s="42">
        <f>SaisieNote!X76</f>
        <v>11</v>
      </c>
      <c r="Z110" s="43">
        <f t="shared" si="180"/>
        <v>2</v>
      </c>
      <c r="AA110" s="42">
        <f>SaisieNote!Z76</f>
        <v>10</v>
      </c>
      <c r="AB110" s="43">
        <f t="shared" si="181"/>
        <v>2</v>
      </c>
      <c r="AC110" s="59">
        <f t="shared" si="182"/>
        <v>8.6666666666666661</v>
      </c>
      <c r="AD110" s="45">
        <f t="shared" si="183"/>
        <v>4</v>
      </c>
      <c r="AE110" s="160">
        <f t="shared" si="184"/>
        <v>10.000493827160494</v>
      </c>
      <c r="AF110" s="46">
        <f t="shared" si="185"/>
        <v>30</v>
      </c>
      <c r="AG110" s="81" t="str">
        <f t="shared" si="153"/>
        <v>Admis(e)</v>
      </c>
      <c r="AH110" s="58">
        <f>SaisieNote!AD76</f>
        <v>10</v>
      </c>
      <c r="AI110" s="58">
        <f t="shared" si="186"/>
        <v>5</v>
      </c>
      <c r="AJ110" s="58">
        <f>SaisieNote!AG76</f>
        <v>6</v>
      </c>
      <c r="AK110" s="58">
        <f t="shared" si="187"/>
        <v>0</v>
      </c>
      <c r="AL110" s="58">
        <f>SaisieNote!AJ76</f>
        <v>14.17</v>
      </c>
      <c r="AM110" s="84">
        <f t="shared" si="188"/>
        <v>5</v>
      </c>
      <c r="AN110" s="44">
        <f t="shared" si="189"/>
        <v>10.056666666666667</v>
      </c>
      <c r="AO110" s="85">
        <f t="shared" si="190"/>
        <v>15</v>
      </c>
      <c r="AP110" s="213">
        <f>SaisieNote!AL76</f>
        <v>5</v>
      </c>
      <c r="AQ110" s="213">
        <f t="shared" si="191"/>
        <v>0</v>
      </c>
      <c r="AR110" s="213">
        <f>SaisieNote!AN76</f>
        <v>10.5</v>
      </c>
      <c r="AS110" s="213">
        <f t="shared" si="192"/>
        <v>3</v>
      </c>
      <c r="AT110" s="213">
        <f>SaisieNote!AP76</f>
        <v>10</v>
      </c>
      <c r="AU110" s="84">
        <f t="shared" si="193"/>
        <v>3</v>
      </c>
      <c r="AV110" s="44">
        <f t="shared" si="194"/>
        <v>8.5</v>
      </c>
      <c r="AW110" s="85">
        <f t="shared" si="195"/>
        <v>6</v>
      </c>
      <c r="AX110" s="67">
        <f>SaisieNote!AR76</f>
        <v>7</v>
      </c>
      <c r="AY110" s="84">
        <f t="shared" si="196"/>
        <v>0</v>
      </c>
      <c r="AZ110" s="67">
        <f>SaisieNote!AT76</f>
        <v>10</v>
      </c>
      <c r="BA110" s="84">
        <f t="shared" si="197"/>
        <v>2</v>
      </c>
      <c r="BB110" s="67">
        <f>SaisieNote!AV76</f>
        <v>14</v>
      </c>
      <c r="BC110" s="84">
        <f t="shared" si="198"/>
        <v>2</v>
      </c>
      <c r="BD110" s="44">
        <f t="shared" si="199"/>
        <v>10.333333333333334</v>
      </c>
      <c r="BE110" s="85">
        <f t="shared" si="200"/>
        <v>6</v>
      </c>
      <c r="BF110" s="65">
        <f t="shared" si="201"/>
        <v>9.5992592592592594</v>
      </c>
      <c r="BG110" s="61">
        <f t="shared" si="202"/>
        <v>27</v>
      </c>
      <c r="BH110" s="62">
        <f t="shared" si="203"/>
        <v>9.7998765432098764</v>
      </c>
      <c r="BI110" s="61">
        <f t="shared" si="204"/>
        <v>57</v>
      </c>
      <c r="BJ110" s="61">
        <f t="shared" si="167"/>
        <v>57</v>
      </c>
      <c r="BK110" s="296" t="s">
        <v>500</v>
      </c>
    </row>
    <row r="111" spans="1:63" ht="24" customHeight="1">
      <c r="A111" s="284">
        <v>12</v>
      </c>
      <c r="B111" s="176" t="s">
        <v>744</v>
      </c>
      <c r="C111" s="176" t="s">
        <v>746</v>
      </c>
      <c r="D111" s="176" t="s">
        <v>747</v>
      </c>
      <c r="E111" s="176" t="s">
        <v>745</v>
      </c>
      <c r="F111" s="176" t="s">
        <v>5</v>
      </c>
      <c r="G111" s="42">
        <f>SaisieNote!H77</f>
        <v>10.5</v>
      </c>
      <c r="H111" s="43">
        <f t="shared" si="169"/>
        <v>5</v>
      </c>
      <c r="I111" s="42">
        <f>SaisieNote!K77</f>
        <v>5.666666666666667</v>
      </c>
      <c r="J111" s="43">
        <f t="shared" si="170"/>
        <v>0</v>
      </c>
      <c r="K111" s="42">
        <f>SaisieNote!N77</f>
        <v>9</v>
      </c>
      <c r="L111" s="43">
        <f t="shared" si="171"/>
        <v>0</v>
      </c>
      <c r="M111" s="59">
        <f t="shared" si="172"/>
        <v>8.3888888888888893</v>
      </c>
      <c r="N111" s="45">
        <f t="shared" si="173"/>
        <v>5</v>
      </c>
      <c r="O111" s="42">
        <f>SaisieNote!P77</f>
        <v>6.5</v>
      </c>
      <c r="P111" s="43">
        <f t="shared" si="174"/>
        <v>0</v>
      </c>
      <c r="Q111" s="42">
        <f>SaisieNote!R77</f>
        <v>5</v>
      </c>
      <c r="R111" s="43">
        <f t="shared" si="175"/>
        <v>0</v>
      </c>
      <c r="S111" s="42">
        <f>SaisieNote!T77</f>
        <v>7.5</v>
      </c>
      <c r="T111" s="43">
        <f t="shared" si="176"/>
        <v>0</v>
      </c>
      <c r="U111" s="59">
        <f t="shared" si="177"/>
        <v>6.333333333333333</v>
      </c>
      <c r="V111" s="45">
        <f t="shared" si="178"/>
        <v>0</v>
      </c>
      <c r="W111" s="42">
        <f>SaisieNote!V77</f>
        <v>6</v>
      </c>
      <c r="X111" s="43">
        <f t="shared" si="179"/>
        <v>0</v>
      </c>
      <c r="Y111" s="42">
        <f>SaisieNote!X77</f>
        <v>4</v>
      </c>
      <c r="Z111" s="43">
        <f t="shared" si="180"/>
        <v>0</v>
      </c>
      <c r="AA111" s="42">
        <f>SaisieNote!Z77</f>
        <v>6</v>
      </c>
      <c r="AB111" s="43">
        <f t="shared" si="181"/>
        <v>0</v>
      </c>
      <c r="AC111" s="59">
        <f t="shared" si="182"/>
        <v>5.333333333333333</v>
      </c>
      <c r="AD111" s="45">
        <f t="shared" si="183"/>
        <v>0</v>
      </c>
      <c r="AE111" s="160">
        <f t="shared" si="184"/>
        <v>7.0246913580246924</v>
      </c>
      <c r="AF111" s="46">
        <f t="shared" si="185"/>
        <v>5</v>
      </c>
      <c r="AG111" s="81" t="str">
        <f t="shared" si="153"/>
        <v>Rattrapage</v>
      </c>
      <c r="AH111" s="58">
        <f>SaisieNote!AD77</f>
        <v>8.8333333333333339</v>
      </c>
      <c r="AI111" s="58">
        <f t="shared" si="186"/>
        <v>0</v>
      </c>
      <c r="AJ111" s="58">
        <f>SaisieNote!AG77</f>
        <v>8.3333333333333339</v>
      </c>
      <c r="AK111" s="58">
        <f t="shared" si="187"/>
        <v>0</v>
      </c>
      <c r="AL111" s="58">
        <f>SaisieNote!AJ77</f>
        <v>14.666666666666666</v>
      </c>
      <c r="AM111" s="84">
        <f t="shared" si="188"/>
        <v>5</v>
      </c>
      <c r="AN111" s="44">
        <f t="shared" si="189"/>
        <v>10.611111111111112</v>
      </c>
      <c r="AO111" s="85">
        <f t="shared" si="190"/>
        <v>15</v>
      </c>
      <c r="AP111" s="213">
        <f>SaisieNote!AL77</f>
        <v>7.5</v>
      </c>
      <c r="AQ111" s="213">
        <f t="shared" si="191"/>
        <v>0</v>
      </c>
      <c r="AR111" s="213">
        <f>SaisieNote!AN77</f>
        <v>10</v>
      </c>
      <c r="AS111" s="213">
        <f t="shared" si="192"/>
        <v>3</v>
      </c>
      <c r="AT111" s="213">
        <f>SaisieNote!AP77</f>
        <v>11</v>
      </c>
      <c r="AU111" s="84">
        <f t="shared" si="193"/>
        <v>3</v>
      </c>
      <c r="AV111" s="44">
        <f t="shared" si="194"/>
        <v>9.5</v>
      </c>
      <c r="AW111" s="85">
        <f t="shared" si="195"/>
        <v>6</v>
      </c>
      <c r="AX111" s="67">
        <f>SaisieNote!AR77</f>
        <v>11</v>
      </c>
      <c r="AY111" s="84">
        <f t="shared" si="196"/>
        <v>2</v>
      </c>
      <c r="AZ111" s="67">
        <f>SaisieNote!AT77</f>
        <v>7</v>
      </c>
      <c r="BA111" s="84">
        <f t="shared" si="197"/>
        <v>0</v>
      </c>
      <c r="BB111" s="67">
        <f>SaisieNote!AV77</f>
        <v>7.5</v>
      </c>
      <c r="BC111" s="84">
        <f t="shared" si="198"/>
        <v>0</v>
      </c>
      <c r="BD111" s="44">
        <f t="shared" si="199"/>
        <v>8.5</v>
      </c>
      <c r="BE111" s="85">
        <f t="shared" si="200"/>
        <v>2</v>
      </c>
      <c r="BF111" s="65">
        <f t="shared" si="201"/>
        <v>9.7716049382716061</v>
      </c>
      <c r="BG111" s="61">
        <f t="shared" si="202"/>
        <v>23</v>
      </c>
      <c r="BH111" s="62">
        <f t="shared" si="203"/>
        <v>8.3981481481481488</v>
      </c>
      <c r="BI111" s="61">
        <f t="shared" si="204"/>
        <v>28</v>
      </c>
      <c r="BJ111" s="61">
        <f t="shared" si="167"/>
        <v>28</v>
      </c>
      <c r="BK111" s="297" t="s">
        <v>500</v>
      </c>
    </row>
    <row r="112" spans="1:63" ht="24" customHeight="1">
      <c r="A112" s="284">
        <v>13</v>
      </c>
      <c r="B112" s="176" t="s">
        <v>748</v>
      </c>
      <c r="C112" s="176" t="s">
        <v>750</v>
      </c>
      <c r="D112" s="176" t="s">
        <v>751</v>
      </c>
      <c r="E112" s="176" t="s">
        <v>749</v>
      </c>
      <c r="F112" s="176" t="s">
        <v>5</v>
      </c>
      <c r="G112" s="42" t="str">
        <f>SaisieNote!H78</f>
        <v>Exclu</v>
      </c>
      <c r="H112" s="43">
        <f t="shared" si="169"/>
        <v>5</v>
      </c>
      <c r="I112" s="42" t="str">
        <f>SaisieNote!K78</f>
        <v>Exclu</v>
      </c>
      <c r="J112" s="43">
        <f t="shared" si="170"/>
        <v>5</v>
      </c>
      <c r="K112" s="42" t="str">
        <f>SaisieNote!N78</f>
        <v>Exclu</v>
      </c>
      <c r="L112" s="43">
        <f t="shared" si="171"/>
        <v>5</v>
      </c>
      <c r="M112" s="59" t="e">
        <f t="shared" si="172"/>
        <v>#VALUE!</v>
      </c>
      <c r="N112" s="45" t="e">
        <f t="shared" si="173"/>
        <v>#VALUE!</v>
      </c>
      <c r="O112" s="42" t="str">
        <f>SaisieNote!P78</f>
        <v>Exclu</v>
      </c>
      <c r="P112" s="43">
        <f t="shared" si="174"/>
        <v>3</v>
      </c>
      <c r="Q112" s="42" t="str">
        <f>SaisieNote!R78</f>
        <v>Exclu</v>
      </c>
      <c r="R112" s="43">
        <f t="shared" si="175"/>
        <v>3</v>
      </c>
      <c r="S112" s="42" t="str">
        <f>SaisieNote!T78</f>
        <v>Exclu</v>
      </c>
      <c r="T112" s="43">
        <f t="shared" si="176"/>
        <v>3</v>
      </c>
      <c r="U112" s="59" t="e">
        <f t="shared" si="177"/>
        <v>#VALUE!</v>
      </c>
      <c r="V112" s="45" t="e">
        <f t="shared" si="178"/>
        <v>#VALUE!</v>
      </c>
      <c r="W112" s="42" t="str">
        <f>SaisieNote!V78</f>
        <v>Exclu</v>
      </c>
      <c r="X112" s="43">
        <f t="shared" si="179"/>
        <v>2</v>
      </c>
      <c r="Y112" s="42" t="str">
        <f>SaisieNote!X78</f>
        <v>Exclu</v>
      </c>
      <c r="Z112" s="43">
        <f t="shared" si="180"/>
        <v>2</v>
      </c>
      <c r="AA112" s="42" t="str">
        <f>SaisieNote!Z78</f>
        <v>Exclu</v>
      </c>
      <c r="AB112" s="43">
        <f t="shared" si="181"/>
        <v>2</v>
      </c>
      <c r="AC112" s="59" t="e">
        <f t="shared" si="182"/>
        <v>#VALUE!</v>
      </c>
      <c r="AD112" s="45" t="e">
        <f t="shared" si="183"/>
        <v>#VALUE!</v>
      </c>
      <c r="AE112" s="160" t="e">
        <f t="shared" si="184"/>
        <v>#VALUE!</v>
      </c>
      <c r="AF112" s="46" t="e">
        <f t="shared" si="185"/>
        <v>#VALUE!</v>
      </c>
      <c r="AG112" s="81" t="s">
        <v>500</v>
      </c>
      <c r="AH112" s="58">
        <f>SaisieNote!AD78</f>
        <v>5.5</v>
      </c>
      <c r="AI112" s="58">
        <f t="shared" si="186"/>
        <v>0</v>
      </c>
      <c r="AJ112" s="58">
        <f>SaisieNote!AG78</f>
        <v>8.6666666666666661</v>
      </c>
      <c r="AK112" s="58">
        <f t="shared" si="187"/>
        <v>0</v>
      </c>
      <c r="AL112" s="58">
        <f>SaisieNote!AJ78</f>
        <v>12.666666666666666</v>
      </c>
      <c r="AM112" s="84">
        <f t="shared" si="188"/>
        <v>5</v>
      </c>
      <c r="AN112" s="44">
        <f t="shared" si="189"/>
        <v>8.9444444444444446</v>
      </c>
      <c r="AO112" s="85">
        <f t="shared" si="190"/>
        <v>5</v>
      </c>
      <c r="AP112" s="213">
        <f>SaisieNote!AL78</f>
        <v>6.5</v>
      </c>
      <c r="AQ112" s="213">
        <f t="shared" si="191"/>
        <v>0</v>
      </c>
      <c r="AR112" s="213">
        <f>SaisieNote!AN78</f>
        <v>13</v>
      </c>
      <c r="AS112" s="213">
        <f t="shared" si="192"/>
        <v>3</v>
      </c>
      <c r="AT112" s="213">
        <f>SaisieNote!AP78</f>
        <v>7</v>
      </c>
      <c r="AU112" s="84">
        <f t="shared" si="193"/>
        <v>0</v>
      </c>
      <c r="AV112" s="44">
        <f t="shared" si="194"/>
        <v>8.8333333333333339</v>
      </c>
      <c r="AW112" s="85">
        <f t="shared" si="195"/>
        <v>3</v>
      </c>
      <c r="AX112" s="67">
        <f>SaisieNote!AR78</f>
        <v>5</v>
      </c>
      <c r="AY112" s="84">
        <f t="shared" si="196"/>
        <v>0</v>
      </c>
      <c r="AZ112" s="67">
        <f>SaisieNote!AT78</f>
        <v>14</v>
      </c>
      <c r="BA112" s="84">
        <f t="shared" si="197"/>
        <v>2</v>
      </c>
      <c r="BB112" s="67">
        <f>SaisieNote!AV78</f>
        <v>8</v>
      </c>
      <c r="BC112" s="84">
        <f t="shared" si="198"/>
        <v>0</v>
      </c>
      <c r="BD112" s="44">
        <f t="shared" si="199"/>
        <v>9</v>
      </c>
      <c r="BE112" s="85">
        <f t="shared" si="200"/>
        <v>2</v>
      </c>
      <c r="BF112" s="65">
        <f t="shared" si="201"/>
        <v>8.9197530864197532</v>
      </c>
      <c r="BG112" s="61">
        <f t="shared" si="202"/>
        <v>10</v>
      </c>
      <c r="BH112" s="62" t="e">
        <f t="shared" si="203"/>
        <v>#VALUE!</v>
      </c>
      <c r="BI112" s="61" t="e">
        <f t="shared" si="204"/>
        <v>#VALUE!</v>
      </c>
      <c r="BJ112" s="61" t="e">
        <f t="shared" si="167"/>
        <v>#VALUE!</v>
      </c>
      <c r="BK112" s="81" t="s">
        <v>1232</v>
      </c>
    </row>
    <row r="113" spans="1:65" ht="24" customHeight="1">
      <c r="A113" s="284">
        <v>14</v>
      </c>
      <c r="B113" s="176" t="s">
        <v>752</v>
      </c>
      <c r="C113" s="176" t="s">
        <v>754</v>
      </c>
      <c r="D113" s="176" t="s">
        <v>442</v>
      </c>
      <c r="E113" s="176" t="s">
        <v>753</v>
      </c>
      <c r="F113" s="176" t="s">
        <v>34</v>
      </c>
      <c r="G113" s="42">
        <f>SaisieNote!H79</f>
        <v>8</v>
      </c>
      <c r="H113" s="43">
        <f t="shared" si="169"/>
        <v>0</v>
      </c>
      <c r="I113" s="42">
        <f>SaisieNote!K79</f>
        <v>6.833333333333333</v>
      </c>
      <c r="J113" s="43">
        <f t="shared" si="170"/>
        <v>0</v>
      </c>
      <c r="K113" s="42">
        <f>SaisieNote!N79</f>
        <v>10.833333333333334</v>
      </c>
      <c r="L113" s="43">
        <f t="shared" si="171"/>
        <v>5</v>
      </c>
      <c r="M113" s="59">
        <f t="shared" si="172"/>
        <v>8.5555555555555554</v>
      </c>
      <c r="N113" s="45">
        <f t="shared" si="173"/>
        <v>5</v>
      </c>
      <c r="O113" s="42">
        <f>SaisieNote!P79</f>
        <v>13</v>
      </c>
      <c r="P113" s="43">
        <f t="shared" si="174"/>
        <v>3</v>
      </c>
      <c r="Q113" s="42">
        <f>SaisieNote!R79</f>
        <v>6</v>
      </c>
      <c r="R113" s="43">
        <f t="shared" si="175"/>
        <v>0</v>
      </c>
      <c r="S113" s="42">
        <f>SaisieNote!T79</f>
        <v>10</v>
      </c>
      <c r="T113" s="43">
        <f t="shared" si="176"/>
        <v>3</v>
      </c>
      <c r="U113" s="59">
        <f t="shared" si="177"/>
        <v>9.6666666666666661</v>
      </c>
      <c r="V113" s="45">
        <f t="shared" si="178"/>
        <v>6</v>
      </c>
      <c r="W113" s="42">
        <f>SaisieNote!V79</f>
        <v>2</v>
      </c>
      <c r="X113" s="43">
        <f t="shared" si="179"/>
        <v>0</v>
      </c>
      <c r="Y113" s="42">
        <f>SaisieNote!X79</f>
        <v>1</v>
      </c>
      <c r="Z113" s="43">
        <f t="shared" si="180"/>
        <v>0</v>
      </c>
      <c r="AA113" s="42">
        <f>SaisieNote!Z79</f>
        <v>9</v>
      </c>
      <c r="AB113" s="43">
        <f t="shared" si="181"/>
        <v>0</v>
      </c>
      <c r="AC113" s="59">
        <f t="shared" si="182"/>
        <v>4</v>
      </c>
      <c r="AD113" s="45">
        <f t="shared" si="183"/>
        <v>0</v>
      </c>
      <c r="AE113" s="160">
        <f t="shared" si="184"/>
        <v>7.9135802469135799</v>
      </c>
      <c r="AF113" s="46">
        <f t="shared" si="185"/>
        <v>11</v>
      </c>
      <c r="AG113" s="81" t="str">
        <f t="shared" si="153"/>
        <v>Rattrapage</v>
      </c>
      <c r="AH113" s="58">
        <f>SaisieNote!AD79</f>
        <v>7.333333333333333</v>
      </c>
      <c r="AI113" s="58">
        <f t="shared" si="186"/>
        <v>0</v>
      </c>
      <c r="AJ113" s="58">
        <f>SaisieNote!AG79</f>
        <v>10.666666666666666</v>
      </c>
      <c r="AK113" s="58">
        <f t="shared" si="187"/>
        <v>5</v>
      </c>
      <c r="AL113" s="58">
        <f>SaisieNote!AJ79</f>
        <v>12.166666666666666</v>
      </c>
      <c r="AM113" s="84">
        <f t="shared" si="188"/>
        <v>5</v>
      </c>
      <c r="AN113" s="44">
        <f t="shared" si="189"/>
        <v>10.055555555555555</v>
      </c>
      <c r="AO113" s="85">
        <f t="shared" si="190"/>
        <v>15</v>
      </c>
      <c r="AP113" s="213">
        <f>SaisieNote!AL79</f>
        <v>5.5</v>
      </c>
      <c r="AQ113" s="213">
        <f t="shared" si="191"/>
        <v>0</v>
      </c>
      <c r="AR113" s="213">
        <f>SaisieNote!AN79</f>
        <v>4</v>
      </c>
      <c r="AS113" s="213">
        <f t="shared" si="192"/>
        <v>0</v>
      </c>
      <c r="AT113" s="213">
        <f>SaisieNote!AP79</f>
        <v>8</v>
      </c>
      <c r="AU113" s="84">
        <f t="shared" si="193"/>
        <v>0</v>
      </c>
      <c r="AV113" s="44">
        <f t="shared" si="194"/>
        <v>5.833333333333333</v>
      </c>
      <c r="AW113" s="85">
        <f t="shared" si="195"/>
        <v>0</v>
      </c>
      <c r="AX113" s="67">
        <f>SaisieNote!AR79</f>
        <v>9</v>
      </c>
      <c r="AY113" s="84">
        <f t="shared" si="196"/>
        <v>0</v>
      </c>
      <c r="AZ113" s="67">
        <f>SaisieNote!AT79</f>
        <v>5</v>
      </c>
      <c r="BA113" s="84">
        <f t="shared" si="197"/>
        <v>0</v>
      </c>
      <c r="BB113" s="67">
        <f>SaisieNote!AV79</f>
        <v>7</v>
      </c>
      <c r="BC113" s="84">
        <f t="shared" si="198"/>
        <v>0</v>
      </c>
      <c r="BD113" s="44">
        <f t="shared" si="199"/>
        <v>7</v>
      </c>
      <c r="BE113" s="85">
        <f t="shared" si="200"/>
        <v>0</v>
      </c>
      <c r="BF113" s="65">
        <f t="shared" si="201"/>
        <v>7.9691358024691352</v>
      </c>
      <c r="BG113" s="61">
        <f t="shared" si="202"/>
        <v>15</v>
      </c>
      <c r="BH113" s="62">
        <f t="shared" si="203"/>
        <v>7.9413580246913575</v>
      </c>
      <c r="BI113" s="61">
        <f t="shared" si="204"/>
        <v>26</v>
      </c>
      <c r="BJ113" s="61">
        <f t="shared" si="167"/>
        <v>26</v>
      </c>
      <c r="BK113" s="81" t="str">
        <f t="shared" si="168"/>
        <v>Ajourné(e )</v>
      </c>
    </row>
    <row r="114" spans="1:65" s="266" customFormat="1" ht="24" customHeight="1">
      <c r="A114" s="284">
        <v>15</v>
      </c>
      <c r="B114" s="255" t="s">
        <v>755</v>
      </c>
      <c r="C114" s="255" t="s">
        <v>757</v>
      </c>
      <c r="D114" s="255" t="s">
        <v>758</v>
      </c>
      <c r="E114" s="255" t="s">
        <v>756</v>
      </c>
      <c r="F114" s="255" t="s">
        <v>5</v>
      </c>
      <c r="G114" s="258">
        <f>SaisieNote!H80</f>
        <v>10.666666666666666</v>
      </c>
      <c r="H114" s="257">
        <f t="shared" si="169"/>
        <v>5</v>
      </c>
      <c r="I114" s="258">
        <f>SaisieNote!K80</f>
        <v>10.5</v>
      </c>
      <c r="J114" s="257">
        <f t="shared" si="170"/>
        <v>5</v>
      </c>
      <c r="K114" s="258">
        <f>SaisieNote!N80</f>
        <v>8.8333333333333339</v>
      </c>
      <c r="L114" s="257">
        <f t="shared" si="171"/>
        <v>0</v>
      </c>
      <c r="M114" s="259">
        <f t="shared" si="172"/>
        <v>10</v>
      </c>
      <c r="N114" s="257">
        <f t="shared" si="173"/>
        <v>15</v>
      </c>
      <c r="O114" s="258">
        <f>SaisieNote!P80</f>
        <v>12</v>
      </c>
      <c r="P114" s="257">
        <f t="shared" si="174"/>
        <v>3</v>
      </c>
      <c r="Q114" s="258">
        <f>SaisieNote!R80</f>
        <v>6</v>
      </c>
      <c r="R114" s="257">
        <f t="shared" si="175"/>
        <v>0</v>
      </c>
      <c r="S114" s="258">
        <f>SaisieNote!T80</f>
        <v>1</v>
      </c>
      <c r="T114" s="257">
        <f t="shared" si="176"/>
        <v>0</v>
      </c>
      <c r="U114" s="259">
        <f t="shared" si="177"/>
        <v>6.333333333333333</v>
      </c>
      <c r="V114" s="257">
        <f t="shared" si="178"/>
        <v>3</v>
      </c>
      <c r="W114" s="258">
        <f>SaisieNote!V80</f>
        <v>3</v>
      </c>
      <c r="X114" s="257">
        <f t="shared" si="179"/>
        <v>0</v>
      </c>
      <c r="Y114" s="258">
        <f>SaisieNote!X80</f>
        <v>3</v>
      </c>
      <c r="Z114" s="257">
        <f t="shared" si="180"/>
        <v>0</v>
      </c>
      <c r="AA114" s="258">
        <f>SaisieNote!Z80</f>
        <v>5</v>
      </c>
      <c r="AB114" s="257">
        <f t="shared" si="181"/>
        <v>0</v>
      </c>
      <c r="AC114" s="259">
        <f t="shared" si="182"/>
        <v>3.6666666666666665</v>
      </c>
      <c r="AD114" s="257">
        <f t="shared" si="183"/>
        <v>0</v>
      </c>
      <c r="AE114" s="259">
        <f t="shared" si="184"/>
        <v>7.3703703703703702</v>
      </c>
      <c r="AF114" s="260">
        <f t="shared" si="185"/>
        <v>18</v>
      </c>
      <c r="AG114" s="261" t="str">
        <f t="shared" si="153"/>
        <v>Rattrapage</v>
      </c>
      <c r="AH114" s="259">
        <f>SaisieNote!AD80</f>
        <v>7.666666666666667</v>
      </c>
      <c r="AI114" s="259">
        <f t="shared" si="186"/>
        <v>0</v>
      </c>
      <c r="AJ114" s="259">
        <f>SaisieNote!AG80</f>
        <v>9</v>
      </c>
      <c r="AK114" s="259">
        <f t="shared" si="187"/>
        <v>0</v>
      </c>
      <c r="AL114" s="259">
        <f>SaisieNote!AJ80</f>
        <v>8.3333333333333339</v>
      </c>
      <c r="AM114" s="263">
        <f t="shared" si="188"/>
        <v>0</v>
      </c>
      <c r="AN114" s="258">
        <f t="shared" si="189"/>
        <v>8.3333333333333339</v>
      </c>
      <c r="AO114" s="264">
        <f t="shared" si="190"/>
        <v>0</v>
      </c>
      <c r="AP114" s="259">
        <f>SaisieNote!AL80</f>
        <v>10</v>
      </c>
      <c r="AQ114" s="259">
        <f t="shared" si="191"/>
        <v>3</v>
      </c>
      <c r="AR114" s="259">
        <f>SaisieNote!AN80</f>
        <v>9</v>
      </c>
      <c r="AS114" s="259">
        <f t="shared" si="192"/>
        <v>0</v>
      </c>
      <c r="AT114" s="259">
        <f>SaisieNote!AP80</f>
        <v>14.5</v>
      </c>
      <c r="AU114" s="263">
        <f t="shared" si="193"/>
        <v>3</v>
      </c>
      <c r="AV114" s="258">
        <f t="shared" si="194"/>
        <v>11.166666666666666</v>
      </c>
      <c r="AW114" s="264">
        <f t="shared" si="195"/>
        <v>9</v>
      </c>
      <c r="AX114" s="267">
        <f>SaisieNote!AR80</f>
        <v>6</v>
      </c>
      <c r="AY114" s="263">
        <f t="shared" si="196"/>
        <v>0</v>
      </c>
      <c r="AZ114" s="267">
        <f>SaisieNote!AT80</f>
        <v>14</v>
      </c>
      <c r="BA114" s="263">
        <f t="shared" si="197"/>
        <v>2</v>
      </c>
      <c r="BB114" s="267">
        <f>SaisieNote!AV80</f>
        <v>7.5</v>
      </c>
      <c r="BC114" s="263">
        <f t="shared" si="198"/>
        <v>0</v>
      </c>
      <c r="BD114" s="258">
        <f t="shared" si="199"/>
        <v>9.1666666666666661</v>
      </c>
      <c r="BE114" s="264">
        <f t="shared" si="200"/>
        <v>2</v>
      </c>
      <c r="BF114" s="258">
        <f t="shared" si="201"/>
        <v>9.4629629629629637</v>
      </c>
      <c r="BG114" s="265">
        <f t="shared" si="202"/>
        <v>11</v>
      </c>
      <c r="BH114" s="262">
        <f t="shared" si="203"/>
        <v>8.4166666666666679</v>
      </c>
      <c r="BI114" s="265">
        <f t="shared" si="204"/>
        <v>29</v>
      </c>
      <c r="BJ114" s="265">
        <f t="shared" si="167"/>
        <v>29</v>
      </c>
      <c r="BK114" s="255" t="s">
        <v>500</v>
      </c>
    </row>
    <row r="115" spans="1:65" s="266" customFormat="1" ht="24" customHeight="1">
      <c r="A115" s="284">
        <v>16</v>
      </c>
      <c r="B115" s="255" t="s">
        <v>759</v>
      </c>
      <c r="C115" s="255" t="s">
        <v>761</v>
      </c>
      <c r="D115" s="255" t="s">
        <v>762</v>
      </c>
      <c r="E115" s="255" t="s">
        <v>760</v>
      </c>
      <c r="F115" s="255" t="s">
        <v>8</v>
      </c>
      <c r="G115" s="258">
        <f>SaisieNote!H81</f>
        <v>12.166666666666666</v>
      </c>
      <c r="H115" s="257">
        <f t="shared" si="169"/>
        <v>5</v>
      </c>
      <c r="I115" s="258">
        <f>SaisieNote!K81</f>
        <v>11.5</v>
      </c>
      <c r="J115" s="257">
        <f t="shared" si="170"/>
        <v>5</v>
      </c>
      <c r="K115" s="258">
        <f>SaisieNote!N81</f>
        <v>15.666666666666666</v>
      </c>
      <c r="L115" s="257">
        <f t="shared" si="171"/>
        <v>5</v>
      </c>
      <c r="M115" s="259">
        <f t="shared" si="172"/>
        <v>13.111111111111109</v>
      </c>
      <c r="N115" s="257">
        <f t="shared" si="173"/>
        <v>15</v>
      </c>
      <c r="O115" s="258">
        <f>SaisieNote!P81</f>
        <v>13.5</v>
      </c>
      <c r="P115" s="257">
        <f t="shared" si="174"/>
        <v>3</v>
      </c>
      <c r="Q115" s="258">
        <f>SaisieNote!R81</f>
        <v>10</v>
      </c>
      <c r="R115" s="257">
        <f t="shared" si="175"/>
        <v>3</v>
      </c>
      <c r="S115" s="258">
        <f>SaisieNote!T81</f>
        <v>8.5</v>
      </c>
      <c r="T115" s="257">
        <f t="shared" si="176"/>
        <v>0</v>
      </c>
      <c r="U115" s="259">
        <f t="shared" si="177"/>
        <v>10.666666666666666</v>
      </c>
      <c r="V115" s="257">
        <f t="shared" si="178"/>
        <v>9</v>
      </c>
      <c r="W115" s="258">
        <f>SaisieNote!V81</f>
        <v>8.5</v>
      </c>
      <c r="X115" s="257">
        <f t="shared" si="179"/>
        <v>0</v>
      </c>
      <c r="Y115" s="258">
        <f>SaisieNote!X81</f>
        <v>4</v>
      </c>
      <c r="Z115" s="257">
        <f t="shared" si="180"/>
        <v>0</v>
      </c>
      <c r="AA115" s="258">
        <f>SaisieNote!Z81</f>
        <v>10.5</v>
      </c>
      <c r="AB115" s="257">
        <f t="shared" si="181"/>
        <v>2</v>
      </c>
      <c r="AC115" s="259">
        <f t="shared" si="182"/>
        <v>7.666666666666667</v>
      </c>
      <c r="AD115" s="257">
        <f t="shared" si="183"/>
        <v>2</v>
      </c>
      <c r="AE115" s="259">
        <f t="shared" si="184"/>
        <v>11.086419753086419</v>
      </c>
      <c r="AF115" s="260">
        <f t="shared" si="185"/>
        <v>30</v>
      </c>
      <c r="AG115" s="261" t="s">
        <v>1191</v>
      </c>
      <c r="AH115" s="259">
        <f>SaisieNote!AD81</f>
        <v>10.666666666666666</v>
      </c>
      <c r="AI115" s="259">
        <f t="shared" si="186"/>
        <v>5</v>
      </c>
      <c r="AJ115" s="259">
        <f>SaisieNote!AG81</f>
        <v>14</v>
      </c>
      <c r="AK115" s="259">
        <f t="shared" si="187"/>
        <v>5</v>
      </c>
      <c r="AL115" s="259">
        <f>SaisieNote!AJ81</f>
        <v>10</v>
      </c>
      <c r="AM115" s="263">
        <f t="shared" si="188"/>
        <v>5</v>
      </c>
      <c r="AN115" s="258">
        <f t="shared" si="189"/>
        <v>11.555555555555555</v>
      </c>
      <c r="AO115" s="264">
        <f t="shared" si="190"/>
        <v>15</v>
      </c>
      <c r="AP115" s="259">
        <f>SaisieNote!AL81</f>
        <v>4</v>
      </c>
      <c r="AQ115" s="259">
        <f t="shared" si="191"/>
        <v>0</v>
      </c>
      <c r="AR115" s="259">
        <f>SaisieNote!AN81</f>
        <v>4</v>
      </c>
      <c r="AS115" s="259">
        <f t="shared" si="192"/>
        <v>0</v>
      </c>
      <c r="AT115" s="259">
        <f>SaisieNote!AP81</f>
        <v>11</v>
      </c>
      <c r="AU115" s="263">
        <f t="shared" si="193"/>
        <v>3</v>
      </c>
      <c r="AV115" s="258">
        <f t="shared" si="194"/>
        <v>6.333333333333333</v>
      </c>
      <c r="AW115" s="264">
        <f t="shared" si="195"/>
        <v>3</v>
      </c>
      <c r="AX115" s="267">
        <f>SaisieNote!AR81</f>
        <v>10</v>
      </c>
      <c r="AY115" s="263">
        <f t="shared" si="196"/>
        <v>2</v>
      </c>
      <c r="AZ115" s="267">
        <f>SaisieNote!AT81</f>
        <v>10</v>
      </c>
      <c r="BA115" s="263">
        <f t="shared" si="197"/>
        <v>2</v>
      </c>
      <c r="BB115" s="267">
        <f>SaisieNote!AV81</f>
        <v>13</v>
      </c>
      <c r="BC115" s="263">
        <f t="shared" si="198"/>
        <v>2</v>
      </c>
      <c r="BD115" s="258">
        <f t="shared" si="199"/>
        <v>11</v>
      </c>
      <c r="BE115" s="264">
        <f t="shared" si="200"/>
        <v>6</v>
      </c>
      <c r="BF115" s="258">
        <f t="shared" si="201"/>
        <v>9.6913580246913558</v>
      </c>
      <c r="BG115" s="265">
        <f t="shared" si="202"/>
        <v>24</v>
      </c>
      <c r="BH115" s="262">
        <f t="shared" si="203"/>
        <v>10.388888888888888</v>
      </c>
      <c r="BI115" s="265">
        <f t="shared" si="204"/>
        <v>60</v>
      </c>
      <c r="BJ115" s="265">
        <f t="shared" si="167"/>
        <v>180</v>
      </c>
      <c r="BK115" s="261" t="str">
        <f t="shared" si="168"/>
        <v>Admis(e)</v>
      </c>
    </row>
    <row r="116" spans="1:65" ht="24" customHeight="1">
      <c r="A116" s="284">
        <v>17</v>
      </c>
      <c r="B116" s="176" t="s">
        <v>763</v>
      </c>
      <c r="C116" s="176" t="s">
        <v>766</v>
      </c>
      <c r="D116" s="176" t="s">
        <v>767</v>
      </c>
      <c r="E116" s="176" t="s">
        <v>764</v>
      </c>
      <c r="F116" s="176" t="s">
        <v>765</v>
      </c>
      <c r="G116" s="42">
        <f>SaisieNote!H82</f>
        <v>10.5</v>
      </c>
      <c r="H116" s="43">
        <f t="shared" si="169"/>
        <v>5</v>
      </c>
      <c r="I116" s="42">
        <f>SaisieNote!K82</f>
        <v>7.333333333333333</v>
      </c>
      <c r="J116" s="43">
        <f t="shared" si="170"/>
        <v>0</v>
      </c>
      <c r="K116" s="42">
        <f>SaisieNote!N82</f>
        <v>11.166666666666666</v>
      </c>
      <c r="L116" s="43">
        <f t="shared" si="171"/>
        <v>5</v>
      </c>
      <c r="M116" s="59">
        <f t="shared" si="172"/>
        <v>9.6666666666666661</v>
      </c>
      <c r="N116" s="45">
        <f t="shared" si="173"/>
        <v>10</v>
      </c>
      <c r="O116" s="42">
        <f>SaisieNote!P82</f>
        <v>10</v>
      </c>
      <c r="P116" s="43">
        <f t="shared" si="174"/>
        <v>3</v>
      </c>
      <c r="Q116" s="42">
        <f>SaisieNote!R82</f>
        <v>8</v>
      </c>
      <c r="R116" s="43">
        <f t="shared" si="175"/>
        <v>0</v>
      </c>
      <c r="S116" s="42">
        <f>SaisieNote!T82</f>
        <v>10</v>
      </c>
      <c r="T116" s="43">
        <f t="shared" si="176"/>
        <v>3</v>
      </c>
      <c r="U116" s="59">
        <f t="shared" si="177"/>
        <v>9.3333333333333339</v>
      </c>
      <c r="V116" s="45">
        <f t="shared" si="178"/>
        <v>6</v>
      </c>
      <c r="W116" s="42">
        <f>SaisieNote!V82</f>
        <v>6</v>
      </c>
      <c r="X116" s="43">
        <f t="shared" si="179"/>
        <v>0</v>
      </c>
      <c r="Y116" s="42">
        <f>SaisieNote!X82</f>
        <v>8</v>
      </c>
      <c r="Z116" s="43">
        <f t="shared" si="180"/>
        <v>0</v>
      </c>
      <c r="AA116" s="42">
        <f>SaisieNote!Z82</f>
        <v>8.5</v>
      </c>
      <c r="AB116" s="43">
        <f t="shared" si="181"/>
        <v>0</v>
      </c>
      <c r="AC116" s="59">
        <f t="shared" si="182"/>
        <v>7.5</v>
      </c>
      <c r="AD116" s="45">
        <f t="shared" si="183"/>
        <v>0</v>
      </c>
      <c r="AE116" s="160">
        <f t="shared" si="184"/>
        <v>9.0740740740740744</v>
      </c>
      <c r="AF116" s="46">
        <f t="shared" si="185"/>
        <v>16</v>
      </c>
      <c r="AG116" s="81" t="s">
        <v>1191</v>
      </c>
      <c r="AH116" s="58">
        <f>SaisieNote!AD82</f>
        <v>9</v>
      </c>
      <c r="AI116" s="58">
        <f t="shared" si="186"/>
        <v>0</v>
      </c>
      <c r="AJ116" s="58">
        <f>SaisieNote!AG82</f>
        <v>10.333333333333334</v>
      </c>
      <c r="AK116" s="58">
        <f t="shared" si="187"/>
        <v>5</v>
      </c>
      <c r="AL116" s="58">
        <f>SaisieNote!AJ82</f>
        <v>11</v>
      </c>
      <c r="AM116" s="84">
        <f t="shared" si="188"/>
        <v>5</v>
      </c>
      <c r="AN116" s="44">
        <f t="shared" si="189"/>
        <v>10.111111111111112</v>
      </c>
      <c r="AO116" s="85">
        <f t="shared" si="190"/>
        <v>15</v>
      </c>
      <c r="AP116" s="213">
        <f>SaisieNote!AL82</f>
        <v>4.5</v>
      </c>
      <c r="AQ116" s="213">
        <f t="shared" si="191"/>
        <v>0</v>
      </c>
      <c r="AR116" s="213">
        <f>SaisieNote!AN82</f>
        <v>7</v>
      </c>
      <c r="AS116" s="213">
        <f t="shared" si="192"/>
        <v>0</v>
      </c>
      <c r="AT116" s="213">
        <f>SaisieNote!AP82</f>
        <v>15</v>
      </c>
      <c r="AU116" s="84">
        <f t="shared" si="193"/>
        <v>3</v>
      </c>
      <c r="AV116" s="44">
        <f t="shared" si="194"/>
        <v>8.8333333333333339</v>
      </c>
      <c r="AW116" s="85">
        <f t="shared" si="195"/>
        <v>3</v>
      </c>
      <c r="AX116" s="67">
        <f>SaisieNote!AR82</f>
        <v>10</v>
      </c>
      <c r="AY116" s="84">
        <f t="shared" si="196"/>
        <v>2</v>
      </c>
      <c r="AZ116" s="67">
        <f>SaisieNote!AT82</f>
        <v>10</v>
      </c>
      <c r="BA116" s="84">
        <f t="shared" si="197"/>
        <v>2</v>
      </c>
      <c r="BB116" s="67">
        <f>SaisieNote!AV82</f>
        <v>12</v>
      </c>
      <c r="BC116" s="84">
        <f t="shared" si="198"/>
        <v>2</v>
      </c>
      <c r="BD116" s="44">
        <f t="shared" si="199"/>
        <v>10.666666666666666</v>
      </c>
      <c r="BE116" s="85">
        <f t="shared" si="200"/>
        <v>6</v>
      </c>
      <c r="BF116" s="65">
        <f t="shared" si="201"/>
        <v>9.8086419753086442</v>
      </c>
      <c r="BG116" s="61">
        <f t="shared" si="202"/>
        <v>24</v>
      </c>
      <c r="BH116" s="62">
        <f t="shared" si="203"/>
        <v>9.4413580246913593</v>
      </c>
      <c r="BI116" s="61">
        <f t="shared" si="204"/>
        <v>40</v>
      </c>
      <c r="BJ116" s="61">
        <f t="shared" si="167"/>
        <v>40</v>
      </c>
      <c r="BK116" s="81" t="str">
        <f t="shared" si="168"/>
        <v>Ajourné(e )</v>
      </c>
    </row>
    <row r="117" spans="1:65" ht="24" customHeight="1">
      <c r="A117" s="284">
        <v>18</v>
      </c>
      <c r="B117" s="176" t="s">
        <v>772</v>
      </c>
      <c r="C117" s="176" t="s">
        <v>773</v>
      </c>
      <c r="D117" s="176" t="s">
        <v>322</v>
      </c>
      <c r="E117" s="176" t="s">
        <v>567</v>
      </c>
      <c r="F117" s="176" t="s">
        <v>7</v>
      </c>
      <c r="G117" s="42">
        <f>SaisieNote!H83</f>
        <v>8.1666666666666661</v>
      </c>
      <c r="H117" s="43">
        <f t="shared" si="169"/>
        <v>0</v>
      </c>
      <c r="I117" s="42">
        <f>SaisieNote!K83</f>
        <v>9</v>
      </c>
      <c r="J117" s="43">
        <f t="shared" si="170"/>
        <v>0</v>
      </c>
      <c r="K117" s="42">
        <f>SaisieNote!N83</f>
        <v>8</v>
      </c>
      <c r="L117" s="43">
        <f t="shared" si="171"/>
        <v>0</v>
      </c>
      <c r="M117" s="59">
        <f t="shared" si="172"/>
        <v>8.3888888888888875</v>
      </c>
      <c r="N117" s="45">
        <f t="shared" si="173"/>
        <v>0</v>
      </c>
      <c r="O117" s="42">
        <f>SaisieNote!P83</f>
        <v>8</v>
      </c>
      <c r="P117" s="43">
        <f t="shared" si="174"/>
        <v>0</v>
      </c>
      <c r="Q117" s="42">
        <f>SaisieNote!R83</f>
        <v>7</v>
      </c>
      <c r="R117" s="43">
        <f t="shared" si="175"/>
        <v>0</v>
      </c>
      <c r="S117" s="42">
        <f>SaisieNote!T83</f>
        <v>5.5</v>
      </c>
      <c r="T117" s="43">
        <f t="shared" si="176"/>
        <v>0</v>
      </c>
      <c r="U117" s="59">
        <f t="shared" si="177"/>
        <v>6.833333333333333</v>
      </c>
      <c r="V117" s="45">
        <f t="shared" si="178"/>
        <v>0</v>
      </c>
      <c r="W117" s="42">
        <f>SaisieNote!V83</f>
        <v>10</v>
      </c>
      <c r="X117" s="43">
        <f t="shared" si="179"/>
        <v>2</v>
      </c>
      <c r="Y117" s="42">
        <f>SaisieNote!X83</f>
        <v>6</v>
      </c>
      <c r="Z117" s="43">
        <f t="shared" si="180"/>
        <v>0</v>
      </c>
      <c r="AA117" s="42">
        <f>SaisieNote!Z83</f>
        <v>10.5</v>
      </c>
      <c r="AB117" s="43">
        <f t="shared" si="181"/>
        <v>2</v>
      </c>
      <c r="AC117" s="59">
        <f t="shared" si="182"/>
        <v>8.8333333333333339</v>
      </c>
      <c r="AD117" s="45">
        <f t="shared" si="183"/>
        <v>4</v>
      </c>
      <c r="AE117" s="160">
        <f t="shared" si="184"/>
        <v>7.9691358024691352</v>
      </c>
      <c r="AF117" s="46">
        <f t="shared" si="185"/>
        <v>4</v>
      </c>
      <c r="AG117" s="81" t="str">
        <f t="shared" si="153"/>
        <v>Rattrapage</v>
      </c>
      <c r="AH117" s="58">
        <f>SaisieNote!AD83</f>
        <v>9</v>
      </c>
      <c r="AI117" s="58">
        <f t="shared" si="186"/>
        <v>0</v>
      </c>
      <c r="AJ117" s="58">
        <f>SaisieNote!AG83</f>
        <v>6</v>
      </c>
      <c r="AK117" s="58">
        <f t="shared" si="187"/>
        <v>0</v>
      </c>
      <c r="AL117" s="58">
        <f>SaisieNote!AJ83</f>
        <v>14</v>
      </c>
      <c r="AM117" s="84">
        <f t="shared" si="188"/>
        <v>5</v>
      </c>
      <c r="AN117" s="44">
        <f t="shared" si="189"/>
        <v>9.6666666666666661</v>
      </c>
      <c r="AO117" s="85">
        <f t="shared" si="190"/>
        <v>5</v>
      </c>
      <c r="AP117" s="213">
        <f>SaisieNote!AL83</f>
        <v>6</v>
      </c>
      <c r="AQ117" s="213">
        <f t="shared" si="191"/>
        <v>0</v>
      </c>
      <c r="AR117" s="213">
        <f>SaisieNote!AN83</f>
        <v>8</v>
      </c>
      <c r="AS117" s="213">
        <f t="shared" si="192"/>
        <v>0</v>
      </c>
      <c r="AT117" s="213">
        <f>SaisieNote!AP83</f>
        <v>6.5</v>
      </c>
      <c r="AU117" s="84">
        <f t="shared" si="193"/>
        <v>0</v>
      </c>
      <c r="AV117" s="44">
        <f t="shared" si="194"/>
        <v>6.833333333333333</v>
      </c>
      <c r="AW117" s="85">
        <f t="shared" si="195"/>
        <v>0</v>
      </c>
      <c r="AX117" s="67">
        <f>SaisieNote!AR83</f>
        <v>6</v>
      </c>
      <c r="AY117" s="84">
        <f t="shared" si="196"/>
        <v>0</v>
      </c>
      <c r="AZ117" s="67">
        <f>SaisieNote!AT83</f>
        <v>8</v>
      </c>
      <c r="BA117" s="84">
        <f t="shared" si="197"/>
        <v>0</v>
      </c>
      <c r="BB117" s="67">
        <f>SaisieNote!AV83</f>
        <v>10</v>
      </c>
      <c r="BC117" s="84">
        <f t="shared" si="198"/>
        <v>2</v>
      </c>
      <c r="BD117" s="44">
        <f t="shared" si="199"/>
        <v>8</v>
      </c>
      <c r="BE117" s="85">
        <f t="shared" si="200"/>
        <v>2</v>
      </c>
      <c r="BF117" s="65">
        <f t="shared" si="201"/>
        <v>8.3518518518518512</v>
      </c>
      <c r="BG117" s="61">
        <f t="shared" si="202"/>
        <v>7</v>
      </c>
      <c r="BH117" s="62">
        <f t="shared" si="203"/>
        <v>8.1604938271604937</v>
      </c>
      <c r="BI117" s="61">
        <f t="shared" si="204"/>
        <v>11</v>
      </c>
      <c r="BJ117" s="61">
        <f t="shared" si="167"/>
        <v>11</v>
      </c>
      <c r="BK117" s="81" t="str">
        <f t="shared" si="168"/>
        <v>Ajourné(e )</v>
      </c>
    </row>
    <row r="118" spans="1:65" s="266" customFormat="1" ht="24" customHeight="1">
      <c r="A118" s="284">
        <v>19</v>
      </c>
      <c r="B118" s="255" t="s">
        <v>778</v>
      </c>
      <c r="C118" s="255" t="s">
        <v>776</v>
      </c>
      <c r="D118" s="255" t="s">
        <v>780</v>
      </c>
      <c r="E118" s="255" t="s">
        <v>779</v>
      </c>
      <c r="F118" s="255" t="s">
        <v>50</v>
      </c>
      <c r="G118" s="258">
        <f>SaisieNote!H84</f>
        <v>10.833333333333334</v>
      </c>
      <c r="H118" s="257">
        <f t="shared" si="169"/>
        <v>5</v>
      </c>
      <c r="I118" s="258">
        <f>SaisieNote!K84</f>
        <v>9.3333333333333339</v>
      </c>
      <c r="J118" s="257">
        <f t="shared" si="170"/>
        <v>0</v>
      </c>
      <c r="K118" s="258">
        <f>SaisieNote!N84</f>
        <v>10</v>
      </c>
      <c r="L118" s="257">
        <f t="shared" si="171"/>
        <v>5</v>
      </c>
      <c r="M118" s="259">
        <f t="shared" si="172"/>
        <v>10.055555555555555</v>
      </c>
      <c r="N118" s="257">
        <f t="shared" si="173"/>
        <v>15</v>
      </c>
      <c r="O118" s="258">
        <f>SaisieNote!P84</f>
        <v>9</v>
      </c>
      <c r="P118" s="257">
        <f t="shared" si="174"/>
        <v>0</v>
      </c>
      <c r="Q118" s="258">
        <f>SaisieNote!R84</f>
        <v>6</v>
      </c>
      <c r="R118" s="257">
        <f t="shared" si="175"/>
        <v>0</v>
      </c>
      <c r="S118" s="258">
        <f>SaisieNote!T84</f>
        <v>8.5</v>
      </c>
      <c r="T118" s="257">
        <f t="shared" si="176"/>
        <v>0</v>
      </c>
      <c r="U118" s="259">
        <f t="shared" si="177"/>
        <v>7.833333333333333</v>
      </c>
      <c r="V118" s="257">
        <f t="shared" si="178"/>
        <v>0</v>
      </c>
      <c r="W118" s="258">
        <f>SaisieNote!V84</f>
        <v>8.5</v>
      </c>
      <c r="X118" s="257">
        <f t="shared" si="179"/>
        <v>0</v>
      </c>
      <c r="Y118" s="258">
        <f>SaisieNote!X84</f>
        <v>4</v>
      </c>
      <c r="Z118" s="257">
        <f t="shared" si="180"/>
        <v>0</v>
      </c>
      <c r="AA118" s="258">
        <f>SaisieNote!Z84</f>
        <v>7</v>
      </c>
      <c r="AB118" s="257">
        <f t="shared" si="181"/>
        <v>0</v>
      </c>
      <c r="AC118" s="259">
        <f t="shared" si="182"/>
        <v>6.5</v>
      </c>
      <c r="AD118" s="257">
        <f t="shared" si="183"/>
        <v>0</v>
      </c>
      <c r="AE118" s="259">
        <f t="shared" si="184"/>
        <v>8.5246913580246915</v>
      </c>
      <c r="AF118" s="260">
        <f t="shared" si="185"/>
        <v>15</v>
      </c>
      <c r="AG118" s="261" t="str">
        <f t="shared" si="153"/>
        <v>Rattrapage</v>
      </c>
      <c r="AH118" s="259">
        <f>SaisieNote!AD84</f>
        <v>10.166666666666666</v>
      </c>
      <c r="AI118" s="259">
        <f t="shared" si="186"/>
        <v>5</v>
      </c>
      <c r="AJ118" s="259">
        <f>SaisieNote!AG84</f>
        <v>13.333333333333334</v>
      </c>
      <c r="AK118" s="259">
        <f t="shared" si="187"/>
        <v>5</v>
      </c>
      <c r="AL118" s="259">
        <f>SaisieNote!AJ84</f>
        <v>11.666666666666666</v>
      </c>
      <c r="AM118" s="263">
        <f t="shared" si="188"/>
        <v>5</v>
      </c>
      <c r="AN118" s="258">
        <f t="shared" si="189"/>
        <v>11.722222222222221</v>
      </c>
      <c r="AO118" s="264">
        <f t="shared" si="190"/>
        <v>15</v>
      </c>
      <c r="AP118" s="259">
        <f>SaisieNote!AL84</f>
        <v>10</v>
      </c>
      <c r="AQ118" s="259">
        <f t="shared" si="191"/>
        <v>3</v>
      </c>
      <c r="AR118" s="259">
        <f>SaisieNote!AN84</f>
        <v>5.5</v>
      </c>
      <c r="AS118" s="259">
        <f t="shared" si="192"/>
        <v>0</v>
      </c>
      <c r="AT118" s="259">
        <f>SaisieNote!AP84</f>
        <v>11.5</v>
      </c>
      <c r="AU118" s="263">
        <f t="shared" si="193"/>
        <v>3</v>
      </c>
      <c r="AV118" s="258">
        <f t="shared" si="194"/>
        <v>9</v>
      </c>
      <c r="AW118" s="264">
        <f t="shared" si="195"/>
        <v>6</v>
      </c>
      <c r="AX118" s="267">
        <f>SaisieNote!AR84</f>
        <v>8.5</v>
      </c>
      <c r="AY118" s="263">
        <f t="shared" si="196"/>
        <v>0</v>
      </c>
      <c r="AZ118" s="267">
        <f>SaisieNote!AT84</f>
        <v>12</v>
      </c>
      <c r="BA118" s="263">
        <f t="shared" si="197"/>
        <v>2</v>
      </c>
      <c r="BB118" s="267">
        <f>SaisieNote!AV84</f>
        <v>7.5</v>
      </c>
      <c r="BC118" s="263">
        <f t="shared" si="198"/>
        <v>0</v>
      </c>
      <c r="BD118" s="258">
        <f t="shared" si="199"/>
        <v>9.3333333333333339</v>
      </c>
      <c r="BE118" s="264">
        <f t="shared" si="200"/>
        <v>2</v>
      </c>
      <c r="BF118" s="258">
        <f t="shared" si="201"/>
        <v>10.283950617283949</v>
      </c>
      <c r="BG118" s="265">
        <f t="shared" si="202"/>
        <v>30</v>
      </c>
      <c r="BH118" s="262">
        <f t="shared" si="203"/>
        <v>9.4043209876543195</v>
      </c>
      <c r="BI118" s="265">
        <f t="shared" si="204"/>
        <v>45</v>
      </c>
      <c r="BJ118" s="265">
        <f t="shared" si="167"/>
        <v>45</v>
      </c>
      <c r="BK118" s="261" t="str">
        <f t="shared" si="168"/>
        <v>Ajourné(e )</v>
      </c>
    </row>
    <row r="119" spans="1:65" ht="24" customHeight="1">
      <c r="A119" s="284">
        <v>20</v>
      </c>
      <c r="B119" s="176" t="s">
        <v>781</v>
      </c>
      <c r="C119" s="176" t="s">
        <v>783</v>
      </c>
      <c r="D119" s="176" t="s">
        <v>99</v>
      </c>
      <c r="E119" s="176" t="s">
        <v>782</v>
      </c>
      <c r="F119" s="176" t="s">
        <v>5</v>
      </c>
      <c r="G119" s="42">
        <f>SaisieNote!H85</f>
        <v>6.833333333333333</v>
      </c>
      <c r="H119" s="43">
        <f t="shared" si="169"/>
        <v>0</v>
      </c>
      <c r="I119" s="42">
        <f>SaisieNote!K85</f>
        <v>8.6666666666666661</v>
      </c>
      <c r="J119" s="43">
        <f t="shared" si="170"/>
        <v>0</v>
      </c>
      <c r="K119" s="42">
        <f>SaisieNote!N85</f>
        <v>10.833333333333334</v>
      </c>
      <c r="L119" s="43">
        <f t="shared" si="171"/>
        <v>5</v>
      </c>
      <c r="M119" s="59">
        <f t="shared" si="172"/>
        <v>8.7777777777777786</v>
      </c>
      <c r="N119" s="45">
        <f t="shared" si="173"/>
        <v>5</v>
      </c>
      <c r="O119" s="42">
        <f>SaisieNote!P85</f>
        <v>13</v>
      </c>
      <c r="P119" s="43">
        <f t="shared" si="174"/>
        <v>3</v>
      </c>
      <c r="Q119" s="42">
        <f>SaisieNote!R85</f>
        <v>8</v>
      </c>
      <c r="R119" s="43">
        <f t="shared" si="175"/>
        <v>0</v>
      </c>
      <c r="S119" s="42">
        <f>SaisieNote!T85</f>
        <v>11</v>
      </c>
      <c r="T119" s="43">
        <f t="shared" si="176"/>
        <v>3</v>
      </c>
      <c r="U119" s="59">
        <f t="shared" si="177"/>
        <v>10.666666666666666</v>
      </c>
      <c r="V119" s="45">
        <f t="shared" si="178"/>
        <v>9</v>
      </c>
      <c r="W119" s="42">
        <f>SaisieNote!V85</f>
        <v>5</v>
      </c>
      <c r="X119" s="43">
        <f t="shared" si="179"/>
        <v>0</v>
      </c>
      <c r="Y119" s="42">
        <f>SaisieNote!X85</f>
        <v>5</v>
      </c>
      <c r="Z119" s="43">
        <f t="shared" si="180"/>
        <v>0</v>
      </c>
      <c r="AA119" s="42">
        <f>SaisieNote!Z85</f>
        <v>3</v>
      </c>
      <c r="AB119" s="43">
        <f t="shared" si="181"/>
        <v>0</v>
      </c>
      <c r="AC119" s="59">
        <f t="shared" si="182"/>
        <v>4.333333333333333</v>
      </c>
      <c r="AD119" s="45">
        <f t="shared" si="183"/>
        <v>0</v>
      </c>
      <c r="AE119" s="160">
        <f t="shared" si="184"/>
        <v>8.4197530864197532</v>
      </c>
      <c r="AF119" s="46">
        <f t="shared" si="185"/>
        <v>14</v>
      </c>
      <c r="AG119" s="81" t="s">
        <v>1191</v>
      </c>
      <c r="AH119" s="58">
        <f>SaisieNote!AD85</f>
        <v>11.5</v>
      </c>
      <c r="AI119" s="58">
        <f t="shared" si="186"/>
        <v>5</v>
      </c>
      <c r="AJ119" s="58">
        <f>SaisieNote!AG85</f>
        <v>6</v>
      </c>
      <c r="AK119" s="58">
        <f t="shared" si="187"/>
        <v>0</v>
      </c>
      <c r="AL119" s="58">
        <f>SaisieNote!AJ85</f>
        <v>13.333333333333334</v>
      </c>
      <c r="AM119" s="84">
        <f t="shared" si="188"/>
        <v>5</v>
      </c>
      <c r="AN119" s="44">
        <f t="shared" si="189"/>
        <v>10.277777777777779</v>
      </c>
      <c r="AO119" s="85">
        <f t="shared" si="190"/>
        <v>15</v>
      </c>
      <c r="AP119" s="213">
        <f>SaisieNote!AL85</f>
        <v>10</v>
      </c>
      <c r="AQ119" s="213">
        <f t="shared" si="191"/>
        <v>3</v>
      </c>
      <c r="AR119" s="213">
        <f>SaisieNote!AN85</f>
        <v>13</v>
      </c>
      <c r="AS119" s="213">
        <f t="shared" si="192"/>
        <v>3</v>
      </c>
      <c r="AT119" s="213">
        <f>SaisieNote!AP85</f>
        <v>5</v>
      </c>
      <c r="AU119" s="84">
        <f t="shared" si="193"/>
        <v>0</v>
      </c>
      <c r="AV119" s="44">
        <f t="shared" si="194"/>
        <v>9.3333333333333339</v>
      </c>
      <c r="AW119" s="85">
        <f t="shared" si="195"/>
        <v>6</v>
      </c>
      <c r="AX119" s="67">
        <f>SaisieNote!AR85</f>
        <v>12</v>
      </c>
      <c r="AY119" s="84">
        <f t="shared" si="196"/>
        <v>2</v>
      </c>
      <c r="AZ119" s="67">
        <f>SaisieNote!AT85</f>
        <v>8.5</v>
      </c>
      <c r="BA119" s="84">
        <f t="shared" si="197"/>
        <v>0</v>
      </c>
      <c r="BB119" s="67">
        <f>SaisieNote!AV85</f>
        <v>10</v>
      </c>
      <c r="BC119" s="84">
        <f t="shared" si="198"/>
        <v>2</v>
      </c>
      <c r="BD119" s="44">
        <f t="shared" si="199"/>
        <v>10.166666666666666</v>
      </c>
      <c r="BE119" s="85">
        <f t="shared" si="200"/>
        <v>6</v>
      </c>
      <c r="BF119" s="65">
        <f t="shared" si="201"/>
        <v>9.9382716049382722</v>
      </c>
      <c r="BG119" s="61">
        <f t="shared" si="202"/>
        <v>27</v>
      </c>
      <c r="BH119" s="62">
        <f t="shared" si="203"/>
        <v>9.1790123456790127</v>
      </c>
      <c r="BI119" s="61">
        <f t="shared" si="204"/>
        <v>41</v>
      </c>
      <c r="BJ119" s="61">
        <f t="shared" si="167"/>
        <v>41</v>
      </c>
      <c r="BK119" s="81" t="str">
        <f t="shared" si="168"/>
        <v>Ajourné(e )</v>
      </c>
    </row>
    <row r="120" spans="1:65" ht="24" customHeight="1">
      <c r="A120" s="284">
        <v>21</v>
      </c>
      <c r="B120" s="176" t="s">
        <v>785</v>
      </c>
      <c r="C120" s="176" t="s">
        <v>787</v>
      </c>
      <c r="D120" s="176" t="s">
        <v>788</v>
      </c>
      <c r="E120" s="176" t="s">
        <v>786</v>
      </c>
      <c r="F120" s="176" t="s">
        <v>63</v>
      </c>
      <c r="G120" s="42">
        <f>SaisieNote!H86</f>
        <v>7.166666666666667</v>
      </c>
      <c r="H120" s="43">
        <f t="shared" si="169"/>
        <v>0</v>
      </c>
      <c r="I120" s="42">
        <f>SaisieNote!K86</f>
        <v>9</v>
      </c>
      <c r="J120" s="43">
        <f t="shared" si="170"/>
        <v>0</v>
      </c>
      <c r="K120" s="42">
        <f>SaisieNote!N86</f>
        <v>8.1666666666666661</v>
      </c>
      <c r="L120" s="43">
        <f t="shared" si="171"/>
        <v>0</v>
      </c>
      <c r="M120" s="59">
        <f t="shared" si="172"/>
        <v>8.1111111111111125</v>
      </c>
      <c r="N120" s="45">
        <f t="shared" si="173"/>
        <v>0</v>
      </c>
      <c r="O120" s="42">
        <f>SaisieNote!P86</f>
        <v>13</v>
      </c>
      <c r="P120" s="43">
        <f t="shared" si="174"/>
        <v>3</v>
      </c>
      <c r="Q120" s="42">
        <f>SaisieNote!R86</f>
        <v>6</v>
      </c>
      <c r="R120" s="43">
        <f t="shared" si="175"/>
        <v>0</v>
      </c>
      <c r="S120" s="42">
        <f>SaisieNote!T86</f>
        <v>11.5</v>
      </c>
      <c r="T120" s="43">
        <f t="shared" si="176"/>
        <v>3</v>
      </c>
      <c r="U120" s="59">
        <f t="shared" si="177"/>
        <v>10.166666666666666</v>
      </c>
      <c r="V120" s="45">
        <f t="shared" si="178"/>
        <v>9</v>
      </c>
      <c r="W120" s="42">
        <f>SaisieNote!V86</f>
        <v>4.5</v>
      </c>
      <c r="X120" s="43">
        <f t="shared" si="179"/>
        <v>0</v>
      </c>
      <c r="Y120" s="42">
        <f>SaisieNote!X86</f>
        <v>3</v>
      </c>
      <c r="Z120" s="43">
        <f t="shared" si="180"/>
        <v>0</v>
      </c>
      <c r="AA120" s="42">
        <f>SaisieNote!Z86</f>
        <v>13</v>
      </c>
      <c r="AB120" s="43">
        <f t="shared" si="181"/>
        <v>2</v>
      </c>
      <c r="AC120" s="59">
        <f t="shared" si="182"/>
        <v>6.833333333333333</v>
      </c>
      <c r="AD120" s="45">
        <f t="shared" si="183"/>
        <v>2</v>
      </c>
      <c r="AE120" s="160">
        <f t="shared" si="184"/>
        <v>8.5123456790123466</v>
      </c>
      <c r="AF120" s="46">
        <f t="shared" si="185"/>
        <v>11</v>
      </c>
      <c r="AG120" s="81" t="str">
        <f t="shared" si="153"/>
        <v>Rattrapage</v>
      </c>
      <c r="AH120" s="58">
        <f>SaisieNote!AD86</f>
        <v>7.166666666666667</v>
      </c>
      <c r="AI120" s="58">
        <f t="shared" si="186"/>
        <v>0</v>
      </c>
      <c r="AJ120" s="58">
        <f>SaisieNote!AG86</f>
        <v>11.333333333333334</v>
      </c>
      <c r="AK120" s="58">
        <f t="shared" si="187"/>
        <v>5</v>
      </c>
      <c r="AL120" s="58">
        <f>SaisieNote!AJ86</f>
        <v>11.333333333333334</v>
      </c>
      <c r="AM120" s="84">
        <f t="shared" si="188"/>
        <v>5</v>
      </c>
      <c r="AN120" s="44">
        <f t="shared" si="189"/>
        <v>9.9444444444444446</v>
      </c>
      <c r="AO120" s="85">
        <f t="shared" si="190"/>
        <v>10</v>
      </c>
      <c r="AP120" s="213">
        <f>SaisieNote!AL86</f>
        <v>7</v>
      </c>
      <c r="AQ120" s="213">
        <f t="shared" si="191"/>
        <v>0</v>
      </c>
      <c r="AR120" s="213">
        <f>SaisieNote!AN86</f>
        <v>10</v>
      </c>
      <c r="AS120" s="213">
        <f t="shared" si="192"/>
        <v>3</v>
      </c>
      <c r="AT120" s="213">
        <f>SaisieNote!AP86</f>
        <v>11.5</v>
      </c>
      <c r="AU120" s="84">
        <f t="shared" si="193"/>
        <v>3</v>
      </c>
      <c r="AV120" s="44">
        <f t="shared" si="194"/>
        <v>9.5</v>
      </c>
      <c r="AW120" s="85">
        <f t="shared" si="195"/>
        <v>6</v>
      </c>
      <c r="AX120" s="67">
        <f>SaisieNote!AR86</f>
        <v>11.5</v>
      </c>
      <c r="AY120" s="84">
        <f t="shared" si="196"/>
        <v>2</v>
      </c>
      <c r="AZ120" s="67">
        <f>SaisieNote!AT86</f>
        <v>8</v>
      </c>
      <c r="BA120" s="84">
        <f t="shared" si="197"/>
        <v>0</v>
      </c>
      <c r="BB120" s="67">
        <f>SaisieNote!AV86</f>
        <v>12</v>
      </c>
      <c r="BC120" s="84">
        <f t="shared" si="198"/>
        <v>2</v>
      </c>
      <c r="BD120" s="44">
        <f t="shared" si="199"/>
        <v>10.5</v>
      </c>
      <c r="BE120" s="85">
        <f t="shared" si="200"/>
        <v>6</v>
      </c>
      <c r="BF120" s="65">
        <f t="shared" si="201"/>
        <v>9.919753086419755</v>
      </c>
      <c r="BG120" s="61">
        <f t="shared" si="202"/>
        <v>22</v>
      </c>
      <c r="BH120" s="62">
        <f t="shared" si="203"/>
        <v>9.2160493827160508</v>
      </c>
      <c r="BI120" s="61">
        <f t="shared" si="204"/>
        <v>33</v>
      </c>
      <c r="BJ120" s="61">
        <f t="shared" si="167"/>
        <v>33</v>
      </c>
      <c r="BK120" s="81" t="str">
        <f t="shared" si="168"/>
        <v>Ajourné(e )</v>
      </c>
    </row>
    <row r="121" spans="1:65" s="11" customFormat="1" ht="19.5" customHeight="1">
      <c r="A121" s="49"/>
      <c r="B121" s="80"/>
      <c r="C121" s="69"/>
      <c r="D121" s="69"/>
      <c r="E121" s="68"/>
      <c r="F121" s="68"/>
      <c r="G121" s="70"/>
      <c r="H121" s="68"/>
      <c r="I121" s="70"/>
      <c r="J121" s="68"/>
      <c r="K121" s="70"/>
      <c r="L121" s="68"/>
      <c r="M121" s="70"/>
      <c r="N121" s="68"/>
      <c r="O121" s="70"/>
      <c r="P121" s="68"/>
      <c r="Q121" s="70"/>
      <c r="R121" s="68"/>
      <c r="S121" s="70"/>
      <c r="T121" s="68"/>
      <c r="U121" s="70"/>
      <c r="V121" s="68"/>
      <c r="W121" s="70"/>
      <c r="X121" s="68"/>
      <c r="Y121" s="70"/>
      <c r="Z121" s="68"/>
      <c r="AA121" s="70"/>
      <c r="AB121" s="68"/>
      <c r="AC121" s="70"/>
      <c r="AD121" s="68"/>
      <c r="AE121" s="70"/>
      <c r="AF121" s="71"/>
      <c r="AG121" s="71"/>
      <c r="AH121" s="78"/>
      <c r="AI121" s="79"/>
      <c r="AJ121" s="78"/>
      <c r="AK121" s="79"/>
      <c r="AL121" s="78"/>
      <c r="AM121" s="79"/>
      <c r="AN121" s="70"/>
      <c r="AO121" s="79"/>
      <c r="AP121" s="78"/>
      <c r="AQ121" s="79"/>
      <c r="AR121" s="78"/>
      <c r="AS121" s="79"/>
      <c r="AT121" s="78"/>
      <c r="AU121" s="79"/>
      <c r="AV121" s="70"/>
      <c r="AW121" s="79"/>
      <c r="AX121" s="78"/>
      <c r="AY121" s="79"/>
      <c r="AZ121" s="78"/>
      <c r="BA121" s="79"/>
      <c r="BB121" s="78"/>
      <c r="BC121" s="79"/>
      <c r="BD121" s="70"/>
      <c r="BE121" s="79"/>
      <c r="BF121" s="70"/>
      <c r="BG121" s="69"/>
      <c r="BH121" s="74"/>
      <c r="BI121" s="69"/>
      <c r="BJ121" s="69"/>
      <c r="BK121" s="75"/>
      <c r="BL121" s="130"/>
      <c r="BM121" s="163"/>
    </row>
    <row r="122" spans="1:65" s="11" customFormat="1" ht="19.5" customHeight="1">
      <c r="A122" s="49"/>
      <c r="B122" s="80"/>
      <c r="C122" s="69"/>
      <c r="D122" s="69"/>
      <c r="E122" s="68"/>
      <c r="F122" s="68"/>
      <c r="G122" s="70"/>
      <c r="H122" s="68"/>
      <c r="I122" s="70"/>
      <c r="J122" s="68"/>
      <c r="K122" s="70"/>
      <c r="L122" s="68"/>
      <c r="M122" s="70"/>
      <c r="N122" s="68"/>
      <c r="O122" s="70"/>
      <c r="P122" s="68"/>
      <c r="Q122" s="70"/>
      <c r="R122" s="68"/>
      <c r="S122" s="70"/>
      <c r="T122" s="68"/>
      <c r="U122" s="70"/>
      <c r="V122" s="68"/>
      <c r="W122" s="70"/>
      <c r="X122" s="68"/>
      <c r="Y122" s="70"/>
      <c r="Z122" s="68"/>
      <c r="AA122" s="70"/>
      <c r="AB122" s="68"/>
      <c r="AC122" s="72"/>
      <c r="AD122" s="68"/>
      <c r="AE122" s="70"/>
      <c r="AF122" s="71"/>
      <c r="AG122" s="71"/>
      <c r="AH122" s="78"/>
      <c r="AI122" s="79"/>
      <c r="AJ122" s="78"/>
      <c r="AK122" s="79"/>
      <c r="AL122" s="78"/>
      <c r="AM122" s="79"/>
      <c r="AN122" s="70"/>
      <c r="AO122" s="79"/>
      <c r="AP122" s="78"/>
      <c r="AQ122" s="79"/>
      <c r="AR122" s="78"/>
      <c r="AS122" s="79"/>
      <c r="AT122" s="78"/>
      <c r="AU122" s="79"/>
      <c r="AV122" s="70"/>
      <c r="AW122" s="79"/>
      <c r="AX122" s="78"/>
      <c r="AY122" s="79"/>
      <c r="AZ122" s="72"/>
      <c r="BA122" s="5"/>
      <c r="BB122" s="5"/>
      <c r="BC122" s="5"/>
      <c r="BD122" s="5"/>
      <c r="BE122"/>
      <c r="BF122" s="70"/>
      <c r="BG122" s="328"/>
      <c r="BH122" s="328"/>
      <c r="BI122" s="328"/>
      <c r="BJ122" s="328"/>
      <c r="BK122" s="328"/>
      <c r="BL122" s="130"/>
      <c r="BM122" s="163"/>
    </row>
    <row r="123" spans="1:65" s="11" customFormat="1" ht="19.5" customHeight="1">
      <c r="A123" s="49"/>
      <c r="B123" s="80"/>
      <c r="C123" s="69"/>
      <c r="D123" s="69"/>
      <c r="E123" s="68"/>
      <c r="F123" s="68"/>
      <c r="G123" s="70"/>
      <c r="H123" s="68"/>
      <c r="I123" s="70"/>
      <c r="J123" s="68"/>
      <c r="K123" s="70"/>
      <c r="L123" s="68"/>
      <c r="M123" s="70"/>
      <c r="N123" s="68"/>
      <c r="O123" s="70"/>
      <c r="P123" s="68"/>
      <c r="Q123" s="70"/>
      <c r="R123" s="68"/>
      <c r="S123" s="70"/>
      <c r="T123" s="68"/>
      <c r="U123" s="70"/>
      <c r="V123" s="68"/>
      <c r="W123" s="70"/>
      <c r="X123" s="68"/>
      <c r="Y123" s="70"/>
      <c r="Z123" s="68"/>
      <c r="AA123" s="70"/>
      <c r="AB123" s="68"/>
      <c r="AC123" s="70"/>
      <c r="AD123" s="68"/>
      <c r="AE123" s="70"/>
      <c r="AF123" s="334"/>
      <c r="AG123" s="334"/>
      <c r="AH123" s="78"/>
      <c r="AI123" s="79"/>
      <c r="AJ123" s="78"/>
      <c r="AK123" s="79"/>
      <c r="AL123" s="78"/>
      <c r="AM123" s="79"/>
      <c r="AN123" s="70"/>
      <c r="AO123" s="79"/>
      <c r="AP123" s="78"/>
      <c r="AQ123" s="79"/>
      <c r="AR123" s="78"/>
      <c r="AS123" s="79"/>
      <c r="AT123" s="78"/>
      <c r="AU123" s="79"/>
      <c r="AV123" s="70"/>
      <c r="AW123" s="79"/>
      <c r="AX123" s="78"/>
      <c r="AY123" s="79"/>
      <c r="AZ123" s="5"/>
      <c r="BA123" s="5"/>
      <c r="BB123" s="5"/>
      <c r="BC123" s="329"/>
      <c r="BD123" s="329"/>
      <c r="BE123" s="329"/>
      <c r="BF123" s="329"/>
      <c r="BG123" s="329"/>
      <c r="BH123" s="254"/>
      <c r="BI123" s="254"/>
      <c r="BJ123" s="327"/>
      <c r="BK123" s="327"/>
    </row>
    <row r="124" spans="1:65">
      <c r="B124" s="41"/>
      <c r="I124" s="1" t="s">
        <v>151</v>
      </c>
      <c r="J124" s="1"/>
      <c r="K124" s="1"/>
      <c r="L124" s="1"/>
      <c r="M124" s="2"/>
      <c r="N124" s="2"/>
      <c r="O124" s="2"/>
      <c r="P124" s="2"/>
    </row>
    <row r="125" spans="1:65" ht="15.75">
      <c r="J125" s="27"/>
      <c r="K125" s="26" t="s">
        <v>152</v>
      </c>
      <c r="L125" s="26"/>
      <c r="M125" s="26"/>
      <c r="N125" s="26"/>
      <c r="O125" s="26"/>
      <c r="P125" s="26"/>
      <c r="Q125" s="26"/>
      <c r="BB125" s="4"/>
    </row>
    <row r="126" spans="1:65" ht="15.75">
      <c r="B126" s="4"/>
      <c r="C126" s="4"/>
      <c r="D126" s="4"/>
      <c r="E126" s="4"/>
      <c r="F126" s="4"/>
      <c r="G126" s="4"/>
      <c r="H126" s="4"/>
      <c r="I126" s="4"/>
      <c r="M126" s="4" t="s">
        <v>153</v>
      </c>
    </row>
    <row r="127" spans="1:65" ht="15.75">
      <c r="A127" s="4" t="s">
        <v>154</v>
      </c>
      <c r="B127" s="4"/>
      <c r="C127" s="4"/>
      <c r="D127" s="4"/>
      <c r="E127" s="4"/>
      <c r="F127" s="4"/>
      <c r="G127" s="4"/>
      <c r="H127" s="4"/>
      <c r="I127" s="4"/>
      <c r="K127" s="4"/>
    </row>
    <row r="128" spans="1:65" ht="15.75">
      <c r="A128" s="4" t="s">
        <v>1187</v>
      </c>
      <c r="B128" s="4"/>
      <c r="C128" s="4"/>
      <c r="D128" s="4"/>
      <c r="E128" s="4"/>
      <c r="F128" s="4"/>
      <c r="G128" s="4"/>
      <c r="H128" s="4"/>
      <c r="I128" s="5"/>
      <c r="J128" s="6"/>
      <c r="K128" s="4"/>
    </row>
    <row r="129" spans="1:63" ht="15.75">
      <c r="C129" s="4"/>
      <c r="D129" s="4"/>
      <c r="E129" s="4"/>
      <c r="F129" s="4"/>
      <c r="G129" s="4"/>
      <c r="H129" s="4"/>
      <c r="I129" s="4"/>
      <c r="J129" s="4"/>
      <c r="K129" s="4"/>
    </row>
    <row r="130" spans="1:63" ht="23.25" customHeight="1">
      <c r="B130" s="4" t="s">
        <v>1227</v>
      </c>
      <c r="D130" s="323" t="s">
        <v>187</v>
      </c>
      <c r="E130" s="323"/>
      <c r="F130" s="323"/>
      <c r="G130" s="323"/>
      <c r="H130" s="323"/>
      <c r="I130" s="323"/>
      <c r="J130" s="323"/>
      <c r="K130" s="323"/>
      <c r="L130" s="323"/>
      <c r="M130" s="323"/>
      <c r="N130" s="323"/>
      <c r="O130" s="323"/>
      <c r="P130" s="323"/>
      <c r="Q130" s="323"/>
      <c r="R130" s="323"/>
      <c r="S130" s="323"/>
      <c r="T130" s="323"/>
      <c r="U130" s="323"/>
      <c r="V130" s="323"/>
      <c r="W130" s="323"/>
      <c r="X130" s="323"/>
      <c r="Y130" s="323"/>
      <c r="Z130" s="323"/>
      <c r="AA130" s="323"/>
      <c r="AB130" s="323"/>
      <c r="AC130" s="323"/>
      <c r="AD130" s="323"/>
      <c r="AE130" s="323"/>
      <c r="AF130" s="323"/>
      <c r="AG130" s="323"/>
      <c r="AH130" s="28"/>
      <c r="AI130" s="28"/>
      <c r="AJ130" s="28"/>
      <c r="AK130" s="28"/>
      <c r="AL130" s="28"/>
      <c r="AM130" s="28"/>
    </row>
    <row r="131" spans="1:63" ht="15.75">
      <c r="B131" s="4" t="s">
        <v>157</v>
      </c>
    </row>
    <row r="132" spans="1:63" ht="21.75" customHeight="1">
      <c r="G132" s="330" t="s">
        <v>239</v>
      </c>
      <c r="H132" s="331"/>
      <c r="I132" s="331"/>
      <c r="J132" s="331"/>
      <c r="K132" s="331"/>
      <c r="L132" s="331"/>
      <c r="M132" s="331"/>
      <c r="N132" s="332"/>
      <c r="O132" s="330" t="s">
        <v>238</v>
      </c>
      <c r="P132" s="331"/>
      <c r="Q132" s="331"/>
      <c r="R132" s="331"/>
      <c r="S132" s="331"/>
      <c r="T132" s="331"/>
      <c r="U132" s="331"/>
      <c r="V132" s="332"/>
      <c r="W132" s="325" t="s">
        <v>166</v>
      </c>
      <c r="X132" s="325"/>
      <c r="Y132" s="325"/>
      <c r="Z132" s="325"/>
      <c r="AA132" s="325"/>
      <c r="AB132" s="325"/>
      <c r="AC132" s="325"/>
      <c r="AD132" s="51"/>
      <c r="AE132" s="9"/>
      <c r="AF132" s="9"/>
      <c r="AG132" s="9"/>
      <c r="AH132" s="330" t="s">
        <v>239</v>
      </c>
      <c r="AI132" s="331"/>
      <c r="AJ132" s="331"/>
      <c r="AK132" s="331"/>
      <c r="AL132" s="331"/>
      <c r="AM132" s="331"/>
      <c r="AN132" s="331"/>
      <c r="AO132" s="332"/>
      <c r="AP132" s="330" t="s">
        <v>238</v>
      </c>
      <c r="AQ132" s="331"/>
      <c r="AR132" s="331"/>
      <c r="AS132" s="331"/>
      <c r="AT132" s="331"/>
      <c r="AU132" s="331"/>
      <c r="AV132" s="331"/>
      <c r="AW132" s="332"/>
      <c r="AX132" s="325" t="s">
        <v>166</v>
      </c>
      <c r="AY132" s="325"/>
      <c r="AZ132" s="325"/>
      <c r="BA132" s="325"/>
      <c r="BB132" s="325"/>
      <c r="BC132" s="325"/>
      <c r="BD132" s="325"/>
      <c r="BE132" s="52"/>
    </row>
    <row r="133" spans="1:63" s="57" customFormat="1" ht="24" customHeight="1">
      <c r="A133" s="53" t="s">
        <v>18</v>
      </c>
      <c r="B133" s="53" t="s">
        <v>19</v>
      </c>
      <c r="C133" s="53" t="s">
        <v>1</v>
      </c>
      <c r="D133" s="53" t="s">
        <v>2</v>
      </c>
      <c r="E133" s="53" t="s">
        <v>189</v>
      </c>
      <c r="F133" s="53" t="s">
        <v>190</v>
      </c>
      <c r="G133" s="53" t="s">
        <v>160</v>
      </c>
      <c r="H133" s="53" t="s">
        <v>3</v>
      </c>
      <c r="I133" s="53" t="s">
        <v>167</v>
      </c>
      <c r="J133" s="53" t="s">
        <v>3</v>
      </c>
      <c r="K133" s="53" t="s">
        <v>161</v>
      </c>
      <c r="L133" s="53" t="s">
        <v>3</v>
      </c>
      <c r="M133" s="161" t="s">
        <v>168</v>
      </c>
      <c r="N133" s="55" t="s">
        <v>169</v>
      </c>
      <c r="O133" s="53" t="s">
        <v>170</v>
      </c>
      <c r="P133" s="53" t="s">
        <v>3</v>
      </c>
      <c r="Q133" s="53" t="s">
        <v>162</v>
      </c>
      <c r="R133" s="53" t="s">
        <v>3</v>
      </c>
      <c r="S133" s="53" t="s">
        <v>180</v>
      </c>
      <c r="T133" s="53" t="s">
        <v>3</v>
      </c>
      <c r="U133" s="161" t="s">
        <v>174</v>
      </c>
      <c r="V133" s="55" t="s">
        <v>169</v>
      </c>
      <c r="W133" s="53" t="s">
        <v>172</v>
      </c>
      <c r="X133" s="53" t="s">
        <v>3</v>
      </c>
      <c r="Y133" s="53" t="s">
        <v>240</v>
      </c>
      <c r="Z133" s="53" t="s">
        <v>3</v>
      </c>
      <c r="AA133" s="53" t="s">
        <v>241</v>
      </c>
      <c r="AB133" s="53" t="s">
        <v>3</v>
      </c>
      <c r="AC133" s="161" t="s">
        <v>185</v>
      </c>
      <c r="AD133" s="55" t="s">
        <v>169</v>
      </c>
      <c r="AE133" s="159" t="s">
        <v>184</v>
      </c>
      <c r="AF133" s="64" t="s">
        <v>242</v>
      </c>
      <c r="AG133" s="53" t="s">
        <v>179</v>
      </c>
      <c r="AH133" s="53" t="s">
        <v>175</v>
      </c>
      <c r="AI133" s="53" t="s">
        <v>3</v>
      </c>
      <c r="AJ133" s="53" t="s">
        <v>181</v>
      </c>
      <c r="AK133" s="53" t="s">
        <v>3</v>
      </c>
      <c r="AL133" s="53" t="s">
        <v>176</v>
      </c>
      <c r="AM133" s="53" t="s">
        <v>3</v>
      </c>
      <c r="AN133" s="53" t="s">
        <v>168</v>
      </c>
      <c r="AO133" s="53" t="s">
        <v>169</v>
      </c>
      <c r="AP133" s="53" t="s">
        <v>4</v>
      </c>
      <c r="AQ133" s="53" t="s">
        <v>3</v>
      </c>
      <c r="AR133" s="53" t="s">
        <v>182</v>
      </c>
      <c r="AS133" s="53" t="s">
        <v>3</v>
      </c>
      <c r="AT133" s="53" t="s">
        <v>163</v>
      </c>
      <c r="AU133" s="53" t="s">
        <v>3</v>
      </c>
      <c r="AV133" s="53" t="s">
        <v>171</v>
      </c>
      <c r="AW133" s="53" t="s">
        <v>169</v>
      </c>
      <c r="AX133" s="53" t="s">
        <v>164</v>
      </c>
      <c r="AY133" s="53" t="s">
        <v>3</v>
      </c>
      <c r="AZ133" s="53" t="s">
        <v>177</v>
      </c>
      <c r="BA133" s="53" t="s">
        <v>3</v>
      </c>
      <c r="BB133" s="53" t="s">
        <v>183</v>
      </c>
      <c r="BC133" s="53" t="s">
        <v>3</v>
      </c>
      <c r="BD133" s="53" t="s">
        <v>185</v>
      </c>
      <c r="BE133" s="53" t="s">
        <v>169</v>
      </c>
      <c r="BF133" s="53" t="s">
        <v>186</v>
      </c>
      <c r="BG133" s="56" t="s">
        <v>242</v>
      </c>
      <c r="BH133" s="53" t="s">
        <v>178</v>
      </c>
      <c r="BI133" s="53" t="s">
        <v>173</v>
      </c>
      <c r="BJ133" s="53" t="s">
        <v>1216</v>
      </c>
      <c r="BK133" s="53" t="s">
        <v>179</v>
      </c>
    </row>
    <row r="134" spans="1:63" ht="24" customHeight="1">
      <c r="A134" s="284">
        <v>1</v>
      </c>
      <c r="B134" s="176" t="s">
        <v>792</v>
      </c>
      <c r="C134" s="176" t="s">
        <v>795</v>
      </c>
      <c r="D134" s="176" t="s">
        <v>796</v>
      </c>
      <c r="E134" s="176" t="s">
        <v>793</v>
      </c>
      <c r="F134" s="176" t="s">
        <v>794</v>
      </c>
      <c r="G134" s="42">
        <f>SaisieNote!H87</f>
        <v>8</v>
      </c>
      <c r="H134" s="43">
        <f t="shared" ref="H134:H151" si="205">IF(G134&gt;=9.995,5,0)</f>
        <v>0</v>
      </c>
      <c r="I134" s="42">
        <f>SaisieNote!K87</f>
        <v>9.5</v>
      </c>
      <c r="J134" s="43">
        <f t="shared" ref="J134:J151" si="206">IF(I134&gt;=9.995,5,0)</f>
        <v>0</v>
      </c>
      <c r="K134" s="42">
        <f>SaisieNote!N87</f>
        <v>9.3333333333333339</v>
      </c>
      <c r="L134" s="43">
        <f t="shared" ref="L134:L151" si="207">IF(K134&gt;=9.995,5,0)</f>
        <v>0</v>
      </c>
      <c r="M134" s="59">
        <f t="shared" ref="M134:M151" si="208">((G134*4)+(I134*4)+(K134*4))/12</f>
        <v>8.9444444444444446</v>
      </c>
      <c r="N134" s="45">
        <f t="shared" ref="N134:N151" si="209">IF(M134&gt;=9.995,15,H134+J134+L134)</f>
        <v>0</v>
      </c>
      <c r="O134" s="42">
        <f>SaisieNote!P87</f>
        <v>12</v>
      </c>
      <c r="P134" s="43">
        <f t="shared" ref="P134:P151" si="210">IF(O134&gt;=9.995,3,0)</f>
        <v>3</v>
      </c>
      <c r="Q134" s="42">
        <f>SaisieNote!R87</f>
        <v>5.5</v>
      </c>
      <c r="R134" s="43">
        <f t="shared" ref="R134:R151" si="211">IF(Q134&gt;=9.995,3,0)</f>
        <v>0</v>
      </c>
      <c r="S134" s="42">
        <f>SaisieNote!T87</f>
        <v>6</v>
      </c>
      <c r="T134" s="43">
        <f t="shared" ref="T134:T151" si="212">IF(S134&gt;=9.995,3,0)</f>
        <v>0</v>
      </c>
      <c r="U134" s="59">
        <f t="shared" ref="U134:U151" si="213">((O134*3)+(Q134*3)+(S134*3))/9</f>
        <v>7.833333333333333</v>
      </c>
      <c r="V134" s="45">
        <f t="shared" ref="V134:V151" si="214">IF(U134&gt;=9.995,9,P134+R134+T134)</f>
        <v>3</v>
      </c>
      <c r="W134" s="42">
        <f>SaisieNote!V87</f>
        <v>7</v>
      </c>
      <c r="X134" s="43">
        <f t="shared" ref="X134:X151" si="215">IF(W134&gt;=9.995,2,0)</f>
        <v>0</v>
      </c>
      <c r="Y134" s="42">
        <f>SaisieNote!X87</f>
        <v>5</v>
      </c>
      <c r="Z134" s="43">
        <f t="shared" ref="Z134:Z151" si="216">IF(Y134&gt;=9.995,2,0)</f>
        <v>0</v>
      </c>
      <c r="AA134" s="42">
        <f>SaisieNote!Z87</f>
        <v>9</v>
      </c>
      <c r="AB134" s="43">
        <f t="shared" ref="AB134:AB151" si="217">IF(AA134&gt;=9.995,2,0)</f>
        <v>0</v>
      </c>
      <c r="AC134" s="59">
        <f t="shared" ref="AC134:AC151" si="218">((W134*2)+(Y134*2)+(AA134*2))/6</f>
        <v>7</v>
      </c>
      <c r="AD134" s="45">
        <f t="shared" ref="AD134:AD151" si="219">IF(AC134&gt;=9.995,6,X134+Z134+AB134)</f>
        <v>0</v>
      </c>
      <c r="AE134" s="160">
        <f t="shared" ref="AE134:AE151" si="220">((M134*12)+(U134*9)+(AC134*6))/27</f>
        <v>8.1419753086419764</v>
      </c>
      <c r="AF134" s="46">
        <f t="shared" ref="AF134:AF151" si="221">IF(AE134&gt;=9.995,30,N134+V134+AD134)</f>
        <v>3</v>
      </c>
      <c r="AG134" s="81" t="str">
        <f t="shared" ref="AG134:AG151" si="222">IF(AE134&gt;=9.995,"Admis(e)","Rattrapage")</f>
        <v>Rattrapage</v>
      </c>
      <c r="AH134" s="58">
        <f>SaisieNote!AD87</f>
        <v>7.833333333333333</v>
      </c>
      <c r="AI134" s="58">
        <f t="shared" ref="AI134:AI151" si="223">IF(AH134&gt;=9.995,5,0)</f>
        <v>0</v>
      </c>
      <c r="AJ134" s="58">
        <f>SaisieNote!AG87</f>
        <v>6.333333333333333</v>
      </c>
      <c r="AK134" s="58">
        <f t="shared" ref="AK134:AK151" si="224">IF(AJ134&gt;=9.995,5,0)</f>
        <v>0</v>
      </c>
      <c r="AL134" s="58">
        <f>SaisieNote!AJ87</f>
        <v>12.5</v>
      </c>
      <c r="AM134" s="84">
        <f t="shared" ref="AM134:AM151" si="225">IF(AL134&gt;=9.995,5,0)</f>
        <v>5</v>
      </c>
      <c r="AN134" s="44">
        <f t="shared" ref="AN134:AN151" si="226">((AH134*4)+(AJ134*4)+(AL134*4))/12</f>
        <v>8.8888888888888875</v>
      </c>
      <c r="AO134" s="85">
        <f t="shared" ref="AO134:AO151" si="227">IF(AN134&gt;=9.995,15,AI134+AK134+AM134)</f>
        <v>5</v>
      </c>
      <c r="AP134" s="213">
        <f>SaisieNote!AL87</f>
        <v>5.5</v>
      </c>
      <c r="AQ134" s="213">
        <f t="shared" ref="AQ134:AQ151" si="228">IF(AP134&gt;=9.995,3,0)</f>
        <v>0</v>
      </c>
      <c r="AR134" s="213">
        <f>SaisieNote!AN87</f>
        <v>7</v>
      </c>
      <c r="AS134" s="213">
        <f t="shared" ref="AS134:AS151" si="229">IF(AR134&gt;=9.995,3,0)</f>
        <v>0</v>
      </c>
      <c r="AT134" s="213">
        <f>SaisieNote!AP87</f>
        <v>10.5</v>
      </c>
      <c r="AU134" s="84">
        <f t="shared" ref="AU134:AU151" si="230">IF(AT134&gt;=9.995,3,0)</f>
        <v>3</v>
      </c>
      <c r="AV134" s="44">
        <f t="shared" ref="AV134:AV151" si="231">((AP134*3)+(AR134*3)+(AT134*3))/9</f>
        <v>7.666666666666667</v>
      </c>
      <c r="AW134" s="85">
        <f t="shared" ref="AW134:AW151" si="232">IF(AV134&gt;=9.995,9,AQ134+AS134+AU134)</f>
        <v>3</v>
      </c>
      <c r="AX134" s="67">
        <f>SaisieNote!AR87</f>
        <v>10.5</v>
      </c>
      <c r="AY134" s="84">
        <f t="shared" ref="AY134:AY151" si="233">IF(AX134&gt;=9.995,2,0)</f>
        <v>2</v>
      </c>
      <c r="AZ134" s="67">
        <f>SaisieNote!AT87</f>
        <v>10</v>
      </c>
      <c r="BA134" s="84">
        <f t="shared" ref="BA134:BA151" si="234">IF(AZ134&gt;=9.995,2,0)</f>
        <v>2</v>
      </c>
      <c r="BB134" s="67">
        <f>SaisieNote!AV87</f>
        <v>7</v>
      </c>
      <c r="BC134" s="84">
        <f t="shared" ref="BC134:BC151" si="235">IF(BB134&gt;=9.995,2,0)</f>
        <v>0</v>
      </c>
      <c r="BD134" s="44">
        <f t="shared" ref="BD134:BD151" si="236">((AX134*2)+(AZ134*2)+(BB134*2))/6</f>
        <v>9.1666666666666661</v>
      </c>
      <c r="BE134" s="85">
        <f t="shared" ref="BE134:BE151" si="237">IF(BD134&gt;=9.995,6,AY134+BA134+BC134)</f>
        <v>4</v>
      </c>
      <c r="BF134" s="65">
        <f t="shared" ref="BF134:BF151" si="238">((AN134*12)+(AV134*9)+(BD134*6))/27</f>
        <v>8.5432098765432087</v>
      </c>
      <c r="BG134" s="61">
        <f t="shared" ref="BG134:BG151" si="239">IF(BF134&gt;=9.995,30,AO134+AW134+BE134)</f>
        <v>12</v>
      </c>
      <c r="BH134" s="62">
        <f t="shared" ref="BH134:BH151" si="240">(AE134+BF134)/2</f>
        <v>8.3425925925925917</v>
      </c>
      <c r="BI134" s="61">
        <f t="shared" ref="BI134:BI151" si="241">IF(BH134&gt;=9.995,60,AF134+BG134)</f>
        <v>15</v>
      </c>
      <c r="BJ134" s="61">
        <f t="shared" ref="BJ134:BJ151" si="242">IF(BK134="Admis(e)",180, BI134)</f>
        <v>15</v>
      </c>
      <c r="BK134" s="81" t="str">
        <f t="shared" ref="BK134:BK151" si="243">IF(BH134&gt;=9.995,"Admis(e)","Ajourné(e )")</f>
        <v>Ajourné(e )</v>
      </c>
    </row>
    <row r="135" spans="1:63" ht="24" customHeight="1">
      <c r="A135" s="284">
        <v>2</v>
      </c>
      <c r="B135" s="176" t="s">
        <v>797</v>
      </c>
      <c r="C135" s="176" t="s">
        <v>799</v>
      </c>
      <c r="D135" s="176" t="s">
        <v>800</v>
      </c>
      <c r="E135" s="176" t="s">
        <v>798</v>
      </c>
      <c r="F135" s="176" t="s">
        <v>8</v>
      </c>
      <c r="G135" s="42">
        <f>SaisieNote!H88</f>
        <v>8.3333333333333339</v>
      </c>
      <c r="H135" s="43">
        <f t="shared" si="205"/>
        <v>0</v>
      </c>
      <c r="I135" s="42">
        <f>SaisieNote!K88</f>
        <v>9</v>
      </c>
      <c r="J135" s="43">
        <f t="shared" si="206"/>
        <v>0</v>
      </c>
      <c r="K135" s="42">
        <f>SaisieNote!N88</f>
        <v>11.333333333333334</v>
      </c>
      <c r="L135" s="43">
        <f t="shared" si="207"/>
        <v>5</v>
      </c>
      <c r="M135" s="59">
        <f t="shared" si="208"/>
        <v>9.5555555555555571</v>
      </c>
      <c r="N135" s="45">
        <f t="shared" si="209"/>
        <v>5</v>
      </c>
      <c r="O135" s="42">
        <f>SaisieNote!P88</f>
        <v>15</v>
      </c>
      <c r="P135" s="43">
        <f t="shared" si="210"/>
        <v>3</v>
      </c>
      <c r="Q135" s="42">
        <f>SaisieNote!R88</f>
        <v>14</v>
      </c>
      <c r="R135" s="43">
        <f t="shared" si="211"/>
        <v>3</v>
      </c>
      <c r="S135" s="42">
        <f>SaisieNote!T88</f>
        <v>14</v>
      </c>
      <c r="T135" s="43">
        <f t="shared" si="212"/>
        <v>3</v>
      </c>
      <c r="U135" s="59">
        <f t="shared" si="213"/>
        <v>14.333333333333334</v>
      </c>
      <c r="V135" s="45">
        <f t="shared" si="214"/>
        <v>9</v>
      </c>
      <c r="W135" s="42">
        <f>SaisieNote!V88</f>
        <v>6</v>
      </c>
      <c r="X135" s="43">
        <f t="shared" si="215"/>
        <v>0</v>
      </c>
      <c r="Y135" s="42">
        <f>SaisieNote!X88</f>
        <v>12</v>
      </c>
      <c r="Z135" s="43">
        <f t="shared" si="216"/>
        <v>2</v>
      </c>
      <c r="AA135" s="42">
        <f>SaisieNote!Z88</f>
        <v>8.5</v>
      </c>
      <c r="AB135" s="43">
        <f t="shared" si="217"/>
        <v>0</v>
      </c>
      <c r="AC135" s="59">
        <f t="shared" si="218"/>
        <v>8.8333333333333339</v>
      </c>
      <c r="AD135" s="45">
        <f t="shared" si="219"/>
        <v>2</v>
      </c>
      <c r="AE135" s="160">
        <f t="shared" si="220"/>
        <v>10.987654320987655</v>
      </c>
      <c r="AF135" s="46">
        <f t="shared" si="221"/>
        <v>30</v>
      </c>
      <c r="AG135" s="81" t="str">
        <f t="shared" si="222"/>
        <v>Admis(e)</v>
      </c>
      <c r="AH135" s="58">
        <f>SaisieNote!AD88</f>
        <v>11.166666666666666</v>
      </c>
      <c r="AI135" s="58">
        <f t="shared" si="223"/>
        <v>5</v>
      </c>
      <c r="AJ135" s="58">
        <f>SaisieNote!AG88</f>
        <v>9.3333333333333339</v>
      </c>
      <c r="AK135" s="58">
        <f t="shared" si="224"/>
        <v>0</v>
      </c>
      <c r="AL135" s="58">
        <f>SaisieNote!AJ88</f>
        <v>12</v>
      </c>
      <c r="AM135" s="84">
        <f t="shared" si="225"/>
        <v>5</v>
      </c>
      <c r="AN135" s="44">
        <f t="shared" si="226"/>
        <v>10.833333333333334</v>
      </c>
      <c r="AO135" s="85">
        <f t="shared" si="227"/>
        <v>15</v>
      </c>
      <c r="AP135" s="213">
        <f>SaisieNote!AL88</f>
        <v>10</v>
      </c>
      <c r="AQ135" s="213">
        <f t="shared" si="228"/>
        <v>3</v>
      </c>
      <c r="AR135" s="213">
        <f>SaisieNote!AN88</f>
        <v>10.5</v>
      </c>
      <c r="AS135" s="213">
        <f t="shared" si="229"/>
        <v>3</v>
      </c>
      <c r="AT135" s="213">
        <f>SaisieNote!AP88</f>
        <v>13</v>
      </c>
      <c r="AU135" s="84">
        <f t="shared" si="230"/>
        <v>3</v>
      </c>
      <c r="AV135" s="44">
        <f t="shared" si="231"/>
        <v>11.166666666666666</v>
      </c>
      <c r="AW135" s="85">
        <f t="shared" si="232"/>
        <v>9</v>
      </c>
      <c r="AX135" s="67">
        <f>SaisieNote!AR88</f>
        <v>10.5</v>
      </c>
      <c r="AY135" s="84">
        <f t="shared" si="233"/>
        <v>2</v>
      </c>
      <c r="AZ135" s="67">
        <f>SaisieNote!AT88</f>
        <v>12</v>
      </c>
      <c r="BA135" s="84">
        <f t="shared" si="234"/>
        <v>2</v>
      </c>
      <c r="BB135" s="67">
        <f>SaisieNote!AV88</f>
        <v>13</v>
      </c>
      <c r="BC135" s="84">
        <f t="shared" si="235"/>
        <v>2</v>
      </c>
      <c r="BD135" s="44">
        <f t="shared" si="236"/>
        <v>11.833333333333334</v>
      </c>
      <c r="BE135" s="85">
        <f t="shared" si="237"/>
        <v>6</v>
      </c>
      <c r="BF135" s="65">
        <f t="shared" si="238"/>
        <v>11.166666666666666</v>
      </c>
      <c r="BG135" s="61">
        <f t="shared" si="239"/>
        <v>30</v>
      </c>
      <c r="BH135" s="62">
        <f t="shared" si="240"/>
        <v>11.077160493827162</v>
      </c>
      <c r="BI135" s="61">
        <f t="shared" si="241"/>
        <v>60</v>
      </c>
      <c r="BJ135" s="61">
        <f t="shared" si="242"/>
        <v>180</v>
      </c>
      <c r="BK135" s="81" t="str">
        <f t="shared" si="243"/>
        <v>Admis(e)</v>
      </c>
    </row>
    <row r="136" spans="1:63" ht="24" customHeight="1">
      <c r="A136" s="284">
        <v>3</v>
      </c>
      <c r="B136" s="176" t="s">
        <v>411</v>
      </c>
      <c r="C136" s="176" t="s">
        <v>412</v>
      </c>
      <c r="D136" s="176" t="s">
        <v>413</v>
      </c>
      <c r="E136" s="176" t="s">
        <v>802</v>
      </c>
      <c r="F136" s="176" t="s">
        <v>77</v>
      </c>
      <c r="G136" s="42">
        <f>SaisieNote!H89</f>
        <v>10.33</v>
      </c>
      <c r="H136" s="43">
        <f t="shared" si="205"/>
        <v>5</v>
      </c>
      <c r="I136" s="42">
        <f>SaisieNote!K89</f>
        <v>7.666666666666667</v>
      </c>
      <c r="J136" s="43">
        <f t="shared" si="206"/>
        <v>0</v>
      </c>
      <c r="K136" s="42">
        <f>SaisieNote!N89</f>
        <v>10.33</v>
      </c>
      <c r="L136" s="43">
        <f t="shared" si="207"/>
        <v>5</v>
      </c>
      <c r="M136" s="59">
        <f t="shared" si="208"/>
        <v>9.4422222222222221</v>
      </c>
      <c r="N136" s="45">
        <f t="shared" si="209"/>
        <v>10</v>
      </c>
      <c r="O136" s="42">
        <f>SaisieNote!P89</f>
        <v>9</v>
      </c>
      <c r="P136" s="43">
        <f t="shared" si="210"/>
        <v>0</v>
      </c>
      <c r="Q136" s="42">
        <f>SaisieNote!R89</f>
        <v>12</v>
      </c>
      <c r="R136" s="43">
        <f t="shared" si="211"/>
        <v>3</v>
      </c>
      <c r="S136" s="42">
        <f>SaisieNote!T89</f>
        <v>13.5</v>
      </c>
      <c r="T136" s="43">
        <f t="shared" si="212"/>
        <v>3</v>
      </c>
      <c r="U136" s="59">
        <f t="shared" si="213"/>
        <v>11.5</v>
      </c>
      <c r="V136" s="45">
        <f t="shared" si="214"/>
        <v>9</v>
      </c>
      <c r="W136" s="42">
        <f>SaisieNote!V89</f>
        <v>10</v>
      </c>
      <c r="X136" s="43">
        <f t="shared" si="215"/>
        <v>2</v>
      </c>
      <c r="Y136" s="42">
        <f>SaisieNote!X89</f>
        <v>10</v>
      </c>
      <c r="Z136" s="43">
        <f t="shared" si="216"/>
        <v>2</v>
      </c>
      <c r="AA136" s="42">
        <f>SaisieNote!Z89</f>
        <v>14.5</v>
      </c>
      <c r="AB136" s="43">
        <f t="shared" si="217"/>
        <v>2</v>
      </c>
      <c r="AC136" s="59">
        <f t="shared" si="218"/>
        <v>11.5</v>
      </c>
      <c r="AD136" s="45">
        <f t="shared" si="219"/>
        <v>6</v>
      </c>
      <c r="AE136" s="160">
        <f t="shared" si="220"/>
        <v>10.585432098765432</v>
      </c>
      <c r="AF136" s="46">
        <f t="shared" si="221"/>
        <v>30</v>
      </c>
      <c r="AG136" s="81" t="s">
        <v>1191</v>
      </c>
      <c r="AH136" s="58">
        <f>SaisieNote!AD89</f>
        <v>6.5</v>
      </c>
      <c r="AI136" s="58">
        <f t="shared" si="223"/>
        <v>0</v>
      </c>
      <c r="AJ136" s="58">
        <f>SaisieNote!AG89</f>
        <v>8.67</v>
      </c>
      <c r="AK136" s="58">
        <f t="shared" si="224"/>
        <v>0</v>
      </c>
      <c r="AL136" s="58">
        <f>SaisieNote!AJ89</f>
        <v>14</v>
      </c>
      <c r="AM136" s="84">
        <f t="shared" si="225"/>
        <v>5</v>
      </c>
      <c r="AN136" s="44">
        <f t="shared" si="226"/>
        <v>9.7233333333333345</v>
      </c>
      <c r="AO136" s="85">
        <f t="shared" si="227"/>
        <v>5</v>
      </c>
      <c r="AP136" s="213">
        <f>SaisieNote!AL89</f>
        <v>8.5</v>
      </c>
      <c r="AQ136" s="213">
        <f t="shared" si="228"/>
        <v>0</v>
      </c>
      <c r="AR136" s="213">
        <f>SaisieNote!AN89</f>
        <v>15</v>
      </c>
      <c r="AS136" s="213">
        <f t="shared" si="229"/>
        <v>3</v>
      </c>
      <c r="AT136" s="213">
        <f>SaisieNote!AP89</f>
        <v>10</v>
      </c>
      <c r="AU136" s="84">
        <f t="shared" si="230"/>
        <v>3</v>
      </c>
      <c r="AV136" s="44">
        <f t="shared" si="231"/>
        <v>11.166666666666666</v>
      </c>
      <c r="AW136" s="85">
        <f t="shared" si="232"/>
        <v>9</v>
      </c>
      <c r="AX136" s="67">
        <f>SaisieNote!AR89</f>
        <v>12</v>
      </c>
      <c r="AY136" s="84">
        <f t="shared" si="233"/>
        <v>2</v>
      </c>
      <c r="AZ136" s="67">
        <f>SaisieNote!AT89</f>
        <v>10</v>
      </c>
      <c r="BA136" s="84">
        <f t="shared" si="234"/>
        <v>2</v>
      </c>
      <c r="BB136" s="67">
        <f>SaisieNote!AV89</f>
        <v>12.5</v>
      </c>
      <c r="BC136" s="84">
        <f t="shared" si="235"/>
        <v>2</v>
      </c>
      <c r="BD136" s="44">
        <f t="shared" si="236"/>
        <v>11.5</v>
      </c>
      <c r="BE136" s="85">
        <f t="shared" si="237"/>
        <v>6</v>
      </c>
      <c r="BF136" s="65">
        <f t="shared" si="238"/>
        <v>10.599259259259259</v>
      </c>
      <c r="BG136" s="61">
        <f t="shared" si="239"/>
        <v>30</v>
      </c>
      <c r="BH136" s="62">
        <f t="shared" si="240"/>
        <v>10.592345679012347</v>
      </c>
      <c r="BI136" s="61">
        <f t="shared" si="241"/>
        <v>60</v>
      </c>
      <c r="BJ136" s="61">
        <f t="shared" si="242"/>
        <v>180</v>
      </c>
      <c r="BK136" s="81" t="str">
        <f t="shared" si="243"/>
        <v>Admis(e)</v>
      </c>
    </row>
    <row r="137" spans="1:63" ht="24" customHeight="1">
      <c r="A137" s="284">
        <v>4</v>
      </c>
      <c r="B137" s="176" t="s">
        <v>803</v>
      </c>
      <c r="C137" s="176" t="s">
        <v>805</v>
      </c>
      <c r="D137" s="176" t="s">
        <v>806</v>
      </c>
      <c r="E137" s="176" t="s">
        <v>804</v>
      </c>
      <c r="F137" s="176" t="s">
        <v>5</v>
      </c>
      <c r="G137" s="42">
        <f>SaisieNote!H90</f>
        <v>10.833333333333334</v>
      </c>
      <c r="H137" s="43">
        <f t="shared" si="205"/>
        <v>5</v>
      </c>
      <c r="I137" s="42">
        <f>SaisieNote!K90</f>
        <v>5.333333333333333</v>
      </c>
      <c r="J137" s="43">
        <f t="shared" si="206"/>
        <v>0</v>
      </c>
      <c r="K137" s="42">
        <f>SaisieNote!N90</f>
        <v>7.833333333333333</v>
      </c>
      <c r="L137" s="43">
        <f t="shared" si="207"/>
        <v>0</v>
      </c>
      <c r="M137" s="59">
        <f t="shared" si="208"/>
        <v>8</v>
      </c>
      <c r="N137" s="45">
        <f t="shared" si="209"/>
        <v>5</v>
      </c>
      <c r="O137" s="42">
        <f>SaisieNote!P90</f>
        <v>8</v>
      </c>
      <c r="P137" s="43">
        <f t="shared" si="210"/>
        <v>0</v>
      </c>
      <c r="Q137" s="42">
        <f>SaisieNote!R90</f>
        <v>2</v>
      </c>
      <c r="R137" s="43">
        <f t="shared" si="211"/>
        <v>0</v>
      </c>
      <c r="S137" s="42">
        <f>SaisieNote!T90</f>
        <v>6</v>
      </c>
      <c r="T137" s="43">
        <f t="shared" si="212"/>
        <v>0</v>
      </c>
      <c r="U137" s="59">
        <f t="shared" si="213"/>
        <v>5.333333333333333</v>
      </c>
      <c r="V137" s="45">
        <f t="shared" si="214"/>
        <v>0</v>
      </c>
      <c r="W137" s="42">
        <f>SaisieNote!V90</f>
        <v>4</v>
      </c>
      <c r="X137" s="43">
        <f t="shared" si="215"/>
        <v>0</v>
      </c>
      <c r="Y137" s="42">
        <f>SaisieNote!X90</f>
        <v>7</v>
      </c>
      <c r="Z137" s="43">
        <f t="shared" si="216"/>
        <v>0</v>
      </c>
      <c r="AA137" s="42">
        <f>SaisieNote!Z90</f>
        <v>5.75</v>
      </c>
      <c r="AB137" s="43">
        <f t="shared" si="217"/>
        <v>0</v>
      </c>
      <c r="AC137" s="59">
        <f t="shared" si="218"/>
        <v>5.583333333333333</v>
      </c>
      <c r="AD137" s="45">
        <f t="shared" si="219"/>
        <v>0</v>
      </c>
      <c r="AE137" s="160">
        <f t="shared" si="220"/>
        <v>6.5740740740740744</v>
      </c>
      <c r="AF137" s="46">
        <f t="shared" si="221"/>
        <v>5</v>
      </c>
      <c r="AG137" s="81" t="str">
        <f t="shared" si="222"/>
        <v>Rattrapage</v>
      </c>
      <c r="AH137" s="58">
        <f>SaisieNote!AD90</f>
        <v>9.5</v>
      </c>
      <c r="AI137" s="58">
        <f t="shared" si="223"/>
        <v>0</v>
      </c>
      <c r="AJ137" s="58">
        <f>SaisieNote!AG90</f>
        <v>11.666666666666666</v>
      </c>
      <c r="AK137" s="58">
        <f t="shared" si="224"/>
        <v>5</v>
      </c>
      <c r="AL137" s="58">
        <f>SaisieNote!AJ90</f>
        <v>13.333333333333334</v>
      </c>
      <c r="AM137" s="84">
        <f t="shared" si="225"/>
        <v>5</v>
      </c>
      <c r="AN137" s="44">
        <f t="shared" si="226"/>
        <v>11.5</v>
      </c>
      <c r="AO137" s="85">
        <f t="shared" si="227"/>
        <v>15</v>
      </c>
      <c r="AP137" s="213">
        <f>SaisieNote!AL90</f>
        <v>5</v>
      </c>
      <c r="AQ137" s="213">
        <f t="shared" si="228"/>
        <v>0</v>
      </c>
      <c r="AR137" s="213">
        <f>SaisieNote!AN90</f>
        <v>7</v>
      </c>
      <c r="AS137" s="213">
        <f t="shared" si="229"/>
        <v>0</v>
      </c>
      <c r="AT137" s="213">
        <f>SaisieNote!AP90</f>
        <v>11</v>
      </c>
      <c r="AU137" s="84">
        <f t="shared" si="230"/>
        <v>3</v>
      </c>
      <c r="AV137" s="44">
        <f t="shared" si="231"/>
        <v>7.666666666666667</v>
      </c>
      <c r="AW137" s="85">
        <f t="shared" si="232"/>
        <v>3</v>
      </c>
      <c r="AX137" s="67">
        <f>SaisieNote!AR90</f>
        <v>7.5</v>
      </c>
      <c r="AY137" s="84">
        <f t="shared" si="233"/>
        <v>0</v>
      </c>
      <c r="AZ137" s="67">
        <f>SaisieNote!AT90</f>
        <v>5.5</v>
      </c>
      <c r="BA137" s="84">
        <f t="shared" si="234"/>
        <v>0</v>
      </c>
      <c r="BB137" s="67">
        <f>SaisieNote!AV90</f>
        <v>10</v>
      </c>
      <c r="BC137" s="84">
        <f t="shared" si="235"/>
        <v>2</v>
      </c>
      <c r="BD137" s="44">
        <f t="shared" si="236"/>
        <v>7.666666666666667</v>
      </c>
      <c r="BE137" s="85">
        <f t="shared" si="237"/>
        <v>2</v>
      </c>
      <c r="BF137" s="65">
        <f t="shared" si="238"/>
        <v>9.3703703703703702</v>
      </c>
      <c r="BG137" s="61">
        <f t="shared" si="239"/>
        <v>20</v>
      </c>
      <c r="BH137" s="62">
        <f t="shared" si="240"/>
        <v>7.9722222222222223</v>
      </c>
      <c r="BI137" s="61">
        <f t="shared" si="241"/>
        <v>25</v>
      </c>
      <c r="BJ137" s="61">
        <f t="shared" si="242"/>
        <v>25</v>
      </c>
      <c r="BK137" s="81" t="str">
        <f t="shared" si="243"/>
        <v>Ajourné(e )</v>
      </c>
    </row>
    <row r="138" spans="1:63" ht="24" customHeight="1">
      <c r="A138" s="284">
        <v>5</v>
      </c>
      <c r="B138" s="176" t="s">
        <v>807</v>
      </c>
      <c r="C138" s="176" t="s">
        <v>805</v>
      </c>
      <c r="D138" s="176" t="s">
        <v>322</v>
      </c>
      <c r="E138" s="176" t="s">
        <v>808</v>
      </c>
      <c r="F138" s="176" t="s">
        <v>8</v>
      </c>
      <c r="G138" s="42">
        <f>SaisieNote!H91</f>
        <v>8</v>
      </c>
      <c r="H138" s="43">
        <f t="shared" si="205"/>
        <v>0</v>
      </c>
      <c r="I138" s="42">
        <f>SaisieNote!K91</f>
        <v>7.666666666666667</v>
      </c>
      <c r="J138" s="43">
        <f t="shared" si="206"/>
        <v>0</v>
      </c>
      <c r="K138" s="42">
        <f>SaisieNote!N91</f>
        <v>10.666666666666666</v>
      </c>
      <c r="L138" s="43">
        <f t="shared" si="207"/>
        <v>5</v>
      </c>
      <c r="M138" s="59">
        <f t="shared" si="208"/>
        <v>8.7777777777777786</v>
      </c>
      <c r="N138" s="45">
        <f t="shared" si="209"/>
        <v>5</v>
      </c>
      <c r="O138" s="42">
        <f>SaisieNote!P91</f>
        <v>13</v>
      </c>
      <c r="P138" s="43">
        <f t="shared" si="210"/>
        <v>3</v>
      </c>
      <c r="Q138" s="42">
        <f>SaisieNote!R91</f>
        <v>9</v>
      </c>
      <c r="R138" s="43">
        <f t="shared" si="211"/>
        <v>0</v>
      </c>
      <c r="S138" s="42">
        <f>SaisieNote!T91</f>
        <v>10.5</v>
      </c>
      <c r="T138" s="43">
        <f t="shared" si="212"/>
        <v>3</v>
      </c>
      <c r="U138" s="59">
        <f t="shared" si="213"/>
        <v>10.833333333333334</v>
      </c>
      <c r="V138" s="45">
        <f t="shared" si="214"/>
        <v>9</v>
      </c>
      <c r="W138" s="42">
        <f>SaisieNote!V91</f>
        <v>10.5</v>
      </c>
      <c r="X138" s="43">
        <f t="shared" si="215"/>
        <v>2</v>
      </c>
      <c r="Y138" s="42">
        <f>SaisieNote!X91</f>
        <v>11</v>
      </c>
      <c r="Z138" s="43">
        <f t="shared" si="216"/>
        <v>2</v>
      </c>
      <c r="AA138" s="42">
        <f>SaisieNote!Z91</f>
        <v>13</v>
      </c>
      <c r="AB138" s="43">
        <f t="shared" si="217"/>
        <v>2</v>
      </c>
      <c r="AC138" s="59">
        <f t="shared" si="218"/>
        <v>11.5</v>
      </c>
      <c r="AD138" s="45">
        <f t="shared" si="219"/>
        <v>6</v>
      </c>
      <c r="AE138" s="160">
        <f t="shared" si="220"/>
        <v>10.067901234567902</v>
      </c>
      <c r="AF138" s="46">
        <f t="shared" si="221"/>
        <v>30</v>
      </c>
      <c r="AG138" s="81" t="str">
        <f t="shared" si="222"/>
        <v>Admis(e)</v>
      </c>
      <c r="AH138" s="58">
        <f>SaisieNote!AD91</f>
        <v>10.5</v>
      </c>
      <c r="AI138" s="58">
        <f t="shared" si="223"/>
        <v>5</v>
      </c>
      <c r="AJ138" s="58">
        <f>SaisieNote!AG91</f>
        <v>10.666666666666666</v>
      </c>
      <c r="AK138" s="58">
        <f t="shared" si="224"/>
        <v>5</v>
      </c>
      <c r="AL138" s="58">
        <f>SaisieNote!AJ91</f>
        <v>11.5</v>
      </c>
      <c r="AM138" s="84">
        <f t="shared" si="225"/>
        <v>5</v>
      </c>
      <c r="AN138" s="44">
        <f t="shared" si="226"/>
        <v>10.888888888888888</v>
      </c>
      <c r="AO138" s="85">
        <f t="shared" si="227"/>
        <v>15</v>
      </c>
      <c r="AP138" s="213">
        <f>SaisieNote!AL91</f>
        <v>8</v>
      </c>
      <c r="AQ138" s="213">
        <f t="shared" si="228"/>
        <v>0</v>
      </c>
      <c r="AR138" s="213">
        <f>SaisieNote!AN91</f>
        <v>8.5</v>
      </c>
      <c r="AS138" s="213">
        <f t="shared" si="229"/>
        <v>0</v>
      </c>
      <c r="AT138" s="213">
        <f>SaisieNote!AP91</f>
        <v>9</v>
      </c>
      <c r="AU138" s="84">
        <f t="shared" si="230"/>
        <v>0</v>
      </c>
      <c r="AV138" s="44">
        <f t="shared" si="231"/>
        <v>8.5</v>
      </c>
      <c r="AW138" s="85">
        <f t="shared" si="232"/>
        <v>0</v>
      </c>
      <c r="AX138" s="67">
        <f>SaisieNote!AR91</f>
        <v>10</v>
      </c>
      <c r="AY138" s="84">
        <f t="shared" si="233"/>
        <v>2</v>
      </c>
      <c r="AZ138" s="67">
        <f>SaisieNote!AT91</f>
        <v>10</v>
      </c>
      <c r="BA138" s="84">
        <f t="shared" si="234"/>
        <v>2</v>
      </c>
      <c r="BB138" s="67">
        <f>SaisieNote!AV91</f>
        <v>12</v>
      </c>
      <c r="BC138" s="84">
        <f t="shared" si="235"/>
        <v>2</v>
      </c>
      <c r="BD138" s="44">
        <f t="shared" si="236"/>
        <v>10.666666666666666</v>
      </c>
      <c r="BE138" s="85">
        <f t="shared" si="237"/>
        <v>6</v>
      </c>
      <c r="BF138" s="65">
        <f t="shared" si="238"/>
        <v>10.043209876543209</v>
      </c>
      <c r="BG138" s="61">
        <f t="shared" si="239"/>
        <v>30</v>
      </c>
      <c r="BH138" s="62">
        <f t="shared" si="240"/>
        <v>10.055555555555555</v>
      </c>
      <c r="BI138" s="61">
        <f t="shared" si="241"/>
        <v>60</v>
      </c>
      <c r="BJ138" s="61">
        <f t="shared" si="242"/>
        <v>180</v>
      </c>
      <c r="BK138" s="81" t="str">
        <f t="shared" si="243"/>
        <v>Admis(e)</v>
      </c>
    </row>
    <row r="139" spans="1:63" ht="24" customHeight="1">
      <c r="A139" s="284">
        <v>6</v>
      </c>
      <c r="B139" s="176" t="s">
        <v>417</v>
      </c>
      <c r="C139" s="176" t="s">
        <v>418</v>
      </c>
      <c r="D139" s="176" t="s">
        <v>419</v>
      </c>
      <c r="E139" s="176" t="s">
        <v>810</v>
      </c>
      <c r="F139" s="176" t="s">
        <v>420</v>
      </c>
      <c r="G139" s="42">
        <f>SaisieNote!H92</f>
        <v>7.333333333333333</v>
      </c>
      <c r="H139" s="43">
        <f t="shared" si="205"/>
        <v>0</v>
      </c>
      <c r="I139" s="42">
        <f>SaisieNote!K92</f>
        <v>11</v>
      </c>
      <c r="J139" s="43">
        <f t="shared" si="206"/>
        <v>5</v>
      </c>
      <c r="K139" s="42">
        <f>SaisieNote!N92</f>
        <v>11</v>
      </c>
      <c r="L139" s="43">
        <f t="shared" si="207"/>
        <v>5</v>
      </c>
      <c r="M139" s="59">
        <f t="shared" si="208"/>
        <v>9.7777777777777768</v>
      </c>
      <c r="N139" s="45">
        <f t="shared" si="209"/>
        <v>10</v>
      </c>
      <c r="O139" s="42">
        <f>SaisieNote!P92</f>
        <v>14</v>
      </c>
      <c r="P139" s="43">
        <f t="shared" si="210"/>
        <v>3</v>
      </c>
      <c r="Q139" s="42">
        <f>SaisieNote!R92</f>
        <v>10</v>
      </c>
      <c r="R139" s="43">
        <f t="shared" si="211"/>
        <v>3</v>
      </c>
      <c r="S139" s="42">
        <f>SaisieNote!T92</f>
        <v>11</v>
      </c>
      <c r="T139" s="43">
        <f t="shared" si="212"/>
        <v>3</v>
      </c>
      <c r="U139" s="59">
        <f t="shared" si="213"/>
        <v>11.666666666666666</v>
      </c>
      <c r="V139" s="45">
        <f t="shared" si="214"/>
        <v>9</v>
      </c>
      <c r="W139" s="42">
        <f>SaisieNote!V92</f>
        <v>5</v>
      </c>
      <c r="X139" s="43">
        <f t="shared" si="215"/>
        <v>0</v>
      </c>
      <c r="Y139" s="42">
        <f>SaisieNote!X92</f>
        <v>10</v>
      </c>
      <c r="Z139" s="43">
        <f t="shared" si="216"/>
        <v>2</v>
      </c>
      <c r="AA139" s="42">
        <f>SaisieNote!Z92</f>
        <v>8.5</v>
      </c>
      <c r="AB139" s="43">
        <f t="shared" si="217"/>
        <v>0</v>
      </c>
      <c r="AC139" s="59">
        <f t="shared" si="218"/>
        <v>7.833333333333333</v>
      </c>
      <c r="AD139" s="45">
        <f t="shared" si="219"/>
        <v>2</v>
      </c>
      <c r="AE139" s="160">
        <f t="shared" si="220"/>
        <v>9.9753086419753085</v>
      </c>
      <c r="AF139" s="46">
        <f t="shared" si="221"/>
        <v>21</v>
      </c>
      <c r="AG139" s="81" t="str">
        <f t="shared" si="222"/>
        <v>Rattrapage</v>
      </c>
      <c r="AH139" s="58">
        <f>SaisieNote!AD92</f>
        <v>6.833333333333333</v>
      </c>
      <c r="AI139" s="58">
        <f t="shared" si="223"/>
        <v>0</v>
      </c>
      <c r="AJ139" s="58">
        <f>SaisieNote!AG92</f>
        <v>8.6666666666666661</v>
      </c>
      <c r="AK139" s="58">
        <f t="shared" si="224"/>
        <v>0</v>
      </c>
      <c r="AL139" s="58">
        <f>SaisieNote!AJ92</f>
        <v>11.67</v>
      </c>
      <c r="AM139" s="84">
        <f t="shared" si="225"/>
        <v>5</v>
      </c>
      <c r="AN139" s="44">
        <f t="shared" si="226"/>
        <v>9.0566666666666666</v>
      </c>
      <c r="AO139" s="85">
        <f t="shared" si="227"/>
        <v>5</v>
      </c>
      <c r="AP139" s="213">
        <f>SaisieNote!AL92</f>
        <v>7</v>
      </c>
      <c r="AQ139" s="213">
        <f t="shared" si="228"/>
        <v>0</v>
      </c>
      <c r="AR139" s="213">
        <f>SaisieNote!AN92</f>
        <v>10</v>
      </c>
      <c r="AS139" s="213">
        <f t="shared" si="229"/>
        <v>3</v>
      </c>
      <c r="AT139" s="213">
        <f>SaisieNote!AP92</f>
        <v>9</v>
      </c>
      <c r="AU139" s="84">
        <f t="shared" si="230"/>
        <v>0</v>
      </c>
      <c r="AV139" s="44">
        <f t="shared" si="231"/>
        <v>8.6666666666666661</v>
      </c>
      <c r="AW139" s="85">
        <f t="shared" si="232"/>
        <v>3</v>
      </c>
      <c r="AX139" s="67">
        <f>SaisieNote!AR92</f>
        <v>7</v>
      </c>
      <c r="AY139" s="84">
        <f t="shared" si="233"/>
        <v>0</v>
      </c>
      <c r="AZ139" s="67">
        <f>SaisieNote!AT92</f>
        <v>10</v>
      </c>
      <c r="BA139" s="84">
        <f t="shared" si="234"/>
        <v>2</v>
      </c>
      <c r="BB139" s="67">
        <f>SaisieNote!AV92</f>
        <v>11</v>
      </c>
      <c r="BC139" s="84">
        <f t="shared" si="235"/>
        <v>2</v>
      </c>
      <c r="BD139" s="44">
        <f t="shared" si="236"/>
        <v>9.3333333333333339</v>
      </c>
      <c r="BE139" s="85">
        <f t="shared" si="237"/>
        <v>4</v>
      </c>
      <c r="BF139" s="65">
        <f t="shared" si="238"/>
        <v>8.9881481481481487</v>
      </c>
      <c r="BG139" s="61">
        <f t="shared" si="239"/>
        <v>12</v>
      </c>
      <c r="BH139" s="62">
        <f t="shared" si="240"/>
        <v>9.4817283950617295</v>
      </c>
      <c r="BI139" s="61">
        <f t="shared" si="241"/>
        <v>33</v>
      </c>
      <c r="BJ139" s="61">
        <f t="shared" si="242"/>
        <v>33</v>
      </c>
      <c r="BK139" s="297" t="s">
        <v>500</v>
      </c>
    </row>
    <row r="140" spans="1:63" ht="24" customHeight="1">
      <c r="A140" s="284">
        <v>7</v>
      </c>
      <c r="B140" s="176" t="s">
        <v>811</v>
      </c>
      <c r="C140" s="176" t="s">
        <v>813</v>
      </c>
      <c r="D140" s="176" t="s">
        <v>747</v>
      </c>
      <c r="E140" s="176" t="s">
        <v>812</v>
      </c>
      <c r="F140" s="176" t="s">
        <v>8</v>
      </c>
      <c r="G140" s="42">
        <f>SaisieNote!H93</f>
        <v>10</v>
      </c>
      <c r="H140" s="43">
        <f t="shared" si="205"/>
        <v>5</v>
      </c>
      <c r="I140" s="42">
        <f>SaisieNote!K93</f>
        <v>9.5</v>
      </c>
      <c r="J140" s="43">
        <f t="shared" si="206"/>
        <v>0</v>
      </c>
      <c r="K140" s="42">
        <f>SaisieNote!N93</f>
        <v>9.3333333333333339</v>
      </c>
      <c r="L140" s="43">
        <f t="shared" si="207"/>
        <v>0</v>
      </c>
      <c r="M140" s="59">
        <f t="shared" si="208"/>
        <v>9.6111111111111125</v>
      </c>
      <c r="N140" s="45">
        <f t="shared" si="209"/>
        <v>5</v>
      </c>
      <c r="O140" s="42">
        <f>SaisieNote!P93</f>
        <v>13</v>
      </c>
      <c r="P140" s="43">
        <f t="shared" si="210"/>
        <v>3</v>
      </c>
      <c r="Q140" s="42">
        <f>SaisieNote!R93</f>
        <v>8</v>
      </c>
      <c r="R140" s="43">
        <f t="shared" si="211"/>
        <v>0</v>
      </c>
      <c r="S140" s="42">
        <f>SaisieNote!T93</f>
        <v>9</v>
      </c>
      <c r="T140" s="43">
        <f t="shared" si="212"/>
        <v>0</v>
      </c>
      <c r="U140" s="59">
        <f t="shared" si="213"/>
        <v>10</v>
      </c>
      <c r="V140" s="45">
        <f t="shared" si="214"/>
        <v>9</v>
      </c>
      <c r="W140" s="42">
        <f>SaisieNote!V93</f>
        <v>10</v>
      </c>
      <c r="X140" s="43">
        <f t="shared" si="215"/>
        <v>2</v>
      </c>
      <c r="Y140" s="42">
        <f>SaisieNote!X93</f>
        <v>8</v>
      </c>
      <c r="Z140" s="43">
        <f t="shared" si="216"/>
        <v>0</v>
      </c>
      <c r="AA140" s="42">
        <f>SaisieNote!Z93</f>
        <v>13</v>
      </c>
      <c r="AB140" s="43">
        <f t="shared" si="217"/>
        <v>2</v>
      </c>
      <c r="AC140" s="59">
        <f t="shared" si="218"/>
        <v>10.333333333333334</v>
      </c>
      <c r="AD140" s="45">
        <f t="shared" si="219"/>
        <v>6</v>
      </c>
      <c r="AE140" s="160">
        <f t="shared" si="220"/>
        <v>9.9012345679012359</v>
      </c>
      <c r="AF140" s="46">
        <f t="shared" si="221"/>
        <v>20</v>
      </c>
      <c r="AG140" s="81" t="str">
        <f t="shared" si="222"/>
        <v>Rattrapage</v>
      </c>
      <c r="AH140" s="58">
        <f>SaisieNote!AD93</f>
        <v>11.166666666666666</v>
      </c>
      <c r="AI140" s="58">
        <f t="shared" si="223"/>
        <v>5</v>
      </c>
      <c r="AJ140" s="58">
        <f>SaisieNote!AG93</f>
        <v>10.666666666666666</v>
      </c>
      <c r="AK140" s="58">
        <f t="shared" si="224"/>
        <v>5</v>
      </c>
      <c r="AL140" s="58">
        <f>SaisieNote!AJ93</f>
        <v>12.333333333333334</v>
      </c>
      <c r="AM140" s="84">
        <f t="shared" si="225"/>
        <v>5</v>
      </c>
      <c r="AN140" s="44">
        <f t="shared" si="226"/>
        <v>11.388888888888888</v>
      </c>
      <c r="AO140" s="85">
        <f t="shared" si="227"/>
        <v>15</v>
      </c>
      <c r="AP140" s="213">
        <f>SaisieNote!AL93</f>
        <v>7</v>
      </c>
      <c r="AQ140" s="213">
        <f t="shared" si="228"/>
        <v>0</v>
      </c>
      <c r="AR140" s="213">
        <f>SaisieNote!AN93</f>
        <v>8.5</v>
      </c>
      <c r="AS140" s="213">
        <f t="shared" si="229"/>
        <v>0</v>
      </c>
      <c r="AT140" s="213">
        <f>SaisieNote!AP93</f>
        <v>16</v>
      </c>
      <c r="AU140" s="84">
        <f t="shared" si="230"/>
        <v>3</v>
      </c>
      <c r="AV140" s="44">
        <f t="shared" si="231"/>
        <v>10.5</v>
      </c>
      <c r="AW140" s="85">
        <f t="shared" si="232"/>
        <v>9</v>
      </c>
      <c r="AX140" s="67">
        <f>SaisieNote!AR93</f>
        <v>13.5</v>
      </c>
      <c r="AY140" s="84">
        <f t="shared" si="233"/>
        <v>2</v>
      </c>
      <c r="AZ140" s="67">
        <f>SaisieNote!AT93</f>
        <v>8</v>
      </c>
      <c r="BA140" s="84">
        <f t="shared" si="234"/>
        <v>0</v>
      </c>
      <c r="BB140" s="67">
        <f>SaisieNote!AV93</f>
        <v>12</v>
      </c>
      <c r="BC140" s="84">
        <f t="shared" si="235"/>
        <v>2</v>
      </c>
      <c r="BD140" s="44">
        <f t="shared" si="236"/>
        <v>11.166666666666666</v>
      </c>
      <c r="BE140" s="85">
        <f t="shared" si="237"/>
        <v>6</v>
      </c>
      <c r="BF140" s="65">
        <f t="shared" si="238"/>
        <v>11.043209876543209</v>
      </c>
      <c r="BG140" s="61">
        <f t="shared" si="239"/>
        <v>30</v>
      </c>
      <c r="BH140" s="62">
        <f t="shared" si="240"/>
        <v>10.472222222222221</v>
      </c>
      <c r="BI140" s="61">
        <f t="shared" si="241"/>
        <v>60</v>
      </c>
      <c r="BJ140" s="61">
        <f t="shared" si="242"/>
        <v>180</v>
      </c>
      <c r="BK140" s="81" t="str">
        <f t="shared" si="243"/>
        <v>Admis(e)</v>
      </c>
    </row>
    <row r="141" spans="1:63" s="266" customFormat="1" ht="24" customHeight="1">
      <c r="A141" s="284">
        <v>8</v>
      </c>
      <c r="B141" s="255" t="s">
        <v>421</v>
      </c>
      <c r="C141" s="255" t="s">
        <v>91</v>
      </c>
      <c r="D141" s="255" t="s">
        <v>422</v>
      </c>
      <c r="E141" s="255" t="s">
        <v>817</v>
      </c>
      <c r="F141" s="255" t="s">
        <v>34</v>
      </c>
      <c r="G141" s="258">
        <f>SaisieNote!H94</f>
        <v>8.1666666666666661</v>
      </c>
      <c r="H141" s="257">
        <f t="shared" si="205"/>
        <v>0</v>
      </c>
      <c r="I141" s="258">
        <f>SaisieNote!K94</f>
        <v>9.6666666666666661</v>
      </c>
      <c r="J141" s="257">
        <f t="shared" si="206"/>
        <v>0</v>
      </c>
      <c r="K141" s="258">
        <f>SaisieNote!N94</f>
        <v>13.333333333333334</v>
      </c>
      <c r="L141" s="257">
        <f t="shared" si="207"/>
        <v>5</v>
      </c>
      <c r="M141" s="259">
        <f t="shared" si="208"/>
        <v>10.388888888888888</v>
      </c>
      <c r="N141" s="257">
        <f t="shared" si="209"/>
        <v>15</v>
      </c>
      <c r="O141" s="258">
        <f>SaisieNote!P94</f>
        <v>10.5</v>
      </c>
      <c r="P141" s="257">
        <f t="shared" si="210"/>
        <v>3</v>
      </c>
      <c r="Q141" s="258">
        <f>SaisieNote!R94</f>
        <v>14</v>
      </c>
      <c r="R141" s="257">
        <f t="shared" si="211"/>
        <v>3</v>
      </c>
      <c r="S141" s="258">
        <f>SaisieNote!T94</f>
        <v>11</v>
      </c>
      <c r="T141" s="257">
        <f t="shared" si="212"/>
        <v>3</v>
      </c>
      <c r="U141" s="259">
        <f t="shared" si="213"/>
        <v>11.833333333333334</v>
      </c>
      <c r="V141" s="257">
        <f t="shared" si="214"/>
        <v>9</v>
      </c>
      <c r="W141" s="258">
        <f>SaisieNote!V94</f>
        <v>2</v>
      </c>
      <c r="X141" s="257">
        <f t="shared" si="215"/>
        <v>0</v>
      </c>
      <c r="Y141" s="258">
        <f>SaisieNote!X94</f>
        <v>6</v>
      </c>
      <c r="Z141" s="257">
        <f t="shared" si="216"/>
        <v>0</v>
      </c>
      <c r="AA141" s="258">
        <f>SaisieNote!Z94</f>
        <v>8.5</v>
      </c>
      <c r="AB141" s="257">
        <f t="shared" si="217"/>
        <v>0</v>
      </c>
      <c r="AC141" s="259">
        <f t="shared" si="218"/>
        <v>5.5</v>
      </c>
      <c r="AD141" s="257">
        <f t="shared" si="219"/>
        <v>0</v>
      </c>
      <c r="AE141" s="259">
        <f t="shared" si="220"/>
        <v>9.7839506172839492</v>
      </c>
      <c r="AF141" s="260">
        <f t="shared" si="221"/>
        <v>24</v>
      </c>
      <c r="AG141" s="261" t="str">
        <f t="shared" si="222"/>
        <v>Rattrapage</v>
      </c>
      <c r="AH141" s="259">
        <f>SaisieNote!AD94</f>
        <v>11</v>
      </c>
      <c r="AI141" s="259">
        <f t="shared" si="223"/>
        <v>5</v>
      </c>
      <c r="AJ141" s="259">
        <f>SaisieNote!AG94</f>
        <v>10.166666666666666</v>
      </c>
      <c r="AK141" s="259">
        <f t="shared" si="224"/>
        <v>5</v>
      </c>
      <c r="AL141" s="259">
        <f>SaisieNote!AJ94</f>
        <v>11.67</v>
      </c>
      <c r="AM141" s="263">
        <f t="shared" si="225"/>
        <v>5</v>
      </c>
      <c r="AN141" s="258">
        <f t="shared" si="226"/>
        <v>10.945555555555556</v>
      </c>
      <c r="AO141" s="264">
        <f t="shared" si="227"/>
        <v>15</v>
      </c>
      <c r="AP141" s="259">
        <f>SaisieNote!AL94</f>
        <v>11</v>
      </c>
      <c r="AQ141" s="259">
        <f t="shared" si="228"/>
        <v>3</v>
      </c>
      <c r="AR141" s="259">
        <f>SaisieNote!AN94</f>
        <v>10</v>
      </c>
      <c r="AS141" s="259">
        <f t="shared" si="229"/>
        <v>3</v>
      </c>
      <c r="AT141" s="259">
        <f>SaisieNote!AP94</f>
        <v>12</v>
      </c>
      <c r="AU141" s="263">
        <f t="shared" si="230"/>
        <v>3</v>
      </c>
      <c r="AV141" s="258">
        <f t="shared" si="231"/>
        <v>11</v>
      </c>
      <c r="AW141" s="264">
        <f t="shared" si="232"/>
        <v>9</v>
      </c>
      <c r="AX141" s="267">
        <f>SaisieNote!AR94</f>
        <v>10</v>
      </c>
      <c r="AY141" s="263">
        <f t="shared" si="233"/>
        <v>2</v>
      </c>
      <c r="AZ141" s="267">
        <f>SaisieNote!AT94</f>
        <v>10</v>
      </c>
      <c r="BA141" s="263">
        <f t="shared" si="234"/>
        <v>2</v>
      </c>
      <c r="BB141" s="267">
        <f>SaisieNote!AV94</f>
        <v>14</v>
      </c>
      <c r="BC141" s="263">
        <f t="shared" si="235"/>
        <v>2</v>
      </c>
      <c r="BD141" s="258">
        <f t="shared" si="236"/>
        <v>11.333333333333334</v>
      </c>
      <c r="BE141" s="264">
        <f t="shared" si="237"/>
        <v>6</v>
      </c>
      <c r="BF141" s="258">
        <f t="shared" si="238"/>
        <v>11.049876543209878</v>
      </c>
      <c r="BG141" s="265">
        <f t="shared" si="239"/>
        <v>30</v>
      </c>
      <c r="BH141" s="262">
        <f t="shared" si="240"/>
        <v>10.416913580246913</v>
      </c>
      <c r="BI141" s="265">
        <f t="shared" si="241"/>
        <v>60</v>
      </c>
      <c r="BJ141" s="265">
        <f t="shared" si="242"/>
        <v>180</v>
      </c>
      <c r="BK141" s="261" t="str">
        <f t="shared" si="243"/>
        <v>Admis(e)</v>
      </c>
    </row>
    <row r="142" spans="1:63" ht="24" customHeight="1">
      <c r="A142" s="284">
        <v>9</v>
      </c>
      <c r="B142" s="176" t="s">
        <v>92</v>
      </c>
      <c r="C142" s="176" t="s">
        <v>93</v>
      </c>
      <c r="D142" s="176" t="s">
        <v>94</v>
      </c>
      <c r="E142" s="176" t="s">
        <v>818</v>
      </c>
      <c r="F142" s="176" t="s">
        <v>95</v>
      </c>
      <c r="G142" s="42">
        <f>SaisieNote!H95</f>
        <v>11</v>
      </c>
      <c r="H142" s="43">
        <f t="shared" si="205"/>
        <v>5</v>
      </c>
      <c r="I142" s="42">
        <f>SaisieNote!K95</f>
        <v>11.833333333333334</v>
      </c>
      <c r="J142" s="43">
        <f t="shared" si="206"/>
        <v>5</v>
      </c>
      <c r="K142" s="42">
        <f>SaisieNote!N95</f>
        <v>8.8333333333333339</v>
      </c>
      <c r="L142" s="43">
        <f t="shared" si="207"/>
        <v>0</v>
      </c>
      <c r="M142" s="59">
        <f t="shared" si="208"/>
        <v>10.555555555555557</v>
      </c>
      <c r="N142" s="45">
        <f t="shared" si="209"/>
        <v>15</v>
      </c>
      <c r="O142" s="42">
        <f>SaisieNote!P95</f>
        <v>10</v>
      </c>
      <c r="P142" s="43">
        <f t="shared" si="210"/>
        <v>3</v>
      </c>
      <c r="Q142" s="42">
        <f>SaisieNote!R95</f>
        <v>11.5</v>
      </c>
      <c r="R142" s="43">
        <f t="shared" si="211"/>
        <v>3</v>
      </c>
      <c r="S142" s="42">
        <f>SaisieNote!T95</f>
        <v>10</v>
      </c>
      <c r="T142" s="43">
        <f t="shared" si="212"/>
        <v>3</v>
      </c>
      <c r="U142" s="59">
        <f t="shared" si="213"/>
        <v>10.5</v>
      </c>
      <c r="V142" s="45">
        <f t="shared" si="214"/>
        <v>9</v>
      </c>
      <c r="W142" s="42">
        <f>SaisieNote!V95</f>
        <v>4.5</v>
      </c>
      <c r="X142" s="43">
        <f t="shared" si="215"/>
        <v>0</v>
      </c>
      <c r="Y142" s="42">
        <f>SaisieNote!X95</f>
        <v>7</v>
      </c>
      <c r="Z142" s="43">
        <f t="shared" si="216"/>
        <v>0</v>
      </c>
      <c r="AA142" s="42">
        <f>SaisieNote!Z95</f>
        <v>11.5</v>
      </c>
      <c r="AB142" s="43">
        <f t="shared" si="217"/>
        <v>2</v>
      </c>
      <c r="AC142" s="59">
        <f t="shared" si="218"/>
        <v>7.666666666666667</v>
      </c>
      <c r="AD142" s="45">
        <f t="shared" si="219"/>
        <v>2</v>
      </c>
      <c r="AE142" s="160">
        <f t="shared" si="220"/>
        <v>9.8950617283950617</v>
      </c>
      <c r="AF142" s="46">
        <f t="shared" si="221"/>
        <v>26</v>
      </c>
      <c r="AG142" s="81" t="str">
        <f t="shared" si="222"/>
        <v>Rattrapage</v>
      </c>
      <c r="AH142" s="58">
        <f>SaisieNote!AD95</f>
        <v>10.833333333333334</v>
      </c>
      <c r="AI142" s="58">
        <f t="shared" si="223"/>
        <v>5</v>
      </c>
      <c r="AJ142" s="58">
        <f>SaisieNote!AG95</f>
        <v>7.5</v>
      </c>
      <c r="AK142" s="58">
        <f t="shared" si="224"/>
        <v>0</v>
      </c>
      <c r="AL142" s="58">
        <f>SaisieNote!AJ95</f>
        <v>12</v>
      </c>
      <c r="AM142" s="84">
        <f t="shared" si="225"/>
        <v>5</v>
      </c>
      <c r="AN142" s="44">
        <f t="shared" si="226"/>
        <v>10.111111111111112</v>
      </c>
      <c r="AO142" s="85">
        <f t="shared" si="227"/>
        <v>15</v>
      </c>
      <c r="AP142" s="213">
        <f>SaisieNote!AL95</f>
        <v>4.5</v>
      </c>
      <c r="AQ142" s="213">
        <f t="shared" si="228"/>
        <v>0</v>
      </c>
      <c r="AR142" s="213">
        <f>SaisieNote!AN95</f>
        <v>11</v>
      </c>
      <c r="AS142" s="213">
        <f t="shared" si="229"/>
        <v>3</v>
      </c>
      <c r="AT142" s="213">
        <f>SaisieNote!AP95</f>
        <v>8</v>
      </c>
      <c r="AU142" s="84">
        <f t="shared" si="230"/>
        <v>0</v>
      </c>
      <c r="AV142" s="44">
        <f t="shared" si="231"/>
        <v>7.833333333333333</v>
      </c>
      <c r="AW142" s="85">
        <f t="shared" si="232"/>
        <v>3</v>
      </c>
      <c r="AX142" s="67">
        <f>SaisieNote!AR95</f>
        <v>14</v>
      </c>
      <c r="AY142" s="84">
        <f t="shared" si="233"/>
        <v>2</v>
      </c>
      <c r="AZ142" s="67">
        <f>SaisieNote!AT95</f>
        <v>6.5</v>
      </c>
      <c r="BA142" s="84">
        <f t="shared" si="234"/>
        <v>0</v>
      </c>
      <c r="BB142" s="67">
        <f>SaisieNote!AV95</f>
        <v>10</v>
      </c>
      <c r="BC142" s="84">
        <f t="shared" si="235"/>
        <v>2</v>
      </c>
      <c r="BD142" s="44">
        <f t="shared" si="236"/>
        <v>10.166666666666666</v>
      </c>
      <c r="BE142" s="85">
        <f t="shared" si="237"/>
        <v>6</v>
      </c>
      <c r="BF142" s="65">
        <f t="shared" si="238"/>
        <v>9.3641975308641978</v>
      </c>
      <c r="BG142" s="61">
        <f t="shared" si="239"/>
        <v>24</v>
      </c>
      <c r="BH142" s="62">
        <f t="shared" si="240"/>
        <v>9.6296296296296298</v>
      </c>
      <c r="BI142" s="61">
        <f t="shared" si="241"/>
        <v>50</v>
      </c>
      <c r="BJ142" s="61">
        <f t="shared" si="242"/>
        <v>50</v>
      </c>
      <c r="BK142" s="296" t="s">
        <v>500</v>
      </c>
    </row>
    <row r="143" spans="1:63" ht="24" customHeight="1">
      <c r="A143" s="284">
        <v>10</v>
      </c>
      <c r="B143" s="176" t="s">
        <v>823</v>
      </c>
      <c r="C143" s="176" t="s">
        <v>825</v>
      </c>
      <c r="D143" s="176" t="s">
        <v>826</v>
      </c>
      <c r="E143" s="176" t="s">
        <v>824</v>
      </c>
      <c r="F143" s="176" t="s">
        <v>34</v>
      </c>
      <c r="G143" s="42">
        <f>SaisieNote!H96</f>
        <v>9.1666666666666661</v>
      </c>
      <c r="H143" s="43">
        <f t="shared" si="205"/>
        <v>0</v>
      </c>
      <c r="I143" s="42">
        <f>SaisieNote!K96</f>
        <v>12</v>
      </c>
      <c r="J143" s="43">
        <f t="shared" si="206"/>
        <v>5</v>
      </c>
      <c r="K143" s="42">
        <f>SaisieNote!N96</f>
        <v>8.6666666666666661</v>
      </c>
      <c r="L143" s="43">
        <f t="shared" si="207"/>
        <v>0</v>
      </c>
      <c r="M143" s="59">
        <f t="shared" si="208"/>
        <v>9.9444444444444429</v>
      </c>
      <c r="N143" s="45">
        <f t="shared" si="209"/>
        <v>5</v>
      </c>
      <c r="O143" s="42">
        <f>SaisieNote!P96</f>
        <v>12</v>
      </c>
      <c r="P143" s="43">
        <f t="shared" si="210"/>
        <v>3</v>
      </c>
      <c r="Q143" s="42">
        <f>SaisieNote!R96</f>
        <v>7</v>
      </c>
      <c r="R143" s="43">
        <f t="shared" si="211"/>
        <v>0</v>
      </c>
      <c r="S143" s="42">
        <f>SaisieNote!T96</f>
        <v>10</v>
      </c>
      <c r="T143" s="43">
        <f t="shared" si="212"/>
        <v>3</v>
      </c>
      <c r="U143" s="59">
        <f t="shared" si="213"/>
        <v>9.6666666666666661</v>
      </c>
      <c r="V143" s="45">
        <f t="shared" si="214"/>
        <v>6</v>
      </c>
      <c r="W143" s="42">
        <f>SaisieNote!V96</f>
        <v>12.5</v>
      </c>
      <c r="X143" s="43">
        <f t="shared" si="215"/>
        <v>2</v>
      </c>
      <c r="Y143" s="42">
        <f>SaisieNote!X96</f>
        <v>8</v>
      </c>
      <c r="Z143" s="43">
        <f t="shared" si="216"/>
        <v>0</v>
      </c>
      <c r="AA143" s="42">
        <f>SaisieNote!Z96</f>
        <v>10</v>
      </c>
      <c r="AB143" s="43">
        <f t="shared" si="217"/>
        <v>2</v>
      </c>
      <c r="AC143" s="59">
        <f t="shared" si="218"/>
        <v>10.166666666666666</v>
      </c>
      <c r="AD143" s="45">
        <f t="shared" si="219"/>
        <v>6</v>
      </c>
      <c r="AE143" s="160">
        <f t="shared" si="220"/>
        <v>9.9012345679012341</v>
      </c>
      <c r="AF143" s="46">
        <f t="shared" si="221"/>
        <v>17</v>
      </c>
      <c r="AG143" s="81" t="str">
        <f t="shared" si="222"/>
        <v>Rattrapage</v>
      </c>
      <c r="AH143" s="58">
        <f>SaisieNote!AD96</f>
        <v>10.166666666666666</v>
      </c>
      <c r="AI143" s="58">
        <f t="shared" si="223"/>
        <v>5</v>
      </c>
      <c r="AJ143" s="58">
        <f>SaisieNote!AG96</f>
        <v>10</v>
      </c>
      <c r="AK143" s="58">
        <f t="shared" si="224"/>
        <v>5</v>
      </c>
      <c r="AL143" s="58">
        <f>SaisieNote!AJ96</f>
        <v>12.333333333333334</v>
      </c>
      <c r="AM143" s="84">
        <f t="shared" si="225"/>
        <v>5</v>
      </c>
      <c r="AN143" s="44">
        <f t="shared" si="226"/>
        <v>10.833333333333334</v>
      </c>
      <c r="AO143" s="85">
        <f t="shared" si="227"/>
        <v>15</v>
      </c>
      <c r="AP143" s="213">
        <f>SaisieNote!AL96</f>
        <v>6.5</v>
      </c>
      <c r="AQ143" s="213">
        <f t="shared" si="228"/>
        <v>0</v>
      </c>
      <c r="AR143" s="213">
        <f>SaisieNote!AN96</f>
        <v>8</v>
      </c>
      <c r="AS143" s="213">
        <f t="shared" si="229"/>
        <v>0</v>
      </c>
      <c r="AT143" s="213">
        <f>SaisieNote!AP96</f>
        <v>6.5</v>
      </c>
      <c r="AU143" s="84">
        <f t="shared" si="230"/>
        <v>0</v>
      </c>
      <c r="AV143" s="44">
        <f t="shared" si="231"/>
        <v>7</v>
      </c>
      <c r="AW143" s="85">
        <f t="shared" si="232"/>
        <v>0</v>
      </c>
      <c r="AX143" s="67">
        <f>SaisieNote!AR96</f>
        <v>10.5</v>
      </c>
      <c r="AY143" s="84">
        <f t="shared" si="233"/>
        <v>2</v>
      </c>
      <c r="AZ143" s="67">
        <f>SaisieNote!AT96</f>
        <v>10.5</v>
      </c>
      <c r="BA143" s="84">
        <f t="shared" si="234"/>
        <v>2</v>
      </c>
      <c r="BB143" s="67">
        <f>SaisieNote!AV96</f>
        <v>10</v>
      </c>
      <c r="BC143" s="84">
        <f t="shared" si="235"/>
        <v>2</v>
      </c>
      <c r="BD143" s="44">
        <f t="shared" si="236"/>
        <v>10.333333333333334</v>
      </c>
      <c r="BE143" s="85">
        <f t="shared" si="237"/>
        <v>6</v>
      </c>
      <c r="BF143" s="65">
        <f t="shared" si="238"/>
        <v>9.4444444444444446</v>
      </c>
      <c r="BG143" s="61">
        <f t="shared" si="239"/>
        <v>21</v>
      </c>
      <c r="BH143" s="62">
        <f t="shared" si="240"/>
        <v>9.6728395061728385</v>
      </c>
      <c r="BI143" s="61">
        <f t="shared" si="241"/>
        <v>38</v>
      </c>
      <c r="BJ143" s="61">
        <f t="shared" si="242"/>
        <v>38</v>
      </c>
      <c r="BK143" s="81" t="str">
        <f t="shared" si="243"/>
        <v>Ajourné(e )</v>
      </c>
    </row>
    <row r="144" spans="1:63" s="266" customFormat="1" ht="24" customHeight="1">
      <c r="A144" s="284">
        <v>11</v>
      </c>
      <c r="B144" s="255" t="s">
        <v>827</v>
      </c>
      <c r="C144" s="255" t="s">
        <v>829</v>
      </c>
      <c r="D144" s="255" t="s">
        <v>51</v>
      </c>
      <c r="E144" s="255" t="s">
        <v>828</v>
      </c>
      <c r="F144" s="255" t="s">
        <v>8</v>
      </c>
      <c r="G144" s="258">
        <f>SaisieNote!H97</f>
        <v>9.8333333333333339</v>
      </c>
      <c r="H144" s="257">
        <f t="shared" si="205"/>
        <v>0</v>
      </c>
      <c r="I144" s="258">
        <f>SaisieNote!K97</f>
        <v>6</v>
      </c>
      <c r="J144" s="257">
        <f t="shared" si="206"/>
        <v>0</v>
      </c>
      <c r="K144" s="258">
        <f>SaisieNote!N97</f>
        <v>14.333333333333334</v>
      </c>
      <c r="L144" s="257">
        <f t="shared" si="207"/>
        <v>5</v>
      </c>
      <c r="M144" s="259">
        <f t="shared" si="208"/>
        <v>10.055555555555555</v>
      </c>
      <c r="N144" s="257">
        <f t="shared" si="209"/>
        <v>15</v>
      </c>
      <c r="O144" s="258">
        <f>SaisieNote!P97</f>
        <v>17</v>
      </c>
      <c r="P144" s="257">
        <f t="shared" si="210"/>
        <v>3</v>
      </c>
      <c r="Q144" s="258">
        <f>SaisieNote!R97</f>
        <v>14</v>
      </c>
      <c r="R144" s="257">
        <f t="shared" si="211"/>
        <v>3</v>
      </c>
      <c r="S144" s="258">
        <f>SaisieNote!T97</f>
        <v>7</v>
      </c>
      <c r="T144" s="257">
        <f t="shared" si="212"/>
        <v>0</v>
      </c>
      <c r="U144" s="259">
        <f t="shared" si="213"/>
        <v>12.666666666666666</v>
      </c>
      <c r="V144" s="257">
        <f t="shared" si="214"/>
        <v>9</v>
      </c>
      <c r="W144" s="258">
        <f>SaisieNote!V97</f>
        <v>10</v>
      </c>
      <c r="X144" s="257">
        <f t="shared" si="215"/>
        <v>2</v>
      </c>
      <c r="Y144" s="258">
        <f>SaisieNote!X97</f>
        <v>10</v>
      </c>
      <c r="Z144" s="257">
        <f t="shared" si="216"/>
        <v>2</v>
      </c>
      <c r="AA144" s="258">
        <f>SaisieNote!Z97</f>
        <v>13.5</v>
      </c>
      <c r="AB144" s="257">
        <f t="shared" si="217"/>
        <v>2</v>
      </c>
      <c r="AC144" s="259">
        <f t="shared" si="218"/>
        <v>11.166666666666666</v>
      </c>
      <c r="AD144" s="257">
        <f t="shared" si="219"/>
        <v>6</v>
      </c>
      <c r="AE144" s="259">
        <f t="shared" si="220"/>
        <v>11.172839506172838</v>
      </c>
      <c r="AF144" s="260">
        <f t="shared" si="221"/>
        <v>30</v>
      </c>
      <c r="AG144" s="261" t="str">
        <f t="shared" si="222"/>
        <v>Admis(e)</v>
      </c>
      <c r="AH144" s="259">
        <f>SaisieNote!AD97</f>
        <v>11.166666666666666</v>
      </c>
      <c r="AI144" s="259">
        <f t="shared" si="223"/>
        <v>5</v>
      </c>
      <c r="AJ144" s="259">
        <f>SaisieNote!AG97</f>
        <v>16</v>
      </c>
      <c r="AK144" s="259">
        <f t="shared" si="224"/>
        <v>5</v>
      </c>
      <c r="AL144" s="259">
        <f>SaisieNote!AJ97</f>
        <v>9.3333333333333339</v>
      </c>
      <c r="AM144" s="263">
        <f t="shared" si="225"/>
        <v>0</v>
      </c>
      <c r="AN144" s="258">
        <f t="shared" si="226"/>
        <v>12.166666666666666</v>
      </c>
      <c r="AO144" s="264">
        <f t="shared" si="227"/>
        <v>15</v>
      </c>
      <c r="AP144" s="259">
        <f>SaisieNote!AL97</f>
        <v>3</v>
      </c>
      <c r="AQ144" s="259">
        <f t="shared" si="228"/>
        <v>0</v>
      </c>
      <c r="AR144" s="259">
        <f>SaisieNote!AN97</f>
        <v>7</v>
      </c>
      <c r="AS144" s="259">
        <f t="shared" si="229"/>
        <v>0</v>
      </c>
      <c r="AT144" s="259">
        <f>SaisieNote!AP97</f>
        <v>16</v>
      </c>
      <c r="AU144" s="263">
        <f t="shared" si="230"/>
        <v>3</v>
      </c>
      <c r="AV144" s="258">
        <f t="shared" si="231"/>
        <v>8.6666666666666661</v>
      </c>
      <c r="AW144" s="264">
        <f t="shared" si="232"/>
        <v>3</v>
      </c>
      <c r="AX144" s="267">
        <f>SaisieNote!AR97</f>
        <v>8</v>
      </c>
      <c r="AY144" s="263">
        <f t="shared" si="233"/>
        <v>0</v>
      </c>
      <c r="AZ144" s="267">
        <f>SaisieNote!AT97</f>
        <v>11.5</v>
      </c>
      <c r="BA144" s="263">
        <f t="shared" si="234"/>
        <v>2</v>
      </c>
      <c r="BB144" s="267">
        <f>SaisieNote!AV97</f>
        <v>11.5</v>
      </c>
      <c r="BC144" s="263">
        <f t="shared" si="235"/>
        <v>2</v>
      </c>
      <c r="BD144" s="258">
        <f t="shared" si="236"/>
        <v>10.333333333333334</v>
      </c>
      <c r="BE144" s="264">
        <f t="shared" si="237"/>
        <v>6</v>
      </c>
      <c r="BF144" s="258">
        <f t="shared" si="238"/>
        <v>10.592592592592593</v>
      </c>
      <c r="BG144" s="265">
        <f t="shared" si="239"/>
        <v>30</v>
      </c>
      <c r="BH144" s="262">
        <f t="shared" si="240"/>
        <v>10.882716049382715</v>
      </c>
      <c r="BI144" s="265">
        <f t="shared" si="241"/>
        <v>60</v>
      </c>
      <c r="BJ144" s="265">
        <f t="shared" si="242"/>
        <v>180</v>
      </c>
      <c r="BK144" s="261" t="str">
        <f t="shared" si="243"/>
        <v>Admis(e)</v>
      </c>
    </row>
    <row r="145" spans="1:65" ht="24" customHeight="1">
      <c r="A145" s="284">
        <v>12</v>
      </c>
      <c r="B145" s="176" t="s">
        <v>830</v>
      </c>
      <c r="C145" s="176" t="s">
        <v>833</v>
      </c>
      <c r="D145" s="176" t="s">
        <v>834</v>
      </c>
      <c r="E145" s="176" t="s">
        <v>831</v>
      </c>
      <c r="F145" s="176" t="s">
        <v>832</v>
      </c>
      <c r="G145" s="42">
        <f>SaisieNote!H98</f>
        <v>9</v>
      </c>
      <c r="H145" s="43">
        <f t="shared" si="205"/>
        <v>0</v>
      </c>
      <c r="I145" s="42">
        <f>SaisieNote!K98</f>
        <v>6.333333333333333</v>
      </c>
      <c r="J145" s="43">
        <f t="shared" si="206"/>
        <v>0</v>
      </c>
      <c r="K145" s="42">
        <f>SaisieNote!N98</f>
        <v>8</v>
      </c>
      <c r="L145" s="43">
        <f t="shared" si="207"/>
        <v>0</v>
      </c>
      <c r="M145" s="59">
        <f t="shared" si="208"/>
        <v>7.7777777777777777</v>
      </c>
      <c r="N145" s="45">
        <f t="shared" si="209"/>
        <v>0</v>
      </c>
      <c r="O145" s="42">
        <f>SaisieNote!P98</f>
        <v>14</v>
      </c>
      <c r="P145" s="43">
        <f t="shared" si="210"/>
        <v>3</v>
      </c>
      <c r="Q145" s="42">
        <f>SaisieNote!R98</f>
        <v>10</v>
      </c>
      <c r="R145" s="43">
        <f t="shared" si="211"/>
        <v>3</v>
      </c>
      <c r="S145" s="42">
        <f>SaisieNote!T98</f>
        <v>11.5</v>
      </c>
      <c r="T145" s="43">
        <f t="shared" si="212"/>
        <v>3</v>
      </c>
      <c r="U145" s="59">
        <f t="shared" si="213"/>
        <v>11.833333333333334</v>
      </c>
      <c r="V145" s="45">
        <f t="shared" si="214"/>
        <v>9</v>
      </c>
      <c r="W145" s="42">
        <f>SaisieNote!V98</f>
        <v>14</v>
      </c>
      <c r="X145" s="43">
        <f t="shared" si="215"/>
        <v>2</v>
      </c>
      <c r="Y145" s="42">
        <f>SaisieNote!X98</f>
        <v>6</v>
      </c>
      <c r="Z145" s="43">
        <f t="shared" si="216"/>
        <v>0</v>
      </c>
      <c r="AA145" s="42">
        <f>SaisieNote!Z98</f>
        <v>12</v>
      </c>
      <c r="AB145" s="43">
        <f t="shared" si="217"/>
        <v>2</v>
      </c>
      <c r="AC145" s="59">
        <f t="shared" si="218"/>
        <v>10.666666666666666</v>
      </c>
      <c r="AD145" s="45">
        <f t="shared" si="219"/>
        <v>6</v>
      </c>
      <c r="AE145" s="160">
        <f t="shared" si="220"/>
        <v>9.7716049382716044</v>
      </c>
      <c r="AF145" s="46">
        <f t="shared" si="221"/>
        <v>15</v>
      </c>
      <c r="AG145" s="81" t="str">
        <f t="shared" si="222"/>
        <v>Rattrapage</v>
      </c>
      <c r="AH145" s="58">
        <f>SaisieNote!AD98</f>
        <v>11</v>
      </c>
      <c r="AI145" s="58">
        <f t="shared" si="223"/>
        <v>5</v>
      </c>
      <c r="AJ145" s="58">
        <f>SaisieNote!AG98</f>
        <v>13.333333333333334</v>
      </c>
      <c r="AK145" s="58">
        <f t="shared" si="224"/>
        <v>5</v>
      </c>
      <c r="AL145" s="58">
        <f>SaisieNote!AJ98</f>
        <v>10.5</v>
      </c>
      <c r="AM145" s="84">
        <f t="shared" si="225"/>
        <v>5</v>
      </c>
      <c r="AN145" s="44">
        <f t="shared" si="226"/>
        <v>11.611111111111112</v>
      </c>
      <c r="AO145" s="85">
        <f t="shared" si="227"/>
        <v>15</v>
      </c>
      <c r="AP145" s="213">
        <f>SaisieNote!AL98</f>
        <v>8</v>
      </c>
      <c r="AQ145" s="213">
        <f t="shared" si="228"/>
        <v>0</v>
      </c>
      <c r="AR145" s="213">
        <f>SaisieNote!AN98</f>
        <v>10</v>
      </c>
      <c r="AS145" s="213">
        <f t="shared" si="229"/>
        <v>3</v>
      </c>
      <c r="AT145" s="213">
        <f>SaisieNote!AP98</f>
        <v>10</v>
      </c>
      <c r="AU145" s="84">
        <f t="shared" si="230"/>
        <v>3</v>
      </c>
      <c r="AV145" s="44">
        <f t="shared" si="231"/>
        <v>9.3333333333333339</v>
      </c>
      <c r="AW145" s="85">
        <f t="shared" si="232"/>
        <v>6</v>
      </c>
      <c r="AX145" s="67">
        <f>SaisieNote!AR98</f>
        <v>12.5</v>
      </c>
      <c r="AY145" s="84">
        <f t="shared" si="233"/>
        <v>2</v>
      </c>
      <c r="AZ145" s="67">
        <f>SaisieNote!AT98</f>
        <v>10</v>
      </c>
      <c r="BA145" s="84">
        <f t="shared" si="234"/>
        <v>2</v>
      </c>
      <c r="BB145" s="67">
        <f>SaisieNote!AV98</f>
        <v>10</v>
      </c>
      <c r="BC145" s="84">
        <f t="shared" si="235"/>
        <v>2</v>
      </c>
      <c r="BD145" s="44">
        <f t="shared" si="236"/>
        <v>10.833333333333334</v>
      </c>
      <c r="BE145" s="85">
        <f t="shared" si="237"/>
        <v>6</v>
      </c>
      <c r="BF145" s="65">
        <f t="shared" si="238"/>
        <v>10.679012345679014</v>
      </c>
      <c r="BG145" s="61">
        <f t="shared" si="239"/>
        <v>30</v>
      </c>
      <c r="BH145" s="62">
        <f t="shared" si="240"/>
        <v>10.22530864197531</v>
      </c>
      <c r="BI145" s="61">
        <f t="shared" si="241"/>
        <v>60</v>
      </c>
      <c r="BJ145" s="61">
        <f t="shared" si="242"/>
        <v>180</v>
      </c>
      <c r="BK145" s="81" t="str">
        <f t="shared" si="243"/>
        <v>Admis(e)</v>
      </c>
    </row>
    <row r="146" spans="1:65" ht="24" customHeight="1">
      <c r="A146" s="284">
        <v>13</v>
      </c>
      <c r="B146" s="176" t="s">
        <v>835</v>
      </c>
      <c r="C146" s="176" t="s">
        <v>837</v>
      </c>
      <c r="D146" s="176" t="s">
        <v>838</v>
      </c>
      <c r="E146" s="176" t="s">
        <v>836</v>
      </c>
      <c r="F146" s="176" t="s">
        <v>332</v>
      </c>
      <c r="G146" s="42">
        <f>SaisieNote!H99</f>
        <v>9.3333333333333339</v>
      </c>
      <c r="H146" s="43">
        <f t="shared" si="205"/>
        <v>0</v>
      </c>
      <c r="I146" s="42">
        <f>SaisieNote!K99</f>
        <v>10.333333333333334</v>
      </c>
      <c r="J146" s="43">
        <f t="shared" si="206"/>
        <v>5</v>
      </c>
      <c r="K146" s="42">
        <f>SaisieNote!N99</f>
        <v>8.6666666666666661</v>
      </c>
      <c r="L146" s="43">
        <f t="shared" si="207"/>
        <v>0</v>
      </c>
      <c r="M146" s="59">
        <f t="shared" si="208"/>
        <v>9.4444444444444446</v>
      </c>
      <c r="N146" s="45">
        <f t="shared" si="209"/>
        <v>5</v>
      </c>
      <c r="O146" s="42">
        <f>SaisieNote!P99</f>
        <v>15</v>
      </c>
      <c r="P146" s="43">
        <f t="shared" si="210"/>
        <v>3</v>
      </c>
      <c r="Q146" s="42">
        <f>SaisieNote!R99</f>
        <v>4</v>
      </c>
      <c r="R146" s="43">
        <f t="shared" si="211"/>
        <v>0</v>
      </c>
      <c r="S146" s="42">
        <f>SaisieNote!T99</f>
        <v>12.5</v>
      </c>
      <c r="T146" s="43">
        <f t="shared" si="212"/>
        <v>3</v>
      </c>
      <c r="U146" s="59">
        <f t="shared" si="213"/>
        <v>10.5</v>
      </c>
      <c r="V146" s="45">
        <f t="shared" si="214"/>
        <v>9</v>
      </c>
      <c r="W146" s="42">
        <f>SaisieNote!V99</f>
        <v>12.5</v>
      </c>
      <c r="X146" s="43">
        <f t="shared" si="215"/>
        <v>2</v>
      </c>
      <c r="Y146" s="42">
        <f>SaisieNote!X99</f>
        <v>5</v>
      </c>
      <c r="Z146" s="43">
        <f t="shared" si="216"/>
        <v>0</v>
      </c>
      <c r="AA146" s="42">
        <f>SaisieNote!Z99</f>
        <v>16</v>
      </c>
      <c r="AB146" s="43">
        <f t="shared" si="217"/>
        <v>2</v>
      </c>
      <c r="AC146" s="59">
        <f t="shared" si="218"/>
        <v>11.166666666666666</v>
      </c>
      <c r="AD146" s="45">
        <f t="shared" si="219"/>
        <v>6</v>
      </c>
      <c r="AE146" s="160">
        <f t="shared" si="220"/>
        <v>10.179012345679014</v>
      </c>
      <c r="AF146" s="46">
        <f t="shared" si="221"/>
        <v>30</v>
      </c>
      <c r="AG146" s="81" t="str">
        <f t="shared" si="222"/>
        <v>Admis(e)</v>
      </c>
      <c r="AH146" s="58">
        <f>SaisieNote!AD99</f>
        <v>10.666666666666666</v>
      </c>
      <c r="AI146" s="58">
        <f t="shared" si="223"/>
        <v>5</v>
      </c>
      <c r="AJ146" s="58">
        <f>SaisieNote!AG99</f>
        <v>9.6666666666666661</v>
      </c>
      <c r="AK146" s="58">
        <f t="shared" si="224"/>
        <v>0</v>
      </c>
      <c r="AL146" s="58">
        <f>SaisieNote!AJ99</f>
        <v>13.5</v>
      </c>
      <c r="AM146" s="84">
        <f t="shared" si="225"/>
        <v>5</v>
      </c>
      <c r="AN146" s="44">
        <f t="shared" si="226"/>
        <v>11.277777777777777</v>
      </c>
      <c r="AO146" s="85">
        <f t="shared" si="227"/>
        <v>15</v>
      </c>
      <c r="AP146" s="213">
        <f>SaisieNote!AL99</f>
        <v>6.5</v>
      </c>
      <c r="AQ146" s="213">
        <f t="shared" si="228"/>
        <v>0</v>
      </c>
      <c r="AR146" s="213">
        <f>SaisieNote!AN99</f>
        <v>10</v>
      </c>
      <c r="AS146" s="213">
        <f t="shared" si="229"/>
        <v>3</v>
      </c>
      <c r="AT146" s="213">
        <f>SaisieNote!AP99</f>
        <v>8.5</v>
      </c>
      <c r="AU146" s="84">
        <f t="shared" si="230"/>
        <v>0</v>
      </c>
      <c r="AV146" s="44">
        <f t="shared" si="231"/>
        <v>8.3333333333333339</v>
      </c>
      <c r="AW146" s="85">
        <f t="shared" si="232"/>
        <v>3</v>
      </c>
      <c r="AX146" s="67">
        <f>SaisieNote!AR99</f>
        <v>6</v>
      </c>
      <c r="AY146" s="84">
        <f t="shared" si="233"/>
        <v>0</v>
      </c>
      <c r="AZ146" s="67">
        <f>SaisieNote!AT99</f>
        <v>12</v>
      </c>
      <c r="BA146" s="84">
        <f t="shared" si="234"/>
        <v>2</v>
      </c>
      <c r="BB146" s="67">
        <f>SaisieNote!AV99</f>
        <v>12</v>
      </c>
      <c r="BC146" s="84">
        <f t="shared" si="235"/>
        <v>2</v>
      </c>
      <c r="BD146" s="44">
        <f t="shared" si="236"/>
        <v>10</v>
      </c>
      <c r="BE146" s="85">
        <f t="shared" si="237"/>
        <v>6</v>
      </c>
      <c r="BF146" s="65">
        <f t="shared" si="238"/>
        <v>10.012345679012345</v>
      </c>
      <c r="BG146" s="61">
        <f t="shared" si="239"/>
        <v>30</v>
      </c>
      <c r="BH146" s="62">
        <f t="shared" si="240"/>
        <v>10.095679012345681</v>
      </c>
      <c r="BI146" s="61">
        <f t="shared" si="241"/>
        <v>60</v>
      </c>
      <c r="BJ146" s="61">
        <f t="shared" si="242"/>
        <v>180</v>
      </c>
      <c r="BK146" s="81" t="str">
        <f t="shared" si="243"/>
        <v>Admis(e)</v>
      </c>
    </row>
    <row r="147" spans="1:65" ht="24" customHeight="1">
      <c r="A147" s="284">
        <v>14</v>
      </c>
      <c r="B147" s="176" t="s">
        <v>839</v>
      </c>
      <c r="C147" s="176" t="s">
        <v>841</v>
      </c>
      <c r="D147" s="176" t="s">
        <v>842</v>
      </c>
      <c r="E147" s="176" t="s">
        <v>840</v>
      </c>
      <c r="F147" s="176" t="s">
        <v>5</v>
      </c>
      <c r="G147" s="42">
        <f>SaisieNote!H100</f>
        <v>8.6666666666666661</v>
      </c>
      <c r="H147" s="43">
        <f t="shared" si="205"/>
        <v>0</v>
      </c>
      <c r="I147" s="42">
        <f>SaisieNote!K100</f>
        <v>7.333333333333333</v>
      </c>
      <c r="J147" s="43">
        <f t="shared" si="206"/>
        <v>0</v>
      </c>
      <c r="K147" s="42">
        <f>SaisieNote!N100</f>
        <v>9</v>
      </c>
      <c r="L147" s="43">
        <f t="shared" si="207"/>
        <v>0</v>
      </c>
      <c r="M147" s="59">
        <f t="shared" si="208"/>
        <v>8.3333333333333339</v>
      </c>
      <c r="N147" s="45">
        <f t="shared" si="209"/>
        <v>0</v>
      </c>
      <c r="O147" s="42">
        <f>SaisieNote!P100</f>
        <v>11</v>
      </c>
      <c r="P147" s="43">
        <f t="shared" si="210"/>
        <v>3</v>
      </c>
      <c r="Q147" s="42">
        <f>SaisieNote!R100</f>
        <v>6.5</v>
      </c>
      <c r="R147" s="43">
        <f t="shared" si="211"/>
        <v>0</v>
      </c>
      <c r="S147" s="42">
        <f>SaisieNote!T100</f>
        <v>10.5</v>
      </c>
      <c r="T147" s="43">
        <f t="shared" si="212"/>
        <v>3</v>
      </c>
      <c r="U147" s="59">
        <f t="shared" si="213"/>
        <v>9.3333333333333339</v>
      </c>
      <c r="V147" s="45">
        <f t="shared" si="214"/>
        <v>6</v>
      </c>
      <c r="W147" s="42">
        <f>SaisieNote!V100</f>
        <v>14.5</v>
      </c>
      <c r="X147" s="43">
        <f t="shared" si="215"/>
        <v>2</v>
      </c>
      <c r="Y147" s="42">
        <f>SaisieNote!X100</f>
        <v>11</v>
      </c>
      <c r="Z147" s="43">
        <f t="shared" si="216"/>
        <v>2</v>
      </c>
      <c r="AA147" s="42">
        <f>SaisieNote!Z100</f>
        <v>10</v>
      </c>
      <c r="AB147" s="43">
        <f t="shared" si="217"/>
        <v>2</v>
      </c>
      <c r="AC147" s="59">
        <f t="shared" si="218"/>
        <v>11.833333333333334</v>
      </c>
      <c r="AD147" s="45">
        <f t="shared" si="219"/>
        <v>6</v>
      </c>
      <c r="AE147" s="160">
        <f t="shared" si="220"/>
        <v>9.4444444444444446</v>
      </c>
      <c r="AF147" s="46">
        <f t="shared" si="221"/>
        <v>12</v>
      </c>
      <c r="AG147" s="81" t="str">
        <f t="shared" si="222"/>
        <v>Rattrapage</v>
      </c>
      <c r="AH147" s="58">
        <f>SaisieNote!AD100</f>
        <v>11.833333333333334</v>
      </c>
      <c r="AI147" s="58">
        <f t="shared" si="223"/>
        <v>5</v>
      </c>
      <c r="AJ147" s="58">
        <f>SaisieNote!AG100</f>
        <v>14.333333333333334</v>
      </c>
      <c r="AK147" s="58">
        <f t="shared" si="224"/>
        <v>5</v>
      </c>
      <c r="AL147" s="58">
        <f>SaisieNote!AJ100</f>
        <v>11.5</v>
      </c>
      <c r="AM147" s="84">
        <f t="shared" si="225"/>
        <v>5</v>
      </c>
      <c r="AN147" s="44">
        <f t="shared" si="226"/>
        <v>12.555555555555557</v>
      </c>
      <c r="AO147" s="85">
        <f t="shared" si="227"/>
        <v>15</v>
      </c>
      <c r="AP147" s="213">
        <f>SaisieNote!AL100</f>
        <v>7</v>
      </c>
      <c r="AQ147" s="213">
        <f t="shared" si="228"/>
        <v>0</v>
      </c>
      <c r="AR147" s="213">
        <f>SaisieNote!AN100</f>
        <v>6.5</v>
      </c>
      <c r="AS147" s="213">
        <f t="shared" si="229"/>
        <v>0</v>
      </c>
      <c r="AT147" s="213">
        <f>SaisieNote!AP100</f>
        <v>14</v>
      </c>
      <c r="AU147" s="84">
        <f t="shared" si="230"/>
        <v>3</v>
      </c>
      <c r="AV147" s="44">
        <f t="shared" si="231"/>
        <v>9.1666666666666661</v>
      </c>
      <c r="AW147" s="85">
        <f t="shared" si="232"/>
        <v>3</v>
      </c>
      <c r="AX147" s="67">
        <f>SaisieNote!AR100</f>
        <v>11</v>
      </c>
      <c r="AY147" s="84">
        <f t="shared" si="233"/>
        <v>2</v>
      </c>
      <c r="AZ147" s="67">
        <f>SaisieNote!AT100</f>
        <v>10</v>
      </c>
      <c r="BA147" s="84">
        <f t="shared" si="234"/>
        <v>2</v>
      </c>
      <c r="BB147" s="67">
        <f>SaisieNote!AV100</f>
        <v>14</v>
      </c>
      <c r="BC147" s="84">
        <f t="shared" si="235"/>
        <v>2</v>
      </c>
      <c r="BD147" s="44">
        <f t="shared" si="236"/>
        <v>11.666666666666666</v>
      </c>
      <c r="BE147" s="85">
        <f t="shared" si="237"/>
        <v>6</v>
      </c>
      <c r="BF147" s="65">
        <f t="shared" si="238"/>
        <v>11.228395061728396</v>
      </c>
      <c r="BG147" s="61">
        <f t="shared" si="239"/>
        <v>30</v>
      </c>
      <c r="BH147" s="62">
        <f t="shared" si="240"/>
        <v>10.336419753086421</v>
      </c>
      <c r="BI147" s="61">
        <f t="shared" si="241"/>
        <v>60</v>
      </c>
      <c r="BJ147" s="61">
        <f t="shared" si="242"/>
        <v>180</v>
      </c>
      <c r="BK147" s="81" t="str">
        <f t="shared" si="243"/>
        <v>Admis(e)</v>
      </c>
    </row>
    <row r="148" spans="1:65" ht="24" customHeight="1">
      <c r="A148" s="284">
        <v>15</v>
      </c>
      <c r="B148" s="176" t="s">
        <v>426</v>
      </c>
      <c r="C148" s="176" t="s">
        <v>427</v>
      </c>
      <c r="D148" s="176" t="s">
        <v>66</v>
      </c>
      <c r="E148" s="176" t="s">
        <v>843</v>
      </c>
      <c r="F148" s="176" t="s">
        <v>50</v>
      </c>
      <c r="G148" s="42">
        <f>SaisieNote!H101</f>
        <v>12</v>
      </c>
      <c r="H148" s="43">
        <f t="shared" si="205"/>
        <v>5</v>
      </c>
      <c r="I148" s="42">
        <f>SaisieNote!K101</f>
        <v>7.5</v>
      </c>
      <c r="J148" s="43">
        <f t="shared" si="206"/>
        <v>0</v>
      </c>
      <c r="K148" s="42">
        <f>SaisieNote!N101</f>
        <v>8.3333333333333339</v>
      </c>
      <c r="L148" s="43">
        <f t="shared" si="207"/>
        <v>0</v>
      </c>
      <c r="M148" s="59">
        <f t="shared" si="208"/>
        <v>9.2777777777777786</v>
      </c>
      <c r="N148" s="45">
        <f t="shared" si="209"/>
        <v>5</v>
      </c>
      <c r="O148" s="42">
        <f>SaisieNote!P101</f>
        <v>10</v>
      </c>
      <c r="P148" s="43">
        <f t="shared" si="210"/>
        <v>3</v>
      </c>
      <c r="Q148" s="42">
        <f>SaisieNote!R101</f>
        <v>6.5</v>
      </c>
      <c r="R148" s="43">
        <f t="shared" si="211"/>
        <v>0</v>
      </c>
      <c r="S148" s="42">
        <f>SaisieNote!T101</f>
        <v>10</v>
      </c>
      <c r="T148" s="43">
        <f t="shared" si="212"/>
        <v>3</v>
      </c>
      <c r="U148" s="59">
        <f t="shared" si="213"/>
        <v>8.8333333333333339</v>
      </c>
      <c r="V148" s="45">
        <f t="shared" si="214"/>
        <v>6</v>
      </c>
      <c r="W148" s="42">
        <f>SaisieNote!V101</f>
        <v>5.5</v>
      </c>
      <c r="X148" s="43">
        <f t="shared" si="215"/>
        <v>0</v>
      </c>
      <c r="Y148" s="42">
        <f>SaisieNote!X101</f>
        <v>11.5</v>
      </c>
      <c r="Z148" s="43">
        <f t="shared" si="216"/>
        <v>2</v>
      </c>
      <c r="AA148" s="42">
        <f>SaisieNote!Z101</f>
        <v>10</v>
      </c>
      <c r="AB148" s="43">
        <f t="shared" si="217"/>
        <v>2</v>
      </c>
      <c r="AC148" s="59">
        <f t="shared" si="218"/>
        <v>9</v>
      </c>
      <c r="AD148" s="45">
        <f t="shared" si="219"/>
        <v>4</v>
      </c>
      <c r="AE148" s="160">
        <f t="shared" si="220"/>
        <v>9.067901234567902</v>
      </c>
      <c r="AF148" s="46">
        <f t="shared" si="221"/>
        <v>15</v>
      </c>
      <c r="AG148" s="81" t="str">
        <f t="shared" si="222"/>
        <v>Rattrapage</v>
      </c>
      <c r="AH148" s="58">
        <f>SaisieNote!AD101</f>
        <v>10</v>
      </c>
      <c r="AI148" s="58">
        <f t="shared" si="223"/>
        <v>5</v>
      </c>
      <c r="AJ148" s="58">
        <f>SaisieNote!AG101</f>
        <v>6.666666666666667</v>
      </c>
      <c r="AK148" s="58">
        <f t="shared" si="224"/>
        <v>0</v>
      </c>
      <c r="AL148" s="58">
        <f>SaisieNote!AJ101</f>
        <v>11</v>
      </c>
      <c r="AM148" s="84">
        <f t="shared" si="225"/>
        <v>5</v>
      </c>
      <c r="AN148" s="44">
        <f t="shared" si="226"/>
        <v>9.2222222222222232</v>
      </c>
      <c r="AO148" s="85">
        <f t="shared" si="227"/>
        <v>10</v>
      </c>
      <c r="AP148" s="213">
        <f>SaisieNote!AL101</f>
        <v>10</v>
      </c>
      <c r="AQ148" s="213">
        <f t="shared" si="228"/>
        <v>3</v>
      </c>
      <c r="AR148" s="213">
        <f>SaisieNote!AN101</f>
        <v>7.5</v>
      </c>
      <c r="AS148" s="213">
        <f t="shared" si="229"/>
        <v>0</v>
      </c>
      <c r="AT148" s="213">
        <f>SaisieNote!AP101</f>
        <v>10.5</v>
      </c>
      <c r="AU148" s="84">
        <f t="shared" si="230"/>
        <v>3</v>
      </c>
      <c r="AV148" s="44">
        <f t="shared" si="231"/>
        <v>9.3333333333333339</v>
      </c>
      <c r="AW148" s="85">
        <f t="shared" si="232"/>
        <v>6</v>
      </c>
      <c r="AX148" s="67">
        <f>SaisieNote!AR101</f>
        <v>11</v>
      </c>
      <c r="AY148" s="84">
        <f t="shared" si="233"/>
        <v>2</v>
      </c>
      <c r="AZ148" s="67">
        <f>SaisieNote!AT101</f>
        <v>10</v>
      </c>
      <c r="BA148" s="84">
        <f t="shared" si="234"/>
        <v>2</v>
      </c>
      <c r="BB148" s="67">
        <f>SaisieNote!AV101</f>
        <v>11.5</v>
      </c>
      <c r="BC148" s="84">
        <f t="shared" si="235"/>
        <v>2</v>
      </c>
      <c r="BD148" s="44">
        <f t="shared" si="236"/>
        <v>10.833333333333334</v>
      </c>
      <c r="BE148" s="85">
        <f t="shared" si="237"/>
        <v>6</v>
      </c>
      <c r="BF148" s="65">
        <f t="shared" si="238"/>
        <v>9.6172839506172849</v>
      </c>
      <c r="BG148" s="61">
        <f t="shared" si="239"/>
        <v>22</v>
      </c>
      <c r="BH148" s="62">
        <f t="shared" si="240"/>
        <v>9.3425925925925934</v>
      </c>
      <c r="BI148" s="61">
        <f t="shared" si="241"/>
        <v>37</v>
      </c>
      <c r="BJ148" s="61">
        <f t="shared" si="242"/>
        <v>37</v>
      </c>
      <c r="BK148" s="297" t="s">
        <v>500</v>
      </c>
    </row>
    <row r="149" spans="1:65" ht="24" customHeight="1">
      <c r="A149" s="284">
        <v>16</v>
      </c>
      <c r="B149" s="176" t="s">
        <v>844</v>
      </c>
      <c r="C149" s="176" t="s">
        <v>846</v>
      </c>
      <c r="D149" s="176" t="s">
        <v>847</v>
      </c>
      <c r="E149" s="176" t="s">
        <v>845</v>
      </c>
      <c r="F149" s="176" t="s">
        <v>8</v>
      </c>
      <c r="G149" s="42">
        <f>SaisieNote!H102</f>
        <v>6.833333333333333</v>
      </c>
      <c r="H149" s="43">
        <f t="shared" si="205"/>
        <v>0</v>
      </c>
      <c r="I149" s="42">
        <f>SaisieNote!K102</f>
        <v>10.666666666666666</v>
      </c>
      <c r="J149" s="43">
        <f t="shared" si="206"/>
        <v>5</v>
      </c>
      <c r="K149" s="42">
        <f>SaisieNote!N102</f>
        <v>11</v>
      </c>
      <c r="L149" s="43">
        <f t="shared" si="207"/>
        <v>5</v>
      </c>
      <c r="M149" s="59">
        <f t="shared" si="208"/>
        <v>9.5</v>
      </c>
      <c r="N149" s="45">
        <f t="shared" si="209"/>
        <v>10</v>
      </c>
      <c r="O149" s="42">
        <f>SaisieNote!P102</f>
        <v>11.5</v>
      </c>
      <c r="P149" s="43">
        <f t="shared" si="210"/>
        <v>3</v>
      </c>
      <c r="Q149" s="42">
        <f>SaisieNote!R102</f>
        <v>7</v>
      </c>
      <c r="R149" s="43">
        <f t="shared" si="211"/>
        <v>0</v>
      </c>
      <c r="S149" s="42">
        <f>SaisieNote!T102</f>
        <v>13.5</v>
      </c>
      <c r="T149" s="43">
        <f t="shared" si="212"/>
        <v>3</v>
      </c>
      <c r="U149" s="59">
        <f t="shared" si="213"/>
        <v>10.666666666666666</v>
      </c>
      <c r="V149" s="45">
        <f t="shared" si="214"/>
        <v>9</v>
      </c>
      <c r="W149" s="42">
        <f>SaisieNote!V102</f>
        <v>12</v>
      </c>
      <c r="X149" s="43">
        <f t="shared" si="215"/>
        <v>2</v>
      </c>
      <c r="Y149" s="42">
        <f>SaisieNote!X102</f>
        <v>7</v>
      </c>
      <c r="Z149" s="43">
        <f t="shared" si="216"/>
        <v>0</v>
      </c>
      <c r="AA149" s="42">
        <f>SaisieNote!Z102</f>
        <v>11.5</v>
      </c>
      <c r="AB149" s="43">
        <f t="shared" si="217"/>
        <v>2</v>
      </c>
      <c r="AC149" s="59">
        <f t="shared" si="218"/>
        <v>10.166666666666666</v>
      </c>
      <c r="AD149" s="45">
        <f t="shared" si="219"/>
        <v>6</v>
      </c>
      <c r="AE149" s="160">
        <f t="shared" si="220"/>
        <v>10.037037037037036</v>
      </c>
      <c r="AF149" s="46">
        <f t="shared" si="221"/>
        <v>30</v>
      </c>
      <c r="AG149" s="81" t="s">
        <v>1191</v>
      </c>
      <c r="AH149" s="58">
        <f>SaisieNote!AD102</f>
        <v>7.5</v>
      </c>
      <c r="AI149" s="58">
        <f t="shared" si="223"/>
        <v>0</v>
      </c>
      <c r="AJ149" s="58">
        <f>SaisieNote!AG102</f>
        <v>10.5</v>
      </c>
      <c r="AK149" s="58">
        <f t="shared" si="224"/>
        <v>5</v>
      </c>
      <c r="AL149" s="58">
        <f>SaisieNote!AJ102</f>
        <v>12.666666666666666</v>
      </c>
      <c r="AM149" s="84">
        <f t="shared" si="225"/>
        <v>5</v>
      </c>
      <c r="AN149" s="44">
        <f t="shared" si="226"/>
        <v>10.222222222222221</v>
      </c>
      <c r="AO149" s="85">
        <f t="shared" si="227"/>
        <v>15</v>
      </c>
      <c r="AP149" s="213">
        <f>SaisieNote!AL102</f>
        <v>7</v>
      </c>
      <c r="AQ149" s="213">
        <f t="shared" si="228"/>
        <v>0</v>
      </c>
      <c r="AR149" s="213">
        <f>SaisieNote!AN102</f>
        <v>4</v>
      </c>
      <c r="AS149" s="213">
        <f t="shared" si="229"/>
        <v>0</v>
      </c>
      <c r="AT149" s="213">
        <f>SaisieNote!AP102</f>
        <v>12</v>
      </c>
      <c r="AU149" s="84">
        <f t="shared" si="230"/>
        <v>3</v>
      </c>
      <c r="AV149" s="44">
        <f t="shared" si="231"/>
        <v>7.666666666666667</v>
      </c>
      <c r="AW149" s="85">
        <f t="shared" si="232"/>
        <v>3</v>
      </c>
      <c r="AX149" s="67">
        <f>SaisieNote!AR102</f>
        <v>12.5</v>
      </c>
      <c r="AY149" s="84">
        <f t="shared" si="233"/>
        <v>2</v>
      </c>
      <c r="AZ149" s="67">
        <f>SaisieNote!AT102</f>
        <v>10</v>
      </c>
      <c r="BA149" s="84">
        <f t="shared" si="234"/>
        <v>2</v>
      </c>
      <c r="BB149" s="67">
        <f>SaisieNote!AV102</f>
        <v>10.5</v>
      </c>
      <c r="BC149" s="84">
        <f t="shared" si="235"/>
        <v>2</v>
      </c>
      <c r="BD149" s="44">
        <f t="shared" si="236"/>
        <v>11</v>
      </c>
      <c r="BE149" s="85">
        <f t="shared" si="237"/>
        <v>6</v>
      </c>
      <c r="BF149" s="65">
        <f t="shared" si="238"/>
        <v>9.5432098765432087</v>
      </c>
      <c r="BG149" s="61">
        <f t="shared" si="239"/>
        <v>24</v>
      </c>
      <c r="BH149" s="62">
        <f t="shared" si="240"/>
        <v>9.7901234567901234</v>
      </c>
      <c r="BI149" s="61">
        <f t="shared" si="241"/>
        <v>54</v>
      </c>
      <c r="BJ149" s="61">
        <f t="shared" si="242"/>
        <v>54</v>
      </c>
      <c r="BK149" s="296" t="s">
        <v>500</v>
      </c>
    </row>
    <row r="150" spans="1:65" ht="24" customHeight="1">
      <c r="A150" s="284">
        <v>17</v>
      </c>
      <c r="B150" s="176" t="s">
        <v>428</v>
      </c>
      <c r="C150" s="176" t="s">
        <v>429</v>
      </c>
      <c r="D150" s="176" t="s">
        <v>430</v>
      </c>
      <c r="E150" s="176" t="s">
        <v>852</v>
      </c>
      <c r="F150" s="176" t="s">
        <v>77</v>
      </c>
      <c r="G150" s="42">
        <f>SaisieNote!H103</f>
        <v>9.5</v>
      </c>
      <c r="H150" s="43">
        <f t="shared" si="205"/>
        <v>0</v>
      </c>
      <c r="I150" s="42">
        <f>SaisieNote!K103</f>
        <v>8</v>
      </c>
      <c r="J150" s="43">
        <f t="shared" si="206"/>
        <v>0</v>
      </c>
      <c r="K150" s="42">
        <f>SaisieNote!N103</f>
        <v>13.17</v>
      </c>
      <c r="L150" s="43">
        <f t="shared" si="207"/>
        <v>5</v>
      </c>
      <c r="M150" s="59">
        <f t="shared" si="208"/>
        <v>10.223333333333334</v>
      </c>
      <c r="N150" s="45">
        <f t="shared" si="209"/>
        <v>15</v>
      </c>
      <c r="O150" s="42">
        <f>SaisieNote!P103</f>
        <v>5</v>
      </c>
      <c r="P150" s="43">
        <f t="shared" si="210"/>
        <v>0</v>
      </c>
      <c r="Q150" s="42">
        <f>SaisieNote!R103</f>
        <v>3</v>
      </c>
      <c r="R150" s="43">
        <f t="shared" si="211"/>
        <v>0</v>
      </c>
      <c r="S150" s="42">
        <f>SaisieNote!T103</f>
        <v>6</v>
      </c>
      <c r="T150" s="43">
        <f t="shared" si="212"/>
        <v>0</v>
      </c>
      <c r="U150" s="59">
        <f t="shared" si="213"/>
        <v>4.666666666666667</v>
      </c>
      <c r="V150" s="45">
        <f t="shared" si="214"/>
        <v>0</v>
      </c>
      <c r="W150" s="42">
        <f>SaisieNote!V103</f>
        <v>0</v>
      </c>
      <c r="X150" s="43">
        <f t="shared" si="215"/>
        <v>0</v>
      </c>
      <c r="Y150" s="42">
        <f>SaisieNote!X103</f>
        <v>2</v>
      </c>
      <c r="Z150" s="43">
        <f t="shared" si="216"/>
        <v>0</v>
      </c>
      <c r="AA150" s="42">
        <f>SaisieNote!Z103</f>
        <v>9</v>
      </c>
      <c r="AB150" s="43">
        <f t="shared" si="217"/>
        <v>0</v>
      </c>
      <c r="AC150" s="59">
        <f t="shared" si="218"/>
        <v>3.6666666666666665</v>
      </c>
      <c r="AD150" s="45">
        <f t="shared" si="219"/>
        <v>0</v>
      </c>
      <c r="AE150" s="160">
        <f t="shared" si="220"/>
        <v>6.9140740740740743</v>
      </c>
      <c r="AF150" s="46">
        <f t="shared" si="221"/>
        <v>15</v>
      </c>
      <c r="AG150" s="81" t="str">
        <f t="shared" si="222"/>
        <v>Rattrapage</v>
      </c>
      <c r="AH150" s="58">
        <f>SaisieNote!AD103</f>
        <v>6.333333333333333</v>
      </c>
      <c r="AI150" s="58">
        <f t="shared" si="223"/>
        <v>0</v>
      </c>
      <c r="AJ150" s="58">
        <f>SaisieNote!AG103</f>
        <v>5.5</v>
      </c>
      <c r="AK150" s="58">
        <f t="shared" si="224"/>
        <v>0</v>
      </c>
      <c r="AL150" s="58">
        <f>SaisieNote!AJ103</f>
        <v>8.6666666666666661</v>
      </c>
      <c r="AM150" s="84">
        <f t="shared" si="225"/>
        <v>0</v>
      </c>
      <c r="AN150" s="44">
        <f t="shared" si="226"/>
        <v>6.833333333333333</v>
      </c>
      <c r="AO150" s="85">
        <f t="shared" si="227"/>
        <v>0</v>
      </c>
      <c r="AP150" s="213">
        <f>SaisieNote!AL103</f>
        <v>7</v>
      </c>
      <c r="AQ150" s="213">
        <f t="shared" si="228"/>
        <v>0</v>
      </c>
      <c r="AR150" s="213">
        <f>SaisieNote!AN103</f>
        <v>6.5</v>
      </c>
      <c r="AS150" s="213">
        <f t="shared" si="229"/>
        <v>0</v>
      </c>
      <c r="AT150" s="213">
        <f>SaisieNote!AP103</f>
        <v>10</v>
      </c>
      <c r="AU150" s="84">
        <f t="shared" si="230"/>
        <v>3</v>
      </c>
      <c r="AV150" s="44">
        <f t="shared" si="231"/>
        <v>7.833333333333333</v>
      </c>
      <c r="AW150" s="85">
        <f t="shared" si="232"/>
        <v>3</v>
      </c>
      <c r="AX150" s="67">
        <f>SaisieNote!AR103</f>
        <v>12</v>
      </c>
      <c r="AY150" s="84">
        <f t="shared" si="233"/>
        <v>2</v>
      </c>
      <c r="AZ150" s="67">
        <f>SaisieNote!AT103</f>
        <v>10.5</v>
      </c>
      <c r="BA150" s="84">
        <f t="shared" si="234"/>
        <v>2</v>
      </c>
      <c r="BB150" s="67">
        <f>SaisieNote!AV103</f>
        <v>12.5</v>
      </c>
      <c r="BC150" s="84">
        <f t="shared" si="235"/>
        <v>2</v>
      </c>
      <c r="BD150" s="44">
        <f t="shared" si="236"/>
        <v>11.666666666666666</v>
      </c>
      <c r="BE150" s="85">
        <f t="shared" si="237"/>
        <v>6</v>
      </c>
      <c r="BF150" s="65">
        <f t="shared" si="238"/>
        <v>8.2407407407407405</v>
      </c>
      <c r="BG150" s="61">
        <f t="shared" si="239"/>
        <v>9</v>
      </c>
      <c r="BH150" s="62">
        <f t="shared" si="240"/>
        <v>7.5774074074074074</v>
      </c>
      <c r="BI150" s="61">
        <f t="shared" si="241"/>
        <v>24</v>
      </c>
      <c r="BJ150" s="61">
        <f t="shared" si="242"/>
        <v>24</v>
      </c>
      <c r="BK150" s="296" t="s">
        <v>500</v>
      </c>
    </row>
    <row r="151" spans="1:65" ht="24" customHeight="1">
      <c r="A151" s="284">
        <v>18</v>
      </c>
      <c r="B151" s="176" t="s">
        <v>432</v>
      </c>
      <c r="C151" s="176" t="s">
        <v>433</v>
      </c>
      <c r="D151" s="176" t="s">
        <v>434</v>
      </c>
      <c r="E151" s="176" t="s">
        <v>862</v>
      </c>
      <c r="F151" s="176" t="s">
        <v>5</v>
      </c>
      <c r="G151" s="42">
        <f>SaisieNote!H104</f>
        <v>9.5</v>
      </c>
      <c r="H151" s="43">
        <f t="shared" si="205"/>
        <v>0</v>
      </c>
      <c r="I151" s="42">
        <f>SaisieNote!K104</f>
        <v>9.6666666666666661</v>
      </c>
      <c r="J151" s="43">
        <f t="shared" si="206"/>
        <v>0</v>
      </c>
      <c r="K151" s="42">
        <f>SaisieNote!N104</f>
        <v>10.33</v>
      </c>
      <c r="L151" s="43">
        <f t="shared" si="207"/>
        <v>5</v>
      </c>
      <c r="M151" s="59">
        <f t="shared" si="208"/>
        <v>9.8322222222222209</v>
      </c>
      <c r="N151" s="45">
        <f t="shared" si="209"/>
        <v>5</v>
      </c>
      <c r="O151" s="42">
        <f>SaisieNote!P104</f>
        <v>11</v>
      </c>
      <c r="P151" s="43">
        <f t="shared" si="210"/>
        <v>3</v>
      </c>
      <c r="Q151" s="42">
        <f>SaisieNote!R104</f>
        <v>8</v>
      </c>
      <c r="R151" s="43">
        <f t="shared" si="211"/>
        <v>0</v>
      </c>
      <c r="S151" s="42">
        <f>SaisieNote!T104</f>
        <v>14</v>
      </c>
      <c r="T151" s="43">
        <f t="shared" si="212"/>
        <v>3</v>
      </c>
      <c r="U151" s="59">
        <f t="shared" si="213"/>
        <v>11</v>
      </c>
      <c r="V151" s="45">
        <f t="shared" si="214"/>
        <v>9</v>
      </c>
      <c r="W151" s="42">
        <f>SaisieNote!V104</f>
        <v>6</v>
      </c>
      <c r="X151" s="43">
        <f t="shared" si="215"/>
        <v>0</v>
      </c>
      <c r="Y151" s="42">
        <f>SaisieNote!X104</f>
        <v>5</v>
      </c>
      <c r="Z151" s="43">
        <f t="shared" si="216"/>
        <v>0</v>
      </c>
      <c r="AA151" s="42">
        <f>SaisieNote!Z104</f>
        <v>5</v>
      </c>
      <c r="AB151" s="43">
        <f t="shared" si="217"/>
        <v>0</v>
      </c>
      <c r="AC151" s="59">
        <f t="shared" si="218"/>
        <v>5.333333333333333</v>
      </c>
      <c r="AD151" s="45">
        <f t="shared" si="219"/>
        <v>0</v>
      </c>
      <c r="AE151" s="160">
        <f t="shared" si="220"/>
        <v>9.2217283950617279</v>
      </c>
      <c r="AF151" s="46">
        <f t="shared" si="221"/>
        <v>14</v>
      </c>
      <c r="AG151" s="81" t="str">
        <f t="shared" si="222"/>
        <v>Rattrapage</v>
      </c>
      <c r="AH151" s="58">
        <f>SaisieNote!AD104</f>
        <v>10.166666666666666</v>
      </c>
      <c r="AI151" s="58">
        <f t="shared" si="223"/>
        <v>5</v>
      </c>
      <c r="AJ151" s="58">
        <f>SaisieNote!AG104</f>
        <v>14.166666666666666</v>
      </c>
      <c r="AK151" s="58">
        <f t="shared" si="224"/>
        <v>5</v>
      </c>
      <c r="AL151" s="58">
        <f>SaisieNote!AJ104</f>
        <v>13.17</v>
      </c>
      <c r="AM151" s="84">
        <f t="shared" si="225"/>
        <v>5</v>
      </c>
      <c r="AN151" s="44">
        <f t="shared" si="226"/>
        <v>12.50111111111111</v>
      </c>
      <c r="AO151" s="85">
        <f t="shared" si="227"/>
        <v>15</v>
      </c>
      <c r="AP151" s="213">
        <f>SaisieNote!AL104</f>
        <v>6</v>
      </c>
      <c r="AQ151" s="213">
        <f t="shared" si="228"/>
        <v>0</v>
      </c>
      <c r="AR151" s="213">
        <f>SaisieNote!AN104</f>
        <v>12</v>
      </c>
      <c r="AS151" s="213">
        <f t="shared" si="229"/>
        <v>3</v>
      </c>
      <c r="AT151" s="213">
        <f>SaisieNote!AP104</f>
        <v>11</v>
      </c>
      <c r="AU151" s="84">
        <f t="shared" si="230"/>
        <v>3</v>
      </c>
      <c r="AV151" s="44">
        <f t="shared" si="231"/>
        <v>9.6666666666666661</v>
      </c>
      <c r="AW151" s="85">
        <f t="shared" si="232"/>
        <v>6</v>
      </c>
      <c r="AX151" s="67">
        <f>SaisieNote!AR104</f>
        <v>11</v>
      </c>
      <c r="AY151" s="84">
        <f t="shared" si="233"/>
        <v>2</v>
      </c>
      <c r="AZ151" s="67">
        <f>SaisieNote!AT104</f>
        <v>10.5</v>
      </c>
      <c r="BA151" s="84">
        <f t="shared" si="234"/>
        <v>2</v>
      </c>
      <c r="BB151" s="67">
        <f>SaisieNote!AV104</f>
        <v>13.5</v>
      </c>
      <c r="BC151" s="84">
        <f t="shared" si="235"/>
        <v>2</v>
      </c>
      <c r="BD151" s="44">
        <f t="shared" si="236"/>
        <v>11.666666666666666</v>
      </c>
      <c r="BE151" s="85">
        <f t="shared" si="237"/>
        <v>6</v>
      </c>
      <c r="BF151" s="65">
        <f t="shared" si="238"/>
        <v>11.370864197530864</v>
      </c>
      <c r="BG151" s="61">
        <f t="shared" si="239"/>
        <v>30</v>
      </c>
      <c r="BH151" s="62">
        <f t="shared" si="240"/>
        <v>10.296296296296296</v>
      </c>
      <c r="BI151" s="61">
        <f t="shared" si="241"/>
        <v>60</v>
      </c>
      <c r="BJ151" s="61">
        <f t="shared" si="242"/>
        <v>180</v>
      </c>
      <c r="BK151" s="81" t="str">
        <f t="shared" si="243"/>
        <v>Admis(e)</v>
      </c>
    </row>
    <row r="152" spans="1:65" s="11" customFormat="1" ht="20.25" customHeight="1">
      <c r="A152" s="49"/>
      <c r="B152" s="193"/>
      <c r="C152" s="193"/>
      <c r="D152" s="193"/>
      <c r="E152" s="193"/>
      <c r="F152" s="193"/>
      <c r="G152" s="70"/>
      <c r="H152" s="68"/>
      <c r="I152" s="70"/>
      <c r="J152" s="68"/>
      <c r="K152" s="70"/>
      <c r="L152" s="68"/>
      <c r="M152" s="72"/>
      <c r="N152" s="68"/>
      <c r="O152" s="70"/>
      <c r="P152" s="68"/>
      <c r="Q152" s="70"/>
      <c r="R152" s="68"/>
      <c r="S152" s="70"/>
      <c r="T152" s="68"/>
      <c r="U152" s="72"/>
      <c r="V152" s="68"/>
      <c r="W152" s="70"/>
      <c r="X152" s="68"/>
      <c r="Y152" s="70"/>
      <c r="Z152" s="68"/>
      <c r="AA152" s="70"/>
      <c r="AB152" s="68"/>
      <c r="AC152" s="72"/>
      <c r="AD152" s="68"/>
      <c r="AE152" s="72"/>
      <c r="AF152" s="71"/>
      <c r="AG152" s="75"/>
      <c r="AH152" s="70"/>
      <c r="AI152" s="157"/>
      <c r="AJ152" s="78"/>
      <c r="AK152" s="157"/>
      <c r="AL152" s="78"/>
      <c r="AM152" s="157"/>
      <c r="AN152" s="70"/>
      <c r="AO152" s="158"/>
      <c r="AP152" s="78"/>
      <c r="AQ152" s="157"/>
      <c r="AR152" s="78"/>
      <c r="AS152" s="157"/>
      <c r="AT152" s="78"/>
      <c r="AU152" s="157"/>
      <c r="AV152" s="70"/>
      <c r="AW152" s="158"/>
      <c r="AX152" s="78"/>
      <c r="AY152" s="157"/>
      <c r="AZ152" s="78"/>
      <c r="BA152" s="157"/>
      <c r="BB152" s="78"/>
      <c r="BC152" s="157"/>
      <c r="BD152" s="70"/>
      <c r="BE152" s="158"/>
      <c r="BF152" s="70"/>
      <c r="BG152" s="69"/>
      <c r="BH152" s="74"/>
      <c r="BI152" s="69"/>
      <c r="BJ152" s="69"/>
      <c r="BK152" s="75"/>
    </row>
    <row r="153" spans="1:65" s="11" customFormat="1" ht="20.25" customHeight="1">
      <c r="A153" s="49"/>
      <c r="B153" s="193"/>
      <c r="C153" s="193"/>
      <c r="D153" s="193"/>
      <c r="E153" s="193"/>
      <c r="F153" s="193"/>
      <c r="G153" s="70"/>
      <c r="H153" s="68"/>
      <c r="I153" s="70"/>
      <c r="J153" s="68"/>
      <c r="K153" s="70"/>
      <c r="L153" s="68"/>
      <c r="M153" s="72"/>
      <c r="N153" s="68"/>
      <c r="O153" s="70"/>
      <c r="P153" s="68"/>
      <c r="Q153" s="70"/>
      <c r="R153" s="68"/>
      <c r="S153" s="70"/>
      <c r="T153" s="68"/>
      <c r="U153" s="72"/>
      <c r="V153" s="68"/>
      <c r="W153" s="70"/>
      <c r="X153" s="68"/>
      <c r="Y153" s="70"/>
      <c r="Z153" s="68"/>
      <c r="AA153" s="70"/>
      <c r="AB153" s="68"/>
      <c r="AC153" s="72"/>
      <c r="AD153" s="68"/>
      <c r="AE153" s="72"/>
      <c r="AF153" s="71"/>
      <c r="AG153" s="75"/>
      <c r="AH153" s="70"/>
      <c r="AI153" s="157"/>
      <c r="AJ153" s="78"/>
      <c r="AK153" s="157"/>
      <c r="AL153" s="78"/>
      <c r="AM153" s="157"/>
      <c r="AN153" s="70"/>
      <c r="AO153" s="158"/>
      <c r="AP153" s="78"/>
      <c r="AQ153" s="157"/>
      <c r="AR153" s="78"/>
      <c r="AS153" s="157"/>
      <c r="AT153" s="78"/>
      <c r="AU153" s="157"/>
      <c r="AV153" s="70"/>
      <c r="AW153" s="158"/>
      <c r="AX153" s="78"/>
      <c r="AY153" s="157"/>
      <c r="AZ153" s="72"/>
      <c r="BA153" s="5"/>
      <c r="BB153" s="5"/>
      <c r="BC153" s="5"/>
      <c r="BD153" s="5"/>
      <c r="BE153"/>
      <c r="BF153" s="70"/>
      <c r="BG153" s="328"/>
      <c r="BH153" s="328"/>
      <c r="BI153" s="328"/>
      <c r="BJ153" s="328"/>
      <c r="BK153" s="328"/>
    </row>
    <row r="154" spans="1:65" s="11" customFormat="1" ht="19.5" customHeight="1">
      <c r="A154" s="49"/>
      <c r="B154" s="10"/>
      <c r="C154" s="10"/>
      <c r="D154" s="10"/>
      <c r="E154" s="10"/>
      <c r="F154" s="10"/>
      <c r="G154" s="70"/>
      <c r="H154" s="68"/>
      <c r="I154" s="70"/>
      <c r="J154" s="68"/>
      <c r="K154" s="70"/>
      <c r="L154" s="68"/>
      <c r="M154" s="72"/>
      <c r="N154" s="68"/>
      <c r="O154" s="70"/>
      <c r="P154" s="68"/>
      <c r="Q154" s="70"/>
      <c r="R154" s="68"/>
      <c r="S154" s="70"/>
      <c r="T154" s="68"/>
      <c r="U154" s="72"/>
      <c r="V154" s="68"/>
      <c r="W154" s="70"/>
      <c r="X154" s="68"/>
      <c r="Y154" s="70"/>
      <c r="Z154" s="68"/>
      <c r="AA154" s="70"/>
      <c r="AB154" s="68"/>
      <c r="AC154" s="72"/>
      <c r="AE154" s="72"/>
      <c r="AF154" s="335"/>
      <c r="AG154" s="335"/>
      <c r="AZ154" s="5"/>
      <c r="BA154" s="5"/>
      <c r="BB154" s="5"/>
      <c r="BC154" s="329"/>
      <c r="BD154" s="329"/>
      <c r="BE154" s="329"/>
      <c r="BF154" s="329"/>
      <c r="BG154" s="329"/>
      <c r="BH154" s="254"/>
      <c r="BI154" s="254"/>
      <c r="BJ154" s="327"/>
      <c r="BK154" s="327"/>
      <c r="BL154" s="130"/>
      <c r="BM154" s="163"/>
    </row>
    <row r="155" spans="1:65" ht="15.75">
      <c r="A155" s="50"/>
      <c r="B155" s="8"/>
      <c r="C155" s="8"/>
      <c r="D155" s="8"/>
      <c r="E155" s="8"/>
      <c r="F155" s="8"/>
      <c r="I155" s="1" t="s">
        <v>151</v>
      </c>
      <c r="J155" s="1"/>
      <c r="K155" s="1"/>
      <c r="L155" s="1"/>
      <c r="M155" s="2"/>
      <c r="N155" s="2"/>
      <c r="O155" s="2"/>
      <c r="P155" s="2"/>
      <c r="BB155" s="4"/>
    </row>
    <row r="156" spans="1:65" ht="15.75">
      <c r="A156" s="50"/>
      <c r="B156" s="8"/>
      <c r="C156" s="8"/>
      <c r="D156" s="8"/>
      <c r="E156" s="8"/>
      <c r="F156" s="8"/>
      <c r="J156" s="27"/>
      <c r="K156" s="26" t="s">
        <v>152</v>
      </c>
      <c r="L156" s="26"/>
      <c r="M156" s="26"/>
      <c r="N156" s="26"/>
      <c r="O156" s="26"/>
      <c r="P156" s="26"/>
      <c r="Q156" s="26"/>
      <c r="BB156" s="4"/>
    </row>
    <row r="157" spans="1:65" ht="15.75">
      <c r="B157" s="4"/>
      <c r="C157" s="4"/>
      <c r="D157" s="4"/>
      <c r="E157" s="4"/>
      <c r="F157" s="4"/>
      <c r="G157" s="4"/>
      <c r="H157" s="4"/>
      <c r="I157" s="4"/>
      <c r="M157" s="4" t="s">
        <v>153</v>
      </c>
    </row>
    <row r="158" spans="1:65" ht="15.75">
      <c r="A158" s="4" t="s">
        <v>154</v>
      </c>
      <c r="B158" s="4"/>
      <c r="C158" s="4"/>
      <c r="D158" s="4"/>
      <c r="E158" s="4"/>
      <c r="F158" s="4"/>
      <c r="G158" s="4"/>
      <c r="H158" s="4"/>
      <c r="I158" s="4"/>
      <c r="K158" s="4"/>
    </row>
    <row r="159" spans="1:65" ht="15.75">
      <c r="A159" s="4" t="s">
        <v>1187</v>
      </c>
      <c r="B159" s="4"/>
      <c r="C159" s="4"/>
      <c r="D159" s="4"/>
      <c r="E159" s="4"/>
      <c r="F159" s="4"/>
      <c r="G159" s="4"/>
      <c r="H159" s="4"/>
      <c r="I159" s="5"/>
      <c r="J159" s="6"/>
      <c r="K159" s="4"/>
    </row>
    <row r="160" spans="1:65" ht="15.75">
      <c r="C160" s="4"/>
      <c r="D160" s="4"/>
      <c r="E160" s="4"/>
      <c r="F160" s="4"/>
      <c r="G160" s="4"/>
      <c r="H160" s="4"/>
      <c r="I160" s="4"/>
      <c r="J160" s="4"/>
      <c r="K160" s="4"/>
    </row>
    <row r="161" spans="1:63" ht="23.25" customHeight="1">
      <c r="B161" s="4" t="s">
        <v>1227</v>
      </c>
      <c r="D161" s="323" t="s">
        <v>187</v>
      </c>
      <c r="E161" s="323"/>
      <c r="F161" s="323"/>
      <c r="G161" s="323"/>
      <c r="H161" s="323"/>
      <c r="I161" s="323"/>
      <c r="J161" s="323"/>
      <c r="K161" s="323"/>
      <c r="L161" s="323"/>
      <c r="M161" s="323"/>
      <c r="N161" s="323"/>
      <c r="O161" s="323"/>
      <c r="P161" s="323"/>
      <c r="Q161" s="323"/>
      <c r="R161" s="323"/>
      <c r="S161" s="323"/>
      <c r="T161" s="323"/>
      <c r="U161" s="323"/>
      <c r="V161" s="323"/>
      <c r="W161" s="323"/>
      <c r="X161" s="323"/>
      <c r="Y161" s="323"/>
      <c r="Z161" s="323"/>
      <c r="AA161" s="323"/>
      <c r="AB161" s="323"/>
      <c r="AC161" s="323"/>
      <c r="AD161" s="323"/>
      <c r="AE161" s="323"/>
      <c r="AF161" s="323"/>
      <c r="AG161" s="323"/>
      <c r="AH161" s="28"/>
      <c r="AI161" s="28"/>
      <c r="AJ161" s="28"/>
      <c r="AK161" s="28"/>
      <c r="AL161" s="28"/>
      <c r="AM161" s="28"/>
    </row>
    <row r="162" spans="1:63" ht="15.75">
      <c r="B162" s="4" t="s">
        <v>193</v>
      </c>
    </row>
    <row r="163" spans="1:63" ht="21.75" customHeight="1">
      <c r="G163" s="330" t="s">
        <v>239</v>
      </c>
      <c r="H163" s="331"/>
      <c r="I163" s="331"/>
      <c r="J163" s="331"/>
      <c r="K163" s="331"/>
      <c r="L163" s="331"/>
      <c r="M163" s="331"/>
      <c r="N163" s="332"/>
      <c r="O163" s="330" t="s">
        <v>238</v>
      </c>
      <c r="P163" s="331"/>
      <c r="Q163" s="331"/>
      <c r="R163" s="331"/>
      <c r="S163" s="331"/>
      <c r="T163" s="331"/>
      <c r="U163" s="331"/>
      <c r="V163" s="332"/>
      <c r="W163" s="325" t="s">
        <v>166</v>
      </c>
      <c r="X163" s="325"/>
      <c r="Y163" s="325"/>
      <c r="Z163" s="325"/>
      <c r="AA163" s="325"/>
      <c r="AB163" s="325"/>
      <c r="AC163" s="325"/>
      <c r="AD163" s="51"/>
      <c r="AE163" s="9"/>
      <c r="AF163" s="9"/>
      <c r="AG163" s="9"/>
      <c r="AH163" s="330" t="s">
        <v>239</v>
      </c>
      <c r="AI163" s="331"/>
      <c r="AJ163" s="331"/>
      <c r="AK163" s="331"/>
      <c r="AL163" s="331"/>
      <c r="AM163" s="331"/>
      <c r="AN163" s="331"/>
      <c r="AO163" s="332"/>
      <c r="AP163" s="330" t="s">
        <v>238</v>
      </c>
      <c r="AQ163" s="331"/>
      <c r="AR163" s="331"/>
      <c r="AS163" s="331"/>
      <c r="AT163" s="331"/>
      <c r="AU163" s="331"/>
      <c r="AV163" s="331"/>
      <c r="AW163" s="332"/>
      <c r="AX163" s="325" t="s">
        <v>166</v>
      </c>
      <c r="AY163" s="325"/>
      <c r="AZ163" s="325"/>
      <c r="BA163" s="325"/>
      <c r="BB163" s="325"/>
      <c r="BC163" s="325"/>
      <c r="BD163" s="325"/>
      <c r="BE163" s="52"/>
    </row>
    <row r="164" spans="1:63" s="57" customFormat="1" ht="24" customHeight="1">
      <c r="A164" s="53" t="s">
        <v>18</v>
      </c>
      <c r="B164" s="53" t="s">
        <v>19</v>
      </c>
      <c r="C164" s="53" t="s">
        <v>1</v>
      </c>
      <c r="D164" s="53" t="s">
        <v>2</v>
      </c>
      <c r="E164" s="53" t="s">
        <v>189</v>
      </c>
      <c r="F164" s="53" t="s">
        <v>190</v>
      </c>
      <c r="G164" s="53" t="s">
        <v>160</v>
      </c>
      <c r="H164" s="53" t="s">
        <v>3</v>
      </c>
      <c r="I164" s="53" t="s">
        <v>167</v>
      </c>
      <c r="J164" s="53" t="s">
        <v>3</v>
      </c>
      <c r="K164" s="53" t="s">
        <v>161</v>
      </c>
      <c r="L164" s="53" t="s">
        <v>3</v>
      </c>
      <c r="M164" s="161" t="s">
        <v>168</v>
      </c>
      <c r="N164" s="55" t="s">
        <v>169</v>
      </c>
      <c r="O164" s="53" t="s">
        <v>170</v>
      </c>
      <c r="P164" s="53" t="s">
        <v>3</v>
      </c>
      <c r="Q164" s="53" t="s">
        <v>162</v>
      </c>
      <c r="R164" s="53" t="s">
        <v>3</v>
      </c>
      <c r="S164" s="53" t="s">
        <v>180</v>
      </c>
      <c r="T164" s="53" t="s">
        <v>3</v>
      </c>
      <c r="U164" s="161" t="s">
        <v>174</v>
      </c>
      <c r="V164" s="55" t="s">
        <v>169</v>
      </c>
      <c r="W164" s="53" t="s">
        <v>172</v>
      </c>
      <c r="X164" s="53" t="s">
        <v>3</v>
      </c>
      <c r="Y164" s="53" t="s">
        <v>240</v>
      </c>
      <c r="Z164" s="53" t="s">
        <v>3</v>
      </c>
      <c r="AA164" s="53" t="s">
        <v>241</v>
      </c>
      <c r="AB164" s="53" t="s">
        <v>3</v>
      </c>
      <c r="AC164" s="161" t="s">
        <v>185</v>
      </c>
      <c r="AD164" s="55" t="s">
        <v>169</v>
      </c>
      <c r="AE164" s="159" t="s">
        <v>184</v>
      </c>
      <c r="AF164" s="64" t="s">
        <v>242</v>
      </c>
      <c r="AG164" s="53" t="s">
        <v>179</v>
      </c>
      <c r="AH164" s="53" t="s">
        <v>175</v>
      </c>
      <c r="AI164" s="53" t="s">
        <v>3</v>
      </c>
      <c r="AJ164" s="53" t="s">
        <v>181</v>
      </c>
      <c r="AK164" s="53" t="s">
        <v>3</v>
      </c>
      <c r="AL164" s="53" t="s">
        <v>176</v>
      </c>
      <c r="AM164" s="53" t="s">
        <v>3</v>
      </c>
      <c r="AN164" s="53" t="s">
        <v>168</v>
      </c>
      <c r="AO164" s="53" t="s">
        <v>169</v>
      </c>
      <c r="AP164" s="53" t="s">
        <v>4</v>
      </c>
      <c r="AQ164" s="53" t="s">
        <v>3</v>
      </c>
      <c r="AR164" s="53" t="s">
        <v>182</v>
      </c>
      <c r="AS164" s="53" t="s">
        <v>3</v>
      </c>
      <c r="AT164" s="53" t="s">
        <v>163</v>
      </c>
      <c r="AU164" s="53" t="s">
        <v>3</v>
      </c>
      <c r="AV164" s="53" t="s">
        <v>171</v>
      </c>
      <c r="AW164" s="53" t="s">
        <v>169</v>
      </c>
      <c r="AX164" s="53" t="s">
        <v>164</v>
      </c>
      <c r="AY164" s="53" t="s">
        <v>3</v>
      </c>
      <c r="AZ164" s="53" t="s">
        <v>177</v>
      </c>
      <c r="BA164" s="53" t="s">
        <v>3</v>
      </c>
      <c r="BB164" s="53" t="s">
        <v>183</v>
      </c>
      <c r="BC164" s="53" t="s">
        <v>3</v>
      </c>
      <c r="BD164" s="53" t="s">
        <v>185</v>
      </c>
      <c r="BE164" s="53" t="s">
        <v>169</v>
      </c>
      <c r="BF164" s="53" t="s">
        <v>186</v>
      </c>
      <c r="BG164" s="56" t="s">
        <v>242</v>
      </c>
      <c r="BH164" s="53" t="s">
        <v>178</v>
      </c>
      <c r="BI164" s="53" t="s">
        <v>173</v>
      </c>
      <c r="BJ164" s="53" t="s">
        <v>1216</v>
      </c>
      <c r="BK164" s="53" t="s">
        <v>179</v>
      </c>
    </row>
    <row r="165" spans="1:63" ht="24" customHeight="1">
      <c r="A165" s="284">
        <v>1</v>
      </c>
      <c r="B165" s="176" t="s">
        <v>435</v>
      </c>
      <c r="C165" s="176" t="s">
        <v>436</v>
      </c>
      <c r="D165" s="176" t="s">
        <v>124</v>
      </c>
      <c r="E165" s="176" t="s">
        <v>866</v>
      </c>
      <c r="F165" s="176" t="s">
        <v>437</v>
      </c>
      <c r="G165" s="42">
        <f>SaisieNote!H105</f>
        <v>6</v>
      </c>
      <c r="H165" s="43">
        <f t="shared" ref="H165:H178" si="244">IF(G165&gt;=9.995,5,0)</f>
        <v>0</v>
      </c>
      <c r="I165" s="42">
        <f>SaisieNote!K105</f>
        <v>5</v>
      </c>
      <c r="J165" s="43">
        <f t="shared" ref="J165:J178" si="245">IF(I165&gt;=9.995,5,0)</f>
        <v>0</v>
      </c>
      <c r="K165" s="42">
        <f>SaisieNote!N105</f>
        <v>7.833333333333333</v>
      </c>
      <c r="L165" s="43">
        <f t="shared" ref="L165:L178" si="246">IF(K165&gt;=9.995,5,0)</f>
        <v>0</v>
      </c>
      <c r="M165" s="59">
        <f t="shared" ref="M165:M178" si="247">((G165*4)+(I165*4)+(K165*4))/12</f>
        <v>6.2777777777777777</v>
      </c>
      <c r="N165" s="45">
        <f t="shared" ref="N165:N178" si="248">IF(M165&gt;=9.995,15,H165+J165+L165)</f>
        <v>0</v>
      </c>
      <c r="O165" s="42">
        <f>SaisieNote!P105</f>
        <v>3.5</v>
      </c>
      <c r="P165" s="43">
        <f t="shared" ref="P165:P178" si="249">IF(O165&gt;=9.995,3,0)</f>
        <v>0</v>
      </c>
      <c r="Q165" s="42">
        <f>SaisieNote!R105</f>
        <v>7</v>
      </c>
      <c r="R165" s="43">
        <f t="shared" ref="R165:R178" si="250">IF(Q165&gt;=9.995,3,0)</f>
        <v>0</v>
      </c>
      <c r="S165" s="42">
        <f>SaisieNote!T105</f>
        <v>2.5</v>
      </c>
      <c r="T165" s="43">
        <f t="shared" ref="T165:T178" si="251">IF(S165&gt;=9.995,3,0)</f>
        <v>0</v>
      </c>
      <c r="U165" s="59">
        <f t="shared" ref="U165:U178" si="252">((O165*3)+(Q165*3)+(S165*3))/9</f>
        <v>4.333333333333333</v>
      </c>
      <c r="V165" s="45">
        <f t="shared" ref="V165:V178" si="253">IF(U165&gt;=9.995,9,P165+R165+T165)</f>
        <v>0</v>
      </c>
      <c r="W165" s="42">
        <f>SaisieNote!V105</f>
        <v>1</v>
      </c>
      <c r="X165" s="43">
        <f t="shared" ref="X165:X178" si="254">IF(W165&gt;=9.995,2,0)</f>
        <v>0</v>
      </c>
      <c r="Y165" s="42">
        <f>SaisieNote!X105</f>
        <v>1</v>
      </c>
      <c r="Z165" s="43">
        <f t="shared" ref="Z165:Z178" si="255">IF(Y165&gt;=9.995,2,0)</f>
        <v>0</v>
      </c>
      <c r="AA165" s="42">
        <f>SaisieNote!Z105</f>
        <v>4</v>
      </c>
      <c r="AB165" s="43">
        <f t="shared" ref="AB165:AB178" si="256">IF(AA165&gt;=9.995,2,0)</f>
        <v>0</v>
      </c>
      <c r="AC165" s="59">
        <f t="shared" ref="AC165:AC178" si="257">((W165*2)+(Y165*2)+(AA165*2))/6</f>
        <v>2</v>
      </c>
      <c r="AD165" s="45">
        <f t="shared" ref="AD165:AD178" si="258">IF(AC165&gt;=9.995,6,X165+Z165+AB165)</f>
        <v>0</v>
      </c>
      <c r="AE165" s="160">
        <f t="shared" ref="AE165:AE178" si="259">((M165*12)+(U165*9)+(AC165*6))/27</f>
        <v>4.6790123456790118</v>
      </c>
      <c r="AF165" s="46">
        <f t="shared" ref="AF165:AF178" si="260">IF(AE165&gt;=9.995,30,N165+V165+AD165)</f>
        <v>0</v>
      </c>
      <c r="AG165" s="81" t="str">
        <f t="shared" ref="AG165:AG178" si="261">IF(AE165&gt;=9.995,"Admis(e)","Rattrapage")</f>
        <v>Rattrapage</v>
      </c>
      <c r="AH165" s="58">
        <f>SaisieNote!AD105</f>
        <v>10.666666666666666</v>
      </c>
      <c r="AI165" s="58">
        <f t="shared" ref="AI165:AI178" si="262">IF(AH165&gt;=9.995,5,0)</f>
        <v>5</v>
      </c>
      <c r="AJ165" s="58">
        <f>SaisieNote!AG105</f>
        <v>3.5</v>
      </c>
      <c r="AK165" s="58">
        <f t="shared" ref="AK165:AK178" si="263">IF(AJ165&gt;=9.995,5,0)</f>
        <v>0</v>
      </c>
      <c r="AL165" s="58">
        <f>SaisieNote!AJ105</f>
        <v>8.3333333333333339</v>
      </c>
      <c r="AM165" s="84">
        <f t="shared" ref="AM165:AM178" si="264">IF(AL165&gt;=9.995,5,0)</f>
        <v>0</v>
      </c>
      <c r="AN165" s="44">
        <f t="shared" ref="AN165:AN178" si="265">((AH165*4)+(AJ165*4)+(AL165*4))/12</f>
        <v>7.5</v>
      </c>
      <c r="AO165" s="85">
        <f t="shared" ref="AO165:AO178" si="266">IF(AN165&gt;=9.995,15,AI165+AK165+AM165)</f>
        <v>5</v>
      </c>
      <c r="AP165" s="213">
        <f>SaisieNote!AL105</f>
        <v>2</v>
      </c>
      <c r="AQ165" s="213">
        <f t="shared" ref="AQ165:AQ178" si="267">IF(AP165&gt;=9.995,3,0)</f>
        <v>0</v>
      </c>
      <c r="AR165" s="213">
        <f>SaisieNote!AN105</f>
        <v>10</v>
      </c>
      <c r="AS165" s="213">
        <f t="shared" ref="AS165:AS178" si="268">IF(AR165&gt;=9.995,3,0)</f>
        <v>3</v>
      </c>
      <c r="AT165" s="213">
        <f>SaisieNote!AP105</f>
        <v>3</v>
      </c>
      <c r="AU165" s="84">
        <f t="shared" ref="AU165:AU178" si="269">IF(AT165&gt;=9.995,3,0)</f>
        <v>0</v>
      </c>
      <c r="AV165" s="44">
        <f t="shared" ref="AV165:AV178" si="270">((AP165*3)+(AR165*3)+(AT165*3))/9</f>
        <v>5</v>
      </c>
      <c r="AW165" s="85">
        <f t="shared" ref="AW165:AW178" si="271">IF(AV165&gt;=9.995,9,AQ165+AS165+AU165)</f>
        <v>3</v>
      </c>
      <c r="AX165" s="67">
        <f>SaisieNote!AR105</f>
        <v>10</v>
      </c>
      <c r="AY165" s="84">
        <f t="shared" ref="AY165:AY178" si="272">IF(AX165&gt;=9.995,2,0)</f>
        <v>2</v>
      </c>
      <c r="AZ165" s="67">
        <f>SaisieNote!AT105</f>
        <v>3</v>
      </c>
      <c r="BA165" s="84">
        <f t="shared" ref="BA165:BA178" si="273">IF(AZ165&gt;=9.995,2,0)</f>
        <v>0</v>
      </c>
      <c r="BB165" s="67">
        <f>SaisieNote!AV105</f>
        <v>3.5</v>
      </c>
      <c r="BC165" s="84">
        <f t="shared" ref="BC165:BC178" si="274">IF(BB165&gt;=9.995,2,0)</f>
        <v>0</v>
      </c>
      <c r="BD165" s="44">
        <f t="shared" ref="BD165:BD178" si="275">((AX165*2)+(AZ165*2)+(BB165*2))/6</f>
        <v>5.5</v>
      </c>
      <c r="BE165" s="85">
        <f t="shared" ref="BE165:BE178" si="276">IF(BD165&gt;=9.995,6,AY165+BA165+BC165)</f>
        <v>2</v>
      </c>
      <c r="BF165" s="65">
        <f t="shared" ref="BF165:BF178" si="277">((AN165*12)+(AV165*9)+(BD165*6))/27</f>
        <v>6.2222222222222223</v>
      </c>
      <c r="BG165" s="61">
        <f t="shared" ref="BG165:BG178" si="278">IF(BF165&gt;=9.995,30,AO165+AW165+BE165)</f>
        <v>10</v>
      </c>
      <c r="BH165" s="62">
        <f t="shared" ref="BH165:BH178" si="279">(AE165+BF165)/2</f>
        <v>5.4506172839506171</v>
      </c>
      <c r="BI165" s="61">
        <f t="shared" ref="BI165:BI178" si="280">IF(BH165&gt;=9.995,60,AF165+BG165)</f>
        <v>10</v>
      </c>
      <c r="BJ165" s="61">
        <f t="shared" ref="BJ165:BJ178" si="281">IF(BK165="Admis(e)",180, BI165)</f>
        <v>10</v>
      </c>
      <c r="BK165" s="296" t="s">
        <v>500</v>
      </c>
    </row>
    <row r="166" spans="1:63" ht="24" customHeight="1">
      <c r="A166" s="284">
        <v>2</v>
      </c>
      <c r="B166" s="176" t="s">
        <v>867</v>
      </c>
      <c r="C166" s="176" t="s">
        <v>436</v>
      </c>
      <c r="D166" s="176" t="s">
        <v>869</v>
      </c>
      <c r="E166" s="176" t="s">
        <v>868</v>
      </c>
      <c r="F166" s="176" t="s">
        <v>7</v>
      </c>
      <c r="G166" s="42">
        <f>SaisieNote!H106</f>
        <v>8</v>
      </c>
      <c r="H166" s="43">
        <f t="shared" si="244"/>
        <v>0</v>
      </c>
      <c r="I166" s="42">
        <f>SaisieNote!K106</f>
        <v>16.166666666666668</v>
      </c>
      <c r="J166" s="43">
        <f t="shared" si="245"/>
        <v>5</v>
      </c>
      <c r="K166" s="42">
        <f>SaisieNote!N106</f>
        <v>11</v>
      </c>
      <c r="L166" s="43">
        <f t="shared" si="246"/>
        <v>5</v>
      </c>
      <c r="M166" s="59">
        <f t="shared" si="247"/>
        <v>11.722222222222223</v>
      </c>
      <c r="N166" s="45">
        <f t="shared" si="248"/>
        <v>15</v>
      </c>
      <c r="O166" s="42">
        <f>SaisieNote!P106</f>
        <v>10</v>
      </c>
      <c r="P166" s="43">
        <f t="shared" si="249"/>
        <v>3</v>
      </c>
      <c r="Q166" s="42">
        <f>SaisieNote!R106</f>
        <v>7.5</v>
      </c>
      <c r="R166" s="43">
        <f t="shared" si="250"/>
        <v>0</v>
      </c>
      <c r="S166" s="42">
        <f>SaisieNote!T106</f>
        <v>13.5</v>
      </c>
      <c r="T166" s="43">
        <f t="shared" si="251"/>
        <v>3</v>
      </c>
      <c r="U166" s="59">
        <f t="shared" si="252"/>
        <v>10.333333333333334</v>
      </c>
      <c r="V166" s="45">
        <f t="shared" si="253"/>
        <v>9</v>
      </c>
      <c r="W166" s="42">
        <f>SaisieNote!V106</f>
        <v>5.5</v>
      </c>
      <c r="X166" s="43">
        <f t="shared" si="254"/>
        <v>0</v>
      </c>
      <c r="Y166" s="42">
        <f>SaisieNote!X106</f>
        <v>10</v>
      </c>
      <c r="Z166" s="43">
        <f t="shared" si="255"/>
        <v>2</v>
      </c>
      <c r="AA166" s="42">
        <f>SaisieNote!Z106</f>
        <v>7</v>
      </c>
      <c r="AB166" s="43">
        <f t="shared" si="256"/>
        <v>0</v>
      </c>
      <c r="AC166" s="59">
        <f t="shared" si="257"/>
        <v>7.5</v>
      </c>
      <c r="AD166" s="45">
        <f t="shared" si="258"/>
        <v>2</v>
      </c>
      <c r="AE166" s="160">
        <f t="shared" si="259"/>
        <v>10.320987654320989</v>
      </c>
      <c r="AF166" s="46">
        <f t="shared" si="260"/>
        <v>30</v>
      </c>
      <c r="AG166" s="81" t="str">
        <f t="shared" si="261"/>
        <v>Admis(e)</v>
      </c>
      <c r="AH166" s="58">
        <f>SaisieNote!AD106</f>
        <v>6.166666666666667</v>
      </c>
      <c r="AI166" s="58">
        <f t="shared" si="262"/>
        <v>0</v>
      </c>
      <c r="AJ166" s="58">
        <f>SaisieNote!AG106</f>
        <v>14.166666666666666</v>
      </c>
      <c r="AK166" s="58">
        <f t="shared" si="263"/>
        <v>5</v>
      </c>
      <c r="AL166" s="58">
        <f>SaisieNote!AJ106</f>
        <v>13.333333333333334</v>
      </c>
      <c r="AM166" s="84">
        <f t="shared" si="264"/>
        <v>5</v>
      </c>
      <c r="AN166" s="44">
        <f t="shared" si="265"/>
        <v>11.222222222222221</v>
      </c>
      <c r="AO166" s="85">
        <f t="shared" si="266"/>
        <v>15</v>
      </c>
      <c r="AP166" s="213">
        <f>SaisieNote!AL106</f>
        <v>10</v>
      </c>
      <c r="AQ166" s="213">
        <f t="shared" si="267"/>
        <v>3</v>
      </c>
      <c r="AR166" s="213">
        <f>SaisieNote!AN106</f>
        <v>7</v>
      </c>
      <c r="AS166" s="213">
        <f t="shared" si="268"/>
        <v>0</v>
      </c>
      <c r="AT166" s="213">
        <f>SaisieNote!AP106</f>
        <v>10</v>
      </c>
      <c r="AU166" s="84">
        <f t="shared" si="269"/>
        <v>3</v>
      </c>
      <c r="AV166" s="44">
        <f t="shared" si="270"/>
        <v>9</v>
      </c>
      <c r="AW166" s="85">
        <f t="shared" si="271"/>
        <v>6</v>
      </c>
      <c r="AX166" s="67">
        <f>SaisieNote!AR106</f>
        <v>8</v>
      </c>
      <c r="AY166" s="84">
        <f t="shared" si="272"/>
        <v>0</v>
      </c>
      <c r="AZ166" s="67">
        <f>SaisieNote!AT106</f>
        <v>12.5</v>
      </c>
      <c r="BA166" s="84">
        <f t="shared" si="273"/>
        <v>2</v>
      </c>
      <c r="BB166" s="67">
        <f>SaisieNote!AV106</f>
        <v>10.5</v>
      </c>
      <c r="BC166" s="84">
        <f t="shared" si="274"/>
        <v>2</v>
      </c>
      <c r="BD166" s="44">
        <f t="shared" si="275"/>
        <v>10.333333333333334</v>
      </c>
      <c r="BE166" s="85">
        <f t="shared" si="276"/>
        <v>6</v>
      </c>
      <c r="BF166" s="65">
        <f t="shared" si="277"/>
        <v>10.283950617283949</v>
      </c>
      <c r="BG166" s="61">
        <f t="shared" si="278"/>
        <v>30</v>
      </c>
      <c r="BH166" s="62">
        <f t="shared" si="279"/>
        <v>10.302469135802468</v>
      </c>
      <c r="BI166" s="61">
        <f t="shared" si="280"/>
        <v>60</v>
      </c>
      <c r="BJ166" s="61">
        <f t="shared" si="281"/>
        <v>180</v>
      </c>
      <c r="BK166" s="81" t="str">
        <f t="shared" ref="BK166:BK177" si="282">IF(BH166&gt;=9.995,"Admis(e)","Ajourné(e )")</f>
        <v>Admis(e)</v>
      </c>
    </row>
    <row r="167" spans="1:63" ht="24" customHeight="1">
      <c r="A167" s="284">
        <v>3</v>
      </c>
      <c r="B167" s="176" t="s">
        <v>872</v>
      </c>
      <c r="C167" s="176" t="s">
        <v>874</v>
      </c>
      <c r="D167" s="176" t="s">
        <v>116</v>
      </c>
      <c r="E167" s="176" t="s">
        <v>873</v>
      </c>
      <c r="F167" s="176" t="s">
        <v>63</v>
      </c>
      <c r="G167" s="42">
        <f>SaisieNote!H107</f>
        <v>8.3333333333333339</v>
      </c>
      <c r="H167" s="43">
        <f t="shared" si="244"/>
        <v>0</v>
      </c>
      <c r="I167" s="42">
        <f>SaisieNote!K107</f>
        <v>14.666666666666666</v>
      </c>
      <c r="J167" s="43">
        <f t="shared" si="245"/>
        <v>5</v>
      </c>
      <c r="K167" s="42">
        <f>SaisieNote!N107</f>
        <v>11</v>
      </c>
      <c r="L167" s="43">
        <f t="shared" si="246"/>
        <v>5</v>
      </c>
      <c r="M167" s="59">
        <f t="shared" si="247"/>
        <v>11.333333333333334</v>
      </c>
      <c r="N167" s="45">
        <f t="shared" si="248"/>
        <v>15</v>
      </c>
      <c r="O167" s="42">
        <f>SaisieNote!P107</f>
        <v>8</v>
      </c>
      <c r="P167" s="43">
        <f t="shared" si="249"/>
        <v>0</v>
      </c>
      <c r="Q167" s="42">
        <f>SaisieNote!R107</f>
        <v>8.5</v>
      </c>
      <c r="R167" s="43">
        <f t="shared" si="250"/>
        <v>0</v>
      </c>
      <c r="S167" s="42">
        <f>SaisieNote!T107</f>
        <v>16</v>
      </c>
      <c r="T167" s="43">
        <f t="shared" si="251"/>
        <v>3</v>
      </c>
      <c r="U167" s="59">
        <f t="shared" si="252"/>
        <v>10.833333333333334</v>
      </c>
      <c r="V167" s="45">
        <f t="shared" si="253"/>
        <v>9</v>
      </c>
      <c r="W167" s="42">
        <f>SaisieNote!V107</f>
        <v>12</v>
      </c>
      <c r="X167" s="43">
        <f t="shared" si="254"/>
        <v>2</v>
      </c>
      <c r="Y167" s="42">
        <f>SaisieNote!X107</f>
        <v>1</v>
      </c>
      <c r="Z167" s="43">
        <f t="shared" si="255"/>
        <v>0</v>
      </c>
      <c r="AA167" s="42">
        <f>SaisieNote!Z107</f>
        <v>12</v>
      </c>
      <c r="AB167" s="43">
        <f t="shared" si="256"/>
        <v>2</v>
      </c>
      <c r="AC167" s="59">
        <f t="shared" si="257"/>
        <v>8.3333333333333339</v>
      </c>
      <c r="AD167" s="45">
        <f t="shared" si="258"/>
        <v>4</v>
      </c>
      <c r="AE167" s="160">
        <f t="shared" si="259"/>
        <v>10.5</v>
      </c>
      <c r="AF167" s="46">
        <f t="shared" si="260"/>
        <v>30</v>
      </c>
      <c r="AG167" s="81" t="s">
        <v>1191</v>
      </c>
      <c r="AH167" s="58">
        <f>SaisieNote!AD107</f>
        <v>10</v>
      </c>
      <c r="AI167" s="58">
        <f t="shared" si="262"/>
        <v>5</v>
      </c>
      <c r="AJ167" s="58">
        <f>SaisieNote!AG107</f>
        <v>13.833333333333334</v>
      </c>
      <c r="AK167" s="58">
        <f t="shared" si="263"/>
        <v>5</v>
      </c>
      <c r="AL167" s="58">
        <f>SaisieNote!AJ107</f>
        <v>12.5</v>
      </c>
      <c r="AM167" s="84">
        <f t="shared" si="264"/>
        <v>5</v>
      </c>
      <c r="AN167" s="44">
        <f t="shared" si="265"/>
        <v>12.111111111111112</v>
      </c>
      <c r="AO167" s="85">
        <f t="shared" si="266"/>
        <v>15</v>
      </c>
      <c r="AP167" s="213">
        <f>SaisieNote!AL107</f>
        <v>11</v>
      </c>
      <c r="AQ167" s="213">
        <f t="shared" si="267"/>
        <v>3</v>
      </c>
      <c r="AR167" s="213">
        <f>SaisieNote!AN107</f>
        <v>9</v>
      </c>
      <c r="AS167" s="213">
        <f t="shared" si="268"/>
        <v>0</v>
      </c>
      <c r="AT167" s="213">
        <f>SaisieNote!AP107</f>
        <v>7</v>
      </c>
      <c r="AU167" s="84">
        <f t="shared" si="269"/>
        <v>0</v>
      </c>
      <c r="AV167" s="44">
        <f t="shared" si="270"/>
        <v>9</v>
      </c>
      <c r="AW167" s="85">
        <f t="shared" si="271"/>
        <v>3</v>
      </c>
      <c r="AX167" s="67">
        <f>SaisieNote!AR107</f>
        <v>6.5</v>
      </c>
      <c r="AY167" s="84">
        <f t="shared" si="272"/>
        <v>0</v>
      </c>
      <c r="AZ167" s="67">
        <f>SaisieNote!AT107</f>
        <v>14</v>
      </c>
      <c r="BA167" s="84">
        <f t="shared" si="273"/>
        <v>2</v>
      </c>
      <c r="BB167" s="67">
        <f>SaisieNote!AV107</f>
        <v>12.5</v>
      </c>
      <c r="BC167" s="84">
        <f t="shared" si="274"/>
        <v>2</v>
      </c>
      <c r="BD167" s="44">
        <f t="shared" si="275"/>
        <v>11</v>
      </c>
      <c r="BE167" s="85">
        <f t="shared" si="276"/>
        <v>6</v>
      </c>
      <c r="BF167" s="65">
        <f t="shared" si="277"/>
        <v>10.827160493827162</v>
      </c>
      <c r="BG167" s="61">
        <f t="shared" si="278"/>
        <v>30</v>
      </c>
      <c r="BH167" s="62">
        <f t="shared" si="279"/>
        <v>10.663580246913581</v>
      </c>
      <c r="BI167" s="61">
        <f t="shared" si="280"/>
        <v>60</v>
      </c>
      <c r="BJ167" s="61">
        <f t="shared" si="281"/>
        <v>180</v>
      </c>
      <c r="BK167" s="81" t="str">
        <f t="shared" si="282"/>
        <v>Admis(e)</v>
      </c>
    </row>
    <row r="168" spans="1:63" s="266" customFormat="1" ht="24" customHeight="1">
      <c r="A168" s="284">
        <v>4</v>
      </c>
      <c r="B168" s="255" t="s">
        <v>878</v>
      </c>
      <c r="C168" s="255" t="s">
        <v>880</v>
      </c>
      <c r="D168" s="255" t="s">
        <v>65</v>
      </c>
      <c r="E168" s="255" t="s">
        <v>879</v>
      </c>
      <c r="F168" s="255" t="s">
        <v>34</v>
      </c>
      <c r="G168" s="258">
        <f>SaisieNote!H108</f>
        <v>10.333333333333334</v>
      </c>
      <c r="H168" s="257">
        <f t="shared" si="244"/>
        <v>5</v>
      </c>
      <c r="I168" s="258">
        <f>SaisieNote!K108</f>
        <v>10.333333333333334</v>
      </c>
      <c r="J168" s="257">
        <f t="shared" si="245"/>
        <v>5</v>
      </c>
      <c r="K168" s="258">
        <f>SaisieNote!N108</f>
        <v>11</v>
      </c>
      <c r="L168" s="257">
        <f t="shared" si="246"/>
        <v>5</v>
      </c>
      <c r="M168" s="259">
        <f t="shared" si="247"/>
        <v>10.555555555555555</v>
      </c>
      <c r="N168" s="257">
        <f t="shared" si="248"/>
        <v>15</v>
      </c>
      <c r="O168" s="258">
        <f>SaisieNote!P108</f>
        <v>11</v>
      </c>
      <c r="P168" s="257">
        <f t="shared" si="249"/>
        <v>3</v>
      </c>
      <c r="Q168" s="258">
        <f>SaisieNote!R108</f>
        <v>8.5</v>
      </c>
      <c r="R168" s="257">
        <f t="shared" si="250"/>
        <v>0</v>
      </c>
      <c r="S168" s="258">
        <f>SaisieNote!T108</f>
        <v>10</v>
      </c>
      <c r="T168" s="257">
        <f t="shared" si="251"/>
        <v>3</v>
      </c>
      <c r="U168" s="259">
        <f t="shared" si="252"/>
        <v>9.8333333333333339</v>
      </c>
      <c r="V168" s="257">
        <f t="shared" si="253"/>
        <v>6</v>
      </c>
      <c r="W168" s="258">
        <f>SaisieNote!V108</f>
        <v>7.5</v>
      </c>
      <c r="X168" s="257">
        <f t="shared" si="254"/>
        <v>0</v>
      </c>
      <c r="Y168" s="258">
        <f>SaisieNote!X108</f>
        <v>4</v>
      </c>
      <c r="Z168" s="257">
        <f t="shared" si="255"/>
        <v>0</v>
      </c>
      <c r="AA168" s="258">
        <f>SaisieNote!Z108</f>
        <v>12.5</v>
      </c>
      <c r="AB168" s="257">
        <f t="shared" si="256"/>
        <v>2</v>
      </c>
      <c r="AC168" s="259">
        <f t="shared" si="257"/>
        <v>8</v>
      </c>
      <c r="AD168" s="257">
        <f t="shared" si="258"/>
        <v>2</v>
      </c>
      <c r="AE168" s="259">
        <f t="shared" si="259"/>
        <v>9.7469135802469129</v>
      </c>
      <c r="AF168" s="260">
        <f t="shared" si="260"/>
        <v>23</v>
      </c>
      <c r="AG168" s="261" t="str">
        <f t="shared" si="261"/>
        <v>Rattrapage</v>
      </c>
      <c r="AH168" s="259">
        <f>SaisieNote!AD108</f>
        <v>10.166666666666666</v>
      </c>
      <c r="AI168" s="259">
        <f t="shared" si="262"/>
        <v>5</v>
      </c>
      <c r="AJ168" s="259">
        <f>SaisieNote!AG108</f>
        <v>11.166666666666666</v>
      </c>
      <c r="AK168" s="259">
        <f t="shared" si="263"/>
        <v>5</v>
      </c>
      <c r="AL168" s="259">
        <f>SaisieNote!AJ108</f>
        <v>13</v>
      </c>
      <c r="AM168" s="263">
        <f t="shared" si="264"/>
        <v>5</v>
      </c>
      <c r="AN168" s="258">
        <f t="shared" si="265"/>
        <v>11.444444444444443</v>
      </c>
      <c r="AO168" s="264">
        <f t="shared" si="266"/>
        <v>15</v>
      </c>
      <c r="AP168" s="259">
        <f>SaisieNote!AL108</f>
        <v>6.5</v>
      </c>
      <c r="AQ168" s="259">
        <f t="shared" si="267"/>
        <v>0</v>
      </c>
      <c r="AR168" s="259">
        <f>SaisieNote!AN108</f>
        <v>9</v>
      </c>
      <c r="AS168" s="259">
        <f t="shared" si="268"/>
        <v>0</v>
      </c>
      <c r="AT168" s="259">
        <f>SaisieNote!AP108</f>
        <v>13.5</v>
      </c>
      <c r="AU168" s="263">
        <f t="shared" si="269"/>
        <v>3</v>
      </c>
      <c r="AV168" s="258">
        <f t="shared" si="270"/>
        <v>9.6666666666666661</v>
      </c>
      <c r="AW168" s="264">
        <f t="shared" si="271"/>
        <v>3</v>
      </c>
      <c r="AX168" s="267">
        <f>SaisieNote!AR108</f>
        <v>11</v>
      </c>
      <c r="AY168" s="263">
        <f t="shared" si="272"/>
        <v>2</v>
      </c>
      <c r="AZ168" s="267">
        <f>SaisieNote!AT108</f>
        <v>7.5</v>
      </c>
      <c r="BA168" s="263">
        <f t="shared" si="273"/>
        <v>0</v>
      </c>
      <c r="BB168" s="267">
        <f>SaisieNote!AV108</f>
        <v>10</v>
      </c>
      <c r="BC168" s="263">
        <f t="shared" si="274"/>
        <v>2</v>
      </c>
      <c r="BD168" s="258">
        <f t="shared" si="275"/>
        <v>9.5</v>
      </c>
      <c r="BE168" s="264">
        <f t="shared" si="276"/>
        <v>4</v>
      </c>
      <c r="BF168" s="258">
        <f t="shared" si="277"/>
        <v>10.419753086419753</v>
      </c>
      <c r="BG168" s="265">
        <f t="shared" si="278"/>
        <v>30</v>
      </c>
      <c r="BH168" s="262">
        <f t="shared" si="279"/>
        <v>10.083333333333332</v>
      </c>
      <c r="BI168" s="265">
        <f t="shared" si="280"/>
        <v>60</v>
      </c>
      <c r="BJ168" s="265">
        <f t="shared" si="281"/>
        <v>180</v>
      </c>
      <c r="BK168" s="261" t="str">
        <f t="shared" si="282"/>
        <v>Admis(e)</v>
      </c>
    </row>
    <row r="169" spans="1:63" ht="24" customHeight="1">
      <c r="A169" s="284">
        <v>5</v>
      </c>
      <c r="B169" s="176" t="s">
        <v>881</v>
      </c>
      <c r="C169" s="176" t="s">
        <v>882</v>
      </c>
      <c r="D169" s="176" t="s">
        <v>52</v>
      </c>
      <c r="E169" s="176" t="s">
        <v>810</v>
      </c>
      <c r="F169" s="176" t="s">
        <v>8</v>
      </c>
      <c r="G169" s="42">
        <f>SaisieNote!H109</f>
        <v>8.8333333333333339</v>
      </c>
      <c r="H169" s="43">
        <f t="shared" si="244"/>
        <v>0</v>
      </c>
      <c r="I169" s="42">
        <f>SaisieNote!K109</f>
        <v>7.5</v>
      </c>
      <c r="J169" s="43">
        <f t="shared" si="245"/>
        <v>0</v>
      </c>
      <c r="K169" s="42">
        <f>SaisieNote!N109</f>
        <v>11.666666666666666</v>
      </c>
      <c r="L169" s="43">
        <f t="shared" si="246"/>
        <v>5</v>
      </c>
      <c r="M169" s="59">
        <f t="shared" si="247"/>
        <v>9.3333333333333339</v>
      </c>
      <c r="N169" s="45">
        <f t="shared" si="248"/>
        <v>5</v>
      </c>
      <c r="O169" s="42">
        <f>SaisieNote!P109</f>
        <v>13</v>
      </c>
      <c r="P169" s="43">
        <f t="shared" si="249"/>
        <v>3</v>
      </c>
      <c r="Q169" s="42">
        <f>SaisieNote!R109</f>
        <v>8</v>
      </c>
      <c r="R169" s="43">
        <f t="shared" si="250"/>
        <v>0</v>
      </c>
      <c r="S169" s="42">
        <f>SaisieNote!T109</f>
        <v>12</v>
      </c>
      <c r="T169" s="43">
        <f t="shared" si="251"/>
        <v>3</v>
      </c>
      <c r="U169" s="59">
        <f t="shared" si="252"/>
        <v>11</v>
      </c>
      <c r="V169" s="45">
        <f t="shared" si="253"/>
        <v>9</v>
      </c>
      <c r="W169" s="42">
        <f>SaisieNote!V109</f>
        <v>7</v>
      </c>
      <c r="X169" s="43">
        <f t="shared" si="254"/>
        <v>0</v>
      </c>
      <c r="Y169" s="42">
        <f>SaisieNote!X109</f>
        <v>6</v>
      </c>
      <c r="Z169" s="43">
        <f t="shared" si="255"/>
        <v>0</v>
      </c>
      <c r="AA169" s="42">
        <f>SaisieNote!Z109</f>
        <v>5</v>
      </c>
      <c r="AB169" s="43">
        <f t="shared" si="256"/>
        <v>0</v>
      </c>
      <c r="AC169" s="59">
        <f t="shared" si="257"/>
        <v>6</v>
      </c>
      <c r="AD169" s="45">
        <f t="shared" si="258"/>
        <v>0</v>
      </c>
      <c r="AE169" s="160">
        <f t="shared" si="259"/>
        <v>9.1481481481481488</v>
      </c>
      <c r="AF169" s="46">
        <f t="shared" si="260"/>
        <v>14</v>
      </c>
      <c r="AG169" s="81" t="str">
        <f t="shared" si="261"/>
        <v>Rattrapage</v>
      </c>
      <c r="AH169" s="58">
        <f>SaisieNote!AD109</f>
        <v>10.166666666666666</v>
      </c>
      <c r="AI169" s="58">
        <f t="shared" si="262"/>
        <v>5</v>
      </c>
      <c r="AJ169" s="58">
        <f>SaisieNote!AG109</f>
        <v>11.166666666666666</v>
      </c>
      <c r="AK169" s="58">
        <f t="shared" si="263"/>
        <v>5</v>
      </c>
      <c r="AL169" s="58">
        <f>SaisieNote!AJ109</f>
        <v>12</v>
      </c>
      <c r="AM169" s="84">
        <f t="shared" si="264"/>
        <v>5</v>
      </c>
      <c r="AN169" s="44">
        <f t="shared" si="265"/>
        <v>11.111111111111109</v>
      </c>
      <c r="AO169" s="85">
        <f t="shared" si="266"/>
        <v>15</v>
      </c>
      <c r="AP169" s="213">
        <f>SaisieNote!AL109</f>
        <v>10</v>
      </c>
      <c r="AQ169" s="213">
        <f t="shared" si="267"/>
        <v>3</v>
      </c>
      <c r="AR169" s="213">
        <f>SaisieNote!AN109</f>
        <v>7.5</v>
      </c>
      <c r="AS169" s="213">
        <f t="shared" si="268"/>
        <v>0</v>
      </c>
      <c r="AT169" s="213">
        <f>SaisieNote!AP109</f>
        <v>6.5</v>
      </c>
      <c r="AU169" s="84">
        <f t="shared" si="269"/>
        <v>0</v>
      </c>
      <c r="AV169" s="44">
        <f t="shared" si="270"/>
        <v>8</v>
      </c>
      <c r="AW169" s="85">
        <f t="shared" si="271"/>
        <v>3</v>
      </c>
      <c r="AX169" s="67">
        <f>SaisieNote!AR109</f>
        <v>8</v>
      </c>
      <c r="AY169" s="84">
        <f t="shared" si="272"/>
        <v>0</v>
      </c>
      <c r="AZ169" s="67">
        <f>SaisieNote!AT109</f>
        <v>10.5</v>
      </c>
      <c r="BA169" s="84">
        <f t="shared" si="273"/>
        <v>2</v>
      </c>
      <c r="BB169" s="67">
        <f>SaisieNote!AV109</f>
        <v>6</v>
      </c>
      <c r="BC169" s="84">
        <f t="shared" si="274"/>
        <v>0</v>
      </c>
      <c r="BD169" s="44">
        <f t="shared" si="275"/>
        <v>8.1666666666666661</v>
      </c>
      <c r="BE169" s="85">
        <f t="shared" si="276"/>
        <v>2</v>
      </c>
      <c r="BF169" s="65">
        <f t="shared" si="277"/>
        <v>9.4197530864197532</v>
      </c>
      <c r="BG169" s="61">
        <f t="shared" si="278"/>
        <v>20</v>
      </c>
      <c r="BH169" s="62">
        <f t="shared" si="279"/>
        <v>9.283950617283951</v>
      </c>
      <c r="BI169" s="61">
        <f t="shared" si="280"/>
        <v>34</v>
      </c>
      <c r="BJ169" s="61">
        <f t="shared" si="281"/>
        <v>34</v>
      </c>
      <c r="BK169" s="297" t="s">
        <v>500</v>
      </c>
    </row>
    <row r="170" spans="1:63" ht="24" customHeight="1">
      <c r="A170" s="284">
        <v>6</v>
      </c>
      <c r="B170" s="176" t="s">
        <v>438</v>
      </c>
      <c r="C170" s="176" t="s">
        <v>439</v>
      </c>
      <c r="D170" s="176" t="s">
        <v>440</v>
      </c>
      <c r="E170" s="176" t="s">
        <v>883</v>
      </c>
      <c r="F170" s="176" t="s">
        <v>67</v>
      </c>
      <c r="G170" s="42">
        <f>SaisieNote!H110</f>
        <v>12.5</v>
      </c>
      <c r="H170" s="43">
        <f t="shared" si="244"/>
        <v>5</v>
      </c>
      <c r="I170" s="42">
        <f>SaisieNote!K110</f>
        <v>9</v>
      </c>
      <c r="J170" s="43">
        <f t="shared" si="245"/>
        <v>0</v>
      </c>
      <c r="K170" s="42">
        <f>SaisieNote!N110</f>
        <v>9.3333333333333339</v>
      </c>
      <c r="L170" s="43">
        <f t="shared" si="246"/>
        <v>0</v>
      </c>
      <c r="M170" s="59">
        <f t="shared" si="247"/>
        <v>10.277777777777779</v>
      </c>
      <c r="N170" s="45">
        <f t="shared" si="248"/>
        <v>15</v>
      </c>
      <c r="O170" s="42">
        <f>SaisieNote!P110</f>
        <v>15</v>
      </c>
      <c r="P170" s="43">
        <f t="shared" si="249"/>
        <v>3</v>
      </c>
      <c r="Q170" s="42">
        <f>SaisieNote!R110</f>
        <v>5</v>
      </c>
      <c r="R170" s="43">
        <f t="shared" si="250"/>
        <v>0</v>
      </c>
      <c r="S170" s="42">
        <f>SaisieNote!T110</f>
        <v>7</v>
      </c>
      <c r="T170" s="43">
        <f t="shared" si="251"/>
        <v>0</v>
      </c>
      <c r="U170" s="59">
        <f t="shared" si="252"/>
        <v>9</v>
      </c>
      <c r="V170" s="45">
        <f t="shared" si="253"/>
        <v>3</v>
      </c>
      <c r="W170" s="42">
        <f>SaisieNote!V110</f>
        <v>5</v>
      </c>
      <c r="X170" s="43">
        <f t="shared" si="254"/>
        <v>0</v>
      </c>
      <c r="Y170" s="42">
        <f>SaisieNote!X110</f>
        <v>3</v>
      </c>
      <c r="Z170" s="43">
        <f t="shared" si="255"/>
        <v>0</v>
      </c>
      <c r="AA170" s="42">
        <f>SaisieNote!Z110</f>
        <v>11</v>
      </c>
      <c r="AB170" s="43">
        <f t="shared" si="256"/>
        <v>2</v>
      </c>
      <c r="AC170" s="59">
        <f t="shared" si="257"/>
        <v>6.333333333333333</v>
      </c>
      <c r="AD170" s="45">
        <f t="shared" si="258"/>
        <v>2</v>
      </c>
      <c r="AE170" s="160">
        <f t="shared" si="259"/>
        <v>8.9753086419753085</v>
      </c>
      <c r="AF170" s="46">
        <f t="shared" si="260"/>
        <v>20</v>
      </c>
      <c r="AG170" s="81" t="str">
        <f t="shared" si="261"/>
        <v>Rattrapage</v>
      </c>
      <c r="AH170" s="58">
        <f>SaisieNote!AD110</f>
        <v>12.166666666666666</v>
      </c>
      <c r="AI170" s="58">
        <f t="shared" si="262"/>
        <v>5</v>
      </c>
      <c r="AJ170" s="58">
        <f>SaisieNote!AG110</f>
        <v>14.833333333333334</v>
      </c>
      <c r="AK170" s="58">
        <f t="shared" si="263"/>
        <v>5</v>
      </c>
      <c r="AL170" s="58">
        <f>SaisieNote!AJ110</f>
        <v>10.333333333333334</v>
      </c>
      <c r="AM170" s="84">
        <f t="shared" si="264"/>
        <v>5</v>
      </c>
      <c r="AN170" s="44">
        <f t="shared" si="265"/>
        <v>12.444444444444445</v>
      </c>
      <c r="AO170" s="85">
        <f t="shared" si="266"/>
        <v>15</v>
      </c>
      <c r="AP170" s="213">
        <f>SaisieNote!AL110</f>
        <v>8</v>
      </c>
      <c r="AQ170" s="213">
        <f t="shared" si="267"/>
        <v>0</v>
      </c>
      <c r="AR170" s="213">
        <f>SaisieNote!AN110</f>
        <v>11</v>
      </c>
      <c r="AS170" s="213">
        <f t="shared" si="268"/>
        <v>3</v>
      </c>
      <c r="AT170" s="213">
        <f>SaisieNote!AP110</f>
        <v>12</v>
      </c>
      <c r="AU170" s="84">
        <f t="shared" si="269"/>
        <v>3</v>
      </c>
      <c r="AV170" s="44">
        <f t="shared" si="270"/>
        <v>10.333333333333334</v>
      </c>
      <c r="AW170" s="85">
        <f t="shared" si="271"/>
        <v>9</v>
      </c>
      <c r="AX170" s="67">
        <f>SaisieNote!AR110</f>
        <v>10</v>
      </c>
      <c r="AY170" s="84">
        <f t="shared" si="272"/>
        <v>2</v>
      </c>
      <c r="AZ170" s="67">
        <f>SaisieNote!AT110</f>
        <v>10.5</v>
      </c>
      <c r="BA170" s="84">
        <f t="shared" si="273"/>
        <v>2</v>
      </c>
      <c r="BB170" s="67">
        <f>SaisieNote!AV110</f>
        <v>11</v>
      </c>
      <c r="BC170" s="84">
        <f t="shared" si="274"/>
        <v>2</v>
      </c>
      <c r="BD170" s="44">
        <f t="shared" si="275"/>
        <v>10.5</v>
      </c>
      <c r="BE170" s="85">
        <f t="shared" si="276"/>
        <v>6</v>
      </c>
      <c r="BF170" s="65">
        <f t="shared" si="277"/>
        <v>11.308641975308644</v>
      </c>
      <c r="BG170" s="61">
        <f t="shared" si="278"/>
        <v>30</v>
      </c>
      <c r="BH170" s="62">
        <f t="shared" si="279"/>
        <v>10.141975308641976</v>
      </c>
      <c r="BI170" s="61">
        <f t="shared" si="280"/>
        <v>60</v>
      </c>
      <c r="BJ170" s="61">
        <f t="shared" si="281"/>
        <v>180</v>
      </c>
      <c r="BK170" s="81" t="str">
        <f t="shared" si="282"/>
        <v>Admis(e)</v>
      </c>
    </row>
    <row r="171" spans="1:63" ht="24" customHeight="1">
      <c r="A171" s="284">
        <v>7</v>
      </c>
      <c r="B171" s="176" t="s">
        <v>885</v>
      </c>
      <c r="C171" s="176" t="s">
        <v>444</v>
      </c>
      <c r="D171" s="176" t="s">
        <v>887</v>
      </c>
      <c r="E171" s="176" t="s">
        <v>886</v>
      </c>
      <c r="F171" s="176" t="s">
        <v>8</v>
      </c>
      <c r="G171" s="42">
        <f>SaisieNote!H111</f>
        <v>10.333333333333334</v>
      </c>
      <c r="H171" s="43">
        <f t="shared" si="244"/>
        <v>5</v>
      </c>
      <c r="I171" s="42">
        <f>SaisieNote!K111</f>
        <v>10.333333333333334</v>
      </c>
      <c r="J171" s="43">
        <f t="shared" si="245"/>
        <v>5</v>
      </c>
      <c r="K171" s="42">
        <f>SaisieNote!N111</f>
        <v>11.833333333333334</v>
      </c>
      <c r="L171" s="43">
        <f t="shared" si="246"/>
        <v>5</v>
      </c>
      <c r="M171" s="59">
        <f t="shared" si="247"/>
        <v>10.833333333333334</v>
      </c>
      <c r="N171" s="45">
        <f t="shared" si="248"/>
        <v>15</v>
      </c>
      <c r="O171" s="42">
        <f>SaisieNote!P111</f>
        <v>15</v>
      </c>
      <c r="P171" s="43">
        <f t="shared" si="249"/>
        <v>3</v>
      </c>
      <c r="Q171" s="42">
        <f>SaisieNote!R111</f>
        <v>10</v>
      </c>
      <c r="R171" s="43">
        <f t="shared" si="250"/>
        <v>3</v>
      </c>
      <c r="S171" s="42">
        <f>SaisieNote!T111</f>
        <v>7</v>
      </c>
      <c r="T171" s="43">
        <f t="shared" si="251"/>
        <v>0</v>
      </c>
      <c r="U171" s="59">
        <f t="shared" si="252"/>
        <v>10.666666666666666</v>
      </c>
      <c r="V171" s="45">
        <f t="shared" si="253"/>
        <v>9</v>
      </c>
      <c r="W171" s="42">
        <f>SaisieNote!V111</f>
        <v>7</v>
      </c>
      <c r="X171" s="43">
        <f t="shared" si="254"/>
        <v>0</v>
      </c>
      <c r="Y171" s="42">
        <f>SaisieNote!X111</f>
        <v>3</v>
      </c>
      <c r="Z171" s="43">
        <f t="shared" si="255"/>
        <v>0</v>
      </c>
      <c r="AA171" s="42">
        <f>SaisieNote!Z111</f>
        <v>6.5</v>
      </c>
      <c r="AB171" s="43">
        <f t="shared" si="256"/>
        <v>0</v>
      </c>
      <c r="AC171" s="59">
        <f t="shared" si="257"/>
        <v>5.5</v>
      </c>
      <c r="AD171" s="45">
        <f t="shared" si="258"/>
        <v>0</v>
      </c>
      <c r="AE171" s="160">
        <f t="shared" si="259"/>
        <v>9.5925925925925934</v>
      </c>
      <c r="AF171" s="46">
        <f t="shared" si="260"/>
        <v>24</v>
      </c>
      <c r="AG171" s="81" t="s">
        <v>1191</v>
      </c>
      <c r="AH171" s="58">
        <f>SaisieNote!AD111</f>
        <v>12.5</v>
      </c>
      <c r="AI171" s="58">
        <f t="shared" si="262"/>
        <v>5</v>
      </c>
      <c r="AJ171" s="58">
        <f>SaisieNote!AG111</f>
        <v>15.333333333333334</v>
      </c>
      <c r="AK171" s="58">
        <f t="shared" si="263"/>
        <v>5</v>
      </c>
      <c r="AL171" s="58">
        <f>SaisieNote!AJ111</f>
        <v>12.666666666666666</v>
      </c>
      <c r="AM171" s="84">
        <f t="shared" si="264"/>
        <v>5</v>
      </c>
      <c r="AN171" s="44">
        <f t="shared" si="265"/>
        <v>13.5</v>
      </c>
      <c r="AO171" s="85">
        <f t="shared" si="266"/>
        <v>15</v>
      </c>
      <c r="AP171" s="213">
        <f>SaisieNote!AL111</f>
        <v>12</v>
      </c>
      <c r="AQ171" s="213">
        <f t="shared" si="267"/>
        <v>3</v>
      </c>
      <c r="AR171" s="213">
        <f>SaisieNote!AN111</f>
        <v>10</v>
      </c>
      <c r="AS171" s="213">
        <f t="shared" si="268"/>
        <v>3</v>
      </c>
      <c r="AT171" s="213">
        <f>SaisieNote!AP111</f>
        <v>10</v>
      </c>
      <c r="AU171" s="84">
        <f t="shared" si="269"/>
        <v>3</v>
      </c>
      <c r="AV171" s="44">
        <f t="shared" si="270"/>
        <v>10.666666666666666</v>
      </c>
      <c r="AW171" s="85">
        <f t="shared" si="271"/>
        <v>9</v>
      </c>
      <c r="AX171" s="67">
        <f>SaisieNote!AR111</f>
        <v>12</v>
      </c>
      <c r="AY171" s="84">
        <f t="shared" si="272"/>
        <v>2</v>
      </c>
      <c r="AZ171" s="67">
        <f>SaisieNote!AT111</f>
        <v>11.5</v>
      </c>
      <c r="BA171" s="84">
        <f t="shared" si="273"/>
        <v>2</v>
      </c>
      <c r="BB171" s="67">
        <f>SaisieNote!AV111</f>
        <v>14.5</v>
      </c>
      <c r="BC171" s="84">
        <f t="shared" si="274"/>
        <v>2</v>
      </c>
      <c r="BD171" s="44">
        <f t="shared" si="275"/>
        <v>12.666666666666666</v>
      </c>
      <c r="BE171" s="85">
        <f t="shared" si="276"/>
        <v>6</v>
      </c>
      <c r="BF171" s="65">
        <f t="shared" si="277"/>
        <v>12.37037037037037</v>
      </c>
      <c r="BG171" s="61">
        <f t="shared" si="278"/>
        <v>30</v>
      </c>
      <c r="BH171" s="62">
        <f t="shared" si="279"/>
        <v>10.981481481481481</v>
      </c>
      <c r="BI171" s="61">
        <f t="shared" si="280"/>
        <v>60</v>
      </c>
      <c r="BJ171" s="61">
        <f t="shared" si="281"/>
        <v>180</v>
      </c>
      <c r="BK171" s="81" t="str">
        <f t="shared" si="282"/>
        <v>Admis(e)</v>
      </c>
    </row>
    <row r="172" spans="1:63" ht="24" customHeight="1">
      <c r="A172" s="284">
        <v>8</v>
      </c>
      <c r="B172" s="176" t="s">
        <v>892</v>
      </c>
      <c r="C172" s="176" t="s">
        <v>894</v>
      </c>
      <c r="D172" s="176" t="s">
        <v>377</v>
      </c>
      <c r="E172" s="176" t="s">
        <v>893</v>
      </c>
      <c r="F172" s="176" t="s">
        <v>76</v>
      </c>
      <c r="G172" s="42">
        <f>SaisieNote!H112</f>
        <v>7.5</v>
      </c>
      <c r="H172" s="43">
        <f t="shared" si="244"/>
        <v>0</v>
      </c>
      <c r="I172" s="42">
        <f>SaisieNote!K112</f>
        <v>14</v>
      </c>
      <c r="J172" s="43">
        <f t="shared" si="245"/>
        <v>5</v>
      </c>
      <c r="K172" s="42">
        <f>SaisieNote!N112</f>
        <v>10.666666666666666</v>
      </c>
      <c r="L172" s="43">
        <f t="shared" si="246"/>
        <v>5</v>
      </c>
      <c r="M172" s="59">
        <f t="shared" si="247"/>
        <v>10.722222222222221</v>
      </c>
      <c r="N172" s="45">
        <f t="shared" si="248"/>
        <v>15</v>
      </c>
      <c r="O172" s="42">
        <f>SaisieNote!P112</f>
        <v>15</v>
      </c>
      <c r="P172" s="43">
        <f t="shared" si="249"/>
        <v>3</v>
      </c>
      <c r="Q172" s="42">
        <f>SaisieNote!R112</f>
        <v>13</v>
      </c>
      <c r="R172" s="43">
        <f t="shared" si="250"/>
        <v>3</v>
      </c>
      <c r="S172" s="42">
        <f>SaisieNote!T112</f>
        <v>7</v>
      </c>
      <c r="T172" s="43">
        <f t="shared" si="251"/>
        <v>0</v>
      </c>
      <c r="U172" s="59">
        <f t="shared" si="252"/>
        <v>11.666666666666666</v>
      </c>
      <c r="V172" s="45">
        <f t="shared" si="253"/>
        <v>9</v>
      </c>
      <c r="W172" s="42">
        <f>SaisieNote!V112</f>
        <v>5.5</v>
      </c>
      <c r="X172" s="43">
        <f t="shared" si="254"/>
        <v>0</v>
      </c>
      <c r="Y172" s="42">
        <f>SaisieNote!X112</f>
        <v>7.75</v>
      </c>
      <c r="Z172" s="43">
        <f t="shared" si="255"/>
        <v>0</v>
      </c>
      <c r="AA172" s="42">
        <f>SaisieNote!Z112</f>
        <v>6.5</v>
      </c>
      <c r="AB172" s="43">
        <f t="shared" si="256"/>
        <v>0</v>
      </c>
      <c r="AC172" s="59">
        <f t="shared" si="257"/>
        <v>6.583333333333333</v>
      </c>
      <c r="AD172" s="45">
        <f t="shared" si="258"/>
        <v>0</v>
      </c>
      <c r="AE172" s="160">
        <f t="shared" si="259"/>
        <v>10.117283950617283</v>
      </c>
      <c r="AF172" s="46">
        <f t="shared" si="260"/>
        <v>30</v>
      </c>
      <c r="AG172" s="81" t="str">
        <f t="shared" si="261"/>
        <v>Admis(e)</v>
      </c>
      <c r="AH172" s="58">
        <f>SaisieNote!AD112</f>
        <v>7.833333333333333</v>
      </c>
      <c r="AI172" s="58">
        <f t="shared" si="262"/>
        <v>0</v>
      </c>
      <c r="AJ172" s="58">
        <f>SaisieNote!AG112</f>
        <v>12.833333333333334</v>
      </c>
      <c r="AK172" s="58">
        <f t="shared" si="263"/>
        <v>5</v>
      </c>
      <c r="AL172" s="58">
        <f>SaisieNote!AJ112</f>
        <v>12.5</v>
      </c>
      <c r="AM172" s="84">
        <f t="shared" si="264"/>
        <v>5</v>
      </c>
      <c r="AN172" s="44">
        <f t="shared" si="265"/>
        <v>11.055555555555557</v>
      </c>
      <c r="AO172" s="85">
        <f t="shared" si="266"/>
        <v>15</v>
      </c>
      <c r="AP172" s="213">
        <f>SaisieNote!AL112</f>
        <v>6</v>
      </c>
      <c r="AQ172" s="213">
        <f t="shared" si="267"/>
        <v>0</v>
      </c>
      <c r="AR172" s="213">
        <f>SaisieNote!AN112</f>
        <v>8</v>
      </c>
      <c r="AS172" s="213">
        <f t="shared" si="268"/>
        <v>0</v>
      </c>
      <c r="AT172" s="213">
        <f>SaisieNote!AP112</f>
        <v>10</v>
      </c>
      <c r="AU172" s="84">
        <f t="shared" si="269"/>
        <v>3</v>
      </c>
      <c r="AV172" s="44">
        <f t="shared" si="270"/>
        <v>8</v>
      </c>
      <c r="AW172" s="85">
        <f t="shared" si="271"/>
        <v>3</v>
      </c>
      <c r="AX172" s="67">
        <f>SaisieNote!AR112</f>
        <v>8</v>
      </c>
      <c r="AY172" s="84">
        <f t="shared" si="272"/>
        <v>0</v>
      </c>
      <c r="AZ172" s="67">
        <f>SaisieNote!AT112</f>
        <v>13</v>
      </c>
      <c r="BA172" s="84">
        <f t="shared" si="273"/>
        <v>2</v>
      </c>
      <c r="BB172" s="67">
        <f>SaisieNote!AV112</f>
        <v>10</v>
      </c>
      <c r="BC172" s="84">
        <f t="shared" si="274"/>
        <v>2</v>
      </c>
      <c r="BD172" s="44">
        <f t="shared" si="275"/>
        <v>10.333333333333334</v>
      </c>
      <c r="BE172" s="85">
        <f t="shared" si="276"/>
        <v>6</v>
      </c>
      <c r="BF172" s="65">
        <f t="shared" si="277"/>
        <v>9.8765432098765444</v>
      </c>
      <c r="BG172" s="61">
        <f t="shared" si="278"/>
        <v>24</v>
      </c>
      <c r="BH172" s="62">
        <f t="shared" si="279"/>
        <v>9.9969135802469147</v>
      </c>
      <c r="BI172" s="61">
        <f t="shared" si="280"/>
        <v>60</v>
      </c>
      <c r="BJ172" s="61">
        <f t="shared" si="281"/>
        <v>180</v>
      </c>
      <c r="BK172" s="81" t="str">
        <f t="shared" si="282"/>
        <v>Admis(e)</v>
      </c>
    </row>
    <row r="173" spans="1:63" s="266" customFormat="1" ht="24" customHeight="1">
      <c r="A173" s="284">
        <v>9</v>
      </c>
      <c r="B173" s="255" t="s">
        <v>898</v>
      </c>
      <c r="C173" s="255" t="s">
        <v>900</v>
      </c>
      <c r="D173" s="255" t="s">
        <v>901</v>
      </c>
      <c r="E173" s="255" t="s">
        <v>899</v>
      </c>
      <c r="F173" s="255" t="s">
        <v>50</v>
      </c>
      <c r="G173" s="258">
        <f>SaisieNote!H113</f>
        <v>6.333333333333333</v>
      </c>
      <c r="H173" s="257">
        <f t="shared" si="244"/>
        <v>0</v>
      </c>
      <c r="I173" s="258">
        <f>SaisieNote!K113</f>
        <v>12.666666666666666</v>
      </c>
      <c r="J173" s="257">
        <f t="shared" si="245"/>
        <v>5</v>
      </c>
      <c r="K173" s="258">
        <f>SaisieNote!N113</f>
        <v>7.666666666666667</v>
      </c>
      <c r="L173" s="257">
        <f t="shared" si="246"/>
        <v>0</v>
      </c>
      <c r="M173" s="259">
        <f t="shared" si="247"/>
        <v>8.8888888888888893</v>
      </c>
      <c r="N173" s="257">
        <f t="shared" si="248"/>
        <v>5</v>
      </c>
      <c r="O173" s="258">
        <f>SaisieNote!P113</f>
        <v>9</v>
      </c>
      <c r="P173" s="257">
        <f t="shared" si="249"/>
        <v>0</v>
      </c>
      <c r="Q173" s="258">
        <f>SaisieNote!R113</f>
        <v>7.5</v>
      </c>
      <c r="R173" s="257">
        <f t="shared" si="250"/>
        <v>0</v>
      </c>
      <c r="S173" s="258">
        <f>SaisieNote!T113</f>
        <v>11</v>
      </c>
      <c r="T173" s="257">
        <f t="shared" si="251"/>
        <v>3</v>
      </c>
      <c r="U173" s="259">
        <f t="shared" si="252"/>
        <v>9.1666666666666661</v>
      </c>
      <c r="V173" s="257">
        <f t="shared" si="253"/>
        <v>3</v>
      </c>
      <c r="W173" s="258">
        <f>SaisieNote!V113</f>
        <v>9</v>
      </c>
      <c r="X173" s="257">
        <f t="shared" si="254"/>
        <v>0</v>
      </c>
      <c r="Y173" s="258">
        <f>SaisieNote!X113</f>
        <v>8</v>
      </c>
      <c r="Z173" s="257">
        <f t="shared" si="255"/>
        <v>0</v>
      </c>
      <c r="AA173" s="258">
        <f>SaisieNote!Z113</f>
        <v>8.5</v>
      </c>
      <c r="AB173" s="257">
        <f t="shared" si="256"/>
        <v>0</v>
      </c>
      <c r="AC173" s="259">
        <f t="shared" si="257"/>
        <v>8.5</v>
      </c>
      <c r="AD173" s="257">
        <f t="shared" si="258"/>
        <v>0</v>
      </c>
      <c r="AE173" s="259">
        <f t="shared" si="259"/>
        <v>8.8950617283950617</v>
      </c>
      <c r="AF173" s="260">
        <f t="shared" si="260"/>
        <v>8</v>
      </c>
      <c r="AG173" s="261" t="str">
        <f t="shared" si="261"/>
        <v>Rattrapage</v>
      </c>
      <c r="AH173" s="259">
        <f>SaisieNote!AD113</f>
        <v>8.5</v>
      </c>
      <c r="AI173" s="259">
        <f t="shared" si="262"/>
        <v>0</v>
      </c>
      <c r="AJ173" s="259">
        <f>SaisieNote!AG113</f>
        <v>15.5</v>
      </c>
      <c r="AK173" s="259">
        <f t="shared" si="263"/>
        <v>5</v>
      </c>
      <c r="AL173" s="259">
        <f>SaisieNote!AJ113</f>
        <v>12.833333333333334</v>
      </c>
      <c r="AM173" s="263">
        <f t="shared" si="264"/>
        <v>5</v>
      </c>
      <c r="AN173" s="258">
        <f t="shared" si="265"/>
        <v>12.277777777777779</v>
      </c>
      <c r="AO173" s="264">
        <f t="shared" si="266"/>
        <v>15</v>
      </c>
      <c r="AP173" s="259">
        <f>SaisieNote!AL113</f>
        <v>10</v>
      </c>
      <c r="AQ173" s="259">
        <f t="shared" si="267"/>
        <v>3</v>
      </c>
      <c r="AR173" s="259">
        <f>SaisieNote!AN113</f>
        <v>10</v>
      </c>
      <c r="AS173" s="259">
        <f t="shared" si="268"/>
        <v>3</v>
      </c>
      <c r="AT173" s="259">
        <f>SaisieNote!AP113</f>
        <v>8.5</v>
      </c>
      <c r="AU173" s="263">
        <f t="shared" si="269"/>
        <v>0</v>
      </c>
      <c r="AV173" s="258">
        <f t="shared" si="270"/>
        <v>9.5</v>
      </c>
      <c r="AW173" s="264">
        <f t="shared" si="271"/>
        <v>6</v>
      </c>
      <c r="AX173" s="267">
        <f>SaisieNote!AR113</f>
        <v>5.5</v>
      </c>
      <c r="AY173" s="263">
        <f t="shared" si="272"/>
        <v>0</v>
      </c>
      <c r="AZ173" s="267">
        <f>SaisieNote!AT113</f>
        <v>6</v>
      </c>
      <c r="BA173" s="263">
        <f t="shared" si="273"/>
        <v>0</v>
      </c>
      <c r="BB173" s="267">
        <f>SaisieNote!AV113</f>
        <v>12</v>
      </c>
      <c r="BC173" s="263">
        <f t="shared" si="274"/>
        <v>2</v>
      </c>
      <c r="BD173" s="258">
        <f t="shared" si="275"/>
        <v>7.833333333333333</v>
      </c>
      <c r="BE173" s="264">
        <f t="shared" si="276"/>
        <v>2</v>
      </c>
      <c r="BF173" s="258">
        <f t="shared" si="277"/>
        <v>10.3641975308642</v>
      </c>
      <c r="BG173" s="265">
        <f t="shared" si="278"/>
        <v>30</v>
      </c>
      <c r="BH173" s="262">
        <f t="shared" si="279"/>
        <v>9.6296296296296298</v>
      </c>
      <c r="BI173" s="265">
        <f t="shared" si="280"/>
        <v>38</v>
      </c>
      <c r="BJ173" s="265">
        <f t="shared" si="281"/>
        <v>38</v>
      </c>
      <c r="BK173" s="261" t="str">
        <f t="shared" si="282"/>
        <v>Ajourné(e )</v>
      </c>
    </row>
    <row r="174" spans="1:63" ht="24" customHeight="1">
      <c r="A174" s="284">
        <v>10</v>
      </c>
      <c r="B174" s="176" t="s">
        <v>902</v>
      </c>
      <c r="C174" s="176" t="s">
        <v>904</v>
      </c>
      <c r="D174" s="176" t="s">
        <v>905</v>
      </c>
      <c r="E174" s="176" t="s">
        <v>903</v>
      </c>
      <c r="F174" s="176" t="s">
        <v>8</v>
      </c>
      <c r="G174" s="42">
        <f>SaisieNote!H114</f>
        <v>8.8333333333333339</v>
      </c>
      <c r="H174" s="43">
        <f t="shared" si="244"/>
        <v>0</v>
      </c>
      <c r="I174" s="42">
        <f>SaisieNote!K114</f>
        <v>11.333333333333334</v>
      </c>
      <c r="J174" s="43">
        <f t="shared" si="245"/>
        <v>5</v>
      </c>
      <c r="K174" s="42">
        <f>SaisieNote!N114</f>
        <v>11.166666666666666</v>
      </c>
      <c r="L174" s="43">
        <f t="shared" si="246"/>
        <v>5</v>
      </c>
      <c r="M174" s="59">
        <f t="shared" si="247"/>
        <v>10.444444444444445</v>
      </c>
      <c r="N174" s="45">
        <f t="shared" si="248"/>
        <v>15</v>
      </c>
      <c r="O174" s="42">
        <f>SaisieNote!P114</f>
        <v>13</v>
      </c>
      <c r="P174" s="43">
        <f t="shared" si="249"/>
        <v>3</v>
      </c>
      <c r="Q174" s="42">
        <f>SaisieNote!R114</f>
        <v>7.5</v>
      </c>
      <c r="R174" s="43">
        <f t="shared" si="250"/>
        <v>0</v>
      </c>
      <c r="S174" s="42">
        <f>SaisieNote!T114</f>
        <v>8.5</v>
      </c>
      <c r="T174" s="43">
        <f t="shared" si="251"/>
        <v>0</v>
      </c>
      <c r="U174" s="59">
        <f t="shared" si="252"/>
        <v>9.6666666666666661</v>
      </c>
      <c r="V174" s="45">
        <f t="shared" si="253"/>
        <v>3</v>
      </c>
      <c r="W174" s="42">
        <f>SaisieNote!V114</f>
        <v>6</v>
      </c>
      <c r="X174" s="43">
        <f t="shared" si="254"/>
        <v>0</v>
      </c>
      <c r="Y174" s="42">
        <f>SaisieNote!X114</f>
        <v>9</v>
      </c>
      <c r="Z174" s="43">
        <f t="shared" si="255"/>
        <v>0</v>
      </c>
      <c r="AA174" s="42">
        <f>SaisieNote!Z114</f>
        <v>12.5</v>
      </c>
      <c r="AB174" s="43">
        <f t="shared" si="256"/>
        <v>2</v>
      </c>
      <c r="AC174" s="59">
        <f t="shared" si="257"/>
        <v>9.1666666666666661</v>
      </c>
      <c r="AD174" s="45">
        <f t="shared" si="258"/>
        <v>2</v>
      </c>
      <c r="AE174" s="160">
        <f t="shared" si="259"/>
        <v>9.9012345679012359</v>
      </c>
      <c r="AF174" s="46">
        <f t="shared" si="260"/>
        <v>20</v>
      </c>
      <c r="AG174" s="81" t="str">
        <f t="shared" si="261"/>
        <v>Rattrapage</v>
      </c>
      <c r="AH174" s="58">
        <f>SaisieNote!AD114</f>
        <v>8.5</v>
      </c>
      <c r="AI174" s="58">
        <f t="shared" si="262"/>
        <v>0</v>
      </c>
      <c r="AJ174" s="58">
        <f>SaisieNote!AG114</f>
        <v>15.333333333333334</v>
      </c>
      <c r="AK174" s="58">
        <f t="shared" si="263"/>
        <v>5</v>
      </c>
      <c r="AL174" s="58">
        <f>SaisieNote!AJ114</f>
        <v>13</v>
      </c>
      <c r="AM174" s="84">
        <f t="shared" si="264"/>
        <v>5</v>
      </c>
      <c r="AN174" s="44">
        <f t="shared" si="265"/>
        <v>12.277777777777779</v>
      </c>
      <c r="AO174" s="85">
        <f t="shared" si="266"/>
        <v>15</v>
      </c>
      <c r="AP174" s="213">
        <f>SaisieNote!AL114</f>
        <v>4.5</v>
      </c>
      <c r="AQ174" s="213">
        <f t="shared" si="267"/>
        <v>0</v>
      </c>
      <c r="AR174" s="213">
        <f>SaisieNote!AN114</f>
        <v>13</v>
      </c>
      <c r="AS174" s="213">
        <f t="shared" si="268"/>
        <v>3</v>
      </c>
      <c r="AT174" s="213">
        <f>SaisieNote!AP114</f>
        <v>12.5</v>
      </c>
      <c r="AU174" s="84">
        <f t="shared" si="269"/>
        <v>3</v>
      </c>
      <c r="AV174" s="44">
        <f t="shared" si="270"/>
        <v>10</v>
      </c>
      <c r="AW174" s="85">
        <f t="shared" si="271"/>
        <v>9</v>
      </c>
      <c r="AX174" s="67">
        <f>SaisieNote!AR114</f>
        <v>10</v>
      </c>
      <c r="AY174" s="84">
        <f t="shared" si="272"/>
        <v>2</v>
      </c>
      <c r="AZ174" s="67">
        <f>SaisieNote!AT114</f>
        <v>11</v>
      </c>
      <c r="BA174" s="84">
        <f t="shared" si="273"/>
        <v>2</v>
      </c>
      <c r="BB174" s="67">
        <f>SaisieNote!AV114</f>
        <v>11.5</v>
      </c>
      <c r="BC174" s="84">
        <f t="shared" si="274"/>
        <v>2</v>
      </c>
      <c r="BD174" s="44">
        <f t="shared" si="275"/>
        <v>10.833333333333334</v>
      </c>
      <c r="BE174" s="85">
        <f t="shared" si="276"/>
        <v>6</v>
      </c>
      <c r="BF174" s="65">
        <f t="shared" si="277"/>
        <v>11.197530864197532</v>
      </c>
      <c r="BG174" s="61">
        <f t="shared" si="278"/>
        <v>30</v>
      </c>
      <c r="BH174" s="62">
        <f t="shared" si="279"/>
        <v>10.549382716049383</v>
      </c>
      <c r="BI174" s="61">
        <f t="shared" si="280"/>
        <v>60</v>
      </c>
      <c r="BJ174" s="61">
        <f t="shared" si="281"/>
        <v>180</v>
      </c>
      <c r="BK174" s="81" t="str">
        <f t="shared" si="282"/>
        <v>Admis(e)</v>
      </c>
    </row>
    <row r="175" spans="1:63" ht="24" customHeight="1">
      <c r="A175" s="284">
        <v>11</v>
      </c>
      <c r="B175" s="176" t="s">
        <v>913</v>
      </c>
      <c r="C175" s="176" t="s">
        <v>915</v>
      </c>
      <c r="D175" s="176" t="s">
        <v>150</v>
      </c>
      <c r="E175" s="176" t="s">
        <v>914</v>
      </c>
      <c r="F175" s="176" t="s">
        <v>8</v>
      </c>
      <c r="G175" s="42">
        <f>SaisieNote!H115</f>
        <v>10.166666666666666</v>
      </c>
      <c r="H175" s="43">
        <f t="shared" si="244"/>
        <v>5</v>
      </c>
      <c r="I175" s="42">
        <f>SaisieNote!K115</f>
        <v>9.6666666666666661</v>
      </c>
      <c r="J175" s="43">
        <f t="shared" si="245"/>
        <v>0</v>
      </c>
      <c r="K175" s="42">
        <f>SaisieNote!N115</f>
        <v>13.5</v>
      </c>
      <c r="L175" s="43">
        <f t="shared" si="246"/>
        <v>5</v>
      </c>
      <c r="M175" s="59">
        <f t="shared" si="247"/>
        <v>11.111111111111109</v>
      </c>
      <c r="N175" s="45">
        <f t="shared" si="248"/>
        <v>15</v>
      </c>
      <c r="O175" s="42">
        <f>SaisieNote!P115</f>
        <v>11</v>
      </c>
      <c r="P175" s="43">
        <f t="shared" si="249"/>
        <v>3</v>
      </c>
      <c r="Q175" s="42">
        <f>SaisieNote!R115</f>
        <v>7.5</v>
      </c>
      <c r="R175" s="43">
        <f t="shared" si="250"/>
        <v>0</v>
      </c>
      <c r="S175" s="42">
        <f>SaisieNote!T115</f>
        <v>11.5</v>
      </c>
      <c r="T175" s="43">
        <f t="shared" si="251"/>
        <v>3</v>
      </c>
      <c r="U175" s="59">
        <f t="shared" si="252"/>
        <v>10</v>
      </c>
      <c r="V175" s="45">
        <f t="shared" si="253"/>
        <v>9</v>
      </c>
      <c r="W175" s="42">
        <f>SaisieNote!V115</f>
        <v>11</v>
      </c>
      <c r="X175" s="43">
        <f t="shared" si="254"/>
        <v>2</v>
      </c>
      <c r="Y175" s="42">
        <f>SaisieNote!X115</f>
        <v>13</v>
      </c>
      <c r="Z175" s="43">
        <f t="shared" si="255"/>
        <v>2</v>
      </c>
      <c r="AA175" s="42">
        <f>SaisieNote!Z115</f>
        <v>10</v>
      </c>
      <c r="AB175" s="43">
        <f t="shared" si="256"/>
        <v>2</v>
      </c>
      <c r="AC175" s="59">
        <f t="shared" si="257"/>
        <v>11.333333333333334</v>
      </c>
      <c r="AD175" s="45">
        <f t="shared" si="258"/>
        <v>6</v>
      </c>
      <c r="AE175" s="160">
        <f t="shared" si="259"/>
        <v>10.790123456790123</v>
      </c>
      <c r="AF175" s="46">
        <f t="shared" si="260"/>
        <v>30</v>
      </c>
      <c r="AG175" s="81" t="str">
        <f t="shared" si="261"/>
        <v>Admis(e)</v>
      </c>
      <c r="AH175" s="58">
        <f>SaisieNote!AD115</f>
        <v>10.666666666666666</v>
      </c>
      <c r="AI175" s="58">
        <f t="shared" si="262"/>
        <v>5</v>
      </c>
      <c r="AJ175" s="58">
        <f>SaisieNote!AG115</f>
        <v>12.5</v>
      </c>
      <c r="AK175" s="58">
        <f t="shared" si="263"/>
        <v>5</v>
      </c>
      <c r="AL175" s="58">
        <f>SaisieNote!AJ115</f>
        <v>12</v>
      </c>
      <c r="AM175" s="84">
        <f t="shared" si="264"/>
        <v>5</v>
      </c>
      <c r="AN175" s="44">
        <f t="shared" si="265"/>
        <v>11.722222222222221</v>
      </c>
      <c r="AO175" s="85">
        <f t="shared" si="266"/>
        <v>15</v>
      </c>
      <c r="AP175" s="213">
        <f>SaisieNote!AL115</f>
        <v>10</v>
      </c>
      <c r="AQ175" s="213">
        <f t="shared" si="267"/>
        <v>3</v>
      </c>
      <c r="AR175" s="213">
        <f>SaisieNote!AN115</f>
        <v>8</v>
      </c>
      <c r="AS175" s="213">
        <f t="shared" si="268"/>
        <v>0</v>
      </c>
      <c r="AT175" s="213">
        <f>SaisieNote!AP115</f>
        <v>14</v>
      </c>
      <c r="AU175" s="84">
        <f t="shared" si="269"/>
        <v>3</v>
      </c>
      <c r="AV175" s="44">
        <f t="shared" si="270"/>
        <v>10.666666666666666</v>
      </c>
      <c r="AW175" s="85">
        <f t="shared" si="271"/>
        <v>9</v>
      </c>
      <c r="AX175" s="67">
        <f>SaisieNote!AR115</f>
        <v>7</v>
      </c>
      <c r="AY175" s="84">
        <f t="shared" si="272"/>
        <v>0</v>
      </c>
      <c r="AZ175" s="67">
        <f>SaisieNote!AT115</f>
        <v>10</v>
      </c>
      <c r="BA175" s="84">
        <f t="shared" si="273"/>
        <v>2</v>
      </c>
      <c r="BB175" s="67">
        <f>SaisieNote!AV115</f>
        <v>10</v>
      </c>
      <c r="BC175" s="84">
        <f t="shared" si="274"/>
        <v>2</v>
      </c>
      <c r="BD175" s="44">
        <f t="shared" si="275"/>
        <v>9</v>
      </c>
      <c r="BE175" s="85">
        <f t="shared" si="276"/>
        <v>4</v>
      </c>
      <c r="BF175" s="65">
        <f t="shared" si="277"/>
        <v>10.76543209876543</v>
      </c>
      <c r="BG175" s="61">
        <f t="shared" si="278"/>
        <v>30</v>
      </c>
      <c r="BH175" s="62">
        <f t="shared" si="279"/>
        <v>10.777777777777777</v>
      </c>
      <c r="BI175" s="61">
        <f t="shared" si="280"/>
        <v>60</v>
      </c>
      <c r="BJ175" s="61">
        <f t="shared" si="281"/>
        <v>180</v>
      </c>
      <c r="BK175" s="81" t="str">
        <f t="shared" si="282"/>
        <v>Admis(e)</v>
      </c>
    </row>
    <row r="176" spans="1:63" ht="24" customHeight="1">
      <c r="A176" s="284">
        <v>12</v>
      </c>
      <c r="B176" s="176" t="s">
        <v>916</v>
      </c>
      <c r="C176" s="176" t="s">
        <v>918</v>
      </c>
      <c r="D176" s="176" t="s">
        <v>919</v>
      </c>
      <c r="E176" s="176" t="s">
        <v>917</v>
      </c>
      <c r="F176" s="176" t="s">
        <v>8</v>
      </c>
      <c r="G176" s="42">
        <f>SaisieNote!H116</f>
        <v>11.166666666666666</v>
      </c>
      <c r="H176" s="43">
        <f t="shared" si="244"/>
        <v>5</v>
      </c>
      <c r="I176" s="42">
        <f>SaisieNote!K116</f>
        <v>10.833333333333334</v>
      </c>
      <c r="J176" s="43">
        <f t="shared" si="245"/>
        <v>5</v>
      </c>
      <c r="K176" s="42">
        <f>SaisieNote!N116</f>
        <v>12</v>
      </c>
      <c r="L176" s="43">
        <f t="shared" si="246"/>
        <v>5</v>
      </c>
      <c r="M176" s="59">
        <f t="shared" si="247"/>
        <v>11.333333333333334</v>
      </c>
      <c r="N176" s="45">
        <f t="shared" si="248"/>
        <v>15</v>
      </c>
      <c r="O176" s="42">
        <f>SaisieNote!P116</f>
        <v>12</v>
      </c>
      <c r="P176" s="43">
        <f t="shared" si="249"/>
        <v>3</v>
      </c>
      <c r="Q176" s="42">
        <f>SaisieNote!R116</f>
        <v>11.5</v>
      </c>
      <c r="R176" s="43">
        <f t="shared" si="250"/>
        <v>3</v>
      </c>
      <c r="S176" s="42">
        <f>SaisieNote!T116</f>
        <v>6.5</v>
      </c>
      <c r="T176" s="43">
        <f t="shared" si="251"/>
        <v>0</v>
      </c>
      <c r="U176" s="59">
        <f t="shared" si="252"/>
        <v>10</v>
      </c>
      <c r="V176" s="45">
        <f t="shared" si="253"/>
        <v>9</v>
      </c>
      <c r="W176" s="42">
        <f>SaisieNote!V116</f>
        <v>10</v>
      </c>
      <c r="X176" s="43">
        <f t="shared" si="254"/>
        <v>2</v>
      </c>
      <c r="Y176" s="42">
        <f>SaisieNote!X116</f>
        <v>9</v>
      </c>
      <c r="Z176" s="43">
        <f t="shared" si="255"/>
        <v>0</v>
      </c>
      <c r="AA176" s="42">
        <f>SaisieNote!Z116</f>
        <v>8.5</v>
      </c>
      <c r="AB176" s="43">
        <f t="shared" si="256"/>
        <v>0</v>
      </c>
      <c r="AC176" s="59">
        <f t="shared" si="257"/>
        <v>9.1666666666666661</v>
      </c>
      <c r="AD176" s="45">
        <f t="shared" si="258"/>
        <v>2</v>
      </c>
      <c r="AE176" s="160">
        <f t="shared" si="259"/>
        <v>10.407407407407407</v>
      </c>
      <c r="AF176" s="46">
        <f t="shared" si="260"/>
        <v>30</v>
      </c>
      <c r="AG176" s="81" t="str">
        <f t="shared" si="261"/>
        <v>Admis(e)</v>
      </c>
      <c r="AH176" s="58">
        <f>SaisieNote!AD116</f>
        <v>11.5</v>
      </c>
      <c r="AI176" s="58">
        <f t="shared" si="262"/>
        <v>5</v>
      </c>
      <c r="AJ176" s="58">
        <f>SaisieNote!AG116</f>
        <v>15.333333333333334</v>
      </c>
      <c r="AK176" s="58">
        <f t="shared" si="263"/>
        <v>5</v>
      </c>
      <c r="AL176" s="58">
        <f>SaisieNote!AJ116</f>
        <v>10</v>
      </c>
      <c r="AM176" s="84">
        <f t="shared" si="264"/>
        <v>5</v>
      </c>
      <c r="AN176" s="44">
        <f t="shared" si="265"/>
        <v>12.277777777777779</v>
      </c>
      <c r="AO176" s="85">
        <f t="shared" si="266"/>
        <v>15</v>
      </c>
      <c r="AP176" s="213">
        <f>SaisieNote!AL116</f>
        <v>10.5</v>
      </c>
      <c r="AQ176" s="213">
        <f t="shared" si="267"/>
        <v>3</v>
      </c>
      <c r="AR176" s="213">
        <f>SaisieNote!AN116</f>
        <v>10</v>
      </c>
      <c r="AS176" s="213">
        <f t="shared" si="268"/>
        <v>3</v>
      </c>
      <c r="AT176" s="213">
        <f>SaisieNote!AP116</f>
        <v>6.5</v>
      </c>
      <c r="AU176" s="84">
        <f t="shared" si="269"/>
        <v>0</v>
      </c>
      <c r="AV176" s="44">
        <f t="shared" si="270"/>
        <v>9</v>
      </c>
      <c r="AW176" s="85">
        <f t="shared" si="271"/>
        <v>6</v>
      </c>
      <c r="AX176" s="67">
        <f>SaisieNote!AR116</f>
        <v>10.5</v>
      </c>
      <c r="AY176" s="84">
        <f t="shared" si="272"/>
        <v>2</v>
      </c>
      <c r="AZ176" s="67">
        <f>SaisieNote!AT116</f>
        <v>6</v>
      </c>
      <c r="BA176" s="84">
        <f t="shared" si="273"/>
        <v>0</v>
      </c>
      <c r="BB176" s="67">
        <f>SaisieNote!AV116</f>
        <v>10.5</v>
      </c>
      <c r="BC176" s="84">
        <f t="shared" si="274"/>
        <v>2</v>
      </c>
      <c r="BD176" s="44">
        <f t="shared" si="275"/>
        <v>9</v>
      </c>
      <c r="BE176" s="85">
        <f t="shared" si="276"/>
        <v>4</v>
      </c>
      <c r="BF176" s="65">
        <f t="shared" si="277"/>
        <v>10.456790123456791</v>
      </c>
      <c r="BG176" s="61">
        <f t="shared" si="278"/>
        <v>30</v>
      </c>
      <c r="BH176" s="62">
        <f t="shared" si="279"/>
        <v>10.432098765432098</v>
      </c>
      <c r="BI176" s="61">
        <f t="shared" si="280"/>
        <v>60</v>
      </c>
      <c r="BJ176" s="61">
        <f t="shared" si="281"/>
        <v>180</v>
      </c>
      <c r="BK176" s="81" t="str">
        <f t="shared" si="282"/>
        <v>Admis(e)</v>
      </c>
    </row>
    <row r="177" spans="1:65" ht="24" customHeight="1">
      <c r="A177" s="284">
        <v>13</v>
      </c>
      <c r="B177" s="176" t="s">
        <v>920</v>
      </c>
      <c r="C177" s="176" t="s">
        <v>922</v>
      </c>
      <c r="D177" s="176" t="s">
        <v>12</v>
      </c>
      <c r="E177" s="176" t="s">
        <v>921</v>
      </c>
      <c r="F177" s="176" t="s">
        <v>63</v>
      </c>
      <c r="G177" s="42">
        <f>SaisieNote!H117</f>
        <v>10</v>
      </c>
      <c r="H177" s="43">
        <f t="shared" si="244"/>
        <v>5</v>
      </c>
      <c r="I177" s="42">
        <f>SaisieNote!K117</f>
        <v>6.833333333333333</v>
      </c>
      <c r="J177" s="43">
        <f t="shared" si="245"/>
        <v>0</v>
      </c>
      <c r="K177" s="42">
        <f>SaisieNote!N117</f>
        <v>10.5</v>
      </c>
      <c r="L177" s="43">
        <f t="shared" si="246"/>
        <v>5</v>
      </c>
      <c r="M177" s="59">
        <f t="shared" si="247"/>
        <v>9.1111111111111107</v>
      </c>
      <c r="N177" s="45">
        <f t="shared" si="248"/>
        <v>10</v>
      </c>
      <c r="O177" s="42">
        <f>SaisieNote!P117</f>
        <v>11</v>
      </c>
      <c r="P177" s="43">
        <f t="shared" si="249"/>
        <v>3</v>
      </c>
      <c r="Q177" s="42">
        <f>SaisieNote!R117</f>
        <v>6</v>
      </c>
      <c r="R177" s="43">
        <f t="shared" si="250"/>
        <v>0</v>
      </c>
      <c r="S177" s="42">
        <f>SaisieNote!T117</f>
        <v>12</v>
      </c>
      <c r="T177" s="43">
        <f t="shared" si="251"/>
        <v>3</v>
      </c>
      <c r="U177" s="59">
        <f t="shared" si="252"/>
        <v>9.6666666666666661</v>
      </c>
      <c r="V177" s="45">
        <f t="shared" si="253"/>
        <v>6</v>
      </c>
      <c r="W177" s="42">
        <f>SaisieNote!V117</f>
        <v>13</v>
      </c>
      <c r="X177" s="43">
        <f t="shared" si="254"/>
        <v>2</v>
      </c>
      <c r="Y177" s="42">
        <f>SaisieNote!X117</f>
        <v>5</v>
      </c>
      <c r="Z177" s="43">
        <f t="shared" si="255"/>
        <v>0</v>
      </c>
      <c r="AA177" s="42">
        <f>SaisieNote!Z117</f>
        <v>11.25</v>
      </c>
      <c r="AB177" s="43">
        <f t="shared" si="256"/>
        <v>2</v>
      </c>
      <c r="AC177" s="59">
        <f t="shared" si="257"/>
        <v>9.75</v>
      </c>
      <c r="AD177" s="45">
        <f t="shared" si="258"/>
        <v>4</v>
      </c>
      <c r="AE177" s="160">
        <f t="shared" si="259"/>
        <v>9.4382716049382704</v>
      </c>
      <c r="AF177" s="46">
        <f t="shared" si="260"/>
        <v>20</v>
      </c>
      <c r="AG177" s="81" t="str">
        <f t="shared" si="261"/>
        <v>Rattrapage</v>
      </c>
      <c r="AH177" s="58">
        <f>SaisieNote!AD117</f>
        <v>11.166666666666666</v>
      </c>
      <c r="AI177" s="58">
        <f t="shared" si="262"/>
        <v>5</v>
      </c>
      <c r="AJ177" s="58">
        <f>SaisieNote!AG117</f>
        <v>11.166666666666666</v>
      </c>
      <c r="AK177" s="58">
        <f t="shared" si="263"/>
        <v>5</v>
      </c>
      <c r="AL177" s="58">
        <f>SaisieNote!AJ117</f>
        <v>11.5</v>
      </c>
      <c r="AM177" s="84">
        <f t="shared" si="264"/>
        <v>5</v>
      </c>
      <c r="AN177" s="44">
        <f t="shared" si="265"/>
        <v>11.277777777777777</v>
      </c>
      <c r="AO177" s="85">
        <f t="shared" si="266"/>
        <v>15</v>
      </c>
      <c r="AP177" s="213">
        <f>SaisieNote!AL117</f>
        <v>5.5</v>
      </c>
      <c r="AQ177" s="213">
        <f t="shared" si="267"/>
        <v>0</v>
      </c>
      <c r="AR177" s="213">
        <f>SaisieNote!AN117</f>
        <v>7.5</v>
      </c>
      <c r="AS177" s="213">
        <f t="shared" si="268"/>
        <v>0</v>
      </c>
      <c r="AT177" s="213">
        <f>SaisieNote!AP117</f>
        <v>11.5</v>
      </c>
      <c r="AU177" s="84">
        <f t="shared" si="269"/>
        <v>3</v>
      </c>
      <c r="AV177" s="44">
        <f t="shared" si="270"/>
        <v>8.1666666666666661</v>
      </c>
      <c r="AW177" s="85">
        <f t="shared" si="271"/>
        <v>3</v>
      </c>
      <c r="AX177" s="67">
        <f>SaisieNote!AR117</f>
        <v>9</v>
      </c>
      <c r="AY177" s="84">
        <f t="shared" si="272"/>
        <v>0</v>
      </c>
      <c r="AZ177" s="67">
        <f>SaisieNote!AT117</f>
        <v>10</v>
      </c>
      <c r="BA177" s="84">
        <f t="shared" si="273"/>
        <v>2</v>
      </c>
      <c r="BB177" s="67">
        <f>SaisieNote!AV117</f>
        <v>10</v>
      </c>
      <c r="BC177" s="84">
        <f t="shared" si="274"/>
        <v>2</v>
      </c>
      <c r="BD177" s="44">
        <f t="shared" si="275"/>
        <v>9.6666666666666661</v>
      </c>
      <c r="BE177" s="85">
        <f t="shared" si="276"/>
        <v>4</v>
      </c>
      <c r="BF177" s="65">
        <f t="shared" si="277"/>
        <v>9.8827160493827151</v>
      </c>
      <c r="BG177" s="61">
        <f t="shared" si="278"/>
        <v>22</v>
      </c>
      <c r="BH177" s="62">
        <f t="shared" si="279"/>
        <v>9.6604938271604937</v>
      </c>
      <c r="BI177" s="61">
        <f t="shared" si="280"/>
        <v>42</v>
      </c>
      <c r="BJ177" s="61">
        <f t="shared" si="281"/>
        <v>42</v>
      </c>
      <c r="BK177" s="81" t="str">
        <f t="shared" si="282"/>
        <v>Ajourné(e )</v>
      </c>
    </row>
    <row r="178" spans="1:65" ht="24" customHeight="1">
      <c r="A178" s="284">
        <v>14</v>
      </c>
      <c r="B178" s="176" t="s">
        <v>930</v>
      </c>
      <c r="C178" s="176" t="s">
        <v>932</v>
      </c>
      <c r="D178" s="176" t="s">
        <v>730</v>
      </c>
      <c r="E178" s="176" t="s">
        <v>931</v>
      </c>
      <c r="F178" s="176" t="s">
        <v>67</v>
      </c>
      <c r="G178" s="42">
        <f>SaisieNote!H118</f>
        <v>8.8333333333333339</v>
      </c>
      <c r="H178" s="43">
        <f t="shared" si="244"/>
        <v>0</v>
      </c>
      <c r="I178" s="42">
        <f>SaisieNote!K118</f>
        <v>6.333333333333333</v>
      </c>
      <c r="J178" s="43">
        <f t="shared" si="245"/>
        <v>0</v>
      </c>
      <c r="K178" s="42">
        <f>SaisieNote!N118</f>
        <v>10</v>
      </c>
      <c r="L178" s="43">
        <f t="shared" si="246"/>
        <v>5</v>
      </c>
      <c r="M178" s="59">
        <f t="shared" si="247"/>
        <v>8.3888888888888893</v>
      </c>
      <c r="N178" s="45">
        <f t="shared" si="248"/>
        <v>5</v>
      </c>
      <c r="O178" s="42">
        <f>SaisieNote!P118</f>
        <v>9</v>
      </c>
      <c r="P178" s="43">
        <f t="shared" si="249"/>
        <v>0</v>
      </c>
      <c r="Q178" s="42">
        <f>SaisieNote!R118</f>
        <v>5</v>
      </c>
      <c r="R178" s="43">
        <f t="shared" si="250"/>
        <v>0</v>
      </c>
      <c r="S178" s="42">
        <f>SaisieNote!T118</f>
        <v>5.5</v>
      </c>
      <c r="T178" s="43">
        <f t="shared" si="251"/>
        <v>0</v>
      </c>
      <c r="U178" s="59">
        <f t="shared" si="252"/>
        <v>6.5</v>
      </c>
      <c r="V178" s="45">
        <f t="shared" si="253"/>
        <v>0</v>
      </c>
      <c r="W178" s="42">
        <f>SaisieNote!V118</f>
        <v>4</v>
      </c>
      <c r="X178" s="43">
        <f t="shared" si="254"/>
        <v>0</v>
      </c>
      <c r="Y178" s="42">
        <f>SaisieNote!X118</f>
        <v>3</v>
      </c>
      <c r="Z178" s="43">
        <f t="shared" si="255"/>
        <v>0</v>
      </c>
      <c r="AA178" s="42">
        <f>SaisieNote!Z118</f>
        <v>8</v>
      </c>
      <c r="AB178" s="43">
        <f t="shared" si="256"/>
        <v>0</v>
      </c>
      <c r="AC178" s="59">
        <f t="shared" si="257"/>
        <v>5</v>
      </c>
      <c r="AD178" s="45">
        <f t="shared" si="258"/>
        <v>0</v>
      </c>
      <c r="AE178" s="160">
        <f t="shared" si="259"/>
        <v>7.0061728395061733</v>
      </c>
      <c r="AF178" s="46">
        <f t="shared" si="260"/>
        <v>5</v>
      </c>
      <c r="AG178" s="81" t="str">
        <f t="shared" si="261"/>
        <v>Rattrapage</v>
      </c>
      <c r="AH178" s="58">
        <f>SaisieNote!AD118</f>
        <v>9</v>
      </c>
      <c r="AI178" s="58">
        <f t="shared" si="262"/>
        <v>0</v>
      </c>
      <c r="AJ178" s="58">
        <f>SaisieNote!AG118</f>
        <v>9.5</v>
      </c>
      <c r="AK178" s="58">
        <f t="shared" si="263"/>
        <v>0</v>
      </c>
      <c r="AL178" s="58">
        <f>SaisieNote!AJ118</f>
        <v>12.5</v>
      </c>
      <c r="AM178" s="84">
        <f t="shared" si="264"/>
        <v>5</v>
      </c>
      <c r="AN178" s="44">
        <f t="shared" si="265"/>
        <v>10.333333333333334</v>
      </c>
      <c r="AO178" s="85">
        <f t="shared" si="266"/>
        <v>15</v>
      </c>
      <c r="AP178" s="213">
        <f>SaisieNote!AL118</f>
        <v>6</v>
      </c>
      <c r="AQ178" s="213">
        <f t="shared" si="267"/>
        <v>0</v>
      </c>
      <c r="AR178" s="213">
        <f>SaisieNote!AN118</f>
        <v>8</v>
      </c>
      <c r="AS178" s="213">
        <f t="shared" si="268"/>
        <v>0</v>
      </c>
      <c r="AT178" s="213">
        <f>SaisieNote!AP118</f>
        <v>11</v>
      </c>
      <c r="AU178" s="84">
        <f t="shared" si="269"/>
        <v>3</v>
      </c>
      <c r="AV178" s="44">
        <f t="shared" si="270"/>
        <v>8.3333333333333339</v>
      </c>
      <c r="AW178" s="85">
        <f t="shared" si="271"/>
        <v>3</v>
      </c>
      <c r="AX178" s="67">
        <f>SaisieNote!AR118</f>
        <v>10</v>
      </c>
      <c r="AY178" s="84">
        <f t="shared" si="272"/>
        <v>2</v>
      </c>
      <c r="AZ178" s="67">
        <f>SaisieNote!AT118</f>
        <v>10</v>
      </c>
      <c r="BA178" s="84">
        <f t="shared" si="273"/>
        <v>2</v>
      </c>
      <c r="BB178" s="67">
        <f>SaisieNote!AV118</f>
        <v>13.5</v>
      </c>
      <c r="BC178" s="84">
        <f t="shared" si="274"/>
        <v>2</v>
      </c>
      <c r="BD178" s="44">
        <f t="shared" si="275"/>
        <v>11.166666666666666</v>
      </c>
      <c r="BE178" s="85">
        <f t="shared" si="276"/>
        <v>6</v>
      </c>
      <c r="BF178" s="65">
        <f t="shared" si="277"/>
        <v>9.8518518518518512</v>
      </c>
      <c r="BG178" s="61">
        <f t="shared" si="278"/>
        <v>24</v>
      </c>
      <c r="BH178" s="62">
        <f t="shared" si="279"/>
        <v>8.4290123456790127</v>
      </c>
      <c r="BI178" s="61">
        <f t="shared" si="280"/>
        <v>29</v>
      </c>
      <c r="BJ178" s="61">
        <f t="shared" si="281"/>
        <v>29</v>
      </c>
      <c r="BK178" s="296" t="s">
        <v>500</v>
      </c>
    </row>
    <row r="179" spans="1:65" s="11" customFormat="1" ht="19.5" customHeight="1">
      <c r="A179" s="49"/>
      <c r="B179" s="77"/>
      <c r="C179" s="69"/>
      <c r="D179" s="69"/>
      <c r="E179" s="68"/>
      <c r="F179" s="68"/>
      <c r="G179" s="70"/>
      <c r="H179" s="68"/>
      <c r="I179" s="70"/>
      <c r="J179" s="68"/>
      <c r="K179" s="70"/>
      <c r="L179" s="68"/>
      <c r="M179" s="70"/>
      <c r="N179" s="68"/>
      <c r="O179" s="70"/>
      <c r="P179" s="68"/>
      <c r="Q179" s="70"/>
      <c r="R179" s="68"/>
      <c r="S179" s="70"/>
      <c r="T179" s="68"/>
      <c r="U179" s="70"/>
      <c r="V179" s="68"/>
      <c r="W179" s="70"/>
      <c r="X179" s="68"/>
      <c r="Y179" s="70"/>
      <c r="Z179" s="68"/>
      <c r="AA179" s="70"/>
      <c r="AB179" s="68"/>
      <c r="AC179" s="70"/>
      <c r="AD179" s="68"/>
      <c r="AE179" s="70"/>
      <c r="AF179" s="71"/>
      <c r="AG179" s="71"/>
      <c r="AH179" s="70"/>
      <c r="AI179" s="79"/>
      <c r="AJ179" s="78"/>
      <c r="AK179" s="79"/>
      <c r="AL179" s="78"/>
      <c r="AM179" s="79"/>
      <c r="AN179" s="70"/>
      <c r="AO179" s="79"/>
      <c r="AP179" s="78"/>
      <c r="AQ179" s="79"/>
      <c r="AR179" s="78"/>
      <c r="AS179" s="79"/>
      <c r="AT179" s="78"/>
      <c r="AU179" s="79"/>
      <c r="AV179" s="70"/>
      <c r="AW179" s="79"/>
      <c r="AX179" s="78"/>
      <c r="AY179" s="79"/>
      <c r="AZ179" s="78"/>
      <c r="BA179" s="79"/>
      <c r="BB179" s="78"/>
      <c r="BC179" s="79"/>
      <c r="BD179" s="70"/>
      <c r="BE179" s="79"/>
      <c r="BF179" s="70"/>
      <c r="BG179" s="69"/>
      <c r="BH179" s="74"/>
      <c r="BI179" s="69"/>
      <c r="BJ179" s="69"/>
      <c r="BK179" s="75"/>
    </row>
    <row r="180" spans="1:65" s="11" customFormat="1" ht="19.5" customHeight="1">
      <c r="A180" s="49"/>
      <c r="B180" s="80"/>
      <c r="C180" s="69"/>
      <c r="D180" s="69"/>
      <c r="E180" s="68"/>
      <c r="F180" s="68"/>
      <c r="G180" s="70"/>
      <c r="H180" s="68"/>
      <c r="I180" s="70"/>
      <c r="J180" s="68"/>
      <c r="K180" s="70"/>
      <c r="L180" s="68"/>
      <c r="M180" s="70"/>
      <c r="N180" s="68"/>
      <c r="O180" s="70"/>
      <c r="P180" s="68"/>
      <c r="Q180" s="70"/>
      <c r="R180" s="68"/>
      <c r="S180" s="70"/>
      <c r="T180" s="68"/>
      <c r="U180" s="70"/>
      <c r="V180" s="68"/>
      <c r="W180" s="70"/>
      <c r="X180" s="68"/>
      <c r="Y180" s="70"/>
      <c r="Z180" s="68"/>
      <c r="AA180" s="70"/>
      <c r="AB180" s="68"/>
      <c r="AC180" s="72"/>
      <c r="AD180" s="68"/>
      <c r="AE180" s="70"/>
      <c r="AF180" s="71"/>
      <c r="AG180" s="71"/>
      <c r="AH180" s="70"/>
      <c r="AI180" s="79"/>
      <c r="AJ180" s="78"/>
      <c r="AK180" s="79"/>
      <c r="AL180" s="78"/>
      <c r="AM180" s="79"/>
      <c r="AN180" s="70"/>
      <c r="AO180" s="79"/>
      <c r="AP180" s="78"/>
      <c r="AQ180" s="79"/>
      <c r="AR180" s="78"/>
      <c r="AS180" s="79"/>
      <c r="AT180" s="78"/>
      <c r="AU180" s="79"/>
      <c r="AV180" s="70"/>
      <c r="AW180" s="79"/>
      <c r="AX180" s="78"/>
      <c r="AY180" s="79"/>
      <c r="AZ180" s="72"/>
      <c r="BA180" s="5"/>
      <c r="BB180" s="5"/>
      <c r="BC180" s="5"/>
      <c r="BD180" s="5"/>
      <c r="BE180"/>
      <c r="BF180" s="70"/>
      <c r="BG180" s="328"/>
      <c r="BH180" s="328"/>
      <c r="BI180" s="328"/>
      <c r="BJ180" s="328"/>
      <c r="BK180" s="328"/>
    </row>
    <row r="181" spans="1:65" s="11" customFormat="1" ht="19.5" customHeight="1">
      <c r="A181" s="49"/>
      <c r="B181" s="80"/>
      <c r="C181" s="69"/>
      <c r="D181" s="69"/>
      <c r="E181" s="68"/>
      <c r="F181" s="68"/>
      <c r="G181" s="70"/>
      <c r="H181" s="68"/>
      <c r="I181" s="70"/>
      <c r="J181" s="68"/>
      <c r="K181" s="70"/>
      <c r="L181" s="68"/>
      <c r="M181" s="70"/>
      <c r="N181" s="68"/>
      <c r="O181" s="70"/>
      <c r="P181" s="68"/>
      <c r="Q181" s="70"/>
      <c r="R181" s="68"/>
      <c r="S181" s="70"/>
      <c r="T181" s="68"/>
      <c r="U181" s="70"/>
      <c r="V181" s="68"/>
      <c r="W181" s="70"/>
      <c r="X181" s="68"/>
      <c r="Y181" s="70"/>
      <c r="Z181" s="68"/>
      <c r="AA181" s="70"/>
      <c r="AB181" s="68"/>
      <c r="AC181" s="70"/>
      <c r="AD181" s="68"/>
      <c r="AE181" s="70"/>
      <c r="AF181" s="334"/>
      <c r="AG181" s="334"/>
      <c r="AH181" s="70"/>
      <c r="AI181" s="79"/>
      <c r="AJ181" s="78"/>
      <c r="AK181" s="79"/>
      <c r="AL181" s="78"/>
      <c r="AM181" s="79"/>
      <c r="AN181" s="70"/>
      <c r="AO181" s="79"/>
      <c r="AP181" s="78"/>
      <c r="AQ181" s="79"/>
      <c r="AR181" s="78"/>
      <c r="AS181" s="79"/>
      <c r="AT181" s="78"/>
      <c r="AU181" s="79"/>
      <c r="AV181" s="70"/>
      <c r="AW181" s="79"/>
      <c r="AX181" s="78"/>
      <c r="AY181" s="79"/>
      <c r="AZ181" s="5"/>
      <c r="BA181" s="5"/>
      <c r="BB181" s="5"/>
      <c r="BC181" s="329"/>
      <c r="BD181" s="329"/>
      <c r="BE181" s="329"/>
      <c r="BF181" s="329"/>
      <c r="BG181" s="329"/>
      <c r="BH181" s="254"/>
      <c r="BI181" s="254"/>
      <c r="BJ181" s="327"/>
      <c r="BK181" s="327"/>
      <c r="BL181" s="130"/>
      <c r="BM181" s="163"/>
    </row>
    <row r="182" spans="1:65">
      <c r="B182" s="41"/>
      <c r="I182" s="1" t="s">
        <v>151</v>
      </c>
      <c r="J182" s="1"/>
      <c r="K182" s="1"/>
      <c r="L182" s="1"/>
      <c r="M182" s="2"/>
      <c r="N182" s="2"/>
      <c r="O182" s="2"/>
      <c r="P182" s="2"/>
    </row>
    <row r="183" spans="1:65" ht="15.75">
      <c r="J183" s="27"/>
      <c r="K183" s="26" t="s">
        <v>152</v>
      </c>
      <c r="L183" s="26"/>
      <c r="M183" s="26"/>
      <c r="N183" s="26"/>
      <c r="O183" s="26"/>
      <c r="P183" s="26"/>
      <c r="Q183" s="26"/>
      <c r="AZ183" s="4"/>
    </row>
    <row r="184" spans="1:65" ht="15.75">
      <c r="B184" s="4"/>
      <c r="C184" s="4"/>
      <c r="D184" s="4"/>
      <c r="E184" s="4"/>
      <c r="F184" s="4"/>
      <c r="G184" s="4"/>
      <c r="H184" s="4"/>
      <c r="I184" s="4"/>
      <c r="M184" s="4" t="s">
        <v>153</v>
      </c>
    </row>
    <row r="185" spans="1:65" ht="15.75">
      <c r="A185" s="4" t="s">
        <v>154</v>
      </c>
      <c r="B185" s="4"/>
      <c r="C185" s="4"/>
      <c r="D185" s="4"/>
      <c r="E185" s="4"/>
      <c r="F185" s="4"/>
      <c r="G185" s="4"/>
      <c r="H185" s="4"/>
      <c r="I185" s="4"/>
      <c r="K185" s="4"/>
    </row>
    <row r="186" spans="1:65" ht="15.75">
      <c r="A186" s="4" t="s">
        <v>1187</v>
      </c>
      <c r="B186" s="4"/>
      <c r="C186" s="4"/>
      <c r="D186" s="4"/>
      <c r="E186" s="4"/>
      <c r="F186" s="4"/>
      <c r="G186" s="4"/>
      <c r="H186" s="4"/>
      <c r="I186" s="5"/>
      <c r="J186" s="6"/>
      <c r="K186" s="4"/>
    </row>
    <row r="187" spans="1:65" ht="15.75">
      <c r="C187" s="4"/>
      <c r="D187" s="4"/>
      <c r="E187" s="4"/>
      <c r="F187" s="4"/>
      <c r="G187" s="4"/>
      <c r="H187" s="4"/>
      <c r="K187" s="4"/>
      <c r="L187" s="4"/>
    </row>
    <row r="188" spans="1:65" ht="23.25" customHeight="1">
      <c r="B188" s="4" t="s">
        <v>1227</v>
      </c>
      <c r="D188" s="323" t="s">
        <v>187</v>
      </c>
      <c r="E188" s="323"/>
      <c r="F188" s="323"/>
      <c r="G188" s="323"/>
      <c r="H188" s="323"/>
      <c r="I188" s="323"/>
      <c r="J188" s="323"/>
      <c r="K188" s="323"/>
      <c r="L188" s="323"/>
      <c r="M188" s="323"/>
      <c r="N188" s="323"/>
      <c r="O188" s="323"/>
      <c r="P188" s="323"/>
      <c r="Q188" s="323"/>
      <c r="R188" s="323"/>
      <c r="S188" s="323"/>
      <c r="T188" s="323"/>
      <c r="U188" s="323"/>
      <c r="V188" s="323"/>
      <c r="W188" s="323"/>
      <c r="X188" s="323"/>
      <c r="Y188" s="323"/>
      <c r="Z188" s="323"/>
      <c r="AA188" s="323"/>
      <c r="AB188" s="323"/>
      <c r="AC188" s="323"/>
      <c r="AD188" s="323"/>
      <c r="AE188" s="323"/>
      <c r="AF188" s="323"/>
      <c r="AG188" s="323"/>
      <c r="AH188" s="28"/>
      <c r="AI188" s="28"/>
      <c r="AJ188" s="28"/>
      <c r="AK188" s="28"/>
      <c r="AL188" s="28"/>
      <c r="AM188" s="28"/>
    </row>
    <row r="189" spans="1:65" ht="15.75">
      <c r="B189" s="4" t="s">
        <v>158</v>
      </c>
    </row>
    <row r="190" spans="1:65" ht="21.75" customHeight="1">
      <c r="G190" s="330" t="s">
        <v>239</v>
      </c>
      <c r="H190" s="331"/>
      <c r="I190" s="331"/>
      <c r="J190" s="331"/>
      <c r="K190" s="331"/>
      <c r="L190" s="331"/>
      <c r="M190" s="331"/>
      <c r="N190" s="332"/>
      <c r="O190" s="330" t="s">
        <v>238</v>
      </c>
      <c r="P190" s="331"/>
      <c r="Q190" s="331"/>
      <c r="R190" s="331"/>
      <c r="S190" s="331"/>
      <c r="T190" s="331"/>
      <c r="U190" s="331"/>
      <c r="V190" s="332"/>
      <c r="W190" s="325" t="s">
        <v>166</v>
      </c>
      <c r="X190" s="325"/>
      <c r="Y190" s="325"/>
      <c r="Z190" s="325"/>
      <c r="AA190" s="325"/>
      <c r="AB190" s="325"/>
      <c r="AC190" s="325"/>
      <c r="AD190" s="51"/>
      <c r="AE190" s="9"/>
      <c r="AF190" s="9"/>
      <c r="AG190" s="9"/>
      <c r="AH190" s="330" t="s">
        <v>239</v>
      </c>
      <c r="AI190" s="331"/>
      <c r="AJ190" s="331"/>
      <c r="AK190" s="331"/>
      <c r="AL190" s="331"/>
      <c r="AM190" s="331"/>
      <c r="AN190" s="331"/>
      <c r="AO190" s="332"/>
      <c r="AP190" s="330" t="s">
        <v>238</v>
      </c>
      <c r="AQ190" s="331"/>
      <c r="AR190" s="331"/>
      <c r="AS190" s="331"/>
      <c r="AT190" s="331"/>
      <c r="AU190" s="331"/>
      <c r="AV190" s="331"/>
      <c r="AW190" s="332"/>
      <c r="AX190" s="325" t="s">
        <v>166</v>
      </c>
      <c r="AY190" s="325"/>
      <c r="AZ190" s="325"/>
      <c r="BA190" s="325"/>
      <c r="BB190" s="325"/>
      <c r="BC190" s="325"/>
      <c r="BD190" s="325"/>
      <c r="BE190" s="52"/>
    </row>
    <row r="191" spans="1:65" s="57" customFormat="1" ht="24" customHeight="1">
      <c r="A191" s="53" t="s">
        <v>18</v>
      </c>
      <c r="B191" s="53" t="s">
        <v>19</v>
      </c>
      <c r="C191" s="53" t="s">
        <v>1</v>
      </c>
      <c r="D191" s="53" t="s">
        <v>2</v>
      </c>
      <c r="E191" s="53" t="s">
        <v>189</v>
      </c>
      <c r="F191" s="53" t="s">
        <v>190</v>
      </c>
      <c r="G191" s="53" t="s">
        <v>160</v>
      </c>
      <c r="H191" s="53" t="s">
        <v>3</v>
      </c>
      <c r="I191" s="53" t="s">
        <v>167</v>
      </c>
      <c r="J191" s="53" t="s">
        <v>3</v>
      </c>
      <c r="K191" s="53" t="s">
        <v>161</v>
      </c>
      <c r="L191" s="53" t="s">
        <v>3</v>
      </c>
      <c r="M191" s="161" t="s">
        <v>168</v>
      </c>
      <c r="N191" s="55" t="s">
        <v>169</v>
      </c>
      <c r="O191" s="53" t="s">
        <v>170</v>
      </c>
      <c r="P191" s="53" t="s">
        <v>3</v>
      </c>
      <c r="Q191" s="53" t="s">
        <v>162</v>
      </c>
      <c r="R191" s="53" t="s">
        <v>3</v>
      </c>
      <c r="S191" s="53" t="s">
        <v>180</v>
      </c>
      <c r="T191" s="53" t="s">
        <v>3</v>
      </c>
      <c r="U191" s="161" t="s">
        <v>174</v>
      </c>
      <c r="V191" s="55" t="s">
        <v>169</v>
      </c>
      <c r="W191" s="53" t="s">
        <v>172</v>
      </c>
      <c r="X191" s="53" t="s">
        <v>3</v>
      </c>
      <c r="Y191" s="53" t="s">
        <v>240</v>
      </c>
      <c r="Z191" s="53" t="s">
        <v>3</v>
      </c>
      <c r="AA191" s="53" t="s">
        <v>241</v>
      </c>
      <c r="AB191" s="53" t="s">
        <v>3</v>
      </c>
      <c r="AC191" s="161" t="s">
        <v>185</v>
      </c>
      <c r="AD191" s="55" t="s">
        <v>169</v>
      </c>
      <c r="AE191" s="159" t="s">
        <v>184</v>
      </c>
      <c r="AF191" s="64" t="s">
        <v>242</v>
      </c>
      <c r="AG191" s="53" t="s">
        <v>179</v>
      </c>
      <c r="AH191" s="53" t="s">
        <v>175</v>
      </c>
      <c r="AI191" s="53" t="s">
        <v>3</v>
      </c>
      <c r="AJ191" s="53" t="s">
        <v>181</v>
      </c>
      <c r="AK191" s="53" t="s">
        <v>3</v>
      </c>
      <c r="AL191" s="53" t="s">
        <v>176</v>
      </c>
      <c r="AM191" s="53" t="s">
        <v>3</v>
      </c>
      <c r="AN191" s="53" t="s">
        <v>168</v>
      </c>
      <c r="AO191" s="53" t="s">
        <v>169</v>
      </c>
      <c r="AP191" s="53" t="s">
        <v>4</v>
      </c>
      <c r="AQ191" s="53" t="s">
        <v>3</v>
      </c>
      <c r="AR191" s="53" t="s">
        <v>182</v>
      </c>
      <c r="AS191" s="53" t="s">
        <v>3</v>
      </c>
      <c r="AT191" s="53" t="s">
        <v>163</v>
      </c>
      <c r="AU191" s="53" t="s">
        <v>3</v>
      </c>
      <c r="AV191" s="53" t="s">
        <v>171</v>
      </c>
      <c r="AW191" s="53" t="s">
        <v>169</v>
      </c>
      <c r="AX191" s="53" t="s">
        <v>164</v>
      </c>
      <c r="AY191" s="53" t="s">
        <v>3</v>
      </c>
      <c r="AZ191" s="53" t="s">
        <v>177</v>
      </c>
      <c r="BA191" s="53" t="s">
        <v>3</v>
      </c>
      <c r="BB191" s="53" t="s">
        <v>183</v>
      </c>
      <c r="BC191" s="53" t="s">
        <v>3</v>
      </c>
      <c r="BD191" s="53" t="s">
        <v>185</v>
      </c>
      <c r="BE191" s="53" t="s">
        <v>169</v>
      </c>
      <c r="BF191" s="53" t="s">
        <v>186</v>
      </c>
      <c r="BG191" s="56" t="s">
        <v>242</v>
      </c>
      <c r="BH191" s="53" t="s">
        <v>178</v>
      </c>
      <c r="BI191" s="53" t="s">
        <v>173</v>
      </c>
      <c r="BJ191" s="53" t="s">
        <v>1216</v>
      </c>
      <c r="BK191" s="53" t="s">
        <v>179</v>
      </c>
    </row>
    <row r="192" spans="1:65" ht="24" customHeight="1">
      <c r="A192" s="284">
        <v>1</v>
      </c>
      <c r="B192" s="176" t="s">
        <v>461</v>
      </c>
      <c r="C192" s="176" t="s">
        <v>110</v>
      </c>
      <c r="D192" s="176" t="s">
        <v>115</v>
      </c>
      <c r="E192" s="176" t="s">
        <v>828</v>
      </c>
      <c r="F192" s="176" t="s">
        <v>328</v>
      </c>
      <c r="G192" s="181">
        <f>SaisieNote!H119</f>
        <v>13.17</v>
      </c>
      <c r="H192" s="182">
        <f t="shared" ref="H192" si="283">IF(G192&gt;=9.995,5,0)</f>
        <v>5</v>
      </c>
      <c r="I192" s="181">
        <f>SaisieNote!K119</f>
        <v>7.169999999999999</v>
      </c>
      <c r="J192" s="182">
        <f t="shared" ref="J192:L192" si="284">IF(I192&gt;=9.995,5,0)</f>
        <v>0</v>
      </c>
      <c r="K192" s="181">
        <f>SaisieNote!N119</f>
        <v>12.33</v>
      </c>
      <c r="L192" s="182">
        <f t="shared" si="284"/>
        <v>5</v>
      </c>
      <c r="M192" s="59">
        <f t="shared" ref="M192" si="285">((G192*4)+(I192*4)+(K192*4))/12</f>
        <v>10.89</v>
      </c>
      <c r="N192" s="182">
        <f t="shared" ref="N192" si="286">IF(M192&gt;=9.995,15,H192+J192+L192)</f>
        <v>15</v>
      </c>
      <c r="O192" s="181">
        <f>SaisieNote!P119</f>
        <v>10</v>
      </c>
      <c r="P192" s="182">
        <f t="shared" ref="P192:T192" si="287">IF(O192&gt;=9.995,3,0)</f>
        <v>3</v>
      </c>
      <c r="Q192" s="181">
        <f>SaisieNote!R119</f>
        <v>9</v>
      </c>
      <c r="R192" s="182">
        <f t="shared" si="287"/>
        <v>0</v>
      </c>
      <c r="S192" s="181">
        <f>SaisieNote!T119</f>
        <v>10</v>
      </c>
      <c r="T192" s="182">
        <f t="shared" si="287"/>
        <v>3</v>
      </c>
      <c r="U192" s="59">
        <f t="shared" ref="U192" si="288">((O192*3)+(Q192*3)+(S192*3))/9</f>
        <v>9.6666666666666661</v>
      </c>
      <c r="V192" s="182">
        <f t="shared" ref="V192" si="289">IF(U192&gt;=9.995,9,P192+R192+T192)</f>
        <v>6</v>
      </c>
      <c r="W192" s="181">
        <f>SaisieNote!V119</f>
        <v>7</v>
      </c>
      <c r="X192" s="182">
        <f t="shared" ref="X192:AB192" si="290">IF(W192&gt;=9.995,2,0)</f>
        <v>0</v>
      </c>
      <c r="Y192" s="181">
        <f>SaisieNote!X119</f>
        <v>11</v>
      </c>
      <c r="Z192" s="182">
        <f t="shared" si="290"/>
        <v>2</v>
      </c>
      <c r="AA192" s="181">
        <f>SaisieNote!Z119</f>
        <v>10</v>
      </c>
      <c r="AB192" s="182">
        <f t="shared" si="290"/>
        <v>2</v>
      </c>
      <c r="AC192" s="59">
        <f t="shared" ref="AC192" si="291">((W192*2)+(Y192*2)+(AA192*2))/6</f>
        <v>9.3333333333333339</v>
      </c>
      <c r="AD192" s="182">
        <f t="shared" ref="AD192" si="292">IF(AC192&gt;=9.995,6,X192+Z192+AB192)</f>
        <v>4</v>
      </c>
      <c r="AE192" s="160">
        <f t="shared" ref="AE192" si="293">((M192*12)+(U192*9)+(AC192*6))/27</f>
        <v>10.136296296296296</v>
      </c>
      <c r="AF192" s="46">
        <f t="shared" ref="AF192" si="294">IF(AE192&gt;=9.995,30,N192+V192+AD192)</f>
        <v>30</v>
      </c>
      <c r="AG192" s="183" t="str">
        <f t="shared" ref="AG192:AG205" si="295">IF(AE192&gt;=9.995,"Admis(e)","Rattrapage")</f>
        <v>Admis(e)</v>
      </c>
      <c r="AH192" s="213">
        <f>SaisieNote!AD119</f>
        <v>11</v>
      </c>
      <c r="AI192" s="214">
        <f t="shared" ref="AI192:AM192" si="296">IF(AH192&gt;=9.995,5,0)</f>
        <v>5</v>
      </c>
      <c r="AJ192" s="215">
        <f>SaisieNote!AG119</f>
        <v>6.169999999999999</v>
      </c>
      <c r="AK192" s="214">
        <f t="shared" si="296"/>
        <v>0</v>
      </c>
      <c r="AL192" s="215">
        <f>SaisieNote!AJ119</f>
        <v>12.67</v>
      </c>
      <c r="AM192" s="184">
        <f t="shared" si="296"/>
        <v>5</v>
      </c>
      <c r="AN192" s="44">
        <f t="shared" ref="AN192" si="297">((AH192*4)+(AJ192*4)+(AL192*4))/12</f>
        <v>9.9466666666666654</v>
      </c>
      <c r="AO192" s="186">
        <f t="shared" ref="AO192" si="298">IF(AN192&gt;=9.995,15,AI192+AK192+AM192)</f>
        <v>10</v>
      </c>
      <c r="AP192" s="213">
        <f>SaisieNote!AL119</f>
        <v>8</v>
      </c>
      <c r="AQ192" s="213">
        <f t="shared" ref="AQ192:AU192" si="299">IF(AP192&gt;=9.995,3,0)</f>
        <v>0</v>
      </c>
      <c r="AR192" s="213">
        <f>SaisieNote!AN119</f>
        <v>12</v>
      </c>
      <c r="AS192" s="213">
        <f t="shared" si="299"/>
        <v>3</v>
      </c>
      <c r="AT192" s="213">
        <f>SaisieNote!AP119</f>
        <v>8</v>
      </c>
      <c r="AU192" s="184">
        <f t="shared" si="299"/>
        <v>0</v>
      </c>
      <c r="AV192" s="44">
        <f t="shared" ref="AV192" si="300">((AP192*3)+(AR192*3)+(AT192*3))/9</f>
        <v>9.3333333333333339</v>
      </c>
      <c r="AW192" s="186">
        <f t="shared" ref="AW192" si="301">IF(AV192&gt;=9.995,9,AQ192+AS192+AU192)</f>
        <v>3</v>
      </c>
      <c r="AX192" s="185">
        <f>SaisieNote!AR119</f>
        <v>10</v>
      </c>
      <c r="AY192" s="184">
        <f t="shared" ref="AY192:BC192" si="302">IF(AX192&gt;=9.995,2,0)</f>
        <v>2</v>
      </c>
      <c r="AZ192" s="185">
        <f>SaisieNote!AT119</f>
        <v>11.5</v>
      </c>
      <c r="BA192" s="184">
        <f t="shared" si="302"/>
        <v>2</v>
      </c>
      <c r="BB192" s="185">
        <f>SaisieNote!AV119</f>
        <v>14</v>
      </c>
      <c r="BC192" s="184">
        <f t="shared" si="302"/>
        <v>2</v>
      </c>
      <c r="BD192" s="44">
        <f t="shared" ref="BD192" si="303">((AX192*2)+(AZ192*2)+(BB192*2))/6</f>
        <v>11.833333333333334</v>
      </c>
      <c r="BE192" s="186">
        <f t="shared" ref="BE192" si="304">IF(BD192&gt;=9.995,6,AY192+BA192+BC192)</f>
        <v>6</v>
      </c>
      <c r="BF192" s="65">
        <f t="shared" ref="BF192" si="305">((AN192*12)+(AV192*9)+(BD192*6))/27</f>
        <v>10.161481481481482</v>
      </c>
      <c r="BG192" s="61">
        <f t="shared" ref="BG192" si="306">IF(BF192&gt;=9.995,30,AO192+AW192+BE192)</f>
        <v>30</v>
      </c>
      <c r="BH192" s="62">
        <f t="shared" ref="BH192" si="307">(AE192+BF192)/2</f>
        <v>10.148888888888889</v>
      </c>
      <c r="BI192" s="61">
        <f t="shared" ref="BI192" si="308">IF(BH192&gt;=9.995,60,AF192+BG192)</f>
        <v>60</v>
      </c>
      <c r="BJ192" s="61">
        <f t="shared" ref="BJ192:BJ205" si="309">IF(BK192="Admis(e)",180, BI192)</f>
        <v>180</v>
      </c>
      <c r="BK192" s="81" t="str">
        <f t="shared" ref="BK192:BK205" si="310">IF(BH192&gt;=9.995,"Admis(e)","Ajourné(e )")</f>
        <v>Admis(e)</v>
      </c>
    </row>
    <row r="193" spans="1:65" ht="24" customHeight="1">
      <c r="A193" s="284">
        <v>2</v>
      </c>
      <c r="B193" s="176" t="s">
        <v>934</v>
      </c>
      <c r="C193" s="176" t="s">
        <v>111</v>
      </c>
      <c r="D193" s="176" t="s">
        <v>62</v>
      </c>
      <c r="E193" s="176" t="s">
        <v>708</v>
      </c>
      <c r="F193" s="176" t="s">
        <v>63</v>
      </c>
      <c r="G193" s="181">
        <f>SaisieNote!H120</f>
        <v>7.5</v>
      </c>
      <c r="H193" s="182">
        <f t="shared" ref="H193:H205" si="311">IF(G193&gt;=9.995,5,0)</f>
        <v>0</v>
      </c>
      <c r="I193" s="181">
        <f>SaisieNote!K120</f>
        <v>11.833333333333334</v>
      </c>
      <c r="J193" s="182">
        <f t="shared" ref="J193:J205" si="312">IF(I193&gt;=9.995,5,0)</f>
        <v>5</v>
      </c>
      <c r="K193" s="181">
        <f>SaisieNote!N120</f>
        <v>8.3333333333333339</v>
      </c>
      <c r="L193" s="182">
        <f t="shared" ref="L193:L205" si="313">IF(K193&gt;=9.995,5,0)</f>
        <v>0</v>
      </c>
      <c r="M193" s="59">
        <f t="shared" ref="M193:M205" si="314">((G193*4)+(I193*4)+(K193*4))/12</f>
        <v>9.2222222222222232</v>
      </c>
      <c r="N193" s="182">
        <f t="shared" ref="N193:N205" si="315">IF(M193&gt;=9.995,15,H193+J193+L193)</f>
        <v>5</v>
      </c>
      <c r="O193" s="181">
        <f>SaisieNote!P120</f>
        <v>13</v>
      </c>
      <c r="P193" s="182">
        <f t="shared" ref="P193:P205" si="316">IF(O193&gt;=9.995,3,0)</f>
        <v>3</v>
      </c>
      <c r="Q193" s="181">
        <f>SaisieNote!R120</f>
        <v>6.5</v>
      </c>
      <c r="R193" s="182">
        <f t="shared" ref="R193:R205" si="317">IF(Q193&gt;=9.995,3,0)</f>
        <v>0</v>
      </c>
      <c r="S193" s="181">
        <f>SaisieNote!T120</f>
        <v>10</v>
      </c>
      <c r="T193" s="182">
        <f t="shared" ref="T193:T205" si="318">IF(S193&gt;=9.995,3,0)</f>
        <v>3</v>
      </c>
      <c r="U193" s="59">
        <f t="shared" ref="U193:U205" si="319">((O193*3)+(Q193*3)+(S193*3))/9</f>
        <v>9.8333333333333339</v>
      </c>
      <c r="V193" s="182">
        <f t="shared" ref="V193:V205" si="320">IF(U193&gt;=9.995,9,P193+R193+T193)</f>
        <v>6</v>
      </c>
      <c r="W193" s="181">
        <f>SaisieNote!V120</f>
        <v>12.5</v>
      </c>
      <c r="X193" s="182">
        <f t="shared" ref="X193:X205" si="321">IF(W193&gt;=9.995,2,0)</f>
        <v>2</v>
      </c>
      <c r="Y193" s="181">
        <f>SaisieNote!X120</f>
        <v>9</v>
      </c>
      <c r="Z193" s="182">
        <f t="shared" ref="Z193:Z205" si="322">IF(Y193&gt;=9.995,2,0)</f>
        <v>0</v>
      </c>
      <c r="AA193" s="181">
        <f>SaisieNote!Z120</f>
        <v>16</v>
      </c>
      <c r="AB193" s="182">
        <f t="shared" ref="AB193:AB205" si="323">IF(AA193&gt;=9.995,2,0)</f>
        <v>2</v>
      </c>
      <c r="AC193" s="59">
        <f t="shared" ref="AC193:AC205" si="324">((W193*2)+(Y193*2)+(AA193*2))/6</f>
        <v>12.5</v>
      </c>
      <c r="AD193" s="182">
        <f t="shared" ref="AD193:AD205" si="325">IF(AC193&gt;=9.995,6,X193+Z193+AB193)</f>
        <v>6</v>
      </c>
      <c r="AE193" s="160">
        <f t="shared" ref="AE193:AE205" si="326">((M193*12)+(U193*9)+(AC193*6))/27</f>
        <v>10.154320987654321</v>
      </c>
      <c r="AF193" s="46">
        <f t="shared" ref="AF193:AF205" si="327">IF(AE193&gt;=9.995,30,N193+V193+AD193)</f>
        <v>30</v>
      </c>
      <c r="AG193" s="183" t="str">
        <f t="shared" si="295"/>
        <v>Admis(e)</v>
      </c>
      <c r="AH193" s="213">
        <f>SaisieNote!AD120</f>
        <v>10</v>
      </c>
      <c r="AI193" s="214">
        <f t="shared" ref="AI193:AI205" si="328">IF(AH193&gt;=9.995,5,0)</f>
        <v>5</v>
      </c>
      <c r="AJ193" s="215">
        <f>SaisieNote!AG120</f>
        <v>15</v>
      </c>
      <c r="AK193" s="214">
        <f t="shared" ref="AK193:AK205" si="329">IF(AJ193&gt;=9.995,5,0)</f>
        <v>5</v>
      </c>
      <c r="AL193" s="215">
        <f>SaisieNote!AJ120</f>
        <v>12</v>
      </c>
      <c r="AM193" s="184">
        <f t="shared" ref="AM193:AM205" si="330">IF(AL193&gt;=9.995,5,0)</f>
        <v>5</v>
      </c>
      <c r="AN193" s="44">
        <f t="shared" ref="AN193:AN205" si="331">((AH193*4)+(AJ193*4)+(AL193*4))/12</f>
        <v>12.333333333333334</v>
      </c>
      <c r="AO193" s="186">
        <f t="shared" ref="AO193:AO205" si="332">IF(AN193&gt;=9.995,15,AI193+AK193+AM193)</f>
        <v>15</v>
      </c>
      <c r="AP193" s="213">
        <f>SaisieNote!AL120</f>
        <v>10</v>
      </c>
      <c r="AQ193" s="213">
        <f t="shared" ref="AQ193:AQ205" si="333">IF(AP193&gt;=9.995,3,0)</f>
        <v>3</v>
      </c>
      <c r="AR193" s="213">
        <f>SaisieNote!AN120</f>
        <v>8.5</v>
      </c>
      <c r="AS193" s="213">
        <f t="shared" ref="AS193:AS205" si="334">IF(AR193&gt;=9.995,3,0)</f>
        <v>0</v>
      </c>
      <c r="AT193" s="213">
        <f>SaisieNote!AP120</f>
        <v>10</v>
      </c>
      <c r="AU193" s="184">
        <f t="shared" ref="AU193:AU205" si="335">IF(AT193&gt;=9.995,3,0)</f>
        <v>3</v>
      </c>
      <c r="AV193" s="44">
        <f t="shared" ref="AV193:AV205" si="336">((AP193*3)+(AR193*3)+(AT193*3))/9</f>
        <v>9.5</v>
      </c>
      <c r="AW193" s="186">
        <f t="shared" ref="AW193:AW205" si="337">IF(AV193&gt;=9.995,9,AQ193+AS193+AU193)</f>
        <v>6</v>
      </c>
      <c r="AX193" s="185">
        <f>SaisieNote!AR120</f>
        <v>11</v>
      </c>
      <c r="AY193" s="184">
        <f t="shared" ref="AY193:AY205" si="338">IF(AX193&gt;=9.995,2,0)</f>
        <v>2</v>
      </c>
      <c r="AZ193" s="185">
        <f>SaisieNote!AT120</f>
        <v>10.5</v>
      </c>
      <c r="BA193" s="184">
        <f t="shared" ref="BA193:BA205" si="339">IF(AZ193&gt;=9.995,2,0)</f>
        <v>2</v>
      </c>
      <c r="BB193" s="185">
        <f>SaisieNote!AV120</f>
        <v>14</v>
      </c>
      <c r="BC193" s="184">
        <f t="shared" ref="BC193:BC205" si="340">IF(BB193&gt;=9.995,2,0)</f>
        <v>2</v>
      </c>
      <c r="BD193" s="44">
        <f t="shared" ref="BD193:BD205" si="341">((AX193*2)+(AZ193*2)+(BB193*2))/6</f>
        <v>11.833333333333334</v>
      </c>
      <c r="BE193" s="186">
        <f t="shared" ref="BE193:BE205" si="342">IF(BD193&gt;=9.995,6,AY193+BA193+BC193)</f>
        <v>6</v>
      </c>
      <c r="BF193" s="65">
        <f t="shared" ref="BF193:BF205" si="343">((AN193*12)+(AV193*9)+(BD193*6))/27</f>
        <v>11.277777777777779</v>
      </c>
      <c r="BG193" s="61">
        <f t="shared" ref="BG193:BG205" si="344">IF(BF193&gt;=9.995,30,AO193+AW193+BE193)</f>
        <v>30</v>
      </c>
      <c r="BH193" s="62">
        <f t="shared" ref="BH193:BH205" si="345">(AE193+BF193)/2</f>
        <v>10.716049382716051</v>
      </c>
      <c r="BI193" s="61">
        <f t="shared" ref="BI193:BI205" si="346">IF(BH193&gt;=9.995,60,AF193+BG193)</f>
        <v>60</v>
      </c>
      <c r="BJ193" s="61">
        <f t="shared" si="309"/>
        <v>180</v>
      </c>
      <c r="BK193" s="81" t="str">
        <f t="shared" si="310"/>
        <v>Admis(e)</v>
      </c>
    </row>
    <row r="194" spans="1:65" ht="24" customHeight="1">
      <c r="A194" s="284">
        <v>3</v>
      </c>
      <c r="B194" s="176" t="s">
        <v>935</v>
      </c>
      <c r="C194" s="176" t="s">
        <v>937</v>
      </c>
      <c r="D194" s="176" t="s">
        <v>128</v>
      </c>
      <c r="E194" s="176" t="s">
        <v>936</v>
      </c>
      <c r="F194" s="176" t="s">
        <v>8</v>
      </c>
      <c r="G194" s="181">
        <f>SaisieNote!H121</f>
        <v>7</v>
      </c>
      <c r="H194" s="182">
        <f t="shared" si="311"/>
        <v>0</v>
      </c>
      <c r="I194" s="181">
        <f>SaisieNote!K121</f>
        <v>11.166666666666666</v>
      </c>
      <c r="J194" s="182">
        <f t="shared" si="312"/>
        <v>5</v>
      </c>
      <c r="K194" s="181">
        <f>SaisieNote!N121</f>
        <v>12.5</v>
      </c>
      <c r="L194" s="182">
        <f t="shared" si="313"/>
        <v>5</v>
      </c>
      <c r="M194" s="59">
        <f t="shared" si="314"/>
        <v>10.222222222222221</v>
      </c>
      <c r="N194" s="182">
        <f t="shared" si="315"/>
        <v>15</v>
      </c>
      <c r="O194" s="181">
        <f>SaisieNote!P121</f>
        <v>11</v>
      </c>
      <c r="P194" s="182">
        <f t="shared" si="316"/>
        <v>3</v>
      </c>
      <c r="Q194" s="181">
        <f>SaisieNote!R121</f>
        <v>5</v>
      </c>
      <c r="R194" s="182">
        <f t="shared" si="317"/>
        <v>0</v>
      </c>
      <c r="S194" s="181">
        <f>SaisieNote!T121</f>
        <v>8</v>
      </c>
      <c r="T194" s="182">
        <f t="shared" si="318"/>
        <v>0</v>
      </c>
      <c r="U194" s="59">
        <f t="shared" si="319"/>
        <v>8</v>
      </c>
      <c r="V194" s="182">
        <f t="shared" si="320"/>
        <v>3</v>
      </c>
      <c r="W194" s="181">
        <f>SaisieNote!V121</f>
        <v>10</v>
      </c>
      <c r="X194" s="182">
        <f t="shared" si="321"/>
        <v>2</v>
      </c>
      <c r="Y194" s="181">
        <f>SaisieNote!X121</f>
        <v>6</v>
      </c>
      <c r="Z194" s="182">
        <f t="shared" si="322"/>
        <v>0</v>
      </c>
      <c r="AA194" s="181">
        <f>SaisieNote!Z121</f>
        <v>11.5</v>
      </c>
      <c r="AB194" s="182">
        <f t="shared" si="323"/>
        <v>2</v>
      </c>
      <c r="AC194" s="59">
        <f t="shared" si="324"/>
        <v>9.1666666666666661</v>
      </c>
      <c r="AD194" s="182">
        <f t="shared" si="325"/>
        <v>4</v>
      </c>
      <c r="AE194" s="160">
        <f t="shared" si="326"/>
        <v>9.2469135802469129</v>
      </c>
      <c r="AF194" s="46">
        <f t="shared" si="327"/>
        <v>22</v>
      </c>
      <c r="AG194" s="183" t="str">
        <f t="shared" si="295"/>
        <v>Rattrapage</v>
      </c>
      <c r="AH194" s="213">
        <f>SaisieNote!AD121</f>
        <v>10.333333333333334</v>
      </c>
      <c r="AI194" s="214">
        <f t="shared" si="328"/>
        <v>5</v>
      </c>
      <c r="AJ194" s="215">
        <f>SaisieNote!AG121</f>
        <v>10.166666666666666</v>
      </c>
      <c r="AK194" s="214">
        <f t="shared" si="329"/>
        <v>5</v>
      </c>
      <c r="AL194" s="215">
        <f>SaisieNote!AJ121</f>
        <v>13.333333333333334</v>
      </c>
      <c r="AM194" s="184">
        <f t="shared" si="330"/>
        <v>5</v>
      </c>
      <c r="AN194" s="44">
        <f t="shared" si="331"/>
        <v>11.277777777777779</v>
      </c>
      <c r="AO194" s="186">
        <f t="shared" si="332"/>
        <v>15</v>
      </c>
      <c r="AP194" s="213">
        <f>SaisieNote!AL121</f>
        <v>10</v>
      </c>
      <c r="AQ194" s="213">
        <f t="shared" si="333"/>
        <v>3</v>
      </c>
      <c r="AR194" s="213">
        <f>SaisieNote!AN121</f>
        <v>7</v>
      </c>
      <c r="AS194" s="213">
        <f t="shared" si="334"/>
        <v>0</v>
      </c>
      <c r="AT194" s="213">
        <f>SaisieNote!AP121</f>
        <v>8</v>
      </c>
      <c r="AU194" s="184">
        <f t="shared" si="335"/>
        <v>0</v>
      </c>
      <c r="AV194" s="44">
        <f t="shared" si="336"/>
        <v>8.3333333333333339</v>
      </c>
      <c r="AW194" s="186">
        <f t="shared" si="337"/>
        <v>3</v>
      </c>
      <c r="AX194" s="185">
        <f>SaisieNote!AR121</f>
        <v>6.5</v>
      </c>
      <c r="AY194" s="184">
        <f t="shared" si="338"/>
        <v>0</v>
      </c>
      <c r="AZ194" s="185">
        <f>SaisieNote!AT121</f>
        <v>15</v>
      </c>
      <c r="BA194" s="184">
        <f t="shared" si="339"/>
        <v>2</v>
      </c>
      <c r="BB194" s="185">
        <f>SaisieNote!AV121</f>
        <v>13.5</v>
      </c>
      <c r="BC194" s="184">
        <f t="shared" si="340"/>
        <v>2</v>
      </c>
      <c r="BD194" s="44">
        <f t="shared" si="341"/>
        <v>11.666666666666666</v>
      </c>
      <c r="BE194" s="186">
        <f t="shared" si="342"/>
        <v>6</v>
      </c>
      <c r="BF194" s="65">
        <f t="shared" si="343"/>
        <v>10.382716049382717</v>
      </c>
      <c r="BG194" s="61">
        <f t="shared" si="344"/>
        <v>30</v>
      </c>
      <c r="BH194" s="62">
        <f t="shared" si="345"/>
        <v>9.8148148148148149</v>
      </c>
      <c r="BI194" s="61">
        <f t="shared" si="346"/>
        <v>52</v>
      </c>
      <c r="BJ194" s="61">
        <f t="shared" si="309"/>
        <v>52</v>
      </c>
      <c r="BK194" s="81" t="str">
        <f t="shared" si="310"/>
        <v>Ajourné(e )</v>
      </c>
    </row>
    <row r="195" spans="1:65" ht="24" customHeight="1">
      <c r="A195" s="284">
        <v>4</v>
      </c>
      <c r="B195" s="176" t="s">
        <v>938</v>
      </c>
      <c r="C195" s="176" t="s">
        <v>940</v>
      </c>
      <c r="D195" s="176" t="s">
        <v>48</v>
      </c>
      <c r="E195" s="176" t="s">
        <v>939</v>
      </c>
      <c r="F195" s="176" t="s">
        <v>63</v>
      </c>
      <c r="G195" s="181">
        <f>SaisieNote!H122</f>
        <v>8.6666666666666661</v>
      </c>
      <c r="H195" s="182">
        <f t="shared" si="311"/>
        <v>0</v>
      </c>
      <c r="I195" s="181">
        <f>SaisieNote!K122</f>
        <v>9</v>
      </c>
      <c r="J195" s="182">
        <f t="shared" si="312"/>
        <v>0</v>
      </c>
      <c r="K195" s="181">
        <f>SaisieNote!N122</f>
        <v>11.333333333333334</v>
      </c>
      <c r="L195" s="182">
        <f t="shared" si="313"/>
        <v>5</v>
      </c>
      <c r="M195" s="59">
        <f t="shared" si="314"/>
        <v>9.6666666666666661</v>
      </c>
      <c r="N195" s="182">
        <f t="shared" si="315"/>
        <v>5</v>
      </c>
      <c r="O195" s="181">
        <f>SaisieNote!P122</f>
        <v>13</v>
      </c>
      <c r="P195" s="182">
        <f t="shared" si="316"/>
        <v>3</v>
      </c>
      <c r="Q195" s="181">
        <f>SaisieNote!R122</f>
        <v>12.5</v>
      </c>
      <c r="R195" s="182">
        <f t="shared" si="317"/>
        <v>3</v>
      </c>
      <c r="S195" s="181">
        <f>SaisieNote!T122</f>
        <v>6.5</v>
      </c>
      <c r="T195" s="182">
        <f t="shared" si="318"/>
        <v>0</v>
      </c>
      <c r="U195" s="59">
        <f t="shared" si="319"/>
        <v>10.666666666666666</v>
      </c>
      <c r="V195" s="182">
        <f t="shared" si="320"/>
        <v>9</v>
      </c>
      <c r="W195" s="181">
        <f>SaisieNote!V122</f>
        <v>11.5</v>
      </c>
      <c r="X195" s="182">
        <f t="shared" si="321"/>
        <v>2</v>
      </c>
      <c r="Y195" s="181">
        <f>SaisieNote!X122</f>
        <v>5</v>
      </c>
      <c r="Z195" s="182">
        <f t="shared" si="322"/>
        <v>0</v>
      </c>
      <c r="AA195" s="181">
        <f>SaisieNote!Z122</f>
        <v>8.5</v>
      </c>
      <c r="AB195" s="182">
        <f t="shared" si="323"/>
        <v>0</v>
      </c>
      <c r="AC195" s="59">
        <f t="shared" si="324"/>
        <v>8.3333333333333339</v>
      </c>
      <c r="AD195" s="182">
        <f t="shared" si="325"/>
        <v>2</v>
      </c>
      <c r="AE195" s="160">
        <f t="shared" si="326"/>
        <v>9.7037037037037042</v>
      </c>
      <c r="AF195" s="46">
        <f t="shared" si="327"/>
        <v>16</v>
      </c>
      <c r="AG195" s="183" t="str">
        <f t="shared" si="295"/>
        <v>Rattrapage</v>
      </c>
      <c r="AH195" s="213">
        <f>SaisieNote!AD122</f>
        <v>10.5</v>
      </c>
      <c r="AI195" s="214">
        <f t="shared" si="328"/>
        <v>5</v>
      </c>
      <c r="AJ195" s="215">
        <f>SaisieNote!AG122</f>
        <v>11.5</v>
      </c>
      <c r="AK195" s="214">
        <f t="shared" si="329"/>
        <v>5</v>
      </c>
      <c r="AL195" s="215">
        <f>SaisieNote!AJ122</f>
        <v>11</v>
      </c>
      <c r="AM195" s="184">
        <f t="shared" si="330"/>
        <v>5</v>
      </c>
      <c r="AN195" s="44">
        <f t="shared" si="331"/>
        <v>11</v>
      </c>
      <c r="AO195" s="186">
        <f t="shared" si="332"/>
        <v>15</v>
      </c>
      <c r="AP195" s="213">
        <f>SaisieNote!AL122</f>
        <v>10</v>
      </c>
      <c r="AQ195" s="213">
        <f t="shared" si="333"/>
        <v>3</v>
      </c>
      <c r="AR195" s="213">
        <f>SaisieNote!AN122</f>
        <v>10</v>
      </c>
      <c r="AS195" s="213">
        <f t="shared" si="334"/>
        <v>3</v>
      </c>
      <c r="AT195" s="213">
        <f>SaisieNote!AP122</f>
        <v>7</v>
      </c>
      <c r="AU195" s="184">
        <f t="shared" si="335"/>
        <v>0</v>
      </c>
      <c r="AV195" s="44">
        <f t="shared" si="336"/>
        <v>9</v>
      </c>
      <c r="AW195" s="186">
        <f t="shared" si="337"/>
        <v>6</v>
      </c>
      <c r="AX195" s="185">
        <f>SaisieNote!AR122</f>
        <v>12.5</v>
      </c>
      <c r="AY195" s="184">
        <f t="shared" si="338"/>
        <v>2</v>
      </c>
      <c r="AZ195" s="185">
        <f>SaisieNote!AT122</f>
        <v>13</v>
      </c>
      <c r="BA195" s="184">
        <f t="shared" si="339"/>
        <v>2</v>
      </c>
      <c r="BB195" s="185">
        <f>SaisieNote!AV122</f>
        <v>13</v>
      </c>
      <c r="BC195" s="184">
        <f t="shared" si="340"/>
        <v>2</v>
      </c>
      <c r="BD195" s="44">
        <f t="shared" si="341"/>
        <v>12.833333333333334</v>
      </c>
      <c r="BE195" s="186">
        <f t="shared" si="342"/>
        <v>6</v>
      </c>
      <c r="BF195" s="65">
        <f t="shared" si="343"/>
        <v>10.74074074074074</v>
      </c>
      <c r="BG195" s="61">
        <f t="shared" si="344"/>
        <v>30</v>
      </c>
      <c r="BH195" s="62">
        <f t="shared" si="345"/>
        <v>10.222222222222221</v>
      </c>
      <c r="BI195" s="61">
        <f t="shared" si="346"/>
        <v>60</v>
      </c>
      <c r="BJ195" s="61">
        <f t="shared" si="309"/>
        <v>180</v>
      </c>
      <c r="BK195" s="81" t="str">
        <f t="shared" si="310"/>
        <v>Admis(e)</v>
      </c>
    </row>
    <row r="196" spans="1:65" ht="24" customHeight="1">
      <c r="A196" s="284">
        <v>5</v>
      </c>
      <c r="B196" s="176" t="s">
        <v>941</v>
      </c>
      <c r="C196" s="176" t="s">
        <v>943</v>
      </c>
      <c r="D196" s="176" t="s">
        <v>944</v>
      </c>
      <c r="E196" s="176" t="s">
        <v>942</v>
      </c>
      <c r="F196" s="176" t="s">
        <v>112</v>
      </c>
      <c r="G196" s="181">
        <f>SaisieNote!H123</f>
        <v>8.3333333333333339</v>
      </c>
      <c r="H196" s="182">
        <f t="shared" si="311"/>
        <v>0</v>
      </c>
      <c r="I196" s="181">
        <f>SaisieNote!K123</f>
        <v>7.5</v>
      </c>
      <c r="J196" s="182">
        <f t="shared" si="312"/>
        <v>0</v>
      </c>
      <c r="K196" s="181">
        <f>SaisieNote!N123</f>
        <v>9.6666666666666661</v>
      </c>
      <c r="L196" s="182">
        <f t="shared" si="313"/>
        <v>0</v>
      </c>
      <c r="M196" s="59">
        <f t="shared" si="314"/>
        <v>8.5</v>
      </c>
      <c r="N196" s="182">
        <f t="shared" si="315"/>
        <v>0</v>
      </c>
      <c r="O196" s="181">
        <f>SaisieNote!P123</f>
        <v>11</v>
      </c>
      <c r="P196" s="182">
        <f t="shared" si="316"/>
        <v>3</v>
      </c>
      <c r="Q196" s="181">
        <f>SaisieNote!R123</f>
        <v>6.5</v>
      </c>
      <c r="R196" s="182">
        <f t="shared" si="317"/>
        <v>0</v>
      </c>
      <c r="S196" s="181">
        <f>SaisieNote!T123</f>
        <v>8.5</v>
      </c>
      <c r="T196" s="182">
        <f t="shared" si="318"/>
        <v>0</v>
      </c>
      <c r="U196" s="59">
        <f t="shared" si="319"/>
        <v>8.6666666666666661</v>
      </c>
      <c r="V196" s="182">
        <f t="shared" si="320"/>
        <v>3</v>
      </c>
      <c r="W196" s="181">
        <f>SaisieNote!V123</f>
        <v>6</v>
      </c>
      <c r="X196" s="182">
        <f t="shared" si="321"/>
        <v>0</v>
      </c>
      <c r="Y196" s="181">
        <f>SaisieNote!X123</f>
        <v>3</v>
      </c>
      <c r="Z196" s="182">
        <f t="shared" si="322"/>
        <v>0</v>
      </c>
      <c r="AA196" s="181">
        <f>SaisieNote!Z123</f>
        <v>9.5</v>
      </c>
      <c r="AB196" s="182">
        <f t="shared" si="323"/>
        <v>0</v>
      </c>
      <c r="AC196" s="59">
        <f t="shared" si="324"/>
        <v>6.166666666666667</v>
      </c>
      <c r="AD196" s="182">
        <f t="shared" si="325"/>
        <v>0</v>
      </c>
      <c r="AE196" s="160">
        <f t="shared" si="326"/>
        <v>8.0370370370370363</v>
      </c>
      <c r="AF196" s="46">
        <f t="shared" si="327"/>
        <v>3</v>
      </c>
      <c r="AG196" s="183" t="str">
        <f t="shared" si="295"/>
        <v>Rattrapage</v>
      </c>
      <c r="AH196" s="213">
        <f>SaisieNote!AD123</f>
        <v>6.833333333333333</v>
      </c>
      <c r="AI196" s="214">
        <f t="shared" si="328"/>
        <v>0</v>
      </c>
      <c r="AJ196" s="215">
        <f>SaisieNote!AG123</f>
        <v>6.833333333333333</v>
      </c>
      <c r="AK196" s="214">
        <f t="shared" si="329"/>
        <v>0</v>
      </c>
      <c r="AL196" s="215">
        <f>SaisieNote!AJ123</f>
        <v>10.166666666666666</v>
      </c>
      <c r="AM196" s="184">
        <f t="shared" si="330"/>
        <v>5</v>
      </c>
      <c r="AN196" s="44">
        <f t="shared" si="331"/>
        <v>7.9444444444444438</v>
      </c>
      <c r="AO196" s="186">
        <f t="shared" si="332"/>
        <v>5</v>
      </c>
      <c r="AP196" s="213">
        <f>SaisieNote!AL123</f>
        <v>10</v>
      </c>
      <c r="AQ196" s="213">
        <f t="shared" si="333"/>
        <v>3</v>
      </c>
      <c r="AR196" s="213">
        <f>SaisieNote!AN123</f>
        <v>7</v>
      </c>
      <c r="AS196" s="213">
        <f t="shared" si="334"/>
        <v>0</v>
      </c>
      <c r="AT196" s="213">
        <f>SaisieNote!AP123</f>
        <v>7</v>
      </c>
      <c r="AU196" s="184">
        <f t="shared" si="335"/>
        <v>0</v>
      </c>
      <c r="AV196" s="44">
        <f t="shared" si="336"/>
        <v>8</v>
      </c>
      <c r="AW196" s="186">
        <f t="shared" si="337"/>
        <v>3</v>
      </c>
      <c r="AX196" s="185">
        <f>SaisieNote!AR123</f>
        <v>10.5</v>
      </c>
      <c r="AY196" s="184">
        <f t="shared" si="338"/>
        <v>2</v>
      </c>
      <c r="AZ196" s="185">
        <f>SaisieNote!AT123</f>
        <v>5</v>
      </c>
      <c r="BA196" s="184">
        <f t="shared" si="339"/>
        <v>0</v>
      </c>
      <c r="BB196" s="185">
        <f>SaisieNote!AV123</f>
        <v>11</v>
      </c>
      <c r="BC196" s="184">
        <f t="shared" si="340"/>
        <v>2</v>
      </c>
      <c r="BD196" s="44">
        <f t="shared" si="341"/>
        <v>8.8333333333333339</v>
      </c>
      <c r="BE196" s="186">
        <f t="shared" si="342"/>
        <v>4</v>
      </c>
      <c r="BF196" s="65">
        <f t="shared" si="343"/>
        <v>8.1604938271604937</v>
      </c>
      <c r="BG196" s="61">
        <f t="shared" si="344"/>
        <v>12</v>
      </c>
      <c r="BH196" s="62">
        <f t="shared" si="345"/>
        <v>8.0987654320987659</v>
      </c>
      <c r="BI196" s="61">
        <f t="shared" si="346"/>
        <v>15</v>
      </c>
      <c r="BJ196" s="61">
        <f t="shared" si="309"/>
        <v>15</v>
      </c>
      <c r="BK196" s="81" t="str">
        <f t="shared" si="310"/>
        <v>Ajourné(e )</v>
      </c>
    </row>
    <row r="197" spans="1:65" ht="24" customHeight="1">
      <c r="A197" s="284">
        <v>6</v>
      </c>
      <c r="B197" s="176" t="s">
        <v>951</v>
      </c>
      <c r="C197" s="176" t="s">
        <v>953</v>
      </c>
      <c r="D197" s="176" t="s">
        <v>954</v>
      </c>
      <c r="E197" s="176" t="s">
        <v>952</v>
      </c>
      <c r="F197" s="176" t="s">
        <v>457</v>
      </c>
      <c r="G197" s="181">
        <f>SaisieNote!H124</f>
        <v>9.5</v>
      </c>
      <c r="H197" s="182">
        <f t="shared" si="311"/>
        <v>0</v>
      </c>
      <c r="I197" s="181">
        <f>SaisieNote!K124</f>
        <v>13.666666666666666</v>
      </c>
      <c r="J197" s="182">
        <f t="shared" si="312"/>
        <v>5</v>
      </c>
      <c r="K197" s="181">
        <f>SaisieNote!N124</f>
        <v>11.166666666666666</v>
      </c>
      <c r="L197" s="182">
        <f t="shared" si="313"/>
        <v>5</v>
      </c>
      <c r="M197" s="59">
        <f t="shared" si="314"/>
        <v>11.444444444444443</v>
      </c>
      <c r="N197" s="182">
        <f t="shared" si="315"/>
        <v>15</v>
      </c>
      <c r="O197" s="181">
        <f>SaisieNote!P124</f>
        <v>10</v>
      </c>
      <c r="P197" s="182">
        <f t="shared" si="316"/>
        <v>3</v>
      </c>
      <c r="Q197" s="181">
        <f>SaisieNote!R124</f>
        <v>10</v>
      </c>
      <c r="R197" s="182">
        <f t="shared" si="317"/>
        <v>3</v>
      </c>
      <c r="S197" s="181">
        <f>SaisieNote!T124</f>
        <v>10</v>
      </c>
      <c r="T197" s="182">
        <f t="shared" si="318"/>
        <v>3</v>
      </c>
      <c r="U197" s="59">
        <f t="shared" si="319"/>
        <v>10</v>
      </c>
      <c r="V197" s="182">
        <f t="shared" si="320"/>
        <v>9</v>
      </c>
      <c r="W197" s="181">
        <f>SaisieNote!V124</f>
        <v>8.5</v>
      </c>
      <c r="X197" s="182">
        <f t="shared" si="321"/>
        <v>0</v>
      </c>
      <c r="Y197" s="181">
        <f>SaisieNote!X124</f>
        <v>5</v>
      </c>
      <c r="Z197" s="182">
        <f t="shared" si="322"/>
        <v>0</v>
      </c>
      <c r="AA197" s="181">
        <f>SaisieNote!Z124</f>
        <v>10.5</v>
      </c>
      <c r="AB197" s="182">
        <f t="shared" si="323"/>
        <v>2</v>
      </c>
      <c r="AC197" s="59">
        <f t="shared" si="324"/>
        <v>8</v>
      </c>
      <c r="AD197" s="182">
        <f t="shared" si="325"/>
        <v>2</v>
      </c>
      <c r="AE197" s="160">
        <f t="shared" si="326"/>
        <v>10.19753086419753</v>
      </c>
      <c r="AF197" s="46">
        <f t="shared" si="327"/>
        <v>30</v>
      </c>
      <c r="AG197" s="183" t="str">
        <f t="shared" si="295"/>
        <v>Admis(e)</v>
      </c>
      <c r="AH197" s="213">
        <f>SaisieNote!AD124</f>
        <v>9.3333333333333339</v>
      </c>
      <c r="AI197" s="214">
        <f t="shared" si="328"/>
        <v>0</v>
      </c>
      <c r="AJ197" s="215">
        <f>SaisieNote!AG124</f>
        <v>12.833333333333334</v>
      </c>
      <c r="AK197" s="214">
        <f t="shared" si="329"/>
        <v>5</v>
      </c>
      <c r="AL197" s="215">
        <f>SaisieNote!AJ124</f>
        <v>11.5</v>
      </c>
      <c r="AM197" s="184">
        <f t="shared" si="330"/>
        <v>5</v>
      </c>
      <c r="AN197" s="44">
        <f t="shared" si="331"/>
        <v>11.222222222222223</v>
      </c>
      <c r="AO197" s="186">
        <f t="shared" si="332"/>
        <v>15</v>
      </c>
      <c r="AP197" s="213">
        <f>SaisieNote!AL124</f>
        <v>7.5</v>
      </c>
      <c r="AQ197" s="213">
        <f t="shared" si="333"/>
        <v>0</v>
      </c>
      <c r="AR197" s="213">
        <f>SaisieNote!AN124</f>
        <v>7</v>
      </c>
      <c r="AS197" s="213">
        <f t="shared" si="334"/>
        <v>0</v>
      </c>
      <c r="AT197" s="213">
        <f>SaisieNote!AP124</f>
        <v>14</v>
      </c>
      <c r="AU197" s="184">
        <f t="shared" si="335"/>
        <v>3</v>
      </c>
      <c r="AV197" s="44">
        <f t="shared" si="336"/>
        <v>9.5</v>
      </c>
      <c r="AW197" s="186">
        <f t="shared" si="337"/>
        <v>3</v>
      </c>
      <c r="AX197" s="185">
        <f>SaisieNote!AR124</f>
        <v>10.5</v>
      </c>
      <c r="AY197" s="184">
        <f t="shared" si="338"/>
        <v>2</v>
      </c>
      <c r="AZ197" s="185">
        <f>SaisieNote!AT124</f>
        <v>12.5</v>
      </c>
      <c r="BA197" s="184">
        <f t="shared" si="339"/>
        <v>2</v>
      </c>
      <c r="BB197" s="185">
        <f>SaisieNote!AV124</f>
        <v>5</v>
      </c>
      <c r="BC197" s="184">
        <f t="shared" si="340"/>
        <v>0</v>
      </c>
      <c r="BD197" s="44">
        <f t="shared" si="341"/>
        <v>9.3333333333333339</v>
      </c>
      <c r="BE197" s="186">
        <f t="shared" si="342"/>
        <v>4</v>
      </c>
      <c r="BF197" s="65">
        <f t="shared" si="343"/>
        <v>10.228395061728396</v>
      </c>
      <c r="BG197" s="61">
        <f t="shared" si="344"/>
        <v>30</v>
      </c>
      <c r="BH197" s="62">
        <f t="shared" si="345"/>
        <v>10.212962962962962</v>
      </c>
      <c r="BI197" s="61">
        <f t="shared" si="346"/>
        <v>60</v>
      </c>
      <c r="BJ197" s="61">
        <f t="shared" si="309"/>
        <v>180</v>
      </c>
      <c r="BK197" s="81" t="str">
        <f t="shared" si="310"/>
        <v>Admis(e)</v>
      </c>
    </row>
    <row r="198" spans="1:65" ht="24" customHeight="1">
      <c r="A198" s="284">
        <v>7</v>
      </c>
      <c r="B198" s="176" t="s">
        <v>959</v>
      </c>
      <c r="C198" s="176" t="s">
        <v>962</v>
      </c>
      <c r="D198" s="176" t="s">
        <v>910</v>
      </c>
      <c r="E198" s="176" t="s">
        <v>960</v>
      </c>
      <c r="F198" s="176" t="s">
        <v>961</v>
      </c>
      <c r="G198" s="181">
        <f>SaisieNote!H125</f>
        <v>12.5</v>
      </c>
      <c r="H198" s="182">
        <f t="shared" si="311"/>
        <v>5</v>
      </c>
      <c r="I198" s="181">
        <f>SaisieNote!K125</f>
        <v>9</v>
      </c>
      <c r="J198" s="182">
        <f t="shared" si="312"/>
        <v>0</v>
      </c>
      <c r="K198" s="181">
        <f>SaisieNote!N125</f>
        <v>12.166666666666666</v>
      </c>
      <c r="L198" s="182">
        <f t="shared" si="313"/>
        <v>5</v>
      </c>
      <c r="M198" s="59">
        <f t="shared" si="314"/>
        <v>11.222222222222221</v>
      </c>
      <c r="N198" s="182">
        <f t="shared" si="315"/>
        <v>15</v>
      </c>
      <c r="O198" s="181">
        <f>SaisieNote!P125</f>
        <v>16</v>
      </c>
      <c r="P198" s="182">
        <f t="shared" si="316"/>
        <v>3</v>
      </c>
      <c r="Q198" s="181">
        <f>SaisieNote!R125</f>
        <v>8</v>
      </c>
      <c r="R198" s="182">
        <f t="shared" si="317"/>
        <v>0</v>
      </c>
      <c r="S198" s="181">
        <f>SaisieNote!T125</f>
        <v>10</v>
      </c>
      <c r="T198" s="182">
        <f t="shared" si="318"/>
        <v>3</v>
      </c>
      <c r="U198" s="59">
        <f t="shared" si="319"/>
        <v>11.333333333333334</v>
      </c>
      <c r="V198" s="182">
        <f t="shared" si="320"/>
        <v>9</v>
      </c>
      <c r="W198" s="181">
        <f>SaisieNote!V125</f>
        <v>8</v>
      </c>
      <c r="X198" s="182">
        <f t="shared" si="321"/>
        <v>0</v>
      </c>
      <c r="Y198" s="181">
        <f>SaisieNote!X125</f>
        <v>8</v>
      </c>
      <c r="Z198" s="182">
        <f t="shared" si="322"/>
        <v>0</v>
      </c>
      <c r="AA198" s="181">
        <f>SaisieNote!Z125</f>
        <v>10</v>
      </c>
      <c r="AB198" s="182">
        <f t="shared" si="323"/>
        <v>2</v>
      </c>
      <c r="AC198" s="59">
        <f t="shared" si="324"/>
        <v>8.6666666666666661</v>
      </c>
      <c r="AD198" s="182">
        <f t="shared" si="325"/>
        <v>2</v>
      </c>
      <c r="AE198" s="160">
        <f t="shared" si="326"/>
        <v>10.691358024691356</v>
      </c>
      <c r="AF198" s="46">
        <f t="shared" si="327"/>
        <v>30</v>
      </c>
      <c r="AG198" s="183" t="str">
        <f t="shared" si="295"/>
        <v>Admis(e)</v>
      </c>
      <c r="AH198" s="213">
        <f>SaisieNote!AD125</f>
        <v>11</v>
      </c>
      <c r="AI198" s="214">
        <f t="shared" si="328"/>
        <v>5</v>
      </c>
      <c r="AJ198" s="215">
        <f>SaisieNote!AG125</f>
        <v>4.333333333333333</v>
      </c>
      <c r="AK198" s="214">
        <f t="shared" si="329"/>
        <v>0</v>
      </c>
      <c r="AL198" s="215">
        <f>SaisieNote!AJ125</f>
        <v>15.166666666666666</v>
      </c>
      <c r="AM198" s="184">
        <f t="shared" si="330"/>
        <v>5</v>
      </c>
      <c r="AN198" s="44">
        <f t="shared" si="331"/>
        <v>10.166666666666666</v>
      </c>
      <c r="AO198" s="186">
        <f t="shared" si="332"/>
        <v>15</v>
      </c>
      <c r="AP198" s="213">
        <f>SaisieNote!AL125</f>
        <v>10</v>
      </c>
      <c r="AQ198" s="213">
        <f t="shared" si="333"/>
        <v>3</v>
      </c>
      <c r="AR198" s="213">
        <f>SaisieNote!AN125</f>
        <v>8</v>
      </c>
      <c r="AS198" s="213">
        <f t="shared" si="334"/>
        <v>0</v>
      </c>
      <c r="AT198" s="213">
        <f>SaisieNote!AP125</f>
        <v>10.5</v>
      </c>
      <c r="AU198" s="184">
        <f t="shared" si="335"/>
        <v>3</v>
      </c>
      <c r="AV198" s="44">
        <f t="shared" si="336"/>
        <v>9.5</v>
      </c>
      <c r="AW198" s="186">
        <f t="shared" si="337"/>
        <v>6</v>
      </c>
      <c r="AX198" s="185">
        <f>SaisieNote!AR125</f>
        <v>8.5</v>
      </c>
      <c r="AY198" s="184">
        <f t="shared" si="338"/>
        <v>0</v>
      </c>
      <c r="AZ198" s="185">
        <f>SaisieNote!AT125</f>
        <v>11.5</v>
      </c>
      <c r="BA198" s="184">
        <f t="shared" si="339"/>
        <v>2</v>
      </c>
      <c r="BB198" s="185">
        <f>SaisieNote!AV125</f>
        <v>10.5</v>
      </c>
      <c r="BC198" s="184">
        <f t="shared" si="340"/>
        <v>2</v>
      </c>
      <c r="BD198" s="44">
        <f t="shared" si="341"/>
        <v>10.166666666666666</v>
      </c>
      <c r="BE198" s="186">
        <f t="shared" si="342"/>
        <v>6</v>
      </c>
      <c r="BF198" s="65">
        <f t="shared" si="343"/>
        <v>9.9444444444444446</v>
      </c>
      <c r="BG198" s="61">
        <f t="shared" si="344"/>
        <v>27</v>
      </c>
      <c r="BH198" s="62">
        <f t="shared" si="345"/>
        <v>10.3179012345679</v>
      </c>
      <c r="BI198" s="61">
        <f t="shared" si="346"/>
        <v>60</v>
      </c>
      <c r="BJ198" s="61">
        <f t="shared" si="309"/>
        <v>180</v>
      </c>
      <c r="BK198" s="81" t="str">
        <f t="shared" si="310"/>
        <v>Admis(e)</v>
      </c>
    </row>
    <row r="199" spans="1:65" ht="24" customHeight="1">
      <c r="A199" s="284">
        <v>8</v>
      </c>
      <c r="B199" s="176" t="s">
        <v>966</v>
      </c>
      <c r="C199" s="176" t="s">
        <v>967</v>
      </c>
      <c r="D199" s="176" t="s">
        <v>968</v>
      </c>
      <c r="E199" s="176" t="s">
        <v>613</v>
      </c>
      <c r="F199" s="176" t="s">
        <v>5</v>
      </c>
      <c r="G199" s="181">
        <f>SaisieNote!H126</f>
        <v>10.666666666666666</v>
      </c>
      <c r="H199" s="182">
        <f t="shared" si="311"/>
        <v>5</v>
      </c>
      <c r="I199" s="181">
        <f>SaisieNote!K126</f>
        <v>10.166666666666666</v>
      </c>
      <c r="J199" s="182">
        <f t="shared" si="312"/>
        <v>5</v>
      </c>
      <c r="K199" s="181">
        <f>SaisieNote!N126</f>
        <v>8.1666666666666661</v>
      </c>
      <c r="L199" s="182">
        <f t="shared" si="313"/>
        <v>0</v>
      </c>
      <c r="M199" s="59">
        <f t="shared" si="314"/>
        <v>9.6666666666666661</v>
      </c>
      <c r="N199" s="182">
        <f t="shared" si="315"/>
        <v>10</v>
      </c>
      <c r="O199" s="181">
        <f>SaisieNote!P126</f>
        <v>12</v>
      </c>
      <c r="P199" s="182">
        <f t="shared" si="316"/>
        <v>3</v>
      </c>
      <c r="Q199" s="181">
        <f>SaisieNote!R126</f>
        <v>7.5</v>
      </c>
      <c r="R199" s="182">
        <f t="shared" si="317"/>
        <v>0</v>
      </c>
      <c r="S199" s="181">
        <f>SaisieNote!T126</f>
        <v>9.5</v>
      </c>
      <c r="T199" s="182">
        <f t="shared" si="318"/>
        <v>0</v>
      </c>
      <c r="U199" s="59">
        <f t="shared" si="319"/>
        <v>9.6666666666666661</v>
      </c>
      <c r="V199" s="182">
        <f t="shared" si="320"/>
        <v>3</v>
      </c>
      <c r="W199" s="181">
        <f>SaisieNote!V126</f>
        <v>7</v>
      </c>
      <c r="X199" s="182">
        <f t="shared" si="321"/>
        <v>0</v>
      </c>
      <c r="Y199" s="181">
        <f>SaisieNote!X126</f>
        <v>3</v>
      </c>
      <c r="Z199" s="182">
        <f t="shared" si="322"/>
        <v>0</v>
      </c>
      <c r="AA199" s="181">
        <f>SaisieNote!Z126</f>
        <v>8.5</v>
      </c>
      <c r="AB199" s="182">
        <f t="shared" si="323"/>
        <v>0</v>
      </c>
      <c r="AC199" s="59">
        <f t="shared" si="324"/>
        <v>6.166666666666667</v>
      </c>
      <c r="AD199" s="182">
        <f t="shared" si="325"/>
        <v>0</v>
      </c>
      <c r="AE199" s="160">
        <f t="shared" si="326"/>
        <v>8.8888888888888893</v>
      </c>
      <c r="AF199" s="46">
        <f t="shared" si="327"/>
        <v>13</v>
      </c>
      <c r="AG199" s="183" t="str">
        <f t="shared" si="295"/>
        <v>Rattrapage</v>
      </c>
      <c r="AH199" s="213">
        <f>SaisieNote!AD126</f>
        <v>12.166666666666666</v>
      </c>
      <c r="AI199" s="214">
        <f t="shared" si="328"/>
        <v>5</v>
      </c>
      <c r="AJ199" s="215">
        <f>SaisieNote!AG126</f>
        <v>6.666666666666667</v>
      </c>
      <c r="AK199" s="214">
        <f t="shared" si="329"/>
        <v>0</v>
      </c>
      <c r="AL199" s="215">
        <f>SaisieNote!AJ126</f>
        <v>15.166666666666666</v>
      </c>
      <c r="AM199" s="184">
        <f t="shared" si="330"/>
        <v>5</v>
      </c>
      <c r="AN199" s="44">
        <f t="shared" si="331"/>
        <v>11.333333333333334</v>
      </c>
      <c r="AO199" s="186">
        <f t="shared" si="332"/>
        <v>15</v>
      </c>
      <c r="AP199" s="213">
        <f>SaisieNote!AL126</f>
        <v>10</v>
      </c>
      <c r="AQ199" s="213">
        <f t="shared" si="333"/>
        <v>3</v>
      </c>
      <c r="AR199" s="213">
        <f>SaisieNote!AN126</f>
        <v>10</v>
      </c>
      <c r="AS199" s="213">
        <f t="shared" si="334"/>
        <v>3</v>
      </c>
      <c r="AT199" s="213">
        <f>SaisieNote!AP126</f>
        <v>13</v>
      </c>
      <c r="AU199" s="184">
        <f t="shared" si="335"/>
        <v>3</v>
      </c>
      <c r="AV199" s="44">
        <f t="shared" si="336"/>
        <v>11</v>
      </c>
      <c r="AW199" s="186">
        <f t="shared" si="337"/>
        <v>9</v>
      </c>
      <c r="AX199" s="185">
        <f>SaisieNote!AR126</f>
        <v>10</v>
      </c>
      <c r="AY199" s="184">
        <f t="shared" si="338"/>
        <v>2</v>
      </c>
      <c r="AZ199" s="185">
        <f>SaisieNote!AT126</f>
        <v>2</v>
      </c>
      <c r="BA199" s="184">
        <f t="shared" si="339"/>
        <v>0</v>
      </c>
      <c r="BB199" s="185">
        <f>SaisieNote!AV126</f>
        <v>7.5</v>
      </c>
      <c r="BC199" s="184">
        <f t="shared" si="340"/>
        <v>0</v>
      </c>
      <c r="BD199" s="44">
        <f t="shared" si="341"/>
        <v>6.5</v>
      </c>
      <c r="BE199" s="186">
        <f t="shared" si="342"/>
        <v>2</v>
      </c>
      <c r="BF199" s="65">
        <f t="shared" si="343"/>
        <v>10.148148148148149</v>
      </c>
      <c r="BG199" s="61">
        <f t="shared" si="344"/>
        <v>30</v>
      </c>
      <c r="BH199" s="62">
        <f t="shared" si="345"/>
        <v>9.518518518518519</v>
      </c>
      <c r="BI199" s="61">
        <f t="shared" si="346"/>
        <v>43</v>
      </c>
      <c r="BJ199" s="61">
        <f t="shared" si="309"/>
        <v>43</v>
      </c>
      <c r="BK199" s="81" t="str">
        <f t="shared" si="310"/>
        <v>Ajourné(e )</v>
      </c>
    </row>
    <row r="200" spans="1:65" ht="24" customHeight="1">
      <c r="A200" s="284">
        <v>9</v>
      </c>
      <c r="B200" s="176" t="s">
        <v>467</v>
      </c>
      <c r="C200" s="176" t="s">
        <v>119</v>
      </c>
      <c r="D200" s="176" t="s">
        <v>468</v>
      </c>
      <c r="E200" s="176" t="s">
        <v>936</v>
      </c>
      <c r="F200" s="176" t="s">
        <v>16</v>
      </c>
      <c r="G200" s="181">
        <f>SaisieNote!H127</f>
        <v>10.67</v>
      </c>
      <c r="H200" s="182">
        <f t="shared" si="311"/>
        <v>5</v>
      </c>
      <c r="I200" s="181">
        <f>SaisieNote!K127</f>
        <v>11.666666666666666</v>
      </c>
      <c r="J200" s="182">
        <f t="shared" si="312"/>
        <v>5</v>
      </c>
      <c r="K200" s="181">
        <f>SaisieNote!N127</f>
        <v>11.67</v>
      </c>
      <c r="L200" s="182">
        <f t="shared" si="313"/>
        <v>5</v>
      </c>
      <c r="M200" s="59">
        <f t="shared" si="314"/>
        <v>11.335555555555556</v>
      </c>
      <c r="N200" s="182">
        <f t="shared" si="315"/>
        <v>15</v>
      </c>
      <c r="O200" s="181">
        <f>SaisieNote!P127</f>
        <v>10</v>
      </c>
      <c r="P200" s="182">
        <f t="shared" si="316"/>
        <v>3</v>
      </c>
      <c r="Q200" s="181">
        <f>SaisieNote!R127</f>
        <v>11</v>
      </c>
      <c r="R200" s="182">
        <f t="shared" si="317"/>
        <v>3</v>
      </c>
      <c r="S200" s="181">
        <f>SaisieNote!T127</f>
        <v>10</v>
      </c>
      <c r="T200" s="182">
        <f t="shared" si="318"/>
        <v>3</v>
      </c>
      <c r="U200" s="59">
        <f t="shared" si="319"/>
        <v>10.333333333333334</v>
      </c>
      <c r="V200" s="182">
        <f t="shared" si="320"/>
        <v>9</v>
      </c>
      <c r="W200" s="181">
        <f>SaisieNote!V127</f>
        <v>5</v>
      </c>
      <c r="X200" s="182">
        <f t="shared" si="321"/>
        <v>0</v>
      </c>
      <c r="Y200" s="181">
        <f>SaisieNote!X127</f>
        <v>10</v>
      </c>
      <c r="Z200" s="182">
        <f t="shared" si="322"/>
        <v>2</v>
      </c>
      <c r="AA200" s="181">
        <f>SaisieNote!Z127</f>
        <v>6</v>
      </c>
      <c r="AB200" s="182">
        <f t="shared" si="323"/>
        <v>0</v>
      </c>
      <c r="AC200" s="59">
        <f t="shared" si="324"/>
        <v>7</v>
      </c>
      <c r="AD200" s="182">
        <f t="shared" si="325"/>
        <v>2</v>
      </c>
      <c r="AE200" s="160">
        <f t="shared" si="326"/>
        <v>10.038024691358023</v>
      </c>
      <c r="AF200" s="46">
        <f t="shared" si="327"/>
        <v>30</v>
      </c>
      <c r="AG200" s="183" t="str">
        <f t="shared" si="295"/>
        <v>Admis(e)</v>
      </c>
      <c r="AH200" s="213">
        <f>SaisieNote!AD127</f>
        <v>11</v>
      </c>
      <c r="AI200" s="214">
        <f t="shared" si="328"/>
        <v>5</v>
      </c>
      <c r="AJ200" s="215">
        <f>SaisieNote!AG127</f>
        <v>10.5</v>
      </c>
      <c r="AK200" s="214">
        <f t="shared" si="329"/>
        <v>5</v>
      </c>
      <c r="AL200" s="215">
        <f>SaisieNote!AJ127</f>
        <v>12</v>
      </c>
      <c r="AM200" s="184">
        <f t="shared" si="330"/>
        <v>5</v>
      </c>
      <c r="AN200" s="44">
        <f t="shared" si="331"/>
        <v>11.166666666666666</v>
      </c>
      <c r="AO200" s="186">
        <f t="shared" si="332"/>
        <v>15</v>
      </c>
      <c r="AP200" s="213">
        <f>SaisieNote!AL127</f>
        <v>10.5</v>
      </c>
      <c r="AQ200" s="213">
        <f t="shared" si="333"/>
        <v>3</v>
      </c>
      <c r="AR200" s="213">
        <f>SaisieNote!AN127</f>
        <v>10</v>
      </c>
      <c r="AS200" s="213">
        <f t="shared" si="334"/>
        <v>3</v>
      </c>
      <c r="AT200" s="213">
        <f>SaisieNote!AP127</f>
        <v>11.5</v>
      </c>
      <c r="AU200" s="184">
        <f t="shared" si="335"/>
        <v>3</v>
      </c>
      <c r="AV200" s="44">
        <f t="shared" si="336"/>
        <v>10.666666666666666</v>
      </c>
      <c r="AW200" s="186">
        <f t="shared" si="337"/>
        <v>9</v>
      </c>
      <c r="AX200" s="185">
        <f>SaisieNote!AR127</f>
        <v>12</v>
      </c>
      <c r="AY200" s="184">
        <f t="shared" si="338"/>
        <v>2</v>
      </c>
      <c r="AZ200" s="185">
        <f>SaisieNote!AT127</f>
        <v>7</v>
      </c>
      <c r="BA200" s="184">
        <f t="shared" si="339"/>
        <v>0</v>
      </c>
      <c r="BB200" s="185">
        <f>SaisieNote!AV127</f>
        <v>11.5</v>
      </c>
      <c r="BC200" s="184">
        <f t="shared" si="340"/>
        <v>2</v>
      </c>
      <c r="BD200" s="44">
        <f t="shared" si="341"/>
        <v>10.166666666666666</v>
      </c>
      <c r="BE200" s="186">
        <f t="shared" si="342"/>
        <v>6</v>
      </c>
      <c r="BF200" s="65">
        <f t="shared" si="343"/>
        <v>10.777777777777779</v>
      </c>
      <c r="BG200" s="61">
        <f t="shared" si="344"/>
        <v>30</v>
      </c>
      <c r="BH200" s="62">
        <f t="shared" si="345"/>
        <v>10.407901234567902</v>
      </c>
      <c r="BI200" s="61">
        <f t="shared" si="346"/>
        <v>60</v>
      </c>
      <c r="BJ200" s="61">
        <f t="shared" si="309"/>
        <v>180</v>
      </c>
      <c r="BK200" s="81" t="str">
        <f t="shared" si="310"/>
        <v>Admis(e)</v>
      </c>
    </row>
    <row r="201" spans="1:65" s="266" customFormat="1" ht="24" customHeight="1">
      <c r="A201" s="284">
        <v>10</v>
      </c>
      <c r="B201" s="255" t="s">
        <v>990</v>
      </c>
      <c r="C201" s="255" t="s">
        <v>992</v>
      </c>
      <c r="D201" s="255" t="s">
        <v>993</v>
      </c>
      <c r="E201" s="255" t="s">
        <v>991</v>
      </c>
      <c r="F201" s="255" t="s">
        <v>961</v>
      </c>
      <c r="G201" s="258">
        <f>SaisieNote!H128</f>
        <v>9</v>
      </c>
      <c r="H201" s="257">
        <f t="shared" si="311"/>
        <v>0</v>
      </c>
      <c r="I201" s="258">
        <f>SaisieNote!K128</f>
        <v>13.833333333333334</v>
      </c>
      <c r="J201" s="257">
        <f t="shared" si="312"/>
        <v>5</v>
      </c>
      <c r="K201" s="258">
        <f>SaisieNote!N128</f>
        <v>8.5</v>
      </c>
      <c r="L201" s="257">
        <f t="shared" si="313"/>
        <v>0</v>
      </c>
      <c r="M201" s="259">
        <f t="shared" si="314"/>
        <v>10.444444444444445</v>
      </c>
      <c r="N201" s="257">
        <f t="shared" si="315"/>
        <v>15</v>
      </c>
      <c r="O201" s="258">
        <f>SaisieNote!P128</f>
        <v>7</v>
      </c>
      <c r="P201" s="257">
        <f t="shared" si="316"/>
        <v>0</v>
      </c>
      <c r="Q201" s="258">
        <f>SaisieNote!R128</f>
        <v>10</v>
      </c>
      <c r="R201" s="257">
        <f t="shared" si="317"/>
        <v>3</v>
      </c>
      <c r="S201" s="258">
        <f>SaisieNote!T128</f>
        <v>11</v>
      </c>
      <c r="T201" s="257">
        <f t="shared" si="318"/>
        <v>3</v>
      </c>
      <c r="U201" s="259">
        <f t="shared" si="319"/>
        <v>9.3333333333333339</v>
      </c>
      <c r="V201" s="257">
        <f t="shared" si="320"/>
        <v>6</v>
      </c>
      <c r="W201" s="258">
        <f>SaisieNote!V128</f>
        <v>12.5</v>
      </c>
      <c r="X201" s="257">
        <f t="shared" si="321"/>
        <v>2</v>
      </c>
      <c r="Y201" s="258">
        <f>SaisieNote!X128</f>
        <v>7</v>
      </c>
      <c r="Z201" s="257">
        <f t="shared" si="322"/>
        <v>0</v>
      </c>
      <c r="AA201" s="258">
        <f>SaisieNote!Z128</f>
        <v>11</v>
      </c>
      <c r="AB201" s="257">
        <f t="shared" si="323"/>
        <v>2</v>
      </c>
      <c r="AC201" s="259">
        <f t="shared" si="324"/>
        <v>10.166666666666666</v>
      </c>
      <c r="AD201" s="257">
        <f t="shared" si="325"/>
        <v>6</v>
      </c>
      <c r="AE201" s="259">
        <f t="shared" si="326"/>
        <v>10.012345679012347</v>
      </c>
      <c r="AF201" s="260">
        <f t="shared" si="327"/>
        <v>30</v>
      </c>
      <c r="AG201" s="261" t="str">
        <f t="shared" si="295"/>
        <v>Admis(e)</v>
      </c>
      <c r="AH201" s="259">
        <f>SaisieNote!AD128</f>
        <v>10.666666666666666</v>
      </c>
      <c r="AI201" s="268">
        <f t="shared" si="328"/>
        <v>5</v>
      </c>
      <c r="AJ201" s="262">
        <f>SaisieNote!AG128</f>
        <v>13.333333333333334</v>
      </c>
      <c r="AK201" s="268">
        <f t="shared" si="329"/>
        <v>5</v>
      </c>
      <c r="AL201" s="262">
        <f>SaisieNote!AJ128</f>
        <v>11.666666666666666</v>
      </c>
      <c r="AM201" s="263">
        <f t="shared" si="330"/>
        <v>5</v>
      </c>
      <c r="AN201" s="258">
        <f t="shared" si="331"/>
        <v>11.888888888888888</v>
      </c>
      <c r="AO201" s="264">
        <f t="shared" si="332"/>
        <v>15</v>
      </c>
      <c r="AP201" s="259">
        <f>SaisieNote!AL128</f>
        <v>3</v>
      </c>
      <c r="AQ201" s="259">
        <f t="shared" si="333"/>
        <v>0</v>
      </c>
      <c r="AR201" s="259">
        <f>SaisieNote!AN128</f>
        <v>16</v>
      </c>
      <c r="AS201" s="259">
        <f t="shared" si="334"/>
        <v>3</v>
      </c>
      <c r="AT201" s="259">
        <f>SaisieNote!AP128</f>
        <v>10.5</v>
      </c>
      <c r="AU201" s="263">
        <f t="shared" si="335"/>
        <v>3</v>
      </c>
      <c r="AV201" s="258">
        <f t="shared" si="336"/>
        <v>9.8333333333333339</v>
      </c>
      <c r="AW201" s="264">
        <f t="shared" si="337"/>
        <v>6</v>
      </c>
      <c r="AX201" s="267">
        <f>SaisieNote!AR128</f>
        <v>10.5</v>
      </c>
      <c r="AY201" s="263">
        <f t="shared" si="338"/>
        <v>2</v>
      </c>
      <c r="AZ201" s="267">
        <f>SaisieNote!AT128</f>
        <v>6</v>
      </c>
      <c r="BA201" s="263">
        <f t="shared" si="339"/>
        <v>0</v>
      </c>
      <c r="BB201" s="267">
        <f>SaisieNote!AV128</f>
        <v>4</v>
      </c>
      <c r="BC201" s="263">
        <f t="shared" si="340"/>
        <v>0</v>
      </c>
      <c r="BD201" s="258">
        <f t="shared" si="341"/>
        <v>6.833333333333333</v>
      </c>
      <c r="BE201" s="264">
        <f t="shared" si="342"/>
        <v>2</v>
      </c>
      <c r="BF201" s="258">
        <f t="shared" si="343"/>
        <v>10.080246913580245</v>
      </c>
      <c r="BG201" s="265">
        <f t="shared" si="344"/>
        <v>30</v>
      </c>
      <c r="BH201" s="262">
        <f t="shared" si="345"/>
        <v>10.046296296296296</v>
      </c>
      <c r="BI201" s="265">
        <f t="shared" si="346"/>
        <v>60</v>
      </c>
      <c r="BJ201" s="265">
        <f t="shared" si="309"/>
        <v>180</v>
      </c>
      <c r="BK201" s="261" t="str">
        <f t="shared" si="310"/>
        <v>Admis(e)</v>
      </c>
    </row>
    <row r="202" spans="1:65" ht="24" customHeight="1">
      <c r="A202" s="284">
        <v>11</v>
      </c>
      <c r="B202" s="176" t="s">
        <v>469</v>
      </c>
      <c r="C202" s="176" t="s">
        <v>470</v>
      </c>
      <c r="D202" s="176" t="s">
        <v>471</v>
      </c>
      <c r="E202" s="176" t="s">
        <v>994</v>
      </c>
      <c r="F202" s="176" t="s">
        <v>472</v>
      </c>
      <c r="G202" s="181">
        <f>SaisieNote!H129</f>
        <v>10</v>
      </c>
      <c r="H202" s="182">
        <f t="shared" si="311"/>
        <v>5</v>
      </c>
      <c r="I202" s="181">
        <f>SaisieNote!K129</f>
        <v>10</v>
      </c>
      <c r="J202" s="182">
        <f t="shared" si="312"/>
        <v>5</v>
      </c>
      <c r="K202" s="181">
        <f>SaisieNote!N129</f>
        <v>10</v>
      </c>
      <c r="L202" s="182">
        <f t="shared" si="313"/>
        <v>5</v>
      </c>
      <c r="M202" s="59">
        <f t="shared" si="314"/>
        <v>10</v>
      </c>
      <c r="N202" s="182">
        <f t="shared" si="315"/>
        <v>15</v>
      </c>
      <c r="O202" s="181">
        <f>SaisieNote!P129</f>
        <v>6</v>
      </c>
      <c r="P202" s="182">
        <f t="shared" si="316"/>
        <v>0</v>
      </c>
      <c r="Q202" s="181">
        <f>SaisieNote!R129</f>
        <v>14</v>
      </c>
      <c r="R202" s="182">
        <f t="shared" si="317"/>
        <v>3</v>
      </c>
      <c r="S202" s="181">
        <f>SaisieNote!T129</f>
        <v>10.5</v>
      </c>
      <c r="T202" s="182">
        <f t="shared" si="318"/>
        <v>3</v>
      </c>
      <c r="U202" s="59">
        <f t="shared" si="319"/>
        <v>10.166666666666666</v>
      </c>
      <c r="V202" s="182">
        <f t="shared" si="320"/>
        <v>9</v>
      </c>
      <c r="W202" s="181">
        <f>SaisieNote!V129</f>
        <v>11.5</v>
      </c>
      <c r="X202" s="182">
        <f t="shared" si="321"/>
        <v>2</v>
      </c>
      <c r="Y202" s="181">
        <f>SaisieNote!X129</f>
        <v>9</v>
      </c>
      <c r="Z202" s="182">
        <f t="shared" si="322"/>
        <v>0</v>
      </c>
      <c r="AA202" s="181">
        <f>SaisieNote!Z129</f>
        <v>10</v>
      </c>
      <c r="AB202" s="182">
        <f t="shared" si="323"/>
        <v>2</v>
      </c>
      <c r="AC202" s="59">
        <f t="shared" si="324"/>
        <v>10.166666666666666</v>
      </c>
      <c r="AD202" s="182">
        <f t="shared" si="325"/>
        <v>6</v>
      </c>
      <c r="AE202" s="160">
        <f t="shared" si="326"/>
        <v>10.092592592592593</v>
      </c>
      <c r="AF202" s="46">
        <f t="shared" si="327"/>
        <v>30</v>
      </c>
      <c r="AG202" s="183" t="s">
        <v>1191</v>
      </c>
      <c r="AH202" s="213">
        <f>SaisieNote!AD129</f>
        <v>8.17</v>
      </c>
      <c r="AI202" s="214">
        <f t="shared" si="328"/>
        <v>0</v>
      </c>
      <c r="AJ202" s="215">
        <f>SaisieNote!AG129</f>
        <v>8.33</v>
      </c>
      <c r="AK202" s="214">
        <f t="shared" si="329"/>
        <v>0</v>
      </c>
      <c r="AL202" s="215">
        <f>SaisieNote!AJ129</f>
        <v>11</v>
      </c>
      <c r="AM202" s="184">
        <f t="shared" si="330"/>
        <v>5</v>
      </c>
      <c r="AN202" s="44">
        <f t="shared" si="331"/>
        <v>9.1666666666666661</v>
      </c>
      <c r="AO202" s="186">
        <f t="shared" si="332"/>
        <v>5</v>
      </c>
      <c r="AP202" s="213">
        <f>SaisieNote!AL129</f>
        <v>10</v>
      </c>
      <c r="AQ202" s="213">
        <f t="shared" si="333"/>
        <v>3</v>
      </c>
      <c r="AR202" s="213">
        <f>SaisieNote!AN129</f>
        <v>10</v>
      </c>
      <c r="AS202" s="213">
        <f t="shared" si="334"/>
        <v>3</v>
      </c>
      <c r="AT202" s="213">
        <f>SaisieNote!AP129</f>
        <v>13</v>
      </c>
      <c r="AU202" s="184">
        <f t="shared" si="335"/>
        <v>3</v>
      </c>
      <c r="AV202" s="44">
        <f t="shared" si="336"/>
        <v>11</v>
      </c>
      <c r="AW202" s="186">
        <f t="shared" si="337"/>
        <v>9</v>
      </c>
      <c r="AX202" s="185">
        <f>SaisieNote!AR129</f>
        <v>11</v>
      </c>
      <c r="AY202" s="184">
        <f t="shared" si="338"/>
        <v>2</v>
      </c>
      <c r="AZ202" s="185">
        <f>SaisieNote!AT129</f>
        <v>7</v>
      </c>
      <c r="BA202" s="184">
        <f t="shared" si="339"/>
        <v>0</v>
      </c>
      <c r="BB202" s="185">
        <f>SaisieNote!AV129</f>
        <v>14</v>
      </c>
      <c r="BC202" s="184">
        <f t="shared" si="340"/>
        <v>2</v>
      </c>
      <c r="BD202" s="44">
        <f t="shared" si="341"/>
        <v>10.666666666666666</v>
      </c>
      <c r="BE202" s="186">
        <f t="shared" si="342"/>
        <v>6</v>
      </c>
      <c r="BF202" s="65">
        <f t="shared" si="343"/>
        <v>10.111111111111111</v>
      </c>
      <c r="BG202" s="61">
        <f t="shared" si="344"/>
        <v>30</v>
      </c>
      <c r="BH202" s="62">
        <f t="shared" si="345"/>
        <v>10.101851851851851</v>
      </c>
      <c r="BI202" s="61">
        <f t="shared" si="346"/>
        <v>60</v>
      </c>
      <c r="BJ202" s="61">
        <f t="shared" si="309"/>
        <v>180</v>
      </c>
      <c r="BK202" s="81" t="str">
        <f t="shared" si="310"/>
        <v>Admis(e)</v>
      </c>
    </row>
    <row r="203" spans="1:65" ht="24" customHeight="1">
      <c r="A203" s="284">
        <v>12</v>
      </c>
      <c r="B203" s="176" t="s">
        <v>995</v>
      </c>
      <c r="C203" s="176" t="s">
        <v>997</v>
      </c>
      <c r="D203" s="176" t="s">
        <v>130</v>
      </c>
      <c r="E203" s="176" t="s">
        <v>996</v>
      </c>
      <c r="F203" s="176" t="s">
        <v>77</v>
      </c>
      <c r="G203" s="181">
        <f>SaisieNote!H130</f>
        <v>6.5</v>
      </c>
      <c r="H203" s="182">
        <f t="shared" si="311"/>
        <v>0</v>
      </c>
      <c r="I203" s="181">
        <f>SaisieNote!K130</f>
        <v>11.666666666666666</v>
      </c>
      <c r="J203" s="182">
        <f t="shared" si="312"/>
        <v>5</v>
      </c>
      <c r="K203" s="181">
        <f>SaisieNote!N130</f>
        <v>7.166666666666667</v>
      </c>
      <c r="L203" s="182">
        <f t="shared" si="313"/>
        <v>0</v>
      </c>
      <c r="M203" s="59">
        <f t="shared" si="314"/>
        <v>8.4444444444444446</v>
      </c>
      <c r="N203" s="182">
        <f t="shared" si="315"/>
        <v>5</v>
      </c>
      <c r="O203" s="181">
        <f>SaisieNote!P130</f>
        <v>14</v>
      </c>
      <c r="P203" s="182">
        <f t="shared" si="316"/>
        <v>3</v>
      </c>
      <c r="Q203" s="181">
        <f>SaisieNote!R130</f>
        <v>18</v>
      </c>
      <c r="R203" s="182">
        <f t="shared" si="317"/>
        <v>3</v>
      </c>
      <c r="S203" s="181">
        <f>SaisieNote!T130</f>
        <v>7.5</v>
      </c>
      <c r="T203" s="182">
        <f t="shared" si="318"/>
        <v>0</v>
      </c>
      <c r="U203" s="59">
        <f t="shared" si="319"/>
        <v>13.166666666666666</v>
      </c>
      <c r="V203" s="182">
        <f t="shared" si="320"/>
        <v>9</v>
      </c>
      <c r="W203" s="181">
        <f>SaisieNote!V130</f>
        <v>3.25</v>
      </c>
      <c r="X203" s="182">
        <f t="shared" si="321"/>
        <v>0</v>
      </c>
      <c r="Y203" s="181">
        <f>SaisieNote!X130</f>
        <v>6</v>
      </c>
      <c r="Z203" s="182">
        <f t="shared" si="322"/>
        <v>0</v>
      </c>
      <c r="AA203" s="181">
        <f>SaisieNote!Z130</f>
        <v>9</v>
      </c>
      <c r="AB203" s="182">
        <f t="shared" si="323"/>
        <v>0</v>
      </c>
      <c r="AC203" s="59">
        <f t="shared" si="324"/>
        <v>6.083333333333333</v>
      </c>
      <c r="AD203" s="182">
        <f t="shared" si="325"/>
        <v>0</v>
      </c>
      <c r="AE203" s="160">
        <f t="shared" si="326"/>
        <v>9.4938271604938294</v>
      </c>
      <c r="AF203" s="46">
        <f t="shared" si="327"/>
        <v>14</v>
      </c>
      <c r="AG203" s="183" t="str">
        <f t="shared" si="295"/>
        <v>Rattrapage</v>
      </c>
      <c r="AH203" s="213">
        <f>SaisieNote!AD130</f>
        <v>9.1666666666666661</v>
      </c>
      <c r="AI203" s="214">
        <f t="shared" si="328"/>
        <v>0</v>
      </c>
      <c r="AJ203" s="215">
        <f>SaisieNote!AG130</f>
        <v>12.333333333333334</v>
      </c>
      <c r="AK203" s="214">
        <f t="shared" si="329"/>
        <v>5</v>
      </c>
      <c r="AL203" s="215">
        <f>SaisieNote!AJ130</f>
        <v>10.666666666666666</v>
      </c>
      <c r="AM203" s="184">
        <f t="shared" si="330"/>
        <v>5</v>
      </c>
      <c r="AN203" s="44">
        <f t="shared" si="331"/>
        <v>10.722222222222221</v>
      </c>
      <c r="AO203" s="186">
        <f t="shared" si="332"/>
        <v>15</v>
      </c>
      <c r="AP203" s="213">
        <f>SaisieNote!AL130</f>
        <v>10</v>
      </c>
      <c r="AQ203" s="213">
        <f t="shared" si="333"/>
        <v>3</v>
      </c>
      <c r="AR203" s="213">
        <f>SaisieNote!AN130</f>
        <v>12</v>
      </c>
      <c r="AS203" s="213">
        <f t="shared" si="334"/>
        <v>3</v>
      </c>
      <c r="AT203" s="213">
        <f>SaisieNote!AP130</f>
        <v>11</v>
      </c>
      <c r="AU203" s="184">
        <f t="shared" si="335"/>
        <v>3</v>
      </c>
      <c r="AV203" s="44">
        <f t="shared" si="336"/>
        <v>11</v>
      </c>
      <c r="AW203" s="186">
        <f t="shared" si="337"/>
        <v>9</v>
      </c>
      <c r="AX203" s="185">
        <f>SaisieNote!AR130</f>
        <v>7</v>
      </c>
      <c r="AY203" s="184">
        <f t="shared" si="338"/>
        <v>0</v>
      </c>
      <c r="AZ203" s="185">
        <f>SaisieNote!AT130</f>
        <v>12.5</v>
      </c>
      <c r="BA203" s="184">
        <f t="shared" si="339"/>
        <v>2</v>
      </c>
      <c r="BB203" s="185">
        <f>SaisieNote!AV130</f>
        <v>8.5</v>
      </c>
      <c r="BC203" s="184">
        <f t="shared" si="340"/>
        <v>0</v>
      </c>
      <c r="BD203" s="44">
        <f t="shared" si="341"/>
        <v>9.3333333333333339</v>
      </c>
      <c r="BE203" s="186">
        <f t="shared" si="342"/>
        <v>2</v>
      </c>
      <c r="BF203" s="65">
        <f t="shared" si="343"/>
        <v>10.506172839506171</v>
      </c>
      <c r="BG203" s="61">
        <f t="shared" si="344"/>
        <v>30</v>
      </c>
      <c r="BH203" s="62">
        <f t="shared" si="345"/>
        <v>10</v>
      </c>
      <c r="BI203" s="61">
        <f t="shared" si="346"/>
        <v>60</v>
      </c>
      <c r="BJ203" s="61">
        <f t="shared" si="309"/>
        <v>180</v>
      </c>
      <c r="BK203" s="81" t="str">
        <f t="shared" si="310"/>
        <v>Admis(e)</v>
      </c>
    </row>
    <row r="204" spans="1:65" ht="24" customHeight="1">
      <c r="A204" s="284">
        <v>13</v>
      </c>
      <c r="B204" s="176" t="s">
        <v>1004</v>
      </c>
      <c r="C204" s="176" t="s">
        <v>1005</v>
      </c>
      <c r="D204" s="176" t="s">
        <v>968</v>
      </c>
      <c r="E204" s="176" t="s">
        <v>996</v>
      </c>
      <c r="F204" s="176" t="s">
        <v>39</v>
      </c>
      <c r="G204" s="181">
        <f>SaisieNote!H131</f>
        <v>10.666666666666666</v>
      </c>
      <c r="H204" s="182">
        <f t="shared" si="311"/>
        <v>5</v>
      </c>
      <c r="I204" s="181">
        <f>SaisieNote!K131</f>
        <v>12.666666666666666</v>
      </c>
      <c r="J204" s="182">
        <f t="shared" si="312"/>
        <v>5</v>
      </c>
      <c r="K204" s="181">
        <f>SaisieNote!N131</f>
        <v>8</v>
      </c>
      <c r="L204" s="182">
        <f t="shared" si="313"/>
        <v>0</v>
      </c>
      <c r="M204" s="59">
        <f t="shared" si="314"/>
        <v>10.444444444444445</v>
      </c>
      <c r="N204" s="182">
        <f t="shared" si="315"/>
        <v>15</v>
      </c>
      <c r="O204" s="181">
        <f>SaisieNote!P131</f>
        <v>14</v>
      </c>
      <c r="P204" s="182">
        <f t="shared" si="316"/>
        <v>3</v>
      </c>
      <c r="Q204" s="181">
        <f>SaisieNote!R131</f>
        <v>10</v>
      </c>
      <c r="R204" s="182">
        <f t="shared" si="317"/>
        <v>3</v>
      </c>
      <c r="S204" s="181">
        <f>SaisieNote!T131</f>
        <v>6.5</v>
      </c>
      <c r="T204" s="182">
        <f t="shared" si="318"/>
        <v>0</v>
      </c>
      <c r="U204" s="59">
        <f t="shared" si="319"/>
        <v>10.166666666666666</v>
      </c>
      <c r="V204" s="182">
        <f t="shared" si="320"/>
        <v>9</v>
      </c>
      <c r="W204" s="181">
        <f>SaisieNote!V131</f>
        <v>5</v>
      </c>
      <c r="X204" s="182">
        <f t="shared" si="321"/>
        <v>0</v>
      </c>
      <c r="Y204" s="181">
        <f>SaisieNote!X131</f>
        <v>7</v>
      </c>
      <c r="Z204" s="182">
        <f t="shared" si="322"/>
        <v>0</v>
      </c>
      <c r="AA204" s="181">
        <f>SaisieNote!Z131</f>
        <v>11.5</v>
      </c>
      <c r="AB204" s="182">
        <f t="shared" si="323"/>
        <v>2</v>
      </c>
      <c r="AC204" s="59">
        <f t="shared" si="324"/>
        <v>7.833333333333333</v>
      </c>
      <c r="AD204" s="182">
        <f t="shared" si="325"/>
        <v>2</v>
      </c>
      <c r="AE204" s="160">
        <f t="shared" si="326"/>
        <v>9.7716049382716061</v>
      </c>
      <c r="AF204" s="46">
        <f t="shared" si="327"/>
        <v>26</v>
      </c>
      <c r="AG204" s="183" t="str">
        <f t="shared" si="295"/>
        <v>Rattrapage</v>
      </c>
      <c r="AH204" s="213">
        <f>SaisieNote!AD131</f>
        <v>10.333333333333334</v>
      </c>
      <c r="AI204" s="214">
        <f t="shared" si="328"/>
        <v>5</v>
      </c>
      <c r="AJ204" s="215">
        <f>SaisieNote!AG131</f>
        <v>12</v>
      </c>
      <c r="AK204" s="214">
        <f t="shared" si="329"/>
        <v>5</v>
      </c>
      <c r="AL204" s="215">
        <f>SaisieNote!AJ131</f>
        <v>9.5</v>
      </c>
      <c r="AM204" s="184">
        <f t="shared" si="330"/>
        <v>0</v>
      </c>
      <c r="AN204" s="44">
        <f t="shared" si="331"/>
        <v>10.611111111111112</v>
      </c>
      <c r="AO204" s="186">
        <f t="shared" si="332"/>
        <v>15</v>
      </c>
      <c r="AP204" s="213">
        <f>SaisieNote!AL131</f>
        <v>8</v>
      </c>
      <c r="AQ204" s="213">
        <f t="shared" si="333"/>
        <v>0</v>
      </c>
      <c r="AR204" s="213">
        <f>SaisieNote!AN131</f>
        <v>10</v>
      </c>
      <c r="AS204" s="213">
        <f t="shared" si="334"/>
        <v>3</v>
      </c>
      <c r="AT204" s="213">
        <f>SaisieNote!AP131</f>
        <v>13</v>
      </c>
      <c r="AU204" s="184">
        <f t="shared" si="335"/>
        <v>3</v>
      </c>
      <c r="AV204" s="44">
        <f t="shared" si="336"/>
        <v>10.333333333333334</v>
      </c>
      <c r="AW204" s="186">
        <f t="shared" si="337"/>
        <v>9</v>
      </c>
      <c r="AX204" s="185">
        <f>SaisieNote!AR131</f>
        <v>10.5</v>
      </c>
      <c r="AY204" s="184">
        <f t="shared" si="338"/>
        <v>2</v>
      </c>
      <c r="AZ204" s="185">
        <f>SaisieNote!AT131</f>
        <v>13.5</v>
      </c>
      <c r="BA204" s="184">
        <f t="shared" si="339"/>
        <v>2</v>
      </c>
      <c r="BB204" s="185">
        <f>SaisieNote!AV131</f>
        <v>10</v>
      </c>
      <c r="BC204" s="184">
        <f t="shared" si="340"/>
        <v>2</v>
      </c>
      <c r="BD204" s="44">
        <f t="shared" si="341"/>
        <v>11.333333333333334</v>
      </c>
      <c r="BE204" s="186">
        <f t="shared" si="342"/>
        <v>6</v>
      </c>
      <c r="BF204" s="65">
        <f t="shared" si="343"/>
        <v>10.679012345679014</v>
      </c>
      <c r="BG204" s="61">
        <f t="shared" si="344"/>
        <v>30</v>
      </c>
      <c r="BH204" s="62">
        <f t="shared" si="345"/>
        <v>10.22530864197531</v>
      </c>
      <c r="BI204" s="61">
        <f t="shared" si="346"/>
        <v>60</v>
      </c>
      <c r="BJ204" s="61">
        <f t="shared" si="309"/>
        <v>180</v>
      </c>
      <c r="BK204" s="81" t="str">
        <f t="shared" si="310"/>
        <v>Admis(e)</v>
      </c>
    </row>
    <row r="205" spans="1:65" s="266" customFormat="1" ht="24" customHeight="1">
      <c r="A205" s="284">
        <v>14</v>
      </c>
      <c r="B205" s="255" t="s">
        <v>1010</v>
      </c>
      <c r="C205" s="255" t="s">
        <v>1012</v>
      </c>
      <c r="D205" s="255" t="s">
        <v>15</v>
      </c>
      <c r="E205" s="255" t="s">
        <v>1011</v>
      </c>
      <c r="F205" s="255" t="s">
        <v>16</v>
      </c>
      <c r="G205" s="258">
        <f>SaisieNote!H132</f>
        <v>8.3333333333333339</v>
      </c>
      <c r="H205" s="257">
        <f t="shared" si="311"/>
        <v>0</v>
      </c>
      <c r="I205" s="258">
        <f>SaisieNote!K132</f>
        <v>15.166666666666666</v>
      </c>
      <c r="J205" s="257">
        <f t="shared" si="312"/>
        <v>5</v>
      </c>
      <c r="K205" s="258">
        <f>SaisieNote!N132</f>
        <v>10.166666666666666</v>
      </c>
      <c r="L205" s="257">
        <f t="shared" si="313"/>
        <v>5</v>
      </c>
      <c r="M205" s="259">
        <f t="shared" si="314"/>
        <v>11.222222222222221</v>
      </c>
      <c r="N205" s="257">
        <f t="shared" si="315"/>
        <v>15</v>
      </c>
      <c r="O205" s="258">
        <f>SaisieNote!P132</f>
        <v>15</v>
      </c>
      <c r="P205" s="257">
        <f t="shared" si="316"/>
        <v>3</v>
      </c>
      <c r="Q205" s="258">
        <f>SaisieNote!R132</f>
        <v>7.5</v>
      </c>
      <c r="R205" s="257">
        <f t="shared" si="317"/>
        <v>0</v>
      </c>
      <c r="S205" s="258">
        <f>SaisieNote!T132</f>
        <v>11</v>
      </c>
      <c r="T205" s="257">
        <f t="shared" si="318"/>
        <v>3</v>
      </c>
      <c r="U205" s="259">
        <f t="shared" si="319"/>
        <v>11.166666666666666</v>
      </c>
      <c r="V205" s="257">
        <f t="shared" si="320"/>
        <v>9</v>
      </c>
      <c r="W205" s="258">
        <f>SaisieNote!V132</f>
        <v>14.5</v>
      </c>
      <c r="X205" s="257">
        <f t="shared" si="321"/>
        <v>2</v>
      </c>
      <c r="Y205" s="258">
        <f>SaisieNote!X132</f>
        <v>5</v>
      </c>
      <c r="Z205" s="257">
        <f t="shared" si="322"/>
        <v>0</v>
      </c>
      <c r="AA205" s="258">
        <f>SaisieNote!Z132</f>
        <v>12</v>
      </c>
      <c r="AB205" s="257">
        <f t="shared" si="323"/>
        <v>2</v>
      </c>
      <c r="AC205" s="259">
        <f t="shared" si="324"/>
        <v>10.5</v>
      </c>
      <c r="AD205" s="257">
        <f t="shared" si="325"/>
        <v>6</v>
      </c>
      <c r="AE205" s="259">
        <f t="shared" si="326"/>
        <v>11.043209876543209</v>
      </c>
      <c r="AF205" s="260">
        <f t="shared" si="327"/>
        <v>30</v>
      </c>
      <c r="AG205" s="261" t="str">
        <f t="shared" si="295"/>
        <v>Admis(e)</v>
      </c>
      <c r="AH205" s="259">
        <f>SaisieNote!AD132</f>
        <v>11</v>
      </c>
      <c r="AI205" s="268">
        <f t="shared" si="328"/>
        <v>5</v>
      </c>
      <c r="AJ205" s="262">
        <f>SaisieNote!AG132</f>
        <v>9.3333333333333339</v>
      </c>
      <c r="AK205" s="268">
        <f t="shared" si="329"/>
        <v>0</v>
      </c>
      <c r="AL205" s="262">
        <f>SaisieNote!AJ132</f>
        <v>10.333333333333334</v>
      </c>
      <c r="AM205" s="263">
        <f t="shared" si="330"/>
        <v>5</v>
      </c>
      <c r="AN205" s="258">
        <f t="shared" si="331"/>
        <v>10.222222222222223</v>
      </c>
      <c r="AO205" s="264">
        <f t="shared" si="332"/>
        <v>15</v>
      </c>
      <c r="AP205" s="259">
        <f>SaisieNote!AL132</f>
        <v>5.5</v>
      </c>
      <c r="AQ205" s="259">
        <f t="shared" si="333"/>
        <v>0</v>
      </c>
      <c r="AR205" s="259">
        <f>SaisieNote!AN132</f>
        <v>11.5</v>
      </c>
      <c r="AS205" s="259">
        <f t="shared" si="334"/>
        <v>3</v>
      </c>
      <c r="AT205" s="259">
        <f>SaisieNote!AP132</f>
        <v>11</v>
      </c>
      <c r="AU205" s="263">
        <f t="shared" si="335"/>
        <v>3</v>
      </c>
      <c r="AV205" s="258">
        <f t="shared" si="336"/>
        <v>9.3333333333333339</v>
      </c>
      <c r="AW205" s="264">
        <f t="shared" si="337"/>
        <v>6</v>
      </c>
      <c r="AX205" s="267">
        <f>SaisieNote!AR132</f>
        <v>8.5</v>
      </c>
      <c r="AY205" s="263">
        <f t="shared" si="338"/>
        <v>0</v>
      </c>
      <c r="AZ205" s="267">
        <f>SaisieNote!AT132</f>
        <v>13.5</v>
      </c>
      <c r="BA205" s="263">
        <f t="shared" si="339"/>
        <v>2</v>
      </c>
      <c r="BB205" s="267">
        <f>SaisieNote!AV132</f>
        <v>13</v>
      </c>
      <c r="BC205" s="263">
        <f t="shared" si="340"/>
        <v>2</v>
      </c>
      <c r="BD205" s="258">
        <f t="shared" si="341"/>
        <v>11.666666666666666</v>
      </c>
      <c r="BE205" s="264">
        <f t="shared" si="342"/>
        <v>6</v>
      </c>
      <c r="BF205" s="258">
        <f t="shared" si="343"/>
        <v>10.246913580246915</v>
      </c>
      <c r="BG205" s="265">
        <f t="shared" si="344"/>
        <v>30</v>
      </c>
      <c r="BH205" s="262">
        <f t="shared" si="345"/>
        <v>10.645061728395062</v>
      </c>
      <c r="BI205" s="265">
        <f t="shared" si="346"/>
        <v>60</v>
      </c>
      <c r="BJ205" s="265">
        <f t="shared" si="309"/>
        <v>180</v>
      </c>
      <c r="BK205" s="261" t="str">
        <f t="shared" si="310"/>
        <v>Admis(e)</v>
      </c>
    </row>
    <row r="206" spans="1:65" s="11" customFormat="1" ht="19.5" customHeight="1">
      <c r="A206" s="49"/>
      <c r="B206" s="80"/>
      <c r="C206" s="69"/>
      <c r="D206" s="69"/>
      <c r="E206" s="68"/>
      <c r="F206" s="68"/>
      <c r="G206" s="70"/>
      <c r="H206" s="68"/>
      <c r="I206" s="70"/>
      <c r="J206" s="68"/>
      <c r="K206" s="70"/>
      <c r="L206" s="68"/>
      <c r="M206" s="70"/>
      <c r="N206" s="68"/>
      <c r="O206" s="70"/>
      <c r="P206" s="68"/>
      <c r="Q206" s="70"/>
      <c r="R206" s="68"/>
      <c r="S206" s="70"/>
      <c r="T206" s="68"/>
      <c r="U206" s="70"/>
      <c r="V206" s="68"/>
      <c r="W206" s="70"/>
      <c r="X206" s="68"/>
      <c r="Y206" s="70"/>
      <c r="Z206" s="68"/>
      <c r="AA206" s="70"/>
      <c r="AB206" s="68"/>
      <c r="AC206" s="70"/>
      <c r="AD206" s="68"/>
      <c r="AE206" s="70"/>
      <c r="AF206" s="71"/>
      <c r="AG206" s="71"/>
      <c r="AH206" s="70"/>
      <c r="AI206" s="79"/>
      <c r="AJ206" s="78"/>
      <c r="AK206" s="79"/>
      <c r="AL206" s="78"/>
      <c r="AM206" s="79"/>
      <c r="AN206" s="70"/>
      <c r="AO206" s="79"/>
      <c r="AP206" s="78"/>
      <c r="AQ206" s="79"/>
      <c r="AR206" s="78"/>
      <c r="AS206" s="79"/>
      <c r="AT206" s="78"/>
      <c r="AU206" s="79"/>
      <c r="AV206" s="70"/>
      <c r="AW206" s="79"/>
      <c r="AX206" s="78"/>
      <c r="AY206" s="79"/>
      <c r="AZ206" s="78"/>
      <c r="BA206" s="79"/>
      <c r="BB206" s="78"/>
      <c r="BC206" s="79"/>
      <c r="BD206" s="70"/>
      <c r="BE206" s="79"/>
      <c r="BF206" s="70"/>
      <c r="BG206" s="69"/>
      <c r="BH206" s="74"/>
      <c r="BI206" s="69"/>
      <c r="BJ206" s="69"/>
      <c r="BK206" s="75"/>
      <c r="BL206" s="130"/>
      <c r="BM206" s="163"/>
    </row>
    <row r="207" spans="1:65" s="11" customFormat="1" ht="19.5" customHeight="1">
      <c r="A207" s="49"/>
      <c r="B207" s="80"/>
      <c r="C207" s="69"/>
      <c r="D207" s="69"/>
      <c r="E207" s="68"/>
      <c r="F207" s="68"/>
      <c r="G207" s="70"/>
      <c r="H207" s="68"/>
      <c r="I207" s="70"/>
      <c r="J207" s="68"/>
      <c r="K207" s="70"/>
      <c r="L207" s="68"/>
      <c r="M207" s="70"/>
      <c r="N207" s="68"/>
      <c r="O207" s="70"/>
      <c r="P207" s="68"/>
      <c r="Q207" s="70"/>
      <c r="R207" s="68"/>
      <c r="S207" s="70"/>
      <c r="T207" s="68"/>
      <c r="U207" s="70"/>
      <c r="V207" s="68"/>
      <c r="W207" s="70"/>
      <c r="X207" s="68"/>
      <c r="Y207" s="70"/>
      <c r="Z207" s="68"/>
      <c r="AA207" s="70"/>
      <c r="AB207" s="68"/>
      <c r="AC207" s="72"/>
      <c r="AD207" s="68"/>
      <c r="AE207" s="70"/>
      <c r="AF207" s="71"/>
      <c r="AG207" s="71"/>
      <c r="AH207" s="70"/>
      <c r="AI207" s="79"/>
      <c r="AJ207" s="78"/>
      <c r="AK207" s="79"/>
      <c r="AL207" s="78"/>
      <c r="AM207" s="79"/>
      <c r="AN207" s="70"/>
      <c r="AO207" s="79"/>
      <c r="AP207" s="78"/>
      <c r="AQ207" s="79"/>
      <c r="AR207" s="78"/>
      <c r="AS207" s="79"/>
      <c r="AT207" s="78"/>
      <c r="AU207" s="79"/>
      <c r="AV207" s="70"/>
      <c r="AW207" s="79"/>
      <c r="AX207" s="78"/>
      <c r="AY207" s="79"/>
      <c r="AZ207" s="72"/>
      <c r="BA207" s="5"/>
      <c r="BB207" s="5"/>
      <c r="BC207" s="5"/>
      <c r="BD207" s="5"/>
      <c r="BE207"/>
      <c r="BF207" s="70"/>
      <c r="BG207" s="328"/>
      <c r="BH207" s="328"/>
      <c r="BI207" s="328"/>
      <c r="BJ207" s="328"/>
      <c r="BK207" s="328"/>
      <c r="BL207" s="130"/>
      <c r="BM207" s="163"/>
    </row>
    <row r="208" spans="1:65" s="11" customFormat="1" ht="19.5" customHeight="1">
      <c r="A208" s="49"/>
      <c r="B208" s="80"/>
      <c r="C208" s="69"/>
      <c r="D208" s="69"/>
      <c r="E208" s="68"/>
      <c r="F208" s="68"/>
      <c r="G208" s="70"/>
      <c r="H208" s="68"/>
      <c r="I208" s="70"/>
      <c r="J208" s="68"/>
      <c r="K208" s="70"/>
      <c r="L208" s="68"/>
      <c r="M208" s="70"/>
      <c r="N208" s="68"/>
      <c r="O208" s="70"/>
      <c r="P208" s="68"/>
      <c r="Q208" s="70"/>
      <c r="R208" s="68"/>
      <c r="S208" s="70"/>
      <c r="T208" s="68"/>
      <c r="U208" s="70"/>
      <c r="V208" s="68"/>
      <c r="W208" s="70"/>
      <c r="X208" s="68"/>
      <c r="Y208" s="70"/>
      <c r="Z208" s="68"/>
      <c r="AA208" s="70"/>
      <c r="AB208" s="68"/>
      <c r="AC208" s="70"/>
      <c r="AD208" s="68"/>
      <c r="AE208" s="70"/>
      <c r="AF208" s="333"/>
      <c r="AG208" s="333"/>
      <c r="AH208" s="70"/>
      <c r="AI208" s="79"/>
      <c r="AJ208" s="78"/>
      <c r="AK208" s="79"/>
      <c r="AL208" s="78"/>
      <c r="AM208" s="79"/>
      <c r="AN208" s="70"/>
      <c r="AO208" s="79"/>
      <c r="AP208" s="78"/>
      <c r="AQ208" s="79"/>
      <c r="AR208" s="78"/>
      <c r="AS208" s="79"/>
      <c r="AT208" s="78"/>
      <c r="AU208" s="79"/>
      <c r="AV208" s="70"/>
      <c r="AW208" s="79"/>
      <c r="AX208" s="78"/>
      <c r="AY208" s="79"/>
      <c r="AZ208" s="5"/>
      <c r="BA208" s="5"/>
      <c r="BB208" s="5"/>
      <c r="BC208" s="329"/>
      <c r="BD208" s="329"/>
      <c r="BE208" s="329"/>
      <c r="BF208" s="329"/>
      <c r="BG208" s="329"/>
      <c r="BH208" s="254"/>
      <c r="BI208" s="254"/>
      <c r="BJ208" s="327"/>
      <c r="BK208" s="327"/>
    </row>
    <row r="209" spans="1:63">
      <c r="B209" s="41"/>
      <c r="I209" s="1" t="s">
        <v>151</v>
      </c>
      <c r="J209" s="1"/>
      <c r="K209" s="1"/>
      <c r="L209" s="1"/>
      <c r="M209" s="2"/>
    </row>
    <row r="210" spans="1:63" ht="15.75">
      <c r="J210" s="27"/>
      <c r="K210" s="26" t="s">
        <v>152</v>
      </c>
      <c r="L210" s="26"/>
      <c r="M210" s="26"/>
      <c r="AZ210" s="4"/>
    </row>
    <row r="211" spans="1:63" ht="15.75">
      <c r="B211" s="4"/>
      <c r="C211" s="4"/>
      <c r="D211" s="4"/>
      <c r="E211" s="4"/>
      <c r="F211" s="4"/>
      <c r="G211" s="4"/>
      <c r="H211" s="4"/>
      <c r="I211" s="4"/>
      <c r="M211" s="4" t="s">
        <v>153</v>
      </c>
    </row>
    <row r="212" spans="1:63" ht="15.75">
      <c r="A212" s="4" t="s">
        <v>154</v>
      </c>
      <c r="B212" s="4"/>
      <c r="C212" s="4"/>
      <c r="D212" s="4"/>
      <c r="E212" s="4"/>
      <c r="F212" s="4"/>
      <c r="G212" s="4"/>
      <c r="H212" s="4"/>
      <c r="I212" s="4"/>
      <c r="K212" s="4"/>
    </row>
    <row r="213" spans="1:63" ht="15.75">
      <c r="A213" s="4" t="s">
        <v>1187</v>
      </c>
      <c r="B213" s="4"/>
      <c r="C213" s="4"/>
      <c r="D213" s="4"/>
      <c r="E213" s="4"/>
      <c r="F213" s="4"/>
      <c r="G213" s="4"/>
      <c r="H213" s="4"/>
      <c r="I213" s="5"/>
      <c r="J213" s="6"/>
      <c r="K213" s="4"/>
    </row>
    <row r="214" spans="1:63" ht="15.75">
      <c r="C214" s="4"/>
      <c r="D214" s="4"/>
      <c r="E214" s="4"/>
      <c r="F214" s="4"/>
      <c r="G214" s="4"/>
      <c r="H214" s="4"/>
      <c r="I214" s="4"/>
      <c r="J214" s="4"/>
      <c r="K214" s="4"/>
    </row>
    <row r="215" spans="1:63" ht="23.25" customHeight="1">
      <c r="B215" s="4" t="s">
        <v>1227</v>
      </c>
      <c r="D215" s="323" t="s">
        <v>187</v>
      </c>
      <c r="E215" s="323"/>
      <c r="F215" s="323"/>
      <c r="G215" s="323"/>
      <c r="H215" s="323"/>
      <c r="I215" s="323"/>
      <c r="J215" s="323"/>
      <c r="K215" s="323"/>
      <c r="L215" s="323"/>
      <c r="M215" s="323"/>
      <c r="N215" s="323"/>
      <c r="O215" s="323"/>
      <c r="P215" s="323"/>
      <c r="Q215" s="323"/>
      <c r="R215" s="323"/>
      <c r="S215" s="323"/>
      <c r="T215" s="323"/>
      <c r="U215" s="323"/>
      <c r="V215" s="323"/>
      <c r="W215" s="323"/>
      <c r="X215" s="323"/>
      <c r="Y215" s="323"/>
      <c r="Z215" s="323"/>
      <c r="AA215" s="323"/>
      <c r="AB215" s="323"/>
      <c r="AC215" s="323"/>
      <c r="AD215" s="323"/>
      <c r="AE215" s="323"/>
      <c r="AF215" s="323"/>
      <c r="AG215" s="323"/>
      <c r="AH215" s="28"/>
      <c r="AI215" s="28"/>
      <c r="AJ215" s="28"/>
      <c r="AK215" s="28"/>
      <c r="AL215" s="28"/>
      <c r="AM215" s="28"/>
    </row>
    <row r="216" spans="1:63" ht="15.75">
      <c r="B216" s="4" t="s">
        <v>159</v>
      </c>
    </row>
    <row r="217" spans="1:63" ht="21.75" customHeight="1">
      <c r="G217" s="330" t="s">
        <v>239</v>
      </c>
      <c r="H217" s="331"/>
      <c r="I217" s="331"/>
      <c r="J217" s="331"/>
      <c r="K217" s="331"/>
      <c r="L217" s="331"/>
      <c r="M217" s="331"/>
      <c r="N217" s="332"/>
      <c r="O217" s="330" t="s">
        <v>238</v>
      </c>
      <c r="P217" s="331"/>
      <c r="Q217" s="331"/>
      <c r="R217" s="331"/>
      <c r="S217" s="331"/>
      <c r="T217" s="331"/>
      <c r="U217" s="331"/>
      <c r="V217" s="332"/>
      <c r="W217" s="325" t="s">
        <v>166</v>
      </c>
      <c r="X217" s="325"/>
      <c r="Y217" s="325"/>
      <c r="Z217" s="325"/>
      <c r="AA217" s="325"/>
      <c r="AB217" s="325"/>
      <c r="AC217" s="325"/>
      <c r="AD217" s="51"/>
      <c r="AE217" s="9"/>
      <c r="AF217" s="9"/>
      <c r="AG217" s="9"/>
      <c r="AH217" s="330" t="s">
        <v>239</v>
      </c>
      <c r="AI217" s="331"/>
      <c r="AJ217" s="331"/>
      <c r="AK217" s="331"/>
      <c r="AL217" s="331"/>
      <c r="AM217" s="331"/>
      <c r="AN217" s="331"/>
      <c r="AO217" s="332"/>
      <c r="AP217" s="330" t="s">
        <v>238</v>
      </c>
      <c r="AQ217" s="331"/>
      <c r="AR217" s="331"/>
      <c r="AS217" s="331"/>
      <c r="AT217" s="331"/>
      <c r="AU217" s="331"/>
      <c r="AV217" s="331"/>
      <c r="AW217" s="332"/>
      <c r="AX217" s="325" t="s">
        <v>166</v>
      </c>
      <c r="AY217" s="325"/>
      <c r="AZ217" s="325"/>
      <c r="BA217" s="325"/>
      <c r="BB217" s="325"/>
      <c r="BC217" s="325"/>
      <c r="BD217" s="325"/>
      <c r="BE217" s="52"/>
    </row>
    <row r="218" spans="1:63" s="57" customFormat="1" ht="24" customHeight="1">
      <c r="A218" s="53" t="s">
        <v>18</v>
      </c>
      <c r="B218" s="53" t="s">
        <v>19</v>
      </c>
      <c r="C218" s="53" t="s">
        <v>1</v>
      </c>
      <c r="D218" s="53" t="s">
        <v>2</v>
      </c>
      <c r="E218" s="53" t="s">
        <v>189</v>
      </c>
      <c r="F218" s="53" t="s">
        <v>190</v>
      </c>
      <c r="G218" s="53" t="s">
        <v>160</v>
      </c>
      <c r="H218" s="53" t="s">
        <v>3</v>
      </c>
      <c r="I218" s="53" t="s">
        <v>167</v>
      </c>
      <c r="J218" s="53" t="s">
        <v>3</v>
      </c>
      <c r="K218" s="53" t="s">
        <v>161</v>
      </c>
      <c r="L218" s="53" t="s">
        <v>3</v>
      </c>
      <c r="M218" s="161" t="s">
        <v>168</v>
      </c>
      <c r="N218" s="55" t="s">
        <v>169</v>
      </c>
      <c r="O218" s="53" t="s">
        <v>170</v>
      </c>
      <c r="P218" s="53" t="s">
        <v>3</v>
      </c>
      <c r="Q218" s="53" t="s">
        <v>162</v>
      </c>
      <c r="R218" s="53" t="s">
        <v>3</v>
      </c>
      <c r="S218" s="53" t="s">
        <v>180</v>
      </c>
      <c r="T218" s="53" t="s">
        <v>3</v>
      </c>
      <c r="U218" s="161" t="s">
        <v>174</v>
      </c>
      <c r="V218" s="55" t="s">
        <v>169</v>
      </c>
      <c r="W218" s="53" t="s">
        <v>172</v>
      </c>
      <c r="X218" s="53" t="s">
        <v>3</v>
      </c>
      <c r="Y218" s="53" t="s">
        <v>240</v>
      </c>
      <c r="Z218" s="53" t="s">
        <v>3</v>
      </c>
      <c r="AA218" s="53" t="s">
        <v>241</v>
      </c>
      <c r="AB218" s="53" t="s">
        <v>3</v>
      </c>
      <c r="AC218" s="161" t="s">
        <v>185</v>
      </c>
      <c r="AD218" s="55" t="s">
        <v>169</v>
      </c>
      <c r="AE218" s="159" t="s">
        <v>184</v>
      </c>
      <c r="AF218" s="64" t="s">
        <v>242</v>
      </c>
      <c r="AG218" s="53" t="s">
        <v>179</v>
      </c>
      <c r="AH218" s="53" t="s">
        <v>175</v>
      </c>
      <c r="AI218" s="53" t="s">
        <v>3</v>
      </c>
      <c r="AJ218" s="53" t="s">
        <v>181</v>
      </c>
      <c r="AK218" s="53" t="s">
        <v>3</v>
      </c>
      <c r="AL218" s="53" t="s">
        <v>176</v>
      </c>
      <c r="AM218" s="53" t="s">
        <v>3</v>
      </c>
      <c r="AN218" s="53" t="s">
        <v>168</v>
      </c>
      <c r="AO218" s="53" t="s">
        <v>169</v>
      </c>
      <c r="AP218" s="53" t="s">
        <v>4</v>
      </c>
      <c r="AQ218" s="53" t="s">
        <v>3</v>
      </c>
      <c r="AR218" s="53" t="s">
        <v>182</v>
      </c>
      <c r="AS218" s="53" t="s">
        <v>3</v>
      </c>
      <c r="AT218" s="53" t="s">
        <v>163</v>
      </c>
      <c r="AU218" s="53" t="s">
        <v>3</v>
      </c>
      <c r="AV218" s="53" t="s">
        <v>171</v>
      </c>
      <c r="AW218" s="53" t="s">
        <v>169</v>
      </c>
      <c r="AX218" s="53" t="s">
        <v>164</v>
      </c>
      <c r="AY218" s="53" t="s">
        <v>3</v>
      </c>
      <c r="AZ218" s="53" t="s">
        <v>177</v>
      </c>
      <c r="BA218" s="53" t="s">
        <v>3</v>
      </c>
      <c r="BB218" s="53" t="s">
        <v>183</v>
      </c>
      <c r="BC218" s="53" t="s">
        <v>3</v>
      </c>
      <c r="BD218" s="53" t="s">
        <v>185</v>
      </c>
      <c r="BE218" s="53" t="s">
        <v>169</v>
      </c>
      <c r="BF218" s="53" t="s">
        <v>186</v>
      </c>
      <c r="BG218" s="56" t="s">
        <v>242</v>
      </c>
      <c r="BH218" s="53" t="s">
        <v>178</v>
      </c>
      <c r="BI218" s="53" t="s">
        <v>173</v>
      </c>
      <c r="BJ218" s="53" t="s">
        <v>1216</v>
      </c>
      <c r="BK218" s="53" t="s">
        <v>179</v>
      </c>
    </row>
    <row r="219" spans="1:63" ht="24" customHeight="1">
      <c r="A219" s="284">
        <v>1</v>
      </c>
      <c r="B219" s="176" t="s">
        <v>1013</v>
      </c>
      <c r="C219" s="176" t="s">
        <v>1014</v>
      </c>
      <c r="D219" s="176" t="s">
        <v>1015</v>
      </c>
      <c r="E219" s="176" t="s">
        <v>889</v>
      </c>
      <c r="F219" s="176" t="s">
        <v>328</v>
      </c>
      <c r="G219" s="42">
        <f>SaisieNote!H133</f>
        <v>8.3333333333333339</v>
      </c>
      <c r="H219" s="43">
        <f t="shared" ref="H219:L219" si="347">IF(G219&gt;=9.995,5,0)</f>
        <v>0</v>
      </c>
      <c r="I219" s="42">
        <f>SaisieNote!K133</f>
        <v>10</v>
      </c>
      <c r="J219" s="43">
        <f t="shared" si="347"/>
        <v>5</v>
      </c>
      <c r="K219" s="42">
        <f>SaisieNote!N133</f>
        <v>12.166666666666666</v>
      </c>
      <c r="L219" s="43">
        <f t="shared" si="347"/>
        <v>5</v>
      </c>
      <c r="M219" s="59">
        <f t="shared" ref="M219" si="348">((G219*4)+(I219*4)+(K219*4))/12</f>
        <v>10.166666666666666</v>
      </c>
      <c r="N219" s="45">
        <f t="shared" ref="N219" si="349">IF(M219&gt;=9.995,15,H219+J219+L219)</f>
        <v>15</v>
      </c>
      <c r="O219" s="42">
        <f>SaisieNote!P133</f>
        <v>10</v>
      </c>
      <c r="P219" s="43">
        <f t="shared" ref="P219:T219" si="350">IF(O219&gt;=9.995,3,0)</f>
        <v>3</v>
      </c>
      <c r="Q219" s="42">
        <f>SaisieNote!R133</f>
        <v>8.5</v>
      </c>
      <c r="R219" s="43">
        <f t="shared" si="350"/>
        <v>0</v>
      </c>
      <c r="S219" s="42">
        <f>SaisieNote!T133</f>
        <v>7.5</v>
      </c>
      <c r="T219" s="43">
        <f t="shared" si="350"/>
        <v>0</v>
      </c>
      <c r="U219" s="59">
        <f t="shared" ref="U219" si="351">((O219*3)+(Q219*3)+(S219*3))/9</f>
        <v>8.6666666666666661</v>
      </c>
      <c r="V219" s="45">
        <f t="shared" ref="V219" si="352">IF(U219&gt;=9.995,9,P219+R219+T219)</f>
        <v>3</v>
      </c>
      <c r="W219" s="42">
        <f>SaisieNote!V133</f>
        <v>8</v>
      </c>
      <c r="X219" s="43">
        <f t="shared" ref="X219:AB219" si="353">IF(W219&gt;=9.995,2,0)</f>
        <v>0</v>
      </c>
      <c r="Y219" s="42">
        <f>SaisieNote!X133</f>
        <v>7</v>
      </c>
      <c r="Z219" s="43">
        <f t="shared" si="353"/>
        <v>0</v>
      </c>
      <c r="AA219" s="42">
        <f>SaisieNote!Z133</f>
        <v>8</v>
      </c>
      <c r="AB219" s="43">
        <f t="shared" si="353"/>
        <v>0</v>
      </c>
      <c r="AC219" s="59">
        <f t="shared" ref="AC219" si="354">((W219*2)+(Y219*2)+(AA219*2))/6</f>
        <v>7.666666666666667</v>
      </c>
      <c r="AD219" s="45">
        <f t="shared" ref="AD219" si="355">IF(AC219&gt;=9.995,6,X219+Z219+AB219)</f>
        <v>0</v>
      </c>
      <c r="AE219" s="160">
        <f t="shared" ref="AE219" si="356">((M219*12)+(U219*9)+(AC219*6))/27</f>
        <v>9.1111111111111107</v>
      </c>
      <c r="AF219" s="46">
        <f t="shared" ref="AF219" si="357">IF(AE219&gt;=9.995,30,N219+V219+AD219)</f>
        <v>18</v>
      </c>
      <c r="AG219" s="81" t="str">
        <f t="shared" ref="AG219:AG232" si="358">IF(AE219&gt;=9.995,"Admis(e)","Rattrapage")</f>
        <v>Rattrapage</v>
      </c>
      <c r="AH219" s="58">
        <f>SaisieNote!AD133</f>
        <v>8.1666666666666661</v>
      </c>
      <c r="AI219" s="216">
        <f t="shared" ref="AI219:AM219" si="359">IF(AH219&gt;=9.995,5,0)</f>
        <v>0</v>
      </c>
      <c r="AJ219" s="25">
        <f>SaisieNote!AG133</f>
        <v>9</v>
      </c>
      <c r="AK219" s="216">
        <f t="shared" si="359"/>
        <v>0</v>
      </c>
      <c r="AL219" s="25">
        <f>SaisieNote!AJ133</f>
        <v>11.666666666666666</v>
      </c>
      <c r="AM219" s="84">
        <f t="shared" si="359"/>
        <v>5</v>
      </c>
      <c r="AN219" s="44">
        <f t="shared" ref="AN219" si="360">((AH219*4)+(AJ219*4)+(AL219*4))/12</f>
        <v>9.6111111111111089</v>
      </c>
      <c r="AO219" s="85">
        <f t="shared" ref="AO219" si="361">IF(AN219&gt;=9.995,15,AI219+AK219+AM219)</f>
        <v>5</v>
      </c>
      <c r="AP219" s="213">
        <f>SaisieNote!AL133</f>
        <v>5.5</v>
      </c>
      <c r="AQ219" s="213">
        <f t="shared" ref="AQ219:AU219" si="362">IF(AP219&gt;=9.995,3,0)</f>
        <v>0</v>
      </c>
      <c r="AR219" s="213">
        <f>SaisieNote!AN133</f>
        <v>8.5</v>
      </c>
      <c r="AS219" s="213">
        <f t="shared" si="362"/>
        <v>0</v>
      </c>
      <c r="AT219" s="213">
        <f>SaisieNote!AP133</f>
        <v>10</v>
      </c>
      <c r="AU219" s="84">
        <f t="shared" si="362"/>
        <v>3</v>
      </c>
      <c r="AV219" s="44">
        <f t="shared" ref="AV219" si="363">((AP219*3)+(AR219*3)+(AT219*3))/9</f>
        <v>8</v>
      </c>
      <c r="AW219" s="85">
        <f t="shared" ref="AW219" si="364">IF(AV219&gt;=9.995,9,AQ219+AS219+AU219)</f>
        <v>3</v>
      </c>
      <c r="AX219" s="67">
        <f>SaisieNote!AR133</f>
        <v>11</v>
      </c>
      <c r="AY219" s="84">
        <f t="shared" ref="AY219:BC219" si="365">IF(AX219&gt;=9.995,2,0)</f>
        <v>2</v>
      </c>
      <c r="AZ219" s="67">
        <f>SaisieNote!AT133</f>
        <v>10</v>
      </c>
      <c r="BA219" s="84">
        <f t="shared" si="365"/>
        <v>2</v>
      </c>
      <c r="BB219" s="67">
        <f>SaisieNote!AV133</f>
        <v>12</v>
      </c>
      <c r="BC219" s="84">
        <f t="shared" si="365"/>
        <v>2</v>
      </c>
      <c r="BD219" s="44">
        <f t="shared" ref="BD219" si="366">((AX219*2)+(AZ219*2)+(BB219*2))/6</f>
        <v>11</v>
      </c>
      <c r="BE219" s="85">
        <f t="shared" ref="BE219" si="367">IF(BD219&gt;=9.995,6,AY219+BA219+BC219)</f>
        <v>6</v>
      </c>
      <c r="BF219" s="65">
        <f t="shared" ref="BF219" si="368">((AN219*12)+(AV219*9)+(BD219*6))/27</f>
        <v>9.3827160493827151</v>
      </c>
      <c r="BG219" s="61">
        <f t="shared" ref="BG219" si="369">IF(BF219&gt;=9.995,30,AO219+AW219+BE219)</f>
        <v>14</v>
      </c>
      <c r="BH219" s="62">
        <f t="shared" ref="BH219" si="370">(AE219+BF219)/2</f>
        <v>9.2469135802469129</v>
      </c>
      <c r="BI219" s="61">
        <f>IF(BH219&gt;=9.995,60,AF219+BG219)</f>
        <v>32</v>
      </c>
      <c r="BJ219" s="61">
        <f t="shared" ref="BJ219:BJ234" si="371">IF(BK219="Admis(e)",180, BI219)</f>
        <v>32</v>
      </c>
      <c r="BK219" s="296" t="s">
        <v>500</v>
      </c>
    </row>
    <row r="220" spans="1:63" ht="24" customHeight="1">
      <c r="A220" s="284">
        <v>2</v>
      </c>
      <c r="B220" s="176" t="s">
        <v>1016</v>
      </c>
      <c r="C220" s="176" t="s">
        <v>1018</v>
      </c>
      <c r="D220" s="176" t="s">
        <v>968</v>
      </c>
      <c r="E220" s="176" t="s">
        <v>1017</v>
      </c>
      <c r="F220" s="176" t="s">
        <v>34</v>
      </c>
      <c r="G220" s="42">
        <f>SaisieNote!H134</f>
        <v>9.6666666666666661</v>
      </c>
      <c r="H220" s="43">
        <f t="shared" ref="H220:H233" si="372">IF(G220&gt;=9.995,5,0)</f>
        <v>0</v>
      </c>
      <c r="I220" s="42">
        <f>SaisieNote!K134</f>
        <v>11.666666666666666</v>
      </c>
      <c r="J220" s="43">
        <f t="shared" ref="J220:J233" si="373">IF(I220&gt;=9.995,5,0)</f>
        <v>5</v>
      </c>
      <c r="K220" s="42">
        <f>SaisieNote!N134</f>
        <v>12.333333333333334</v>
      </c>
      <c r="L220" s="43">
        <f t="shared" ref="L220:L233" si="374">IF(K220&gt;=9.995,5,0)</f>
        <v>5</v>
      </c>
      <c r="M220" s="59">
        <f t="shared" ref="M220:M233" si="375">((G220*4)+(I220*4)+(K220*4))/12</f>
        <v>11.222222222222221</v>
      </c>
      <c r="N220" s="45">
        <f t="shared" ref="N220:N233" si="376">IF(M220&gt;=9.995,15,H220+J220+L220)</f>
        <v>15</v>
      </c>
      <c r="O220" s="42">
        <f>SaisieNote!P134</f>
        <v>14</v>
      </c>
      <c r="P220" s="43">
        <f t="shared" ref="P220:P233" si="377">IF(O220&gt;=9.995,3,0)</f>
        <v>3</v>
      </c>
      <c r="Q220" s="42">
        <f>SaisieNote!R134</f>
        <v>7.5</v>
      </c>
      <c r="R220" s="43">
        <f t="shared" ref="R220:R233" si="378">IF(Q220&gt;=9.995,3,0)</f>
        <v>0</v>
      </c>
      <c r="S220" s="42">
        <f>SaisieNote!T134</f>
        <v>9</v>
      </c>
      <c r="T220" s="43">
        <f t="shared" ref="T220:T233" si="379">IF(S220&gt;=9.995,3,0)</f>
        <v>0</v>
      </c>
      <c r="U220" s="59">
        <f t="shared" ref="U220:U233" si="380">((O220*3)+(Q220*3)+(S220*3))/9</f>
        <v>10.166666666666666</v>
      </c>
      <c r="V220" s="45">
        <f t="shared" ref="V220:V233" si="381">IF(U220&gt;=9.995,9,P220+R220+T220)</f>
        <v>9</v>
      </c>
      <c r="W220" s="42">
        <f>SaisieNote!V134</f>
        <v>2.5</v>
      </c>
      <c r="X220" s="43">
        <f t="shared" ref="X220:X233" si="382">IF(W220&gt;=9.995,2,0)</f>
        <v>0</v>
      </c>
      <c r="Y220" s="42">
        <f>SaisieNote!X134</f>
        <v>8</v>
      </c>
      <c r="Z220" s="43">
        <f t="shared" ref="Z220:Z233" si="383">IF(Y220&gt;=9.995,2,0)</f>
        <v>0</v>
      </c>
      <c r="AA220" s="42">
        <f>SaisieNote!Z134</f>
        <v>6</v>
      </c>
      <c r="AB220" s="43">
        <f t="shared" ref="AB220:AB233" si="384">IF(AA220&gt;=9.995,2,0)</f>
        <v>0</v>
      </c>
      <c r="AC220" s="59">
        <f t="shared" ref="AC220:AC233" si="385">((W220*2)+(Y220*2)+(AA220*2))/6</f>
        <v>5.5</v>
      </c>
      <c r="AD220" s="45">
        <f t="shared" ref="AD220:AD233" si="386">IF(AC220&gt;=9.995,6,X220+Z220+AB220)</f>
        <v>0</v>
      </c>
      <c r="AE220" s="160">
        <f t="shared" ref="AE220:AE233" si="387">((M220*12)+(U220*9)+(AC220*6))/27</f>
        <v>9.5987654320987641</v>
      </c>
      <c r="AF220" s="46">
        <f t="shared" ref="AF220:AF233" si="388">IF(AE220&gt;=9.995,30,N220+V220+AD220)</f>
        <v>24</v>
      </c>
      <c r="AG220" s="81" t="str">
        <f t="shared" si="358"/>
        <v>Rattrapage</v>
      </c>
      <c r="AH220" s="58">
        <f>SaisieNote!AD134</f>
        <v>11.5</v>
      </c>
      <c r="AI220" s="216">
        <f t="shared" ref="AI220:AI233" si="389">IF(AH220&gt;=9.995,5,0)</f>
        <v>5</v>
      </c>
      <c r="AJ220" s="25">
        <f>SaisieNote!AG134</f>
        <v>11.666666666666666</v>
      </c>
      <c r="AK220" s="216">
        <f t="shared" ref="AK220:AK233" si="390">IF(AJ220&gt;=9.995,5,0)</f>
        <v>5</v>
      </c>
      <c r="AL220" s="25">
        <f>SaisieNote!AJ134</f>
        <v>14.166666666666666</v>
      </c>
      <c r="AM220" s="84">
        <f t="shared" ref="AM220:AM233" si="391">IF(AL220&gt;=9.995,5,0)</f>
        <v>5</v>
      </c>
      <c r="AN220" s="44">
        <f t="shared" ref="AN220:AN233" si="392">((AH220*4)+(AJ220*4)+(AL220*4))/12</f>
        <v>12.444444444444443</v>
      </c>
      <c r="AO220" s="85">
        <f t="shared" ref="AO220:AO233" si="393">IF(AN220&gt;=9.995,15,AI220+AK220+AM220)</f>
        <v>15</v>
      </c>
      <c r="AP220" s="213">
        <f>SaisieNote!AL134</f>
        <v>8</v>
      </c>
      <c r="AQ220" s="213">
        <f t="shared" ref="AQ220:AQ233" si="394">IF(AP220&gt;=9.995,3,0)</f>
        <v>0</v>
      </c>
      <c r="AR220" s="213">
        <f>SaisieNote!AN134</f>
        <v>9</v>
      </c>
      <c r="AS220" s="213">
        <f t="shared" ref="AS220:AS233" si="395">IF(AR220&gt;=9.995,3,0)</f>
        <v>0</v>
      </c>
      <c r="AT220" s="213">
        <f>SaisieNote!AP134</f>
        <v>10</v>
      </c>
      <c r="AU220" s="84">
        <f t="shared" ref="AU220:AU233" si="396">IF(AT220&gt;=9.995,3,0)</f>
        <v>3</v>
      </c>
      <c r="AV220" s="44">
        <f t="shared" ref="AV220:AV233" si="397">((AP220*3)+(AR220*3)+(AT220*3))/9</f>
        <v>9</v>
      </c>
      <c r="AW220" s="85">
        <f t="shared" ref="AW220:AW233" si="398">IF(AV220&gt;=9.995,9,AQ220+AS220+AU220)</f>
        <v>3</v>
      </c>
      <c r="AX220" s="67">
        <f>SaisieNote!AR134</f>
        <v>10.5</v>
      </c>
      <c r="AY220" s="84">
        <f t="shared" ref="AY220:AY233" si="399">IF(AX220&gt;=9.995,2,0)</f>
        <v>2</v>
      </c>
      <c r="AZ220" s="67">
        <f>SaisieNote!AT134</f>
        <v>14.5</v>
      </c>
      <c r="BA220" s="84">
        <f t="shared" ref="BA220:BA233" si="400">IF(AZ220&gt;=9.995,2,0)</f>
        <v>2</v>
      </c>
      <c r="BB220" s="67">
        <f>SaisieNote!AV134</f>
        <v>10</v>
      </c>
      <c r="BC220" s="84">
        <f t="shared" ref="BC220:BC233" si="401">IF(BB220&gt;=9.995,2,0)</f>
        <v>2</v>
      </c>
      <c r="BD220" s="44">
        <f t="shared" ref="BD220:BD233" si="402">((AX220*2)+(AZ220*2)+(BB220*2))/6</f>
        <v>11.666666666666666</v>
      </c>
      <c r="BE220" s="85">
        <f t="shared" ref="BE220:BE233" si="403">IF(BD220&gt;=9.995,6,AY220+BA220+BC220)</f>
        <v>6</v>
      </c>
      <c r="BF220" s="65">
        <f t="shared" ref="BF220:BF233" si="404">((AN220*12)+(AV220*9)+(BD220*6))/27</f>
        <v>11.123456790123456</v>
      </c>
      <c r="BG220" s="61">
        <f t="shared" ref="BG220:BG233" si="405">IF(BF220&gt;=9.995,30,AO220+AW220+BE220)</f>
        <v>30</v>
      </c>
      <c r="BH220" s="62">
        <f t="shared" ref="BH220:BH233" si="406">(AE220+BF220)/2</f>
        <v>10.361111111111111</v>
      </c>
      <c r="BI220" s="61">
        <f t="shared" ref="BI220:BI233" si="407">IF(BH220&gt;=9.995,60,AF220+BG220)</f>
        <v>60</v>
      </c>
      <c r="BJ220" s="61">
        <f t="shared" si="371"/>
        <v>180</v>
      </c>
      <c r="BK220" s="81" t="str">
        <f t="shared" ref="BK220:BK234" si="408">IF(BH220&gt;=9.995,"Admis(e)","Ajourné(e )")</f>
        <v>Admis(e)</v>
      </c>
    </row>
    <row r="221" spans="1:63" ht="24" customHeight="1">
      <c r="A221" s="284">
        <v>3</v>
      </c>
      <c r="B221" s="176" t="s">
        <v>1019</v>
      </c>
      <c r="C221" s="176" t="s">
        <v>473</v>
      </c>
      <c r="D221" s="176" t="s">
        <v>1021</v>
      </c>
      <c r="E221" s="176" t="s">
        <v>1020</v>
      </c>
      <c r="F221" s="176" t="s">
        <v>8</v>
      </c>
      <c r="G221" s="42">
        <f>SaisieNote!H135</f>
        <v>11.5</v>
      </c>
      <c r="H221" s="43">
        <f t="shared" si="372"/>
        <v>5</v>
      </c>
      <c r="I221" s="42">
        <f>SaisieNote!K135</f>
        <v>11.666666666666666</v>
      </c>
      <c r="J221" s="43">
        <f t="shared" si="373"/>
        <v>5</v>
      </c>
      <c r="K221" s="42">
        <f>SaisieNote!N135</f>
        <v>11</v>
      </c>
      <c r="L221" s="43">
        <f t="shared" si="374"/>
        <v>5</v>
      </c>
      <c r="M221" s="59">
        <f t="shared" si="375"/>
        <v>11.388888888888888</v>
      </c>
      <c r="N221" s="45">
        <f t="shared" si="376"/>
        <v>15</v>
      </c>
      <c r="O221" s="42">
        <f>SaisieNote!P135</f>
        <v>15</v>
      </c>
      <c r="P221" s="43">
        <f t="shared" si="377"/>
        <v>3</v>
      </c>
      <c r="Q221" s="42">
        <f>SaisieNote!R135</f>
        <v>9</v>
      </c>
      <c r="R221" s="43">
        <f t="shared" si="378"/>
        <v>0</v>
      </c>
      <c r="S221" s="42">
        <f>SaisieNote!T135</f>
        <v>10</v>
      </c>
      <c r="T221" s="43">
        <f t="shared" si="379"/>
        <v>3</v>
      </c>
      <c r="U221" s="59">
        <f t="shared" si="380"/>
        <v>11.333333333333334</v>
      </c>
      <c r="V221" s="45">
        <f t="shared" si="381"/>
        <v>9</v>
      </c>
      <c r="W221" s="42">
        <f>SaisieNote!V135</f>
        <v>8</v>
      </c>
      <c r="X221" s="43">
        <f t="shared" si="382"/>
        <v>0</v>
      </c>
      <c r="Y221" s="42">
        <f>SaisieNote!X135</f>
        <v>4</v>
      </c>
      <c r="Z221" s="43">
        <f t="shared" si="383"/>
        <v>0</v>
      </c>
      <c r="AA221" s="42">
        <f>SaisieNote!Z135</f>
        <v>11.5</v>
      </c>
      <c r="AB221" s="43">
        <f t="shared" si="384"/>
        <v>2</v>
      </c>
      <c r="AC221" s="59">
        <f t="shared" si="385"/>
        <v>7.833333333333333</v>
      </c>
      <c r="AD221" s="45">
        <f t="shared" si="386"/>
        <v>2</v>
      </c>
      <c r="AE221" s="160">
        <f t="shared" si="387"/>
        <v>10.580246913580245</v>
      </c>
      <c r="AF221" s="46">
        <f t="shared" si="388"/>
        <v>30</v>
      </c>
      <c r="AG221" s="81" t="str">
        <f t="shared" si="358"/>
        <v>Admis(e)</v>
      </c>
      <c r="AH221" s="58">
        <f>SaisieNote!AD135</f>
        <v>11.333333333333334</v>
      </c>
      <c r="AI221" s="216">
        <f t="shared" si="389"/>
        <v>5</v>
      </c>
      <c r="AJ221" s="25">
        <f>SaisieNote!AG135</f>
        <v>11.333333333333334</v>
      </c>
      <c r="AK221" s="216">
        <f t="shared" si="390"/>
        <v>5</v>
      </c>
      <c r="AL221" s="25">
        <f>SaisieNote!AJ135</f>
        <v>12.166666666666666</v>
      </c>
      <c r="AM221" s="84">
        <f t="shared" si="391"/>
        <v>5</v>
      </c>
      <c r="AN221" s="44">
        <f t="shared" si="392"/>
        <v>11.611111111111112</v>
      </c>
      <c r="AO221" s="85">
        <f t="shared" si="393"/>
        <v>15</v>
      </c>
      <c r="AP221" s="213">
        <f>SaisieNote!AL135</f>
        <v>10</v>
      </c>
      <c r="AQ221" s="213">
        <f t="shared" si="394"/>
        <v>3</v>
      </c>
      <c r="AR221" s="213">
        <f>SaisieNote!AN135</f>
        <v>6.5</v>
      </c>
      <c r="AS221" s="213">
        <f t="shared" si="395"/>
        <v>0</v>
      </c>
      <c r="AT221" s="213">
        <f>SaisieNote!AP135</f>
        <v>10</v>
      </c>
      <c r="AU221" s="84">
        <f t="shared" si="396"/>
        <v>3</v>
      </c>
      <c r="AV221" s="44">
        <f t="shared" si="397"/>
        <v>8.8333333333333339</v>
      </c>
      <c r="AW221" s="85">
        <f t="shared" si="398"/>
        <v>6</v>
      </c>
      <c r="AX221" s="67">
        <f>SaisieNote!AR135</f>
        <v>12.5</v>
      </c>
      <c r="AY221" s="84">
        <f t="shared" si="399"/>
        <v>2</v>
      </c>
      <c r="AZ221" s="67">
        <f>SaisieNote!AT135</f>
        <v>10</v>
      </c>
      <c r="BA221" s="84">
        <f t="shared" si="400"/>
        <v>2</v>
      </c>
      <c r="BB221" s="67">
        <f>SaisieNote!AV135</f>
        <v>6.5</v>
      </c>
      <c r="BC221" s="84">
        <f t="shared" si="401"/>
        <v>0</v>
      </c>
      <c r="BD221" s="44">
        <f t="shared" si="402"/>
        <v>9.6666666666666661</v>
      </c>
      <c r="BE221" s="85">
        <f t="shared" si="403"/>
        <v>4</v>
      </c>
      <c r="BF221" s="65">
        <f t="shared" si="404"/>
        <v>10.253086419753087</v>
      </c>
      <c r="BG221" s="61">
        <f t="shared" si="405"/>
        <v>30</v>
      </c>
      <c r="BH221" s="62">
        <f t="shared" si="406"/>
        <v>10.416666666666666</v>
      </c>
      <c r="BI221" s="61">
        <f t="shared" si="407"/>
        <v>60</v>
      </c>
      <c r="BJ221" s="61">
        <f t="shared" si="371"/>
        <v>180</v>
      </c>
      <c r="BK221" s="81" t="str">
        <f t="shared" si="408"/>
        <v>Admis(e)</v>
      </c>
    </row>
    <row r="222" spans="1:63" ht="24" customHeight="1">
      <c r="A222" s="284">
        <v>4</v>
      </c>
      <c r="B222" s="176" t="s">
        <v>474</v>
      </c>
      <c r="C222" s="176" t="s">
        <v>475</v>
      </c>
      <c r="D222" s="176" t="s">
        <v>322</v>
      </c>
      <c r="E222" s="176" t="s">
        <v>1025</v>
      </c>
      <c r="F222" s="176" t="s">
        <v>7</v>
      </c>
      <c r="G222" s="42">
        <f>SaisieNote!H136</f>
        <v>12.5</v>
      </c>
      <c r="H222" s="43">
        <f t="shared" si="372"/>
        <v>5</v>
      </c>
      <c r="I222" s="42">
        <f>SaisieNote!K136</f>
        <v>7</v>
      </c>
      <c r="J222" s="43">
        <f t="shared" si="373"/>
        <v>0</v>
      </c>
      <c r="K222" s="42">
        <f>SaisieNote!N136</f>
        <v>11.83</v>
      </c>
      <c r="L222" s="43">
        <f t="shared" si="374"/>
        <v>5</v>
      </c>
      <c r="M222" s="59">
        <f t="shared" si="375"/>
        <v>10.443333333333333</v>
      </c>
      <c r="N222" s="45">
        <f t="shared" si="376"/>
        <v>15</v>
      </c>
      <c r="O222" s="42">
        <f>SaisieNote!P136</f>
        <v>10</v>
      </c>
      <c r="P222" s="43">
        <f t="shared" si="377"/>
        <v>3</v>
      </c>
      <c r="Q222" s="42">
        <f>SaisieNote!R136</f>
        <v>8</v>
      </c>
      <c r="R222" s="43">
        <f t="shared" si="378"/>
        <v>0</v>
      </c>
      <c r="S222" s="42">
        <f>SaisieNote!T136</f>
        <v>10</v>
      </c>
      <c r="T222" s="43">
        <f t="shared" si="379"/>
        <v>3</v>
      </c>
      <c r="U222" s="59">
        <f t="shared" si="380"/>
        <v>9.3333333333333339</v>
      </c>
      <c r="V222" s="45">
        <f t="shared" si="381"/>
        <v>6</v>
      </c>
      <c r="W222" s="42">
        <f>SaisieNote!V136</f>
        <v>6</v>
      </c>
      <c r="X222" s="43">
        <f t="shared" si="382"/>
        <v>0</v>
      </c>
      <c r="Y222" s="42">
        <f>SaisieNote!X136</f>
        <v>10</v>
      </c>
      <c r="Z222" s="43">
        <f t="shared" si="383"/>
        <v>2</v>
      </c>
      <c r="AA222" s="42">
        <f>SaisieNote!Z136</f>
        <v>9</v>
      </c>
      <c r="AB222" s="43">
        <f t="shared" si="384"/>
        <v>0</v>
      </c>
      <c r="AC222" s="59">
        <f t="shared" si="385"/>
        <v>8.3333333333333339</v>
      </c>
      <c r="AD222" s="45">
        <f t="shared" si="386"/>
        <v>2</v>
      </c>
      <c r="AE222" s="160">
        <f t="shared" si="387"/>
        <v>9.6044444444444448</v>
      </c>
      <c r="AF222" s="46">
        <f t="shared" si="388"/>
        <v>23</v>
      </c>
      <c r="AG222" s="81" t="str">
        <f t="shared" si="358"/>
        <v>Rattrapage</v>
      </c>
      <c r="AH222" s="58">
        <f>SaisieNote!AD136</f>
        <v>10.67</v>
      </c>
      <c r="AI222" s="216">
        <f t="shared" si="389"/>
        <v>5</v>
      </c>
      <c r="AJ222" s="25">
        <f>SaisieNote!AG136</f>
        <v>7</v>
      </c>
      <c r="AK222" s="216">
        <f t="shared" si="390"/>
        <v>0</v>
      </c>
      <c r="AL222" s="25">
        <f>SaisieNote!AJ136</f>
        <v>12.5</v>
      </c>
      <c r="AM222" s="84">
        <f t="shared" si="391"/>
        <v>5</v>
      </c>
      <c r="AN222" s="44">
        <f t="shared" si="392"/>
        <v>10.056666666666667</v>
      </c>
      <c r="AO222" s="85">
        <f t="shared" si="393"/>
        <v>15</v>
      </c>
      <c r="AP222" s="213">
        <f>SaisieNote!AL136</f>
        <v>10.5</v>
      </c>
      <c r="AQ222" s="213">
        <f t="shared" si="394"/>
        <v>3</v>
      </c>
      <c r="AR222" s="213">
        <f>SaisieNote!AN136</f>
        <v>12</v>
      </c>
      <c r="AS222" s="213">
        <f t="shared" si="395"/>
        <v>3</v>
      </c>
      <c r="AT222" s="213">
        <f>SaisieNote!AP136</f>
        <v>10</v>
      </c>
      <c r="AU222" s="84">
        <f t="shared" si="396"/>
        <v>3</v>
      </c>
      <c r="AV222" s="44">
        <f t="shared" si="397"/>
        <v>10.833333333333334</v>
      </c>
      <c r="AW222" s="85">
        <f t="shared" si="398"/>
        <v>9</v>
      </c>
      <c r="AX222" s="67">
        <f>SaisieNote!AR136</f>
        <v>10</v>
      </c>
      <c r="AY222" s="84">
        <f t="shared" si="399"/>
        <v>2</v>
      </c>
      <c r="AZ222" s="67">
        <f>SaisieNote!AT136</f>
        <v>10</v>
      </c>
      <c r="BA222" s="84">
        <f t="shared" si="400"/>
        <v>2</v>
      </c>
      <c r="BB222" s="67">
        <f>SaisieNote!AV136</f>
        <v>6</v>
      </c>
      <c r="BC222" s="84">
        <f t="shared" si="401"/>
        <v>0</v>
      </c>
      <c r="BD222" s="44">
        <f t="shared" si="402"/>
        <v>8.6666666666666661</v>
      </c>
      <c r="BE222" s="85">
        <f t="shared" si="403"/>
        <v>4</v>
      </c>
      <c r="BF222" s="65">
        <f t="shared" si="404"/>
        <v>10.006666666666668</v>
      </c>
      <c r="BG222" s="61">
        <f t="shared" si="405"/>
        <v>30</v>
      </c>
      <c r="BH222" s="62">
        <f t="shared" si="406"/>
        <v>9.8055555555555571</v>
      </c>
      <c r="BI222" s="61">
        <f t="shared" si="407"/>
        <v>53</v>
      </c>
      <c r="BJ222" s="61">
        <f t="shared" si="371"/>
        <v>53</v>
      </c>
      <c r="BK222" s="297" t="s">
        <v>500</v>
      </c>
    </row>
    <row r="223" spans="1:63" ht="24" customHeight="1">
      <c r="A223" s="284">
        <v>5</v>
      </c>
      <c r="B223" s="176" t="s">
        <v>1026</v>
      </c>
      <c r="C223" s="176" t="s">
        <v>1028</v>
      </c>
      <c r="D223" s="176" t="s">
        <v>120</v>
      </c>
      <c r="E223" s="176" t="s">
        <v>1027</v>
      </c>
      <c r="F223" s="176" t="s">
        <v>8</v>
      </c>
      <c r="G223" s="42">
        <f>SaisieNote!H137</f>
        <v>8.5</v>
      </c>
      <c r="H223" s="43">
        <f t="shared" si="372"/>
        <v>0</v>
      </c>
      <c r="I223" s="42">
        <f>SaisieNote!K137</f>
        <v>8.3333333333333339</v>
      </c>
      <c r="J223" s="43">
        <f t="shared" si="373"/>
        <v>0</v>
      </c>
      <c r="K223" s="42">
        <f>SaisieNote!N137</f>
        <v>13.833333333333334</v>
      </c>
      <c r="L223" s="43">
        <f t="shared" si="374"/>
        <v>5</v>
      </c>
      <c r="M223" s="59">
        <f t="shared" si="375"/>
        <v>10.222222222222223</v>
      </c>
      <c r="N223" s="45">
        <f t="shared" si="376"/>
        <v>15</v>
      </c>
      <c r="O223" s="42">
        <f>SaisieNote!P137</f>
        <v>15</v>
      </c>
      <c r="P223" s="43">
        <f t="shared" si="377"/>
        <v>3</v>
      </c>
      <c r="Q223" s="42">
        <f>SaisieNote!R137</f>
        <v>5.5</v>
      </c>
      <c r="R223" s="43">
        <f t="shared" si="378"/>
        <v>0</v>
      </c>
      <c r="S223" s="42">
        <f>SaisieNote!T137</f>
        <v>9.5</v>
      </c>
      <c r="T223" s="43">
        <f t="shared" si="379"/>
        <v>0</v>
      </c>
      <c r="U223" s="59">
        <f t="shared" si="380"/>
        <v>10</v>
      </c>
      <c r="V223" s="45">
        <f t="shared" si="381"/>
        <v>9</v>
      </c>
      <c r="W223" s="42">
        <f>SaisieNote!V137</f>
        <v>8</v>
      </c>
      <c r="X223" s="43">
        <f t="shared" si="382"/>
        <v>0</v>
      </c>
      <c r="Y223" s="42">
        <f>SaisieNote!X137</f>
        <v>6</v>
      </c>
      <c r="Z223" s="43">
        <f t="shared" si="383"/>
        <v>0</v>
      </c>
      <c r="AA223" s="42">
        <f>SaisieNote!Z137</f>
        <v>15</v>
      </c>
      <c r="AB223" s="43">
        <f t="shared" si="384"/>
        <v>2</v>
      </c>
      <c r="AC223" s="59">
        <f t="shared" si="385"/>
        <v>9.6666666666666661</v>
      </c>
      <c r="AD223" s="45">
        <f t="shared" si="386"/>
        <v>2</v>
      </c>
      <c r="AE223" s="160">
        <f t="shared" si="387"/>
        <v>10.024691358024691</v>
      </c>
      <c r="AF223" s="46">
        <f t="shared" si="388"/>
        <v>30</v>
      </c>
      <c r="AG223" s="81" t="str">
        <f t="shared" si="358"/>
        <v>Admis(e)</v>
      </c>
      <c r="AH223" s="58">
        <f>SaisieNote!AD137</f>
        <v>7.666666666666667</v>
      </c>
      <c r="AI223" s="216">
        <f t="shared" si="389"/>
        <v>0</v>
      </c>
      <c r="AJ223" s="25">
        <f>SaisieNote!AG137</f>
        <v>9.3333333333333339</v>
      </c>
      <c r="AK223" s="216">
        <f t="shared" si="390"/>
        <v>0</v>
      </c>
      <c r="AL223" s="25">
        <f>SaisieNote!AJ137</f>
        <v>11.333333333333334</v>
      </c>
      <c r="AM223" s="84">
        <f t="shared" si="391"/>
        <v>5</v>
      </c>
      <c r="AN223" s="44">
        <f t="shared" si="392"/>
        <v>9.4444444444444446</v>
      </c>
      <c r="AO223" s="85">
        <f t="shared" si="393"/>
        <v>5</v>
      </c>
      <c r="AP223" s="213">
        <f>SaisieNote!AL137</f>
        <v>3</v>
      </c>
      <c r="AQ223" s="213">
        <f t="shared" si="394"/>
        <v>0</v>
      </c>
      <c r="AR223" s="213">
        <f>SaisieNote!AN137</f>
        <v>10</v>
      </c>
      <c r="AS223" s="213">
        <f t="shared" si="395"/>
        <v>3</v>
      </c>
      <c r="AT223" s="213">
        <f>SaisieNote!AP137</f>
        <v>10</v>
      </c>
      <c r="AU223" s="84">
        <f t="shared" si="396"/>
        <v>3</v>
      </c>
      <c r="AV223" s="44">
        <f t="shared" si="397"/>
        <v>7.666666666666667</v>
      </c>
      <c r="AW223" s="85">
        <f t="shared" si="398"/>
        <v>6</v>
      </c>
      <c r="AX223" s="67">
        <f>SaisieNote!AR137</f>
        <v>10</v>
      </c>
      <c r="AY223" s="84">
        <f t="shared" si="399"/>
        <v>2</v>
      </c>
      <c r="AZ223" s="67">
        <f>SaisieNote!AT137</f>
        <v>13.5</v>
      </c>
      <c r="BA223" s="84">
        <f t="shared" si="400"/>
        <v>2</v>
      </c>
      <c r="BB223" s="67">
        <f>SaisieNote!AV137</f>
        <v>7</v>
      </c>
      <c r="BC223" s="84">
        <f t="shared" si="401"/>
        <v>0</v>
      </c>
      <c r="BD223" s="44">
        <f t="shared" si="402"/>
        <v>10.166666666666666</v>
      </c>
      <c r="BE223" s="85">
        <f t="shared" si="403"/>
        <v>6</v>
      </c>
      <c r="BF223" s="65">
        <f t="shared" si="404"/>
        <v>9.0123456790123466</v>
      </c>
      <c r="BG223" s="61">
        <f t="shared" si="405"/>
        <v>17</v>
      </c>
      <c r="BH223" s="62">
        <f t="shared" si="406"/>
        <v>9.518518518518519</v>
      </c>
      <c r="BI223" s="61">
        <f t="shared" si="407"/>
        <v>47</v>
      </c>
      <c r="BJ223" s="61">
        <f t="shared" si="371"/>
        <v>47</v>
      </c>
      <c r="BK223" s="81" t="str">
        <f t="shared" si="408"/>
        <v>Ajourné(e )</v>
      </c>
    </row>
    <row r="224" spans="1:63" s="266" customFormat="1" ht="24" customHeight="1">
      <c r="A224" s="284">
        <v>6</v>
      </c>
      <c r="B224" s="255" t="s">
        <v>1029</v>
      </c>
      <c r="C224" s="255" t="s">
        <v>1031</v>
      </c>
      <c r="D224" s="255" t="s">
        <v>758</v>
      </c>
      <c r="E224" s="255" t="s">
        <v>1030</v>
      </c>
      <c r="F224" s="255" t="s">
        <v>112</v>
      </c>
      <c r="G224" s="258">
        <f>SaisieNote!H138</f>
        <v>5.333333333333333</v>
      </c>
      <c r="H224" s="257">
        <f t="shared" si="372"/>
        <v>0</v>
      </c>
      <c r="I224" s="258">
        <f>SaisieNote!K138</f>
        <v>8.8333333333333339</v>
      </c>
      <c r="J224" s="257">
        <f t="shared" si="373"/>
        <v>0</v>
      </c>
      <c r="K224" s="258">
        <f>SaisieNote!N138</f>
        <v>8.3333333333333339</v>
      </c>
      <c r="L224" s="257">
        <f t="shared" si="374"/>
        <v>0</v>
      </c>
      <c r="M224" s="259">
        <f t="shared" si="375"/>
        <v>7.5</v>
      </c>
      <c r="N224" s="257">
        <f t="shared" si="376"/>
        <v>0</v>
      </c>
      <c r="O224" s="258">
        <f>SaisieNote!P138</f>
        <v>13</v>
      </c>
      <c r="P224" s="257">
        <f t="shared" si="377"/>
        <v>3</v>
      </c>
      <c r="Q224" s="258">
        <f>SaisieNote!R138</f>
        <v>10</v>
      </c>
      <c r="R224" s="257">
        <f t="shared" si="378"/>
        <v>3</v>
      </c>
      <c r="S224" s="258">
        <f>SaisieNote!T138</f>
        <v>7</v>
      </c>
      <c r="T224" s="257">
        <f t="shared" si="379"/>
        <v>0</v>
      </c>
      <c r="U224" s="259">
        <f t="shared" si="380"/>
        <v>10</v>
      </c>
      <c r="V224" s="257">
        <f t="shared" si="381"/>
        <v>9</v>
      </c>
      <c r="W224" s="258">
        <f>SaisieNote!V138</f>
        <v>8.5</v>
      </c>
      <c r="X224" s="257">
        <f t="shared" si="382"/>
        <v>0</v>
      </c>
      <c r="Y224" s="258">
        <f>SaisieNote!X138</f>
        <v>4</v>
      </c>
      <c r="Z224" s="257">
        <f t="shared" si="383"/>
        <v>0</v>
      </c>
      <c r="AA224" s="258">
        <f>SaisieNote!Z138</f>
        <v>10</v>
      </c>
      <c r="AB224" s="257">
        <f t="shared" si="384"/>
        <v>2</v>
      </c>
      <c r="AC224" s="259">
        <f t="shared" si="385"/>
        <v>7.5</v>
      </c>
      <c r="AD224" s="257">
        <f t="shared" si="386"/>
        <v>2</v>
      </c>
      <c r="AE224" s="259">
        <f t="shared" si="387"/>
        <v>8.3333333333333339</v>
      </c>
      <c r="AF224" s="260">
        <f t="shared" si="388"/>
        <v>11</v>
      </c>
      <c r="AG224" s="261" t="str">
        <f t="shared" si="358"/>
        <v>Rattrapage</v>
      </c>
      <c r="AH224" s="259">
        <f>SaisieNote!AD138</f>
        <v>7.166666666666667</v>
      </c>
      <c r="AI224" s="268">
        <f t="shared" si="389"/>
        <v>0</v>
      </c>
      <c r="AJ224" s="262">
        <f>SaisieNote!AG138</f>
        <v>5.333333333333333</v>
      </c>
      <c r="AK224" s="268">
        <f t="shared" si="390"/>
        <v>0</v>
      </c>
      <c r="AL224" s="262">
        <f>SaisieNote!AJ138</f>
        <v>13.166666666666666</v>
      </c>
      <c r="AM224" s="263">
        <f t="shared" si="391"/>
        <v>5</v>
      </c>
      <c r="AN224" s="258">
        <f t="shared" si="392"/>
        <v>8.5555555555555554</v>
      </c>
      <c r="AO224" s="264">
        <f t="shared" si="393"/>
        <v>5</v>
      </c>
      <c r="AP224" s="259">
        <f>SaisieNote!AL138</f>
        <v>2.5</v>
      </c>
      <c r="AQ224" s="259">
        <f t="shared" si="394"/>
        <v>0</v>
      </c>
      <c r="AR224" s="259">
        <f>SaisieNote!AN138</f>
        <v>9</v>
      </c>
      <c r="AS224" s="259">
        <f t="shared" si="395"/>
        <v>0</v>
      </c>
      <c r="AT224" s="259">
        <f>SaisieNote!AP138</f>
        <v>8</v>
      </c>
      <c r="AU224" s="263">
        <f t="shared" si="396"/>
        <v>0</v>
      </c>
      <c r="AV224" s="258">
        <f t="shared" si="397"/>
        <v>6.5</v>
      </c>
      <c r="AW224" s="264">
        <f t="shared" si="398"/>
        <v>0</v>
      </c>
      <c r="AX224" s="267">
        <f>SaisieNote!AR138</f>
        <v>4</v>
      </c>
      <c r="AY224" s="263">
        <f t="shared" si="399"/>
        <v>0</v>
      </c>
      <c r="AZ224" s="267">
        <f>SaisieNote!AT138</f>
        <v>6</v>
      </c>
      <c r="BA224" s="263">
        <f t="shared" si="400"/>
        <v>0</v>
      </c>
      <c r="BB224" s="267">
        <f>SaisieNote!AV138</f>
        <v>10</v>
      </c>
      <c r="BC224" s="263">
        <f t="shared" si="401"/>
        <v>2</v>
      </c>
      <c r="BD224" s="258">
        <f t="shared" si="402"/>
        <v>6.666666666666667</v>
      </c>
      <c r="BE224" s="264">
        <f t="shared" si="403"/>
        <v>2</v>
      </c>
      <c r="BF224" s="258">
        <f t="shared" si="404"/>
        <v>7.4506172839506171</v>
      </c>
      <c r="BG224" s="265">
        <f t="shared" si="405"/>
        <v>7</v>
      </c>
      <c r="BH224" s="262">
        <f t="shared" si="406"/>
        <v>7.8919753086419755</v>
      </c>
      <c r="BI224" s="265">
        <f t="shared" si="407"/>
        <v>18</v>
      </c>
      <c r="BJ224" s="265">
        <f t="shared" si="371"/>
        <v>18</v>
      </c>
      <c r="BK224" s="261" t="str">
        <f t="shared" si="408"/>
        <v>Ajourné(e )</v>
      </c>
    </row>
    <row r="225" spans="1:65" s="266" customFormat="1" ht="24" customHeight="1">
      <c r="A225" s="284">
        <v>7</v>
      </c>
      <c r="B225" s="255" t="s">
        <v>1032</v>
      </c>
      <c r="C225" s="255" t="s">
        <v>1033</v>
      </c>
      <c r="D225" s="255" t="s">
        <v>1034</v>
      </c>
      <c r="E225" s="255" t="s">
        <v>670</v>
      </c>
      <c r="F225" s="255" t="s">
        <v>34</v>
      </c>
      <c r="G225" s="258">
        <f>SaisieNote!H139</f>
        <v>6.666666666666667</v>
      </c>
      <c r="H225" s="257">
        <f t="shared" si="372"/>
        <v>0</v>
      </c>
      <c r="I225" s="258">
        <f>SaisieNote!K139</f>
        <v>12</v>
      </c>
      <c r="J225" s="257">
        <f t="shared" si="373"/>
        <v>5</v>
      </c>
      <c r="K225" s="258">
        <f>SaisieNote!N139</f>
        <v>11.666666666666666</v>
      </c>
      <c r="L225" s="257">
        <f t="shared" si="374"/>
        <v>5</v>
      </c>
      <c r="M225" s="259">
        <f t="shared" si="375"/>
        <v>10.111111111111112</v>
      </c>
      <c r="N225" s="257">
        <f t="shared" si="376"/>
        <v>15</v>
      </c>
      <c r="O225" s="258">
        <f>SaisieNote!P139</f>
        <v>14</v>
      </c>
      <c r="P225" s="257">
        <f t="shared" si="377"/>
        <v>3</v>
      </c>
      <c r="Q225" s="258">
        <f>SaisieNote!R139</f>
        <v>7.5</v>
      </c>
      <c r="R225" s="257">
        <f t="shared" si="378"/>
        <v>0</v>
      </c>
      <c r="S225" s="258">
        <f>SaisieNote!T139</f>
        <v>10</v>
      </c>
      <c r="T225" s="257">
        <f t="shared" si="379"/>
        <v>3</v>
      </c>
      <c r="U225" s="259">
        <f t="shared" si="380"/>
        <v>10.5</v>
      </c>
      <c r="V225" s="257">
        <f t="shared" si="381"/>
        <v>9</v>
      </c>
      <c r="W225" s="258">
        <f>SaisieNote!V139</f>
        <v>6.5</v>
      </c>
      <c r="X225" s="257">
        <f t="shared" si="382"/>
        <v>0</v>
      </c>
      <c r="Y225" s="258">
        <f>SaisieNote!X139</f>
        <v>5</v>
      </c>
      <c r="Z225" s="257">
        <f t="shared" si="383"/>
        <v>0</v>
      </c>
      <c r="AA225" s="258">
        <f>SaisieNote!Z139</f>
        <v>2</v>
      </c>
      <c r="AB225" s="257">
        <f t="shared" si="384"/>
        <v>0</v>
      </c>
      <c r="AC225" s="259">
        <f t="shared" si="385"/>
        <v>4.5</v>
      </c>
      <c r="AD225" s="257">
        <f t="shared" si="386"/>
        <v>0</v>
      </c>
      <c r="AE225" s="259">
        <f t="shared" si="387"/>
        <v>8.9938271604938276</v>
      </c>
      <c r="AF225" s="260">
        <f t="shared" si="388"/>
        <v>24</v>
      </c>
      <c r="AG225" s="261" t="str">
        <f t="shared" si="358"/>
        <v>Rattrapage</v>
      </c>
      <c r="AH225" s="259">
        <f>SaisieNote!AD139</f>
        <v>7.833333333333333</v>
      </c>
      <c r="AI225" s="268">
        <f t="shared" si="389"/>
        <v>0</v>
      </c>
      <c r="AJ225" s="262">
        <f>SaisieNote!AG139</f>
        <v>3.5</v>
      </c>
      <c r="AK225" s="268">
        <f t="shared" si="390"/>
        <v>0</v>
      </c>
      <c r="AL225" s="262">
        <f>SaisieNote!AJ139</f>
        <v>14.833333333333334</v>
      </c>
      <c r="AM225" s="263">
        <f t="shared" si="391"/>
        <v>5</v>
      </c>
      <c r="AN225" s="258">
        <f t="shared" si="392"/>
        <v>8.7222222222222214</v>
      </c>
      <c r="AO225" s="264">
        <f t="shared" si="393"/>
        <v>5</v>
      </c>
      <c r="AP225" s="259">
        <f>SaisieNote!AL139</f>
        <v>6</v>
      </c>
      <c r="AQ225" s="259">
        <f t="shared" si="394"/>
        <v>0</v>
      </c>
      <c r="AR225" s="259">
        <f>SaisieNote!AN139</f>
        <v>7.5</v>
      </c>
      <c r="AS225" s="259">
        <f t="shared" si="395"/>
        <v>0</v>
      </c>
      <c r="AT225" s="259">
        <f>SaisieNote!AP139</f>
        <v>9</v>
      </c>
      <c r="AU225" s="263">
        <f t="shared" si="396"/>
        <v>0</v>
      </c>
      <c r="AV225" s="258">
        <f t="shared" si="397"/>
        <v>7.5</v>
      </c>
      <c r="AW225" s="264">
        <f t="shared" si="398"/>
        <v>0</v>
      </c>
      <c r="AX225" s="267">
        <f>SaisieNote!AR139</f>
        <v>4</v>
      </c>
      <c r="AY225" s="263">
        <f t="shared" si="399"/>
        <v>0</v>
      </c>
      <c r="AZ225" s="267">
        <f>SaisieNote!AT139</f>
        <v>13.5</v>
      </c>
      <c r="BA225" s="263">
        <f t="shared" si="400"/>
        <v>2</v>
      </c>
      <c r="BB225" s="267">
        <f>SaisieNote!AV139</f>
        <v>6</v>
      </c>
      <c r="BC225" s="263">
        <f t="shared" si="401"/>
        <v>0</v>
      </c>
      <c r="BD225" s="258">
        <f t="shared" si="402"/>
        <v>7.833333333333333</v>
      </c>
      <c r="BE225" s="264">
        <f t="shared" si="403"/>
        <v>2</v>
      </c>
      <c r="BF225" s="258">
        <f t="shared" si="404"/>
        <v>8.1172839506172831</v>
      </c>
      <c r="BG225" s="265">
        <f t="shared" si="405"/>
        <v>7</v>
      </c>
      <c r="BH225" s="262">
        <f t="shared" si="406"/>
        <v>8.5555555555555554</v>
      </c>
      <c r="BI225" s="265">
        <f t="shared" si="407"/>
        <v>31</v>
      </c>
      <c r="BJ225" s="265">
        <f t="shared" si="371"/>
        <v>31</v>
      </c>
      <c r="BK225" s="261" t="str">
        <f t="shared" si="408"/>
        <v>Ajourné(e )</v>
      </c>
    </row>
    <row r="226" spans="1:65" ht="24" customHeight="1">
      <c r="A226" s="284">
        <v>8</v>
      </c>
      <c r="B226" s="176" t="s">
        <v>476</v>
      </c>
      <c r="C226" s="176" t="s">
        <v>123</v>
      </c>
      <c r="D226" s="176" t="s">
        <v>113</v>
      </c>
      <c r="E226" s="176" t="s">
        <v>1035</v>
      </c>
      <c r="F226" s="176" t="s">
        <v>437</v>
      </c>
      <c r="G226" s="42">
        <f>SaisieNote!H140</f>
        <v>13.17</v>
      </c>
      <c r="H226" s="43">
        <f t="shared" si="372"/>
        <v>5</v>
      </c>
      <c r="I226" s="42">
        <f>SaisieNote!K140</f>
        <v>11.5</v>
      </c>
      <c r="J226" s="43">
        <f t="shared" si="373"/>
        <v>5</v>
      </c>
      <c r="K226" s="42">
        <f>SaisieNote!N140</f>
        <v>11</v>
      </c>
      <c r="L226" s="43">
        <f t="shared" si="374"/>
        <v>5</v>
      </c>
      <c r="M226" s="59">
        <f t="shared" si="375"/>
        <v>11.89</v>
      </c>
      <c r="N226" s="45">
        <f t="shared" si="376"/>
        <v>15</v>
      </c>
      <c r="O226" s="42">
        <f>SaisieNote!P140</f>
        <v>11.5</v>
      </c>
      <c r="P226" s="43">
        <f t="shared" si="377"/>
        <v>3</v>
      </c>
      <c r="Q226" s="42">
        <f>SaisieNote!R140</f>
        <v>10</v>
      </c>
      <c r="R226" s="43">
        <f t="shared" si="378"/>
        <v>3</v>
      </c>
      <c r="S226" s="42">
        <f>SaisieNote!T140</f>
        <v>10</v>
      </c>
      <c r="T226" s="43">
        <f t="shared" si="379"/>
        <v>3</v>
      </c>
      <c r="U226" s="59">
        <f t="shared" si="380"/>
        <v>10.5</v>
      </c>
      <c r="V226" s="45">
        <f t="shared" si="381"/>
        <v>9</v>
      </c>
      <c r="W226" s="42">
        <f>SaisieNote!V140</f>
        <v>11</v>
      </c>
      <c r="X226" s="43">
        <f t="shared" si="382"/>
        <v>2</v>
      </c>
      <c r="Y226" s="42">
        <f>SaisieNote!X140</f>
        <v>10</v>
      </c>
      <c r="Z226" s="43">
        <f t="shared" si="383"/>
        <v>2</v>
      </c>
      <c r="AA226" s="42">
        <f>SaisieNote!Z140</f>
        <v>10</v>
      </c>
      <c r="AB226" s="43">
        <f t="shared" si="384"/>
        <v>2</v>
      </c>
      <c r="AC226" s="59">
        <f t="shared" si="385"/>
        <v>10.333333333333334</v>
      </c>
      <c r="AD226" s="45">
        <f t="shared" si="386"/>
        <v>6</v>
      </c>
      <c r="AE226" s="160">
        <f t="shared" si="387"/>
        <v>11.08074074074074</v>
      </c>
      <c r="AF226" s="46">
        <f t="shared" si="388"/>
        <v>30</v>
      </c>
      <c r="AG226" s="81" t="str">
        <f t="shared" si="358"/>
        <v>Admis(e)</v>
      </c>
      <c r="AH226" s="58">
        <f>SaisieNote!AD140</f>
        <v>10.67</v>
      </c>
      <c r="AI226" s="216">
        <f t="shared" si="389"/>
        <v>5</v>
      </c>
      <c r="AJ226" s="25">
        <f>SaisieNote!AG140</f>
        <v>10</v>
      </c>
      <c r="AK226" s="216">
        <f t="shared" si="390"/>
        <v>5</v>
      </c>
      <c r="AL226" s="25">
        <f>SaisieNote!AJ140</f>
        <v>13.17</v>
      </c>
      <c r="AM226" s="84">
        <f t="shared" si="391"/>
        <v>5</v>
      </c>
      <c r="AN226" s="44">
        <f t="shared" si="392"/>
        <v>11.280000000000001</v>
      </c>
      <c r="AO226" s="85">
        <f t="shared" si="393"/>
        <v>15</v>
      </c>
      <c r="AP226" s="213">
        <f>SaisieNote!AL140</f>
        <v>12.5</v>
      </c>
      <c r="AQ226" s="213">
        <f t="shared" si="394"/>
        <v>3</v>
      </c>
      <c r="AR226" s="213">
        <f>SaisieNote!AN140</f>
        <v>10</v>
      </c>
      <c r="AS226" s="213">
        <f t="shared" si="395"/>
        <v>3</v>
      </c>
      <c r="AT226" s="213">
        <f>SaisieNote!AP140</f>
        <v>7</v>
      </c>
      <c r="AU226" s="84">
        <f t="shared" si="396"/>
        <v>0</v>
      </c>
      <c r="AV226" s="44">
        <f t="shared" si="397"/>
        <v>9.8333333333333339</v>
      </c>
      <c r="AW226" s="85">
        <f t="shared" si="398"/>
        <v>6</v>
      </c>
      <c r="AX226" s="67">
        <f>SaisieNote!AR140</f>
        <v>8</v>
      </c>
      <c r="AY226" s="84">
        <f t="shared" si="399"/>
        <v>0</v>
      </c>
      <c r="AZ226" s="67">
        <f>SaisieNote!AT140</f>
        <v>6.5</v>
      </c>
      <c r="BA226" s="84">
        <f t="shared" si="400"/>
        <v>0</v>
      </c>
      <c r="BB226" s="67">
        <f>SaisieNote!AV140</f>
        <v>13</v>
      </c>
      <c r="BC226" s="84">
        <f t="shared" si="401"/>
        <v>2</v>
      </c>
      <c r="BD226" s="44">
        <f t="shared" si="402"/>
        <v>9.1666666666666661</v>
      </c>
      <c r="BE226" s="85">
        <f t="shared" si="403"/>
        <v>2</v>
      </c>
      <c r="BF226" s="65">
        <f t="shared" si="404"/>
        <v>10.328148148148149</v>
      </c>
      <c r="BG226" s="61">
        <f t="shared" si="405"/>
        <v>30</v>
      </c>
      <c r="BH226" s="62">
        <f t="shared" si="406"/>
        <v>10.704444444444444</v>
      </c>
      <c r="BI226" s="61">
        <f t="shared" si="407"/>
        <v>60</v>
      </c>
      <c r="BJ226" s="61">
        <f t="shared" si="371"/>
        <v>180</v>
      </c>
      <c r="BK226" s="81" t="str">
        <f t="shared" si="408"/>
        <v>Admis(e)</v>
      </c>
    </row>
    <row r="227" spans="1:65" ht="24" customHeight="1">
      <c r="A227" s="284">
        <v>9</v>
      </c>
      <c r="B227" s="176" t="s">
        <v>126</v>
      </c>
      <c r="C227" s="176" t="s">
        <v>127</v>
      </c>
      <c r="D227" s="176" t="s">
        <v>128</v>
      </c>
      <c r="E227" s="176" t="s">
        <v>1036</v>
      </c>
      <c r="F227" s="176" t="s">
        <v>5</v>
      </c>
      <c r="G227" s="42">
        <f>SaisieNote!H141</f>
        <v>10</v>
      </c>
      <c r="H227" s="43">
        <f t="shared" si="372"/>
        <v>5</v>
      </c>
      <c r="I227" s="42">
        <f>SaisieNote!K141</f>
        <v>6.666666666666667</v>
      </c>
      <c r="J227" s="43">
        <f t="shared" si="373"/>
        <v>0</v>
      </c>
      <c r="K227" s="42">
        <f>SaisieNote!N141</f>
        <v>7.5</v>
      </c>
      <c r="L227" s="43">
        <f t="shared" si="374"/>
        <v>0</v>
      </c>
      <c r="M227" s="59">
        <f t="shared" si="375"/>
        <v>8.0555555555555554</v>
      </c>
      <c r="N227" s="45">
        <f t="shared" si="376"/>
        <v>5</v>
      </c>
      <c r="O227" s="42">
        <f>SaisieNote!P141</f>
        <v>7</v>
      </c>
      <c r="P227" s="43">
        <f t="shared" si="377"/>
        <v>0</v>
      </c>
      <c r="Q227" s="42">
        <f>SaisieNote!R141</f>
        <v>10</v>
      </c>
      <c r="R227" s="43">
        <f t="shared" si="378"/>
        <v>3</v>
      </c>
      <c r="S227" s="42">
        <f>SaisieNote!T141</f>
        <v>6.5</v>
      </c>
      <c r="T227" s="43">
        <f t="shared" si="379"/>
        <v>0</v>
      </c>
      <c r="U227" s="59">
        <f t="shared" si="380"/>
        <v>7.833333333333333</v>
      </c>
      <c r="V227" s="45">
        <f t="shared" si="381"/>
        <v>3</v>
      </c>
      <c r="W227" s="42">
        <f>SaisieNote!V141</f>
        <v>11.5</v>
      </c>
      <c r="X227" s="43">
        <f t="shared" si="382"/>
        <v>2</v>
      </c>
      <c r="Y227" s="42">
        <f>SaisieNote!X141</f>
        <v>10</v>
      </c>
      <c r="Z227" s="43">
        <f t="shared" si="383"/>
        <v>2</v>
      </c>
      <c r="AA227" s="42">
        <f>SaisieNote!Z141</f>
        <v>9</v>
      </c>
      <c r="AB227" s="43">
        <f t="shared" si="384"/>
        <v>0</v>
      </c>
      <c r="AC227" s="59">
        <f t="shared" si="385"/>
        <v>10.166666666666666</v>
      </c>
      <c r="AD227" s="45">
        <f t="shared" si="386"/>
        <v>6</v>
      </c>
      <c r="AE227" s="160">
        <f t="shared" si="387"/>
        <v>8.4506172839506171</v>
      </c>
      <c r="AF227" s="46">
        <f t="shared" si="388"/>
        <v>14</v>
      </c>
      <c r="AG227" s="81" t="str">
        <f t="shared" si="358"/>
        <v>Rattrapage</v>
      </c>
      <c r="AH227" s="58" t="e">
        <f>SaisieNote!AD141</f>
        <v>#VALUE!</v>
      </c>
      <c r="AI227" s="216" t="e">
        <f t="shared" si="389"/>
        <v>#VALUE!</v>
      </c>
      <c r="AJ227" s="25" t="str">
        <f>SaisieNote!AG141</f>
        <v>Exclu</v>
      </c>
      <c r="AK227" s="216">
        <f t="shared" si="390"/>
        <v>5</v>
      </c>
      <c r="AL227" s="25" t="e">
        <f>SaisieNote!AJ141</f>
        <v>#VALUE!</v>
      </c>
      <c r="AM227" s="84" t="e">
        <f t="shared" si="391"/>
        <v>#VALUE!</v>
      </c>
      <c r="AN227" s="44" t="e">
        <f t="shared" si="392"/>
        <v>#VALUE!</v>
      </c>
      <c r="AO227" s="85" t="e">
        <f t="shared" si="393"/>
        <v>#VALUE!</v>
      </c>
      <c r="AP227" s="213" t="str">
        <f>SaisieNote!AL141</f>
        <v>\</v>
      </c>
      <c r="AQ227" s="213">
        <f t="shared" si="394"/>
        <v>3</v>
      </c>
      <c r="AR227" s="213" t="str">
        <f>SaisieNote!AN141</f>
        <v>Abs</v>
      </c>
      <c r="AS227" s="213">
        <f t="shared" si="395"/>
        <v>3</v>
      </c>
      <c r="AT227" s="213" t="str">
        <f>SaisieNote!AP141</f>
        <v>\</v>
      </c>
      <c r="AU227" s="84">
        <f t="shared" si="396"/>
        <v>3</v>
      </c>
      <c r="AV227" s="44" t="e">
        <f t="shared" si="397"/>
        <v>#VALUE!</v>
      </c>
      <c r="AW227" s="85" t="e">
        <f t="shared" si="398"/>
        <v>#VALUE!</v>
      </c>
      <c r="AX227" s="67" t="str">
        <f>SaisieNote!AR141</f>
        <v>\</v>
      </c>
      <c r="AY227" s="84">
        <f t="shared" si="399"/>
        <v>2</v>
      </c>
      <c r="AZ227" s="67" t="str">
        <f>SaisieNote!AT141</f>
        <v>\</v>
      </c>
      <c r="BA227" s="84">
        <f t="shared" si="400"/>
        <v>2</v>
      </c>
      <c r="BB227" s="67" t="str">
        <f>SaisieNote!AV141</f>
        <v>\</v>
      </c>
      <c r="BC227" s="84">
        <f t="shared" si="401"/>
        <v>2</v>
      </c>
      <c r="BD227" s="44" t="e">
        <f t="shared" si="402"/>
        <v>#VALUE!</v>
      </c>
      <c r="BE227" s="85" t="e">
        <f t="shared" si="403"/>
        <v>#VALUE!</v>
      </c>
      <c r="BF227" s="65" t="e">
        <f t="shared" si="404"/>
        <v>#VALUE!</v>
      </c>
      <c r="BG227" s="61" t="e">
        <f t="shared" si="405"/>
        <v>#VALUE!</v>
      </c>
      <c r="BH227" s="62" t="e">
        <f t="shared" si="406"/>
        <v>#VALUE!</v>
      </c>
      <c r="BI227" s="61" t="e">
        <f t="shared" si="407"/>
        <v>#VALUE!</v>
      </c>
      <c r="BJ227" s="61" t="e">
        <f t="shared" si="371"/>
        <v>#VALUE!</v>
      </c>
      <c r="BK227" s="296" t="s">
        <v>500</v>
      </c>
    </row>
    <row r="228" spans="1:65" ht="24" customHeight="1">
      <c r="A228" s="284">
        <v>10</v>
      </c>
      <c r="B228" s="176" t="s">
        <v>1037</v>
      </c>
      <c r="C228" s="176" t="s">
        <v>127</v>
      </c>
      <c r="D228" s="176" t="s">
        <v>434</v>
      </c>
      <c r="E228" s="176" t="s">
        <v>1038</v>
      </c>
      <c r="F228" s="176" t="s">
        <v>50</v>
      </c>
      <c r="G228" s="42">
        <f>SaisieNote!H142</f>
        <v>7.333333333333333</v>
      </c>
      <c r="H228" s="43">
        <f t="shared" si="372"/>
        <v>0</v>
      </c>
      <c r="I228" s="42">
        <f>SaisieNote!K142</f>
        <v>5.166666666666667</v>
      </c>
      <c r="J228" s="43">
        <f t="shared" si="373"/>
        <v>0</v>
      </c>
      <c r="K228" s="42">
        <f>SaisieNote!N142</f>
        <v>3.1666666666666665</v>
      </c>
      <c r="L228" s="43">
        <f t="shared" si="374"/>
        <v>0</v>
      </c>
      <c r="M228" s="59">
        <f t="shared" si="375"/>
        <v>5.2222222222222223</v>
      </c>
      <c r="N228" s="45">
        <f t="shared" si="376"/>
        <v>0</v>
      </c>
      <c r="O228" s="42">
        <f>SaisieNote!P142</f>
        <v>0</v>
      </c>
      <c r="P228" s="43">
        <f t="shared" si="377"/>
        <v>0</v>
      </c>
      <c r="Q228" s="42">
        <f>SaisieNote!R142</f>
        <v>5</v>
      </c>
      <c r="R228" s="43">
        <f t="shared" si="378"/>
        <v>0</v>
      </c>
      <c r="S228" s="42" t="str">
        <f>SaisieNote!T142</f>
        <v>C.D</v>
      </c>
      <c r="T228" s="43">
        <f t="shared" si="379"/>
        <v>3</v>
      </c>
      <c r="U228" s="59" t="e">
        <f t="shared" si="380"/>
        <v>#VALUE!</v>
      </c>
      <c r="V228" s="45" t="e">
        <f t="shared" si="381"/>
        <v>#VALUE!</v>
      </c>
      <c r="W228" s="42">
        <f>SaisieNote!V142</f>
        <v>0</v>
      </c>
      <c r="X228" s="43">
        <f t="shared" si="382"/>
        <v>0</v>
      </c>
      <c r="Y228" s="42">
        <f>SaisieNote!X142</f>
        <v>7</v>
      </c>
      <c r="Z228" s="43">
        <f t="shared" si="383"/>
        <v>0</v>
      </c>
      <c r="AA228" s="42">
        <f>SaisieNote!Z142</f>
        <v>5</v>
      </c>
      <c r="AB228" s="43">
        <f t="shared" si="384"/>
        <v>0</v>
      </c>
      <c r="AC228" s="59">
        <f t="shared" si="385"/>
        <v>4</v>
      </c>
      <c r="AD228" s="45">
        <f t="shared" si="386"/>
        <v>0</v>
      </c>
      <c r="AE228" s="160" t="e">
        <f t="shared" si="387"/>
        <v>#VALUE!</v>
      </c>
      <c r="AF228" s="46" t="e">
        <f t="shared" si="388"/>
        <v>#VALUE!</v>
      </c>
      <c r="AG228" s="81" t="s">
        <v>1191</v>
      </c>
      <c r="AH228" s="58">
        <f>SaisieNote!AD142</f>
        <v>3.5</v>
      </c>
      <c r="AI228" s="216">
        <f t="shared" si="389"/>
        <v>0</v>
      </c>
      <c r="AJ228" s="25" t="str">
        <f>SaisieNote!AG142</f>
        <v>Exclu</v>
      </c>
      <c r="AK228" s="216">
        <f t="shared" si="390"/>
        <v>5</v>
      </c>
      <c r="AL228" s="25">
        <f>SaisieNote!AJ142</f>
        <v>4</v>
      </c>
      <c r="AM228" s="84">
        <f t="shared" si="391"/>
        <v>0</v>
      </c>
      <c r="AN228" s="44" t="e">
        <f t="shared" si="392"/>
        <v>#VALUE!</v>
      </c>
      <c r="AO228" s="85" t="e">
        <f t="shared" si="393"/>
        <v>#VALUE!</v>
      </c>
      <c r="AP228" s="213">
        <f>SaisieNote!AL142</f>
        <v>1.5</v>
      </c>
      <c r="AQ228" s="213">
        <f t="shared" si="394"/>
        <v>0</v>
      </c>
      <c r="AR228" s="213">
        <f>SaisieNote!AN142</f>
        <v>5.5</v>
      </c>
      <c r="AS228" s="213">
        <f t="shared" si="395"/>
        <v>0</v>
      </c>
      <c r="AT228" s="213">
        <f>SaisieNote!AP142</f>
        <v>1</v>
      </c>
      <c r="AU228" s="84">
        <f t="shared" si="396"/>
        <v>0</v>
      </c>
      <c r="AV228" s="44">
        <f t="shared" si="397"/>
        <v>2.6666666666666665</v>
      </c>
      <c r="AW228" s="85">
        <f t="shared" si="398"/>
        <v>0</v>
      </c>
      <c r="AX228" s="67">
        <f>SaisieNote!AR142</f>
        <v>2</v>
      </c>
      <c r="AY228" s="84">
        <f t="shared" si="399"/>
        <v>0</v>
      </c>
      <c r="AZ228" s="67">
        <f>SaisieNote!AT142</f>
        <v>1</v>
      </c>
      <c r="BA228" s="84">
        <f t="shared" si="400"/>
        <v>0</v>
      </c>
      <c r="BB228" s="67">
        <f>SaisieNote!AV142</f>
        <v>4</v>
      </c>
      <c r="BC228" s="84">
        <f t="shared" si="401"/>
        <v>0</v>
      </c>
      <c r="BD228" s="44">
        <f t="shared" si="402"/>
        <v>2.3333333333333335</v>
      </c>
      <c r="BE228" s="85">
        <f t="shared" si="403"/>
        <v>0</v>
      </c>
      <c r="BF228" s="65" t="e">
        <f t="shared" si="404"/>
        <v>#VALUE!</v>
      </c>
      <c r="BG228" s="61" t="e">
        <f t="shared" si="405"/>
        <v>#VALUE!</v>
      </c>
      <c r="BH228" s="62" t="e">
        <f t="shared" si="406"/>
        <v>#VALUE!</v>
      </c>
      <c r="BI228" s="61" t="e">
        <f t="shared" si="407"/>
        <v>#VALUE!</v>
      </c>
      <c r="BJ228" s="61" t="e">
        <f t="shared" si="371"/>
        <v>#VALUE!</v>
      </c>
      <c r="BK228" s="81" t="s">
        <v>1232</v>
      </c>
    </row>
    <row r="229" spans="1:65" ht="24" customHeight="1">
      <c r="A229" s="284">
        <v>11</v>
      </c>
      <c r="B229" s="176" t="s">
        <v>1039</v>
      </c>
      <c r="C229" s="176" t="s">
        <v>1041</v>
      </c>
      <c r="D229" s="176" t="s">
        <v>1042</v>
      </c>
      <c r="E229" s="176" t="s">
        <v>565</v>
      </c>
      <c r="F229" s="176" t="s">
        <v>1040</v>
      </c>
      <c r="G229" s="42">
        <f>SaisieNote!H143</f>
        <v>10</v>
      </c>
      <c r="H229" s="43">
        <f t="shared" si="372"/>
        <v>5</v>
      </c>
      <c r="I229" s="42">
        <f>SaisieNote!K143</f>
        <v>8.8333333333333339</v>
      </c>
      <c r="J229" s="43">
        <f t="shared" si="373"/>
        <v>0</v>
      </c>
      <c r="K229" s="42">
        <f>SaisieNote!N143</f>
        <v>12.333333333333334</v>
      </c>
      <c r="L229" s="43">
        <f t="shared" si="374"/>
        <v>5</v>
      </c>
      <c r="M229" s="59">
        <f t="shared" si="375"/>
        <v>10.388888888888891</v>
      </c>
      <c r="N229" s="45">
        <f t="shared" si="376"/>
        <v>15</v>
      </c>
      <c r="O229" s="42">
        <f>SaisieNote!P143</f>
        <v>12</v>
      </c>
      <c r="P229" s="43">
        <f t="shared" si="377"/>
        <v>3</v>
      </c>
      <c r="Q229" s="42">
        <f>SaisieNote!R143</f>
        <v>5.5</v>
      </c>
      <c r="R229" s="43">
        <f t="shared" si="378"/>
        <v>0</v>
      </c>
      <c r="S229" s="42">
        <f>SaisieNote!T143</f>
        <v>10.5</v>
      </c>
      <c r="T229" s="43">
        <f t="shared" si="379"/>
        <v>3</v>
      </c>
      <c r="U229" s="59">
        <f t="shared" si="380"/>
        <v>9.3333333333333339</v>
      </c>
      <c r="V229" s="45">
        <f t="shared" si="381"/>
        <v>6</v>
      </c>
      <c r="W229" s="42">
        <f>SaisieNote!V143</f>
        <v>7</v>
      </c>
      <c r="X229" s="43">
        <f t="shared" si="382"/>
        <v>0</v>
      </c>
      <c r="Y229" s="42">
        <f>SaisieNote!X143</f>
        <v>9</v>
      </c>
      <c r="Z229" s="43">
        <f t="shared" si="383"/>
        <v>0</v>
      </c>
      <c r="AA229" s="42">
        <f>SaisieNote!Z143</f>
        <v>12.5</v>
      </c>
      <c r="AB229" s="43">
        <f t="shared" si="384"/>
        <v>2</v>
      </c>
      <c r="AC229" s="59">
        <f t="shared" si="385"/>
        <v>9.5</v>
      </c>
      <c r="AD229" s="45">
        <f t="shared" si="386"/>
        <v>2</v>
      </c>
      <c r="AE229" s="160">
        <f t="shared" si="387"/>
        <v>9.8395061728395063</v>
      </c>
      <c r="AF229" s="46">
        <f t="shared" si="388"/>
        <v>23</v>
      </c>
      <c r="AG229" s="81" t="str">
        <f t="shared" si="358"/>
        <v>Rattrapage</v>
      </c>
      <c r="AH229" s="58">
        <f>SaisieNote!AD143</f>
        <v>8.5</v>
      </c>
      <c r="AI229" s="216">
        <f t="shared" si="389"/>
        <v>0</v>
      </c>
      <c r="AJ229" s="25">
        <f>SaisieNote!AG143</f>
        <v>10</v>
      </c>
      <c r="AK229" s="216">
        <f t="shared" si="390"/>
        <v>5</v>
      </c>
      <c r="AL229" s="25">
        <f>SaisieNote!AJ143</f>
        <v>12.333333333333334</v>
      </c>
      <c r="AM229" s="84">
        <f t="shared" si="391"/>
        <v>5</v>
      </c>
      <c r="AN229" s="44">
        <f t="shared" si="392"/>
        <v>10.277777777777779</v>
      </c>
      <c r="AO229" s="85">
        <f t="shared" si="393"/>
        <v>15</v>
      </c>
      <c r="AP229" s="213">
        <f>SaisieNote!AL143</f>
        <v>10</v>
      </c>
      <c r="AQ229" s="213">
        <f t="shared" si="394"/>
        <v>3</v>
      </c>
      <c r="AR229" s="213">
        <f>SaisieNote!AN143</f>
        <v>10.5</v>
      </c>
      <c r="AS229" s="213">
        <f t="shared" si="395"/>
        <v>3</v>
      </c>
      <c r="AT229" s="213">
        <f>SaisieNote!AP143</f>
        <v>10</v>
      </c>
      <c r="AU229" s="84">
        <f t="shared" si="396"/>
        <v>3</v>
      </c>
      <c r="AV229" s="44">
        <f t="shared" si="397"/>
        <v>10.166666666666666</v>
      </c>
      <c r="AW229" s="85">
        <f t="shared" si="398"/>
        <v>9</v>
      </c>
      <c r="AX229" s="67">
        <f>SaisieNote!AR143</f>
        <v>12</v>
      </c>
      <c r="AY229" s="84">
        <f t="shared" si="399"/>
        <v>2</v>
      </c>
      <c r="AZ229" s="67">
        <f>SaisieNote!AT143</f>
        <v>10</v>
      </c>
      <c r="BA229" s="84">
        <f t="shared" si="400"/>
        <v>2</v>
      </c>
      <c r="BB229" s="67">
        <f>SaisieNote!AV143</f>
        <v>17</v>
      </c>
      <c r="BC229" s="84">
        <f t="shared" si="401"/>
        <v>2</v>
      </c>
      <c r="BD229" s="44">
        <f t="shared" si="402"/>
        <v>13</v>
      </c>
      <c r="BE229" s="85">
        <f t="shared" si="403"/>
        <v>6</v>
      </c>
      <c r="BF229" s="65">
        <f t="shared" si="404"/>
        <v>10.845679012345681</v>
      </c>
      <c r="BG229" s="61">
        <f t="shared" si="405"/>
        <v>30</v>
      </c>
      <c r="BH229" s="62">
        <f t="shared" si="406"/>
        <v>10.342592592592593</v>
      </c>
      <c r="BI229" s="61">
        <f t="shared" si="407"/>
        <v>60</v>
      </c>
      <c r="BJ229" s="61">
        <f t="shared" si="371"/>
        <v>180</v>
      </c>
      <c r="BK229" s="81" t="str">
        <f t="shared" si="408"/>
        <v>Admis(e)</v>
      </c>
    </row>
    <row r="230" spans="1:65" ht="24" customHeight="1">
      <c r="A230" s="284">
        <v>12</v>
      </c>
      <c r="B230" s="176" t="s">
        <v>1047</v>
      </c>
      <c r="C230" s="176" t="s">
        <v>1048</v>
      </c>
      <c r="D230" s="176" t="s">
        <v>318</v>
      </c>
      <c r="E230" s="176" t="s">
        <v>714</v>
      </c>
      <c r="F230" s="176" t="s">
        <v>5</v>
      </c>
      <c r="G230" s="42">
        <f>SaisieNote!H144</f>
        <v>11.166666666666666</v>
      </c>
      <c r="H230" s="43">
        <f t="shared" si="372"/>
        <v>5</v>
      </c>
      <c r="I230" s="42">
        <f>SaisieNote!K144</f>
        <v>12.333333333333334</v>
      </c>
      <c r="J230" s="43">
        <f t="shared" si="373"/>
        <v>5</v>
      </c>
      <c r="K230" s="42">
        <f>SaisieNote!N144</f>
        <v>10.833333333333334</v>
      </c>
      <c r="L230" s="43">
        <f t="shared" si="374"/>
        <v>5</v>
      </c>
      <c r="M230" s="59">
        <f t="shared" si="375"/>
        <v>11.444444444444445</v>
      </c>
      <c r="N230" s="45">
        <f t="shared" si="376"/>
        <v>15</v>
      </c>
      <c r="O230" s="42">
        <f>SaisieNote!P144</f>
        <v>13</v>
      </c>
      <c r="P230" s="43">
        <f t="shared" si="377"/>
        <v>3</v>
      </c>
      <c r="Q230" s="42">
        <f>SaisieNote!R144</f>
        <v>10</v>
      </c>
      <c r="R230" s="43">
        <f t="shared" si="378"/>
        <v>3</v>
      </c>
      <c r="S230" s="42">
        <f>SaisieNote!T144</f>
        <v>8.5</v>
      </c>
      <c r="T230" s="43">
        <f t="shared" si="379"/>
        <v>0</v>
      </c>
      <c r="U230" s="59">
        <f t="shared" si="380"/>
        <v>10.5</v>
      </c>
      <c r="V230" s="45">
        <f t="shared" si="381"/>
        <v>9</v>
      </c>
      <c r="W230" s="42">
        <f>SaisieNote!V144</f>
        <v>11.5</v>
      </c>
      <c r="X230" s="43">
        <f t="shared" si="382"/>
        <v>2</v>
      </c>
      <c r="Y230" s="42">
        <f>SaisieNote!X144</f>
        <v>6</v>
      </c>
      <c r="Z230" s="43">
        <f t="shared" si="383"/>
        <v>0</v>
      </c>
      <c r="AA230" s="42">
        <f>SaisieNote!Z144</f>
        <v>6.5</v>
      </c>
      <c r="AB230" s="43">
        <f t="shared" si="384"/>
        <v>0</v>
      </c>
      <c r="AC230" s="59">
        <f t="shared" si="385"/>
        <v>8</v>
      </c>
      <c r="AD230" s="45">
        <f t="shared" si="386"/>
        <v>2</v>
      </c>
      <c r="AE230" s="160">
        <f t="shared" si="387"/>
        <v>10.3641975308642</v>
      </c>
      <c r="AF230" s="46">
        <f t="shared" si="388"/>
        <v>30</v>
      </c>
      <c r="AG230" s="81" t="str">
        <f t="shared" si="358"/>
        <v>Admis(e)</v>
      </c>
      <c r="AH230" s="58">
        <f>SaisieNote!AD144</f>
        <v>10.666666666666666</v>
      </c>
      <c r="AI230" s="216">
        <f t="shared" si="389"/>
        <v>5</v>
      </c>
      <c r="AJ230" s="25">
        <f>SaisieNote!AG144</f>
        <v>12.833333333333334</v>
      </c>
      <c r="AK230" s="216">
        <f t="shared" si="390"/>
        <v>5</v>
      </c>
      <c r="AL230" s="25">
        <f>SaisieNote!AJ144</f>
        <v>12</v>
      </c>
      <c r="AM230" s="84">
        <f t="shared" si="391"/>
        <v>5</v>
      </c>
      <c r="AN230" s="44">
        <f t="shared" si="392"/>
        <v>11.833333333333334</v>
      </c>
      <c r="AO230" s="85">
        <f t="shared" si="393"/>
        <v>15</v>
      </c>
      <c r="AP230" s="213">
        <f>SaisieNote!AL144</f>
        <v>4</v>
      </c>
      <c r="AQ230" s="213">
        <f t="shared" si="394"/>
        <v>0</v>
      </c>
      <c r="AR230" s="213">
        <f>SaisieNote!AN144</f>
        <v>10</v>
      </c>
      <c r="AS230" s="213">
        <f t="shared" si="395"/>
        <v>3</v>
      </c>
      <c r="AT230" s="213">
        <f>SaisieNote!AP144</f>
        <v>9</v>
      </c>
      <c r="AU230" s="84">
        <f t="shared" si="396"/>
        <v>0</v>
      </c>
      <c r="AV230" s="44">
        <f t="shared" si="397"/>
        <v>7.666666666666667</v>
      </c>
      <c r="AW230" s="85">
        <f t="shared" si="398"/>
        <v>3</v>
      </c>
      <c r="AX230" s="67">
        <f>SaisieNote!AR144</f>
        <v>10</v>
      </c>
      <c r="AY230" s="84">
        <f t="shared" si="399"/>
        <v>2</v>
      </c>
      <c r="AZ230" s="67">
        <f>SaisieNote!AT144</f>
        <v>10</v>
      </c>
      <c r="BA230" s="84">
        <f t="shared" si="400"/>
        <v>2</v>
      </c>
      <c r="BB230" s="67">
        <f>SaisieNote!AV144</f>
        <v>6</v>
      </c>
      <c r="BC230" s="84">
        <f t="shared" si="401"/>
        <v>0</v>
      </c>
      <c r="BD230" s="44">
        <f t="shared" si="402"/>
        <v>8.6666666666666661</v>
      </c>
      <c r="BE230" s="85">
        <f t="shared" si="403"/>
        <v>4</v>
      </c>
      <c r="BF230" s="65">
        <f t="shared" si="404"/>
        <v>9.7407407407407405</v>
      </c>
      <c r="BG230" s="61">
        <f t="shared" si="405"/>
        <v>22</v>
      </c>
      <c r="BH230" s="62">
        <f t="shared" si="406"/>
        <v>10.05246913580247</v>
      </c>
      <c r="BI230" s="61">
        <f t="shared" si="407"/>
        <v>60</v>
      </c>
      <c r="BJ230" s="61">
        <f t="shared" si="371"/>
        <v>180</v>
      </c>
      <c r="BK230" s="81" t="str">
        <f t="shared" si="408"/>
        <v>Admis(e)</v>
      </c>
    </row>
    <row r="231" spans="1:65" ht="24" customHeight="1">
      <c r="A231" s="284">
        <v>13</v>
      </c>
      <c r="B231" s="176" t="s">
        <v>1054</v>
      </c>
      <c r="C231" s="176" t="s">
        <v>1056</v>
      </c>
      <c r="D231" s="176" t="s">
        <v>120</v>
      </c>
      <c r="E231" s="176" t="s">
        <v>1055</v>
      </c>
      <c r="F231" s="176" t="s">
        <v>70</v>
      </c>
      <c r="G231" s="42">
        <f>SaisieNote!H145</f>
        <v>10.166666666666666</v>
      </c>
      <c r="H231" s="43">
        <f t="shared" si="372"/>
        <v>5</v>
      </c>
      <c r="I231" s="42">
        <f>SaisieNote!K145</f>
        <v>11.333333333333334</v>
      </c>
      <c r="J231" s="43">
        <f t="shared" si="373"/>
        <v>5</v>
      </c>
      <c r="K231" s="42">
        <f>SaisieNote!N145</f>
        <v>7</v>
      </c>
      <c r="L231" s="43">
        <f t="shared" si="374"/>
        <v>0</v>
      </c>
      <c r="M231" s="59">
        <f t="shared" si="375"/>
        <v>9.5</v>
      </c>
      <c r="N231" s="45">
        <f t="shared" si="376"/>
        <v>10</v>
      </c>
      <c r="O231" s="42">
        <f>SaisieNote!P145</f>
        <v>14</v>
      </c>
      <c r="P231" s="43">
        <f t="shared" si="377"/>
        <v>3</v>
      </c>
      <c r="Q231" s="42">
        <f>SaisieNote!R145</f>
        <v>8</v>
      </c>
      <c r="R231" s="43">
        <f t="shared" si="378"/>
        <v>0</v>
      </c>
      <c r="S231" s="42">
        <f>SaisieNote!T145</f>
        <v>10.5</v>
      </c>
      <c r="T231" s="43">
        <f t="shared" si="379"/>
        <v>3</v>
      </c>
      <c r="U231" s="59">
        <f t="shared" si="380"/>
        <v>10.833333333333334</v>
      </c>
      <c r="V231" s="45">
        <f t="shared" si="381"/>
        <v>9</v>
      </c>
      <c r="W231" s="42">
        <f>SaisieNote!V145</f>
        <v>7</v>
      </c>
      <c r="X231" s="43">
        <f t="shared" si="382"/>
        <v>0</v>
      </c>
      <c r="Y231" s="42">
        <f>SaisieNote!X145</f>
        <v>6</v>
      </c>
      <c r="Z231" s="43">
        <f t="shared" si="383"/>
        <v>0</v>
      </c>
      <c r="AA231" s="42">
        <f>SaisieNote!Z145</f>
        <v>10.5</v>
      </c>
      <c r="AB231" s="43">
        <f t="shared" si="384"/>
        <v>2</v>
      </c>
      <c r="AC231" s="59">
        <f t="shared" si="385"/>
        <v>7.833333333333333</v>
      </c>
      <c r="AD231" s="45">
        <f t="shared" si="386"/>
        <v>2</v>
      </c>
      <c r="AE231" s="160">
        <f t="shared" si="387"/>
        <v>9.5740740740740744</v>
      </c>
      <c r="AF231" s="46">
        <f t="shared" si="388"/>
        <v>21</v>
      </c>
      <c r="AG231" s="81" t="str">
        <f t="shared" si="358"/>
        <v>Rattrapage</v>
      </c>
      <c r="AH231" s="58">
        <f>SaisieNote!AD145</f>
        <v>12.833333333333334</v>
      </c>
      <c r="AI231" s="216">
        <f t="shared" si="389"/>
        <v>5</v>
      </c>
      <c r="AJ231" s="25">
        <f>SaisieNote!AG145</f>
        <v>7.166666666666667</v>
      </c>
      <c r="AK231" s="216">
        <f t="shared" si="390"/>
        <v>0</v>
      </c>
      <c r="AL231" s="25">
        <f>SaisieNote!AJ145</f>
        <v>11.666666666666666</v>
      </c>
      <c r="AM231" s="84">
        <f t="shared" si="391"/>
        <v>5</v>
      </c>
      <c r="AN231" s="44">
        <f t="shared" si="392"/>
        <v>10.555555555555555</v>
      </c>
      <c r="AO231" s="85">
        <f t="shared" si="393"/>
        <v>15</v>
      </c>
      <c r="AP231" s="213">
        <f>SaisieNote!AL145</f>
        <v>8.5</v>
      </c>
      <c r="AQ231" s="213">
        <f t="shared" si="394"/>
        <v>0</v>
      </c>
      <c r="AR231" s="213">
        <f>SaisieNote!AN145</f>
        <v>11</v>
      </c>
      <c r="AS231" s="213">
        <f t="shared" si="395"/>
        <v>3</v>
      </c>
      <c r="AT231" s="213">
        <f>SaisieNote!AP145</f>
        <v>11</v>
      </c>
      <c r="AU231" s="84">
        <f t="shared" si="396"/>
        <v>3</v>
      </c>
      <c r="AV231" s="44">
        <f t="shared" si="397"/>
        <v>10.166666666666666</v>
      </c>
      <c r="AW231" s="85">
        <f t="shared" si="398"/>
        <v>9</v>
      </c>
      <c r="AX231" s="67">
        <f>SaisieNote!AR145</f>
        <v>12.5</v>
      </c>
      <c r="AY231" s="84">
        <f t="shared" si="399"/>
        <v>2</v>
      </c>
      <c r="AZ231" s="67">
        <f>SaisieNote!AT145</f>
        <v>8.5</v>
      </c>
      <c r="BA231" s="84">
        <f t="shared" si="400"/>
        <v>0</v>
      </c>
      <c r="BB231" s="67">
        <f>SaisieNote!AV145</f>
        <v>11</v>
      </c>
      <c r="BC231" s="84">
        <f t="shared" si="401"/>
        <v>2</v>
      </c>
      <c r="BD231" s="44">
        <f t="shared" si="402"/>
        <v>10.666666666666666</v>
      </c>
      <c r="BE231" s="85">
        <f t="shared" si="403"/>
        <v>6</v>
      </c>
      <c r="BF231" s="65">
        <f t="shared" si="404"/>
        <v>10.450617283950615</v>
      </c>
      <c r="BG231" s="61">
        <f t="shared" si="405"/>
        <v>30</v>
      </c>
      <c r="BH231" s="62">
        <f t="shared" si="406"/>
        <v>10.012345679012345</v>
      </c>
      <c r="BI231" s="61">
        <f t="shared" si="407"/>
        <v>60</v>
      </c>
      <c r="BJ231" s="61">
        <f t="shared" si="371"/>
        <v>180</v>
      </c>
      <c r="BK231" s="81" t="str">
        <f t="shared" si="408"/>
        <v>Admis(e)</v>
      </c>
    </row>
    <row r="232" spans="1:65" s="266" customFormat="1" ht="24" customHeight="1">
      <c r="A232" s="284">
        <v>14</v>
      </c>
      <c r="B232" s="255" t="s">
        <v>1061</v>
      </c>
      <c r="C232" s="255" t="s">
        <v>1063</v>
      </c>
      <c r="D232" s="255" t="s">
        <v>1064</v>
      </c>
      <c r="E232" s="255" t="s">
        <v>1062</v>
      </c>
      <c r="F232" s="255" t="s">
        <v>5</v>
      </c>
      <c r="G232" s="258">
        <f>SaisieNote!H146</f>
        <v>7.5</v>
      </c>
      <c r="H232" s="257">
        <f t="shared" si="372"/>
        <v>0</v>
      </c>
      <c r="I232" s="258">
        <f>SaisieNote!K146</f>
        <v>10.5</v>
      </c>
      <c r="J232" s="257">
        <f t="shared" si="373"/>
        <v>5</v>
      </c>
      <c r="K232" s="258">
        <f>SaisieNote!N146</f>
        <v>5.666666666666667</v>
      </c>
      <c r="L232" s="257">
        <f t="shared" si="374"/>
        <v>0</v>
      </c>
      <c r="M232" s="259">
        <f t="shared" si="375"/>
        <v>7.8888888888888893</v>
      </c>
      <c r="N232" s="257">
        <f t="shared" si="376"/>
        <v>5</v>
      </c>
      <c r="O232" s="258">
        <f>SaisieNote!P146</f>
        <v>13</v>
      </c>
      <c r="P232" s="257">
        <f t="shared" si="377"/>
        <v>3</v>
      </c>
      <c r="Q232" s="258">
        <f>SaisieNote!R146</f>
        <v>7</v>
      </c>
      <c r="R232" s="257">
        <f t="shared" si="378"/>
        <v>0</v>
      </c>
      <c r="S232" s="258">
        <f>SaisieNote!T146</f>
        <v>5</v>
      </c>
      <c r="T232" s="257">
        <f t="shared" si="379"/>
        <v>0</v>
      </c>
      <c r="U232" s="259">
        <f t="shared" si="380"/>
        <v>8.3333333333333339</v>
      </c>
      <c r="V232" s="257">
        <f t="shared" si="381"/>
        <v>3</v>
      </c>
      <c r="W232" s="258">
        <f>SaisieNote!V146</f>
        <v>12</v>
      </c>
      <c r="X232" s="257">
        <f t="shared" si="382"/>
        <v>2</v>
      </c>
      <c r="Y232" s="258">
        <f>SaisieNote!X146</f>
        <v>4</v>
      </c>
      <c r="Z232" s="257">
        <f t="shared" si="383"/>
        <v>0</v>
      </c>
      <c r="AA232" s="258">
        <f>SaisieNote!Z146</f>
        <v>10</v>
      </c>
      <c r="AB232" s="257">
        <f t="shared" si="384"/>
        <v>2</v>
      </c>
      <c r="AC232" s="259">
        <f t="shared" si="385"/>
        <v>8.6666666666666661</v>
      </c>
      <c r="AD232" s="257">
        <f t="shared" si="386"/>
        <v>4</v>
      </c>
      <c r="AE232" s="259">
        <f t="shared" si="387"/>
        <v>8.2098765432098766</v>
      </c>
      <c r="AF232" s="260">
        <f t="shared" si="388"/>
        <v>12</v>
      </c>
      <c r="AG232" s="261" t="str">
        <f t="shared" si="358"/>
        <v>Rattrapage</v>
      </c>
      <c r="AH232" s="259">
        <f>SaisieNote!AD146</f>
        <v>12</v>
      </c>
      <c r="AI232" s="268">
        <f t="shared" si="389"/>
        <v>5</v>
      </c>
      <c r="AJ232" s="262">
        <f>SaisieNote!AG146</f>
        <v>15.166666666666666</v>
      </c>
      <c r="AK232" s="268">
        <f t="shared" si="390"/>
        <v>5</v>
      </c>
      <c r="AL232" s="262">
        <f>SaisieNote!AJ146</f>
        <v>13</v>
      </c>
      <c r="AM232" s="263">
        <f t="shared" si="391"/>
        <v>5</v>
      </c>
      <c r="AN232" s="258">
        <f t="shared" si="392"/>
        <v>13.388888888888888</v>
      </c>
      <c r="AO232" s="264">
        <f t="shared" si="393"/>
        <v>15</v>
      </c>
      <c r="AP232" s="259">
        <f>SaisieNote!AL146</f>
        <v>4</v>
      </c>
      <c r="AQ232" s="259">
        <f t="shared" si="394"/>
        <v>0</v>
      </c>
      <c r="AR232" s="259">
        <f>SaisieNote!AN146</f>
        <v>7.5</v>
      </c>
      <c r="AS232" s="259">
        <f t="shared" si="395"/>
        <v>0</v>
      </c>
      <c r="AT232" s="259">
        <f>SaisieNote!AP146</f>
        <v>8.5</v>
      </c>
      <c r="AU232" s="263">
        <f t="shared" si="396"/>
        <v>0</v>
      </c>
      <c r="AV232" s="258">
        <f t="shared" si="397"/>
        <v>6.666666666666667</v>
      </c>
      <c r="AW232" s="264">
        <f t="shared" si="398"/>
        <v>0</v>
      </c>
      <c r="AX232" s="267">
        <f>SaisieNote!AR146</f>
        <v>8</v>
      </c>
      <c r="AY232" s="263">
        <f t="shared" si="399"/>
        <v>0</v>
      </c>
      <c r="AZ232" s="267">
        <f>SaisieNote!AT146</f>
        <v>10</v>
      </c>
      <c r="BA232" s="263">
        <f t="shared" si="400"/>
        <v>2</v>
      </c>
      <c r="BB232" s="267">
        <f>SaisieNote!AV146</f>
        <v>10.5</v>
      </c>
      <c r="BC232" s="263">
        <f t="shared" si="401"/>
        <v>2</v>
      </c>
      <c r="BD232" s="258">
        <f t="shared" si="402"/>
        <v>9.5</v>
      </c>
      <c r="BE232" s="264">
        <f t="shared" si="403"/>
        <v>4</v>
      </c>
      <c r="BF232" s="258">
        <f t="shared" si="404"/>
        <v>10.283950617283949</v>
      </c>
      <c r="BG232" s="265">
        <f t="shared" si="405"/>
        <v>30</v>
      </c>
      <c r="BH232" s="262">
        <f t="shared" si="406"/>
        <v>9.2469135802469129</v>
      </c>
      <c r="BI232" s="265">
        <f t="shared" si="407"/>
        <v>42</v>
      </c>
      <c r="BJ232" s="265">
        <f t="shared" si="371"/>
        <v>42</v>
      </c>
      <c r="BK232" s="261" t="str">
        <f t="shared" si="408"/>
        <v>Ajourné(e )</v>
      </c>
    </row>
    <row r="233" spans="1:65" ht="24" customHeight="1">
      <c r="A233" s="284">
        <v>15</v>
      </c>
      <c r="B233" s="176" t="s">
        <v>1085</v>
      </c>
      <c r="C233" s="176" t="s">
        <v>1087</v>
      </c>
      <c r="D233" s="176" t="s">
        <v>36</v>
      </c>
      <c r="E233" s="176" t="s">
        <v>1086</v>
      </c>
      <c r="F233" s="176" t="s">
        <v>103</v>
      </c>
      <c r="G233" s="42">
        <f>SaisieNote!H147</f>
        <v>8.6666666666666661</v>
      </c>
      <c r="H233" s="43">
        <f t="shared" si="372"/>
        <v>0</v>
      </c>
      <c r="I233" s="42">
        <f>SaisieNote!K147</f>
        <v>6.833333333333333</v>
      </c>
      <c r="J233" s="43">
        <f t="shared" si="373"/>
        <v>0</v>
      </c>
      <c r="K233" s="42">
        <f>SaisieNote!N147</f>
        <v>10.833333333333334</v>
      </c>
      <c r="L233" s="43">
        <f t="shared" si="374"/>
        <v>5</v>
      </c>
      <c r="M233" s="59">
        <f t="shared" si="375"/>
        <v>8.7777777777777786</v>
      </c>
      <c r="N233" s="45">
        <f t="shared" si="376"/>
        <v>5</v>
      </c>
      <c r="O233" s="42">
        <f>SaisieNote!P147</f>
        <v>9</v>
      </c>
      <c r="P233" s="43">
        <f t="shared" si="377"/>
        <v>0</v>
      </c>
      <c r="Q233" s="42">
        <f>SaisieNote!R147</f>
        <v>9</v>
      </c>
      <c r="R233" s="43">
        <f t="shared" si="378"/>
        <v>0</v>
      </c>
      <c r="S233" s="42">
        <f>SaisieNote!T147</f>
        <v>3.5</v>
      </c>
      <c r="T233" s="43">
        <f t="shared" si="379"/>
        <v>0</v>
      </c>
      <c r="U233" s="59">
        <f t="shared" si="380"/>
        <v>7.166666666666667</v>
      </c>
      <c r="V233" s="45">
        <f t="shared" si="381"/>
        <v>0</v>
      </c>
      <c r="W233" s="42">
        <f>SaisieNote!V147</f>
        <v>5</v>
      </c>
      <c r="X233" s="43">
        <f t="shared" si="382"/>
        <v>0</v>
      </c>
      <c r="Y233" s="42">
        <f>SaisieNote!X147</f>
        <v>1</v>
      </c>
      <c r="Z233" s="43">
        <f t="shared" si="383"/>
        <v>0</v>
      </c>
      <c r="AA233" s="42">
        <f>SaisieNote!Z147</f>
        <v>4.5</v>
      </c>
      <c r="AB233" s="43">
        <f t="shared" si="384"/>
        <v>0</v>
      </c>
      <c r="AC233" s="59">
        <f t="shared" si="385"/>
        <v>3.5</v>
      </c>
      <c r="AD233" s="45">
        <f t="shared" si="386"/>
        <v>0</v>
      </c>
      <c r="AE233" s="160">
        <f t="shared" si="387"/>
        <v>7.067901234567902</v>
      </c>
      <c r="AF233" s="46">
        <f t="shared" si="388"/>
        <v>5</v>
      </c>
      <c r="AG233" s="81" t="s">
        <v>1191</v>
      </c>
      <c r="AH233" s="58">
        <f>SaisieNote!AD147</f>
        <v>8.1666666666666661</v>
      </c>
      <c r="AI233" s="216">
        <f t="shared" si="389"/>
        <v>0</v>
      </c>
      <c r="AJ233" s="25">
        <f>SaisieNote!AG147</f>
        <v>3.1666666666666665</v>
      </c>
      <c r="AK233" s="216">
        <f t="shared" si="390"/>
        <v>0</v>
      </c>
      <c r="AL233" s="25">
        <f>SaisieNote!AJ147</f>
        <v>12.666666666666666</v>
      </c>
      <c r="AM233" s="84">
        <f t="shared" si="391"/>
        <v>5</v>
      </c>
      <c r="AN233" s="44">
        <f t="shared" si="392"/>
        <v>8</v>
      </c>
      <c r="AO233" s="85">
        <f t="shared" si="393"/>
        <v>5</v>
      </c>
      <c r="AP233" s="213">
        <f>SaisieNote!AL147</f>
        <v>4.5</v>
      </c>
      <c r="AQ233" s="213">
        <f t="shared" si="394"/>
        <v>0</v>
      </c>
      <c r="AR233" s="213">
        <f>SaisieNote!AN147</f>
        <v>7.5</v>
      </c>
      <c r="AS233" s="213">
        <f t="shared" si="395"/>
        <v>0</v>
      </c>
      <c r="AT233" s="213">
        <f>SaisieNote!AP147</f>
        <v>4</v>
      </c>
      <c r="AU233" s="84">
        <f t="shared" si="396"/>
        <v>0</v>
      </c>
      <c r="AV233" s="44">
        <f t="shared" si="397"/>
        <v>5.333333333333333</v>
      </c>
      <c r="AW233" s="85">
        <f t="shared" si="398"/>
        <v>0</v>
      </c>
      <c r="AX233" s="67">
        <f>SaisieNote!AR147</f>
        <v>6</v>
      </c>
      <c r="AY233" s="84">
        <f t="shared" si="399"/>
        <v>0</v>
      </c>
      <c r="AZ233" s="67">
        <f>SaisieNote!AT147</f>
        <v>5</v>
      </c>
      <c r="BA233" s="84">
        <f t="shared" si="400"/>
        <v>0</v>
      </c>
      <c r="BB233" s="67">
        <f>SaisieNote!AV147</f>
        <v>8.5</v>
      </c>
      <c r="BC233" s="84">
        <f t="shared" si="401"/>
        <v>0</v>
      </c>
      <c r="BD233" s="44">
        <f t="shared" si="402"/>
        <v>6.5</v>
      </c>
      <c r="BE233" s="85">
        <f t="shared" si="403"/>
        <v>0</v>
      </c>
      <c r="BF233" s="65">
        <f t="shared" si="404"/>
        <v>6.7777777777777777</v>
      </c>
      <c r="BG233" s="61">
        <f t="shared" si="405"/>
        <v>5</v>
      </c>
      <c r="BH233" s="62">
        <f t="shared" si="406"/>
        <v>6.9228395061728403</v>
      </c>
      <c r="BI233" s="61">
        <f t="shared" si="407"/>
        <v>10</v>
      </c>
      <c r="BJ233" s="61">
        <f t="shared" si="371"/>
        <v>10</v>
      </c>
      <c r="BK233" s="296" t="s">
        <v>500</v>
      </c>
    </row>
    <row r="234" spans="1:65" s="266" customFormat="1" ht="24" customHeight="1">
      <c r="A234" s="284">
        <v>16</v>
      </c>
      <c r="B234" s="255" t="s">
        <v>1099</v>
      </c>
      <c r="C234" s="255" t="s">
        <v>131</v>
      </c>
      <c r="D234" s="255" t="s">
        <v>353</v>
      </c>
      <c r="E234" s="255" t="s">
        <v>1100</v>
      </c>
      <c r="F234" s="255" t="s">
        <v>8</v>
      </c>
      <c r="G234" s="258">
        <f>SaisieNote!H148</f>
        <v>8.8333333333333339</v>
      </c>
      <c r="H234" s="257">
        <f t="shared" ref="H234" si="409">IF(G234&gt;=9.995,5,0)</f>
        <v>0</v>
      </c>
      <c r="I234" s="258">
        <f>SaisieNote!K148</f>
        <v>7.666666666666667</v>
      </c>
      <c r="J234" s="257">
        <f t="shared" ref="J234" si="410">IF(I234&gt;=9.995,5,0)</f>
        <v>0</v>
      </c>
      <c r="K234" s="258">
        <f>SaisieNote!N148</f>
        <v>9.5</v>
      </c>
      <c r="L234" s="257">
        <f t="shared" ref="L234" si="411">IF(K234&gt;=9.995,5,0)</f>
        <v>0</v>
      </c>
      <c r="M234" s="259">
        <f t="shared" ref="M234" si="412">((G234*4)+(I234*4)+(K234*4))/12</f>
        <v>8.6666666666666661</v>
      </c>
      <c r="N234" s="257">
        <f t="shared" ref="N234" si="413">IF(M234&gt;=9.995,15,H234+J234+L234)</f>
        <v>0</v>
      </c>
      <c r="O234" s="258">
        <f>SaisieNote!P148</f>
        <v>16</v>
      </c>
      <c r="P234" s="257">
        <f t="shared" ref="P234" si="414">IF(O234&gt;=9.995,3,0)</f>
        <v>3</v>
      </c>
      <c r="Q234" s="258">
        <f>SaisieNote!R148</f>
        <v>10</v>
      </c>
      <c r="R234" s="257">
        <f t="shared" ref="R234" si="415">IF(Q234&gt;=9.995,3,0)</f>
        <v>3</v>
      </c>
      <c r="S234" s="258">
        <f>SaisieNote!T148</f>
        <v>7</v>
      </c>
      <c r="T234" s="257">
        <f t="shared" ref="T234" si="416">IF(S234&gt;=9.995,3,0)</f>
        <v>0</v>
      </c>
      <c r="U234" s="259">
        <f t="shared" ref="U234" si="417">((O234*3)+(Q234*3)+(S234*3))/9</f>
        <v>11</v>
      </c>
      <c r="V234" s="257">
        <f t="shared" ref="V234" si="418">IF(U234&gt;=9.995,9,P234+R234+T234)</f>
        <v>9</v>
      </c>
      <c r="W234" s="258">
        <f>SaisieNote!V148</f>
        <v>2</v>
      </c>
      <c r="X234" s="257">
        <f t="shared" ref="X234" si="419">IF(W234&gt;=9.995,2,0)</f>
        <v>0</v>
      </c>
      <c r="Y234" s="258">
        <f>SaisieNote!X148</f>
        <v>5</v>
      </c>
      <c r="Z234" s="257">
        <f t="shared" ref="Z234" si="420">IF(Y234&gt;=9.995,2,0)</f>
        <v>0</v>
      </c>
      <c r="AA234" s="258">
        <f>SaisieNote!Z148</f>
        <v>12</v>
      </c>
      <c r="AB234" s="257">
        <f t="shared" ref="AB234" si="421">IF(AA234&gt;=9.995,2,0)</f>
        <v>2</v>
      </c>
      <c r="AC234" s="259">
        <f t="shared" ref="AC234" si="422">((W234*2)+(Y234*2)+(AA234*2))/6</f>
        <v>6.333333333333333</v>
      </c>
      <c r="AD234" s="257">
        <f t="shared" ref="AD234" si="423">IF(AC234&gt;=9.995,6,X234+Z234+AB234)</f>
        <v>2</v>
      </c>
      <c r="AE234" s="259">
        <f t="shared" ref="AE234" si="424">((M234*12)+(U234*9)+(AC234*6))/27</f>
        <v>8.9259259259259256</v>
      </c>
      <c r="AF234" s="260">
        <f t="shared" ref="AF234" si="425">IF(AE234&gt;=9.995,30,N234+V234+AD234)</f>
        <v>11</v>
      </c>
      <c r="AG234" s="261" t="s">
        <v>1191</v>
      </c>
      <c r="AH234" s="259">
        <f>SaisieNote!AD148</f>
        <v>7.833333333333333</v>
      </c>
      <c r="AI234" s="268">
        <f t="shared" ref="AI234" si="426">IF(AH234&gt;=9.995,5,0)</f>
        <v>0</v>
      </c>
      <c r="AJ234" s="262">
        <f>SaisieNote!AG148</f>
        <v>13.5</v>
      </c>
      <c r="AK234" s="268">
        <f t="shared" ref="AK234" si="427">IF(AJ234&gt;=9.995,5,0)</f>
        <v>5</v>
      </c>
      <c r="AL234" s="262">
        <f>SaisieNote!AJ148</f>
        <v>10.666666666666666</v>
      </c>
      <c r="AM234" s="263">
        <f t="shared" ref="AM234" si="428">IF(AL234&gt;=9.995,5,0)</f>
        <v>5</v>
      </c>
      <c r="AN234" s="258">
        <f t="shared" ref="AN234" si="429">((AH234*4)+(AJ234*4)+(AL234*4))/12</f>
        <v>10.666666666666666</v>
      </c>
      <c r="AO234" s="264">
        <f t="shared" ref="AO234" si="430">IF(AN234&gt;=9.995,15,AI234+AK234+AM234)</f>
        <v>15</v>
      </c>
      <c r="AP234" s="259">
        <f>SaisieNote!AL148</f>
        <v>7</v>
      </c>
      <c r="AQ234" s="259">
        <f t="shared" ref="AQ234" si="431">IF(AP234&gt;=9.995,3,0)</f>
        <v>0</v>
      </c>
      <c r="AR234" s="259">
        <f>SaisieNote!AN148</f>
        <v>11</v>
      </c>
      <c r="AS234" s="259">
        <f t="shared" ref="AS234" si="432">IF(AR234&gt;=9.995,3,0)</f>
        <v>3</v>
      </c>
      <c r="AT234" s="259">
        <f>SaisieNote!AP148</f>
        <v>10.5</v>
      </c>
      <c r="AU234" s="263">
        <f t="shared" ref="AU234" si="433">IF(AT234&gt;=9.995,3,0)</f>
        <v>3</v>
      </c>
      <c r="AV234" s="258">
        <f t="shared" ref="AV234" si="434">((AP234*3)+(AR234*3)+(AT234*3))/9</f>
        <v>9.5</v>
      </c>
      <c r="AW234" s="264">
        <f t="shared" ref="AW234" si="435">IF(AV234&gt;=9.995,9,AQ234+AS234+AU234)</f>
        <v>6</v>
      </c>
      <c r="AX234" s="267">
        <f>SaisieNote!AR148</f>
        <v>10</v>
      </c>
      <c r="AY234" s="263">
        <f t="shared" ref="AY234" si="436">IF(AX234&gt;=9.995,2,0)</f>
        <v>2</v>
      </c>
      <c r="AZ234" s="267">
        <f>SaisieNote!AT148</f>
        <v>7</v>
      </c>
      <c r="BA234" s="263">
        <f t="shared" ref="BA234" si="437">IF(AZ234&gt;=9.995,2,0)</f>
        <v>0</v>
      </c>
      <c r="BB234" s="267">
        <f>SaisieNote!AV148</f>
        <v>10</v>
      </c>
      <c r="BC234" s="263">
        <f t="shared" ref="BC234" si="438">IF(BB234&gt;=9.995,2,0)</f>
        <v>2</v>
      </c>
      <c r="BD234" s="258">
        <f t="shared" ref="BD234" si="439">((AX234*2)+(AZ234*2)+(BB234*2))/6</f>
        <v>9</v>
      </c>
      <c r="BE234" s="264">
        <f t="shared" ref="BE234" si="440">IF(BD234&gt;=9.995,6,AY234+BA234+BC234)</f>
        <v>4</v>
      </c>
      <c r="BF234" s="258">
        <f t="shared" ref="BF234" si="441">((AN234*12)+(AV234*9)+(BD234*6))/27</f>
        <v>9.9074074074074066</v>
      </c>
      <c r="BG234" s="265">
        <f t="shared" ref="BG234" si="442">IF(BF234&gt;=9.995,30,AO234+AW234+BE234)</f>
        <v>25</v>
      </c>
      <c r="BH234" s="262">
        <f t="shared" ref="BH234" si="443">(AE234+BF234)/2</f>
        <v>9.4166666666666661</v>
      </c>
      <c r="BI234" s="265">
        <f t="shared" ref="BI234" si="444">IF(BH234&gt;=9.995,60,AF234+BG234)</f>
        <v>36</v>
      </c>
      <c r="BJ234" s="265">
        <f t="shared" si="371"/>
        <v>36</v>
      </c>
      <c r="BK234" s="261" t="str">
        <f t="shared" si="408"/>
        <v>Ajourné(e )</v>
      </c>
    </row>
    <row r="235" spans="1:65">
      <c r="B235" s="41"/>
      <c r="BL235" s="130"/>
      <c r="BM235" s="163"/>
    </row>
    <row r="236" spans="1:65">
      <c r="B236" s="41"/>
      <c r="AC236" s="72"/>
      <c r="AD236" s="5"/>
      <c r="AE236" s="5"/>
      <c r="AF236" s="5"/>
      <c r="BD236" s="72"/>
      <c r="BE236" s="5"/>
      <c r="BF236" s="5"/>
      <c r="BG236" s="328"/>
      <c r="BH236" s="328"/>
      <c r="BI236" s="328"/>
      <c r="BJ236" s="328"/>
      <c r="BK236" s="328"/>
      <c r="BL236" s="130"/>
      <c r="BM236" s="163"/>
    </row>
    <row r="237" spans="1:65">
      <c r="B237" s="41"/>
      <c r="AC237" s="5"/>
      <c r="AD237" s="5"/>
      <c r="AE237" s="5"/>
      <c r="AF237" s="329"/>
      <c r="AG237" s="329"/>
      <c r="BB237" s="76"/>
      <c r="BD237" s="5"/>
      <c r="BE237" s="5"/>
      <c r="BF237" s="5"/>
      <c r="BG237" s="254"/>
      <c r="BH237" s="254"/>
      <c r="BI237" s="327"/>
      <c r="BJ237" s="327"/>
      <c r="BK237" s="327"/>
    </row>
    <row r="238" spans="1:65">
      <c r="I238" s="1" t="s">
        <v>151</v>
      </c>
      <c r="J238" s="1"/>
      <c r="K238" s="1"/>
      <c r="L238" s="1"/>
      <c r="M238" s="2"/>
    </row>
    <row r="239" spans="1:65" ht="15.75">
      <c r="J239" s="27"/>
      <c r="K239" s="26" t="s">
        <v>152</v>
      </c>
      <c r="L239" s="26"/>
      <c r="M239" s="26"/>
      <c r="BB239" s="4"/>
    </row>
    <row r="240" spans="1:65" ht="15.75">
      <c r="B240" s="4"/>
      <c r="C240" s="4"/>
      <c r="D240" s="4"/>
      <c r="E240" s="4"/>
      <c r="F240" s="4"/>
      <c r="G240" s="4"/>
      <c r="H240" s="4"/>
      <c r="I240" s="4"/>
      <c r="M240" s="4" t="s">
        <v>153</v>
      </c>
    </row>
    <row r="241" spans="1:63" ht="15.75">
      <c r="A241" s="4" t="s">
        <v>154</v>
      </c>
      <c r="B241" s="4"/>
      <c r="C241" s="4"/>
      <c r="D241" s="4"/>
      <c r="E241" s="4"/>
      <c r="F241" s="4"/>
      <c r="G241" s="4"/>
      <c r="H241" s="4"/>
      <c r="I241" s="4"/>
      <c r="K241" s="4"/>
    </row>
    <row r="242" spans="1:63" ht="15.75">
      <c r="A242" s="4" t="s">
        <v>1187</v>
      </c>
      <c r="B242" s="4"/>
      <c r="C242" s="4"/>
      <c r="D242" s="4"/>
      <c r="E242" s="4"/>
      <c r="F242" s="4"/>
      <c r="G242" s="4"/>
      <c r="H242" s="4"/>
      <c r="I242" s="5"/>
      <c r="J242" s="6"/>
      <c r="K242" s="4"/>
    </row>
    <row r="243" spans="1:63" ht="15.75">
      <c r="C243" s="4"/>
      <c r="D243" s="4"/>
      <c r="E243" s="4"/>
      <c r="F243" s="4"/>
      <c r="G243" s="4"/>
      <c r="H243" s="4"/>
      <c r="I243" s="4"/>
      <c r="J243" s="4"/>
      <c r="K243" s="4"/>
    </row>
    <row r="244" spans="1:63" ht="23.25" customHeight="1">
      <c r="B244" s="4" t="s">
        <v>1227</v>
      </c>
      <c r="D244" s="323" t="s">
        <v>187</v>
      </c>
      <c r="E244" s="323"/>
      <c r="F244" s="323"/>
      <c r="G244" s="323"/>
      <c r="H244" s="323"/>
      <c r="I244" s="323"/>
      <c r="J244" s="323"/>
      <c r="K244" s="323"/>
      <c r="L244" s="323"/>
      <c r="M244" s="323"/>
      <c r="N244" s="323"/>
      <c r="O244" s="323"/>
      <c r="P244" s="323"/>
      <c r="Q244" s="323"/>
      <c r="R244" s="323"/>
      <c r="S244" s="323"/>
      <c r="T244" s="323"/>
      <c r="U244" s="323"/>
      <c r="V244" s="323"/>
      <c r="W244" s="323"/>
      <c r="X244" s="323"/>
      <c r="Y244" s="323"/>
      <c r="Z244" s="323"/>
      <c r="AA244" s="323"/>
      <c r="AB244" s="323"/>
      <c r="AC244" s="323"/>
      <c r="AD244" s="323"/>
      <c r="AE244" s="323"/>
      <c r="AF244" s="323"/>
      <c r="AG244" s="323"/>
      <c r="AH244" s="28"/>
      <c r="AI244" s="28"/>
      <c r="AJ244" s="28"/>
      <c r="AK244" s="28"/>
      <c r="AL244" s="28"/>
      <c r="AM244" s="28"/>
    </row>
    <row r="245" spans="1:63" ht="15.75">
      <c r="B245" s="4" t="s">
        <v>194</v>
      </c>
    </row>
    <row r="246" spans="1:63" ht="21.75" customHeight="1">
      <c r="G246" s="330" t="s">
        <v>239</v>
      </c>
      <c r="H246" s="331"/>
      <c r="I246" s="331"/>
      <c r="J246" s="331"/>
      <c r="K246" s="331"/>
      <c r="L246" s="331"/>
      <c r="M246" s="331"/>
      <c r="N246" s="332"/>
      <c r="O246" s="330" t="s">
        <v>238</v>
      </c>
      <c r="P246" s="331"/>
      <c r="Q246" s="331"/>
      <c r="R246" s="331"/>
      <c r="S246" s="331"/>
      <c r="T246" s="331"/>
      <c r="U246" s="331"/>
      <c r="V246" s="332"/>
      <c r="W246" s="325" t="s">
        <v>166</v>
      </c>
      <c r="X246" s="325"/>
      <c r="Y246" s="325"/>
      <c r="Z246" s="325"/>
      <c r="AA246" s="325"/>
      <c r="AB246" s="325"/>
      <c r="AC246" s="325"/>
      <c r="AD246" s="51"/>
      <c r="AE246" s="9"/>
      <c r="AF246" s="9"/>
      <c r="AG246" s="9"/>
      <c r="AH246" s="330" t="s">
        <v>239</v>
      </c>
      <c r="AI246" s="331"/>
      <c r="AJ246" s="331"/>
      <c r="AK246" s="331"/>
      <c r="AL246" s="331"/>
      <c r="AM246" s="331"/>
      <c r="AN246" s="331"/>
      <c r="AO246" s="332"/>
      <c r="AP246" s="330" t="s">
        <v>238</v>
      </c>
      <c r="AQ246" s="331"/>
      <c r="AR246" s="331"/>
      <c r="AS246" s="331"/>
      <c r="AT246" s="331"/>
      <c r="AU246" s="331"/>
      <c r="AV246" s="331"/>
      <c r="AW246" s="332"/>
      <c r="AX246" s="325" t="s">
        <v>166</v>
      </c>
      <c r="AY246" s="325"/>
      <c r="AZ246" s="325"/>
      <c r="BA246" s="325"/>
      <c r="BB246" s="325"/>
      <c r="BC246" s="325"/>
      <c r="BD246" s="325"/>
      <c r="BE246" s="52"/>
    </row>
    <row r="247" spans="1:63" s="57" customFormat="1" ht="24" customHeight="1">
      <c r="A247" s="53" t="s">
        <v>18</v>
      </c>
      <c r="B247" s="53" t="s">
        <v>19</v>
      </c>
      <c r="C247" s="53" t="s">
        <v>1</v>
      </c>
      <c r="D247" s="53" t="s">
        <v>2</v>
      </c>
      <c r="E247" s="53" t="s">
        <v>189</v>
      </c>
      <c r="F247" s="53" t="s">
        <v>190</v>
      </c>
      <c r="G247" s="53" t="s">
        <v>160</v>
      </c>
      <c r="H247" s="53" t="s">
        <v>3</v>
      </c>
      <c r="I247" s="53" t="s">
        <v>167</v>
      </c>
      <c r="J247" s="53" t="s">
        <v>3</v>
      </c>
      <c r="K247" s="53" t="s">
        <v>161</v>
      </c>
      <c r="L247" s="53" t="s">
        <v>3</v>
      </c>
      <c r="M247" s="161" t="s">
        <v>168</v>
      </c>
      <c r="N247" s="55" t="s">
        <v>169</v>
      </c>
      <c r="O247" s="53" t="s">
        <v>170</v>
      </c>
      <c r="P247" s="53" t="s">
        <v>3</v>
      </c>
      <c r="Q247" s="53" t="s">
        <v>162</v>
      </c>
      <c r="R247" s="53" t="s">
        <v>3</v>
      </c>
      <c r="S247" s="53" t="s">
        <v>180</v>
      </c>
      <c r="T247" s="53" t="s">
        <v>3</v>
      </c>
      <c r="U247" s="161" t="s">
        <v>174</v>
      </c>
      <c r="V247" s="55" t="s">
        <v>169</v>
      </c>
      <c r="W247" s="53" t="s">
        <v>172</v>
      </c>
      <c r="X247" s="53" t="s">
        <v>3</v>
      </c>
      <c r="Y247" s="53" t="s">
        <v>240</v>
      </c>
      <c r="Z247" s="53" t="s">
        <v>3</v>
      </c>
      <c r="AA247" s="53" t="s">
        <v>241</v>
      </c>
      <c r="AB247" s="53" t="s">
        <v>3</v>
      </c>
      <c r="AC247" s="161" t="s">
        <v>185</v>
      </c>
      <c r="AD247" s="55" t="s">
        <v>169</v>
      </c>
      <c r="AE247" s="159" t="s">
        <v>184</v>
      </c>
      <c r="AF247" s="64" t="s">
        <v>242</v>
      </c>
      <c r="AG247" s="53" t="s">
        <v>179</v>
      </c>
      <c r="AH247" s="53" t="s">
        <v>175</v>
      </c>
      <c r="AI247" s="53" t="s">
        <v>3</v>
      </c>
      <c r="AJ247" s="53" t="s">
        <v>181</v>
      </c>
      <c r="AK247" s="53" t="s">
        <v>3</v>
      </c>
      <c r="AL247" s="53" t="s">
        <v>176</v>
      </c>
      <c r="AM247" s="53" t="s">
        <v>3</v>
      </c>
      <c r="AN247" s="53" t="s">
        <v>168</v>
      </c>
      <c r="AO247" s="53" t="s">
        <v>169</v>
      </c>
      <c r="AP247" s="53" t="s">
        <v>4</v>
      </c>
      <c r="AQ247" s="53" t="s">
        <v>3</v>
      </c>
      <c r="AR247" s="53" t="s">
        <v>182</v>
      </c>
      <c r="AS247" s="53" t="s">
        <v>3</v>
      </c>
      <c r="AT247" s="53" t="s">
        <v>163</v>
      </c>
      <c r="AU247" s="53" t="s">
        <v>3</v>
      </c>
      <c r="AV247" s="53" t="s">
        <v>171</v>
      </c>
      <c r="AW247" s="53" t="s">
        <v>169</v>
      </c>
      <c r="AX247" s="53" t="s">
        <v>164</v>
      </c>
      <c r="AY247" s="53" t="s">
        <v>3</v>
      </c>
      <c r="AZ247" s="53" t="s">
        <v>177</v>
      </c>
      <c r="BA247" s="53" t="s">
        <v>3</v>
      </c>
      <c r="BB247" s="53" t="s">
        <v>183</v>
      </c>
      <c r="BC247" s="53" t="s">
        <v>3</v>
      </c>
      <c r="BD247" s="53" t="s">
        <v>185</v>
      </c>
      <c r="BE247" s="53" t="s">
        <v>169</v>
      </c>
      <c r="BF247" s="53" t="s">
        <v>186</v>
      </c>
      <c r="BG247" s="56" t="s">
        <v>242</v>
      </c>
      <c r="BH247" s="53" t="s">
        <v>178</v>
      </c>
      <c r="BI247" s="53" t="s">
        <v>173</v>
      </c>
      <c r="BJ247" s="53" t="s">
        <v>1216</v>
      </c>
      <c r="BK247" s="53" t="s">
        <v>179</v>
      </c>
    </row>
    <row r="248" spans="1:63" ht="24" customHeight="1">
      <c r="A248" s="284">
        <v>1</v>
      </c>
      <c r="B248" s="176" t="s">
        <v>1101</v>
      </c>
      <c r="C248" s="176" t="s">
        <v>479</v>
      </c>
      <c r="D248" s="176" t="s">
        <v>88</v>
      </c>
      <c r="E248" s="176" t="s">
        <v>1102</v>
      </c>
      <c r="F248" s="176" t="s">
        <v>16</v>
      </c>
      <c r="G248" s="152">
        <f>SaisieNote!H149</f>
        <v>11.333333333333334</v>
      </c>
      <c r="H248" s="43">
        <f t="shared" ref="H248:L248" si="445">IF(G248&gt;=9.995,5,0)</f>
        <v>5</v>
      </c>
      <c r="I248" s="42">
        <f>SaisieNote!K149</f>
        <v>9.6666666666666661</v>
      </c>
      <c r="J248" s="43">
        <f t="shared" si="445"/>
        <v>0</v>
      </c>
      <c r="K248" s="42">
        <f>SaisieNote!N149</f>
        <v>10</v>
      </c>
      <c r="L248" s="43">
        <f t="shared" si="445"/>
        <v>5</v>
      </c>
      <c r="M248" s="59">
        <f t="shared" ref="M248" si="446">((G248*4)+(I248*4)+(K248*4))/12</f>
        <v>10.333333333333334</v>
      </c>
      <c r="N248" s="45">
        <f t="shared" ref="N248" si="447">IF(M248&gt;=9.995,15,H248+J248+L248)</f>
        <v>15</v>
      </c>
      <c r="O248" s="42">
        <f>SaisieNote!P149</f>
        <v>13</v>
      </c>
      <c r="P248" s="43">
        <f t="shared" ref="P248:T248" si="448">IF(O248&gt;=9.995,3,0)</f>
        <v>3</v>
      </c>
      <c r="Q248" s="42">
        <f>SaisieNote!R149</f>
        <v>12.5</v>
      </c>
      <c r="R248" s="43">
        <f t="shared" si="448"/>
        <v>3</v>
      </c>
      <c r="S248" s="42">
        <f>SaisieNote!T149</f>
        <v>9</v>
      </c>
      <c r="T248" s="43">
        <f t="shared" si="448"/>
        <v>0</v>
      </c>
      <c r="U248" s="59">
        <f t="shared" ref="U248" si="449">((O248*3)+(Q248*3)+(S248*3))/9</f>
        <v>11.5</v>
      </c>
      <c r="V248" s="45">
        <f t="shared" ref="V248" si="450">IF(U248&gt;=9.995,9,P248+R248+T248)</f>
        <v>9</v>
      </c>
      <c r="W248" s="42">
        <f>SaisieNote!V149</f>
        <v>10</v>
      </c>
      <c r="X248" s="43">
        <f t="shared" ref="X248:AB248" si="451">IF(W248&gt;=9.995,2,0)</f>
        <v>2</v>
      </c>
      <c r="Y248" s="42">
        <f>SaisieNote!X149</f>
        <v>16</v>
      </c>
      <c r="Z248" s="43">
        <f t="shared" si="451"/>
        <v>2</v>
      </c>
      <c r="AA248" s="42">
        <f>SaisieNote!Z149</f>
        <v>14</v>
      </c>
      <c r="AB248" s="43">
        <f t="shared" si="451"/>
        <v>2</v>
      </c>
      <c r="AC248" s="59">
        <f t="shared" ref="AC248" si="452">((W248*2)+(Y248*2)+(AA248*2))/6</f>
        <v>13.333333333333334</v>
      </c>
      <c r="AD248" s="45">
        <f t="shared" ref="AD248" si="453">IF(AC248&gt;=9.995,6,X248+Z248+AB248)</f>
        <v>6</v>
      </c>
      <c r="AE248" s="160">
        <f t="shared" ref="AE248" si="454">((M248*12)+(U248*9)+(AC248*6))/27</f>
        <v>11.388888888888889</v>
      </c>
      <c r="AF248" s="46">
        <f t="shared" ref="AF248" si="455">IF(AE248&gt;=9.995,30,N248+V248+AD248)</f>
        <v>30</v>
      </c>
      <c r="AG248" s="81" t="str">
        <f t="shared" ref="AG248:AG267" si="456">IF(AE248&gt;=9.995,"Admis(e)","Rattrapage")</f>
        <v>Admis(e)</v>
      </c>
      <c r="AH248" s="25">
        <f>SaisieNote!AD149</f>
        <v>7.833333333333333</v>
      </c>
      <c r="AI248" s="216">
        <f t="shared" ref="AI248:AM248" si="457">IF(AH248&gt;=9.995,5,0)</f>
        <v>0</v>
      </c>
      <c r="AJ248" s="25">
        <f>SaisieNote!AG149</f>
        <v>14.5</v>
      </c>
      <c r="AK248" s="216">
        <f t="shared" si="457"/>
        <v>5</v>
      </c>
      <c r="AL248" s="25">
        <f>SaisieNote!AJ149</f>
        <v>10.333333333333334</v>
      </c>
      <c r="AM248" s="84">
        <f t="shared" si="457"/>
        <v>5</v>
      </c>
      <c r="AN248" s="44">
        <f t="shared" ref="AN248" si="458">((AH248*4)+(AJ248*4)+(AL248*4))/12</f>
        <v>10.888888888888888</v>
      </c>
      <c r="AO248" s="85">
        <f t="shared" ref="AO248" si="459">IF(AN248&gt;=9.995,15,AI248+AK248+AM248)</f>
        <v>15</v>
      </c>
      <c r="AP248" s="213">
        <f>SaisieNote!AL149</f>
        <v>8.5</v>
      </c>
      <c r="AQ248" s="213">
        <f t="shared" ref="AQ248:AU248" si="460">IF(AP248&gt;=9.995,3,0)</f>
        <v>0</v>
      </c>
      <c r="AR248" s="213">
        <f>SaisieNote!AN149</f>
        <v>13.5</v>
      </c>
      <c r="AS248" s="213">
        <f t="shared" si="460"/>
        <v>3</v>
      </c>
      <c r="AT248" s="213">
        <f>SaisieNote!AP149</f>
        <v>8</v>
      </c>
      <c r="AU248" s="84">
        <f t="shared" si="460"/>
        <v>0</v>
      </c>
      <c r="AV248" s="44">
        <f t="shared" ref="AV248" si="461">((AP248*3)+(AR248*3)+(AT248*3))/9</f>
        <v>10</v>
      </c>
      <c r="AW248" s="85">
        <f t="shared" ref="AW248" si="462">IF(AV248&gt;=9.995,9,AQ248+AS248+AU248)</f>
        <v>9</v>
      </c>
      <c r="AX248" s="67">
        <f>SaisieNote!AR149</f>
        <v>10</v>
      </c>
      <c r="AY248" s="84">
        <f t="shared" ref="AY248:BC248" si="463">IF(AX248&gt;=9.995,2,0)</f>
        <v>2</v>
      </c>
      <c r="AZ248" s="67">
        <f>SaisieNote!AT149</f>
        <v>14</v>
      </c>
      <c r="BA248" s="84">
        <f t="shared" si="463"/>
        <v>2</v>
      </c>
      <c r="BB248" s="67">
        <f>SaisieNote!AV149</f>
        <v>17</v>
      </c>
      <c r="BC248" s="84">
        <f t="shared" si="463"/>
        <v>2</v>
      </c>
      <c r="BD248" s="44">
        <f t="shared" ref="BD248" si="464">((AX248*2)+(AZ248*2)+(BB248*2))/6</f>
        <v>13.666666666666666</v>
      </c>
      <c r="BE248" s="85">
        <f t="shared" ref="BE248" si="465">IF(BD248&gt;=9.995,6,AY248+BA248+BC248)</f>
        <v>6</v>
      </c>
      <c r="BF248" s="60">
        <f t="shared" ref="BF248" si="466">((AN248*12)+(AV248*9)+(BD248*6))/27</f>
        <v>11.209876543209875</v>
      </c>
      <c r="BG248" s="61">
        <f t="shared" ref="BG248" si="467">IF(BF248&gt;=9.995,30,AO248+AW248+BE248)</f>
        <v>30</v>
      </c>
      <c r="BH248" s="62">
        <f t="shared" ref="BH248" si="468">(AE248+BF248)/2</f>
        <v>11.299382716049383</v>
      </c>
      <c r="BI248" s="61">
        <f t="shared" ref="BI248" si="469">IF(BH248&gt;=9.995,60,AF248+BG248)</f>
        <v>60</v>
      </c>
      <c r="BJ248" s="61">
        <f t="shared" ref="BJ248:BJ267" si="470">IF(BK248="Admis(e)",180, BI248)</f>
        <v>180</v>
      </c>
      <c r="BK248" s="81" t="str">
        <f t="shared" ref="BK248:BK267" si="471">IF(BH248&gt;=9.995,"Admis(e)","Ajourné(e )")</f>
        <v>Admis(e)</v>
      </c>
    </row>
    <row r="249" spans="1:63" ht="24" customHeight="1">
      <c r="A249" s="284">
        <v>2</v>
      </c>
      <c r="B249" s="176" t="s">
        <v>1103</v>
      </c>
      <c r="C249" s="176" t="s">
        <v>1105</v>
      </c>
      <c r="D249" s="176" t="s">
        <v>12</v>
      </c>
      <c r="E249" s="176" t="s">
        <v>1104</v>
      </c>
      <c r="F249" s="176" t="s">
        <v>95</v>
      </c>
      <c r="G249" s="152">
        <f>SaisieNote!H150</f>
        <v>11</v>
      </c>
      <c r="H249" s="43">
        <f t="shared" ref="H249:H267" si="472">IF(G249&gt;=9.995,5,0)</f>
        <v>5</v>
      </c>
      <c r="I249" s="42">
        <f>SaisieNote!K150</f>
        <v>10.333333333333334</v>
      </c>
      <c r="J249" s="43">
        <f t="shared" ref="J249:J267" si="473">IF(I249&gt;=9.995,5,0)</f>
        <v>5</v>
      </c>
      <c r="K249" s="42">
        <f>SaisieNote!N150</f>
        <v>12</v>
      </c>
      <c r="L249" s="43">
        <f t="shared" ref="L249:L267" si="474">IF(K249&gt;=9.995,5,0)</f>
        <v>5</v>
      </c>
      <c r="M249" s="59">
        <f t="shared" ref="M249:M267" si="475">((G249*4)+(I249*4)+(K249*4))/12</f>
        <v>11.111111111111112</v>
      </c>
      <c r="N249" s="45">
        <f t="shared" ref="N249:N267" si="476">IF(M249&gt;=9.995,15,H249+J249+L249)</f>
        <v>15</v>
      </c>
      <c r="O249" s="42">
        <f>SaisieNote!P150</f>
        <v>11</v>
      </c>
      <c r="P249" s="43">
        <f t="shared" ref="P249:P267" si="477">IF(O249&gt;=9.995,3,0)</f>
        <v>3</v>
      </c>
      <c r="Q249" s="42">
        <f>SaisieNote!R150</f>
        <v>11.5</v>
      </c>
      <c r="R249" s="43">
        <f t="shared" ref="R249:R267" si="478">IF(Q249&gt;=9.995,3,0)</f>
        <v>3</v>
      </c>
      <c r="S249" s="42">
        <f>SaisieNote!T150</f>
        <v>6.5</v>
      </c>
      <c r="T249" s="43">
        <f t="shared" ref="T249:T267" si="479">IF(S249&gt;=9.995,3,0)</f>
        <v>0</v>
      </c>
      <c r="U249" s="59">
        <f t="shared" ref="U249:U267" si="480">((O249*3)+(Q249*3)+(S249*3))/9</f>
        <v>9.6666666666666661</v>
      </c>
      <c r="V249" s="45">
        <f t="shared" ref="V249:V267" si="481">IF(U249&gt;=9.995,9,P249+R249+T249)</f>
        <v>6</v>
      </c>
      <c r="W249" s="42">
        <f>SaisieNote!V150</f>
        <v>8.5</v>
      </c>
      <c r="X249" s="43">
        <f t="shared" ref="X249:X267" si="482">IF(W249&gt;=9.995,2,0)</f>
        <v>0</v>
      </c>
      <c r="Y249" s="42">
        <f>SaisieNote!X150</f>
        <v>11</v>
      </c>
      <c r="Z249" s="43">
        <f t="shared" ref="Z249:Z267" si="483">IF(Y249&gt;=9.995,2,0)</f>
        <v>2</v>
      </c>
      <c r="AA249" s="42">
        <f>SaisieNote!Z150</f>
        <v>10</v>
      </c>
      <c r="AB249" s="43">
        <f t="shared" ref="AB249:AB267" si="484">IF(AA249&gt;=9.995,2,0)</f>
        <v>2</v>
      </c>
      <c r="AC249" s="59">
        <f t="shared" ref="AC249:AC267" si="485">((W249*2)+(Y249*2)+(AA249*2))/6</f>
        <v>9.8333333333333339</v>
      </c>
      <c r="AD249" s="45">
        <f t="shared" ref="AD249:AD267" si="486">IF(AC249&gt;=9.995,6,X249+Z249+AB249)</f>
        <v>4</v>
      </c>
      <c r="AE249" s="160">
        <f t="shared" ref="AE249:AE267" si="487">((M249*12)+(U249*9)+(AC249*6))/27</f>
        <v>10.345679012345681</v>
      </c>
      <c r="AF249" s="46">
        <f t="shared" ref="AF249:AF267" si="488">IF(AE249&gt;=9.995,30,N249+V249+AD249)</f>
        <v>30</v>
      </c>
      <c r="AG249" s="81" t="str">
        <f t="shared" si="456"/>
        <v>Admis(e)</v>
      </c>
      <c r="AH249" s="25">
        <f>SaisieNote!AD150</f>
        <v>10.833333333333334</v>
      </c>
      <c r="AI249" s="216">
        <f t="shared" ref="AI249:AI267" si="489">IF(AH249&gt;=9.995,5,0)</f>
        <v>5</v>
      </c>
      <c r="AJ249" s="25">
        <f>SaisieNote!AG150</f>
        <v>14.666666666666666</v>
      </c>
      <c r="AK249" s="216">
        <f t="shared" ref="AK249:AK267" si="490">IF(AJ249&gt;=9.995,5,0)</f>
        <v>5</v>
      </c>
      <c r="AL249" s="25">
        <f>SaisieNote!AJ150</f>
        <v>11</v>
      </c>
      <c r="AM249" s="84">
        <f t="shared" ref="AM249:AM267" si="491">IF(AL249&gt;=9.995,5,0)</f>
        <v>5</v>
      </c>
      <c r="AN249" s="44">
        <f t="shared" ref="AN249:AN267" si="492">((AH249*4)+(AJ249*4)+(AL249*4))/12</f>
        <v>12.166666666666666</v>
      </c>
      <c r="AO249" s="85">
        <f t="shared" ref="AO249:AO267" si="493">IF(AN249&gt;=9.995,15,AI249+AK249+AM249)</f>
        <v>15</v>
      </c>
      <c r="AP249" s="213">
        <f>SaisieNote!AL150</f>
        <v>10</v>
      </c>
      <c r="AQ249" s="213">
        <f t="shared" ref="AQ249:AQ267" si="494">IF(AP249&gt;=9.995,3,0)</f>
        <v>3</v>
      </c>
      <c r="AR249" s="213">
        <f>SaisieNote!AN150</f>
        <v>8.5</v>
      </c>
      <c r="AS249" s="213">
        <f t="shared" ref="AS249:AS267" si="495">IF(AR249&gt;=9.995,3,0)</f>
        <v>0</v>
      </c>
      <c r="AT249" s="213">
        <f>SaisieNote!AP150</f>
        <v>10</v>
      </c>
      <c r="AU249" s="84">
        <f t="shared" ref="AU249:AU267" si="496">IF(AT249&gt;=9.995,3,0)</f>
        <v>3</v>
      </c>
      <c r="AV249" s="44">
        <f t="shared" ref="AV249:AV267" si="497">((AP249*3)+(AR249*3)+(AT249*3))/9</f>
        <v>9.5</v>
      </c>
      <c r="AW249" s="85">
        <f t="shared" ref="AW249:AW267" si="498">IF(AV249&gt;=9.995,9,AQ249+AS249+AU249)</f>
        <v>6</v>
      </c>
      <c r="AX249" s="67">
        <f>SaisieNote!AR150</f>
        <v>9</v>
      </c>
      <c r="AY249" s="84">
        <f t="shared" ref="AY249:AY267" si="499">IF(AX249&gt;=9.995,2,0)</f>
        <v>0</v>
      </c>
      <c r="AZ249" s="67">
        <f>SaisieNote!AT150</f>
        <v>17</v>
      </c>
      <c r="BA249" s="84">
        <f t="shared" ref="BA249:BA267" si="500">IF(AZ249&gt;=9.995,2,0)</f>
        <v>2</v>
      </c>
      <c r="BB249" s="67">
        <f>SaisieNote!AV150</f>
        <v>13.5</v>
      </c>
      <c r="BC249" s="84">
        <f t="shared" ref="BC249:BC267" si="501">IF(BB249&gt;=9.995,2,0)</f>
        <v>2</v>
      </c>
      <c r="BD249" s="44">
        <f t="shared" ref="BD249:BD267" si="502">((AX249*2)+(AZ249*2)+(BB249*2))/6</f>
        <v>13.166666666666666</v>
      </c>
      <c r="BE249" s="85">
        <f t="shared" ref="BE249:BE267" si="503">IF(BD249&gt;=9.995,6,AY249+BA249+BC249)</f>
        <v>6</v>
      </c>
      <c r="BF249" s="60">
        <f t="shared" ref="BF249:BF267" si="504">((AN249*12)+(AV249*9)+(BD249*6))/27</f>
        <v>11.5</v>
      </c>
      <c r="BG249" s="61">
        <f t="shared" ref="BG249:BG267" si="505">IF(BF249&gt;=9.995,30,AO249+AW249+BE249)</f>
        <v>30</v>
      </c>
      <c r="BH249" s="62">
        <f t="shared" ref="BH249:BH267" si="506">(AE249+BF249)/2</f>
        <v>10.92283950617284</v>
      </c>
      <c r="BI249" s="61">
        <f t="shared" ref="BI249:BI267" si="507">IF(BH249&gt;=9.995,60,AF249+BG249)</f>
        <v>60</v>
      </c>
      <c r="BJ249" s="61">
        <f t="shared" si="470"/>
        <v>180</v>
      </c>
      <c r="BK249" s="81" t="str">
        <f t="shared" si="471"/>
        <v>Admis(e)</v>
      </c>
    </row>
    <row r="250" spans="1:63" ht="24" customHeight="1">
      <c r="A250" s="284">
        <v>3</v>
      </c>
      <c r="B250" s="176" t="s">
        <v>1107</v>
      </c>
      <c r="C250" s="176" t="s">
        <v>1109</v>
      </c>
      <c r="D250" s="176" t="s">
        <v>129</v>
      </c>
      <c r="E250" s="176" t="s">
        <v>1108</v>
      </c>
      <c r="F250" s="176" t="s">
        <v>63</v>
      </c>
      <c r="G250" s="152">
        <f>SaisieNote!H151</f>
        <v>8.5</v>
      </c>
      <c r="H250" s="43">
        <f t="shared" si="472"/>
        <v>0</v>
      </c>
      <c r="I250" s="42">
        <f>SaisieNote!K151</f>
        <v>7.666666666666667</v>
      </c>
      <c r="J250" s="43">
        <f t="shared" si="473"/>
        <v>0</v>
      </c>
      <c r="K250" s="42">
        <f>SaisieNote!N151</f>
        <v>9.5</v>
      </c>
      <c r="L250" s="43">
        <f t="shared" si="474"/>
        <v>0</v>
      </c>
      <c r="M250" s="59">
        <f t="shared" si="475"/>
        <v>8.5555555555555554</v>
      </c>
      <c r="N250" s="45">
        <f t="shared" si="476"/>
        <v>0</v>
      </c>
      <c r="O250" s="42">
        <f>SaisieNote!P151</f>
        <v>10</v>
      </c>
      <c r="P250" s="43">
        <f t="shared" si="477"/>
        <v>3</v>
      </c>
      <c r="Q250" s="42">
        <f>SaisieNote!R151</f>
        <v>5</v>
      </c>
      <c r="R250" s="43">
        <f t="shared" si="478"/>
        <v>0</v>
      </c>
      <c r="S250" s="42">
        <f>SaisieNote!T151</f>
        <v>6</v>
      </c>
      <c r="T250" s="43">
        <f t="shared" si="479"/>
        <v>0</v>
      </c>
      <c r="U250" s="59">
        <f t="shared" si="480"/>
        <v>7</v>
      </c>
      <c r="V250" s="45">
        <f t="shared" si="481"/>
        <v>3</v>
      </c>
      <c r="W250" s="42">
        <f>SaisieNote!V151</f>
        <v>1</v>
      </c>
      <c r="X250" s="43">
        <f t="shared" si="482"/>
        <v>0</v>
      </c>
      <c r="Y250" s="42">
        <f>SaisieNote!X151</f>
        <v>6</v>
      </c>
      <c r="Z250" s="43">
        <f t="shared" si="483"/>
        <v>0</v>
      </c>
      <c r="AA250" s="42">
        <f>SaisieNote!Z151</f>
        <v>8.5</v>
      </c>
      <c r="AB250" s="43">
        <f t="shared" si="484"/>
        <v>0</v>
      </c>
      <c r="AC250" s="59">
        <f t="shared" si="485"/>
        <v>5.166666666666667</v>
      </c>
      <c r="AD250" s="45">
        <f t="shared" si="486"/>
        <v>0</v>
      </c>
      <c r="AE250" s="160">
        <f t="shared" si="487"/>
        <v>7.2839506172839501</v>
      </c>
      <c r="AF250" s="46">
        <f t="shared" si="488"/>
        <v>3</v>
      </c>
      <c r="AG250" s="81" t="str">
        <f t="shared" si="456"/>
        <v>Rattrapage</v>
      </c>
      <c r="AH250" s="25">
        <f>SaisieNote!AD151</f>
        <v>8</v>
      </c>
      <c r="AI250" s="216">
        <f t="shared" si="489"/>
        <v>0</v>
      </c>
      <c r="AJ250" s="25">
        <f>SaisieNote!AG151</f>
        <v>12.833333333333334</v>
      </c>
      <c r="AK250" s="216">
        <f t="shared" si="490"/>
        <v>5</v>
      </c>
      <c r="AL250" s="25">
        <f>SaisieNote!AJ151</f>
        <v>8.3333333333333339</v>
      </c>
      <c r="AM250" s="84">
        <f t="shared" si="491"/>
        <v>0</v>
      </c>
      <c r="AN250" s="44">
        <f t="shared" si="492"/>
        <v>9.7222222222222232</v>
      </c>
      <c r="AO250" s="85">
        <f t="shared" si="493"/>
        <v>5</v>
      </c>
      <c r="AP250" s="213">
        <f>SaisieNote!AL151</f>
        <v>2.5</v>
      </c>
      <c r="AQ250" s="213">
        <f t="shared" si="494"/>
        <v>0</v>
      </c>
      <c r="AR250" s="213">
        <f>SaisieNote!AN151</f>
        <v>7</v>
      </c>
      <c r="AS250" s="213">
        <f t="shared" si="495"/>
        <v>0</v>
      </c>
      <c r="AT250" s="213">
        <f>SaisieNote!AP151</f>
        <v>13</v>
      </c>
      <c r="AU250" s="84">
        <f t="shared" si="496"/>
        <v>3</v>
      </c>
      <c r="AV250" s="44">
        <f t="shared" si="497"/>
        <v>7.5</v>
      </c>
      <c r="AW250" s="85">
        <f t="shared" si="498"/>
        <v>3</v>
      </c>
      <c r="AX250" s="67">
        <f>SaisieNote!AR151</f>
        <v>8</v>
      </c>
      <c r="AY250" s="84">
        <f t="shared" si="499"/>
        <v>0</v>
      </c>
      <c r="AZ250" s="67">
        <f>SaisieNote!AT151</f>
        <v>5</v>
      </c>
      <c r="BA250" s="84">
        <f t="shared" si="500"/>
        <v>0</v>
      </c>
      <c r="BB250" s="67">
        <f>SaisieNote!AV151</f>
        <v>12</v>
      </c>
      <c r="BC250" s="84">
        <f t="shared" si="501"/>
        <v>2</v>
      </c>
      <c r="BD250" s="44">
        <f t="shared" si="502"/>
        <v>8.3333333333333339</v>
      </c>
      <c r="BE250" s="85">
        <f t="shared" si="503"/>
        <v>2</v>
      </c>
      <c r="BF250" s="60">
        <f t="shared" si="504"/>
        <v>8.6728395061728403</v>
      </c>
      <c r="BG250" s="61">
        <f t="shared" si="505"/>
        <v>10</v>
      </c>
      <c r="BH250" s="62">
        <f t="shared" si="506"/>
        <v>7.9783950617283956</v>
      </c>
      <c r="BI250" s="61">
        <f t="shared" si="507"/>
        <v>13</v>
      </c>
      <c r="BJ250" s="61">
        <f t="shared" si="470"/>
        <v>13</v>
      </c>
      <c r="BK250" s="81" t="str">
        <f t="shared" si="471"/>
        <v>Ajourné(e )</v>
      </c>
    </row>
    <row r="251" spans="1:63" ht="24" customHeight="1">
      <c r="A251" s="284">
        <v>4</v>
      </c>
      <c r="B251" s="176" t="s">
        <v>1112</v>
      </c>
      <c r="C251" s="176" t="s">
        <v>137</v>
      </c>
      <c r="D251" s="176" t="s">
        <v>10</v>
      </c>
      <c r="E251" s="176" t="s">
        <v>1113</v>
      </c>
      <c r="F251" s="176" t="s">
        <v>8</v>
      </c>
      <c r="G251" s="152">
        <f>SaisieNote!H152</f>
        <v>10.166666666666666</v>
      </c>
      <c r="H251" s="43">
        <f t="shared" si="472"/>
        <v>5</v>
      </c>
      <c r="I251" s="42">
        <f>SaisieNote!K152</f>
        <v>13</v>
      </c>
      <c r="J251" s="43">
        <f t="shared" si="473"/>
        <v>5</v>
      </c>
      <c r="K251" s="42">
        <f>SaisieNote!N152</f>
        <v>8</v>
      </c>
      <c r="L251" s="43">
        <f t="shared" si="474"/>
        <v>0</v>
      </c>
      <c r="M251" s="59">
        <f t="shared" si="475"/>
        <v>10.388888888888888</v>
      </c>
      <c r="N251" s="45">
        <f t="shared" si="476"/>
        <v>15</v>
      </c>
      <c r="O251" s="42">
        <f>SaisieNote!P152</f>
        <v>13</v>
      </c>
      <c r="P251" s="43">
        <f t="shared" si="477"/>
        <v>3</v>
      </c>
      <c r="Q251" s="42">
        <f>SaisieNote!R152</f>
        <v>9.5</v>
      </c>
      <c r="R251" s="43">
        <f t="shared" si="478"/>
        <v>0</v>
      </c>
      <c r="S251" s="42">
        <f>SaisieNote!T152</f>
        <v>6</v>
      </c>
      <c r="T251" s="43">
        <f t="shared" si="479"/>
        <v>0</v>
      </c>
      <c r="U251" s="59">
        <f t="shared" si="480"/>
        <v>9.5</v>
      </c>
      <c r="V251" s="45">
        <f t="shared" si="481"/>
        <v>3</v>
      </c>
      <c r="W251" s="42">
        <f>SaisieNote!V152</f>
        <v>5</v>
      </c>
      <c r="X251" s="43">
        <f t="shared" si="482"/>
        <v>0</v>
      </c>
      <c r="Y251" s="42">
        <f>SaisieNote!X152</f>
        <v>11</v>
      </c>
      <c r="Z251" s="43">
        <f t="shared" si="483"/>
        <v>2</v>
      </c>
      <c r="AA251" s="42">
        <f>SaisieNote!Z152</f>
        <v>14</v>
      </c>
      <c r="AB251" s="43">
        <f t="shared" si="484"/>
        <v>2</v>
      </c>
      <c r="AC251" s="59">
        <f t="shared" si="485"/>
        <v>10</v>
      </c>
      <c r="AD251" s="45">
        <f t="shared" si="486"/>
        <v>6</v>
      </c>
      <c r="AE251" s="160">
        <f t="shared" si="487"/>
        <v>10.006172839506171</v>
      </c>
      <c r="AF251" s="46">
        <f t="shared" si="488"/>
        <v>30</v>
      </c>
      <c r="AG251" s="81" t="str">
        <f t="shared" si="456"/>
        <v>Admis(e)</v>
      </c>
      <c r="AH251" s="25">
        <f>SaisieNote!AD152</f>
        <v>10.666666666666666</v>
      </c>
      <c r="AI251" s="216">
        <f t="shared" si="489"/>
        <v>5</v>
      </c>
      <c r="AJ251" s="25">
        <f>SaisieNote!AG152</f>
        <v>13.166666666666666</v>
      </c>
      <c r="AK251" s="216">
        <f t="shared" si="490"/>
        <v>5</v>
      </c>
      <c r="AL251" s="25">
        <f>SaisieNote!AJ152</f>
        <v>11.666666666666666</v>
      </c>
      <c r="AM251" s="84">
        <f t="shared" si="491"/>
        <v>5</v>
      </c>
      <c r="AN251" s="44">
        <f t="shared" si="492"/>
        <v>11.833333333333334</v>
      </c>
      <c r="AO251" s="85">
        <f t="shared" si="493"/>
        <v>15</v>
      </c>
      <c r="AP251" s="213">
        <f>SaisieNote!AL152</f>
        <v>10</v>
      </c>
      <c r="AQ251" s="213">
        <f t="shared" si="494"/>
        <v>3</v>
      </c>
      <c r="AR251" s="213">
        <f>SaisieNote!AN152</f>
        <v>10</v>
      </c>
      <c r="AS251" s="213">
        <f t="shared" si="495"/>
        <v>3</v>
      </c>
      <c r="AT251" s="213">
        <f>SaisieNote!AP152</f>
        <v>15</v>
      </c>
      <c r="AU251" s="84">
        <f t="shared" si="496"/>
        <v>3</v>
      </c>
      <c r="AV251" s="44">
        <f t="shared" si="497"/>
        <v>11.666666666666666</v>
      </c>
      <c r="AW251" s="85">
        <f t="shared" si="498"/>
        <v>9</v>
      </c>
      <c r="AX251" s="67">
        <f>SaisieNote!AR152</f>
        <v>12</v>
      </c>
      <c r="AY251" s="84">
        <f t="shared" si="499"/>
        <v>2</v>
      </c>
      <c r="AZ251" s="67">
        <f>SaisieNote!AT152</f>
        <v>13.5</v>
      </c>
      <c r="BA251" s="84">
        <f t="shared" si="500"/>
        <v>2</v>
      </c>
      <c r="BB251" s="67">
        <f>SaisieNote!AV152</f>
        <v>11</v>
      </c>
      <c r="BC251" s="84">
        <f t="shared" si="501"/>
        <v>2</v>
      </c>
      <c r="BD251" s="44">
        <f t="shared" si="502"/>
        <v>12.166666666666666</v>
      </c>
      <c r="BE251" s="85">
        <f t="shared" si="503"/>
        <v>6</v>
      </c>
      <c r="BF251" s="60">
        <f t="shared" si="504"/>
        <v>11.851851851851851</v>
      </c>
      <c r="BG251" s="61">
        <f t="shared" si="505"/>
        <v>30</v>
      </c>
      <c r="BH251" s="62">
        <f t="shared" si="506"/>
        <v>10.929012345679011</v>
      </c>
      <c r="BI251" s="61">
        <f t="shared" si="507"/>
        <v>60</v>
      </c>
      <c r="BJ251" s="61">
        <f t="shared" si="470"/>
        <v>180</v>
      </c>
      <c r="BK251" s="81" t="str">
        <f t="shared" si="471"/>
        <v>Admis(e)</v>
      </c>
    </row>
    <row r="252" spans="1:63" ht="24" customHeight="1">
      <c r="A252" s="284">
        <v>5</v>
      </c>
      <c r="B252" s="176" t="s">
        <v>138</v>
      </c>
      <c r="C252" s="176" t="s">
        <v>137</v>
      </c>
      <c r="D252" s="176" t="s">
        <v>120</v>
      </c>
      <c r="E252" s="176" t="s">
        <v>1115</v>
      </c>
      <c r="F252" s="176" t="s">
        <v>5</v>
      </c>
      <c r="G252" s="152">
        <f>SaisieNote!H153</f>
        <v>11</v>
      </c>
      <c r="H252" s="43">
        <f t="shared" si="472"/>
        <v>5</v>
      </c>
      <c r="I252" s="42" t="e">
        <f>SaisieNote!K153</f>
        <v>#VALUE!</v>
      </c>
      <c r="J252" s="43" t="e">
        <f t="shared" si="473"/>
        <v>#VALUE!</v>
      </c>
      <c r="K252" s="42">
        <f>SaisieNote!N153</f>
        <v>11.08</v>
      </c>
      <c r="L252" s="43">
        <f t="shared" si="474"/>
        <v>5</v>
      </c>
      <c r="M252" s="59" t="e">
        <f t="shared" si="475"/>
        <v>#VALUE!</v>
      </c>
      <c r="N252" s="45" t="e">
        <f t="shared" si="476"/>
        <v>#VALUE!</v>
      </c>
      <c r="O252" s="42">
        <f>SaisieNote!P153</f>
        <v>13.5</v>
      </c>
      <c r="P252" s="43">
        <f t="shared" si="477"/>
        <v>3</v>
      </c>
      <c r="Q252" s="42">
        <f>SaisieNote!R153</f>
        <v>5</v>
      </c>
      <c r="R252" s="43">
        <f t="shared" si="478"/>
        <v>0</v>
      </c>
      <c r="S252" s="42">
        <f>SaisieNote!T153</f>
        <v>5</v>
      </c>
      <c r="T252" s="43">
        <f t="shared" si="479"/>
        <v>0</v>
      </c>
      <c r="U252" s="59">
        <f t="shared" si="480"/>
        <v>7.833333333333333</v>
      </c>
      <c r="V252" s="45">
        <f t="shared" si="481"/>
        <v>3</v>
      </c>
      <c r="W252" s="42">
        <f>SaisieNote!V153</f>
        <v>13</v>
      </c>
      <c r="X252" s="43">
        <f t="shared" si="482"/>
        <v>2</v>
      </c>
      <c r="Y252" s="42">
        <f>SaisieNote!X153</f>
        <v>6</v>
      </c>
      <c r="Z252" s="43">
        <f t="shared" si="483"/>
        <v>0</v>
      </c>
      <c r="AA252" s="42">
        <f>SaisieNote!Z153</f>
        <v>11</v>
      </c>
      <c r="AB252" s="43">
        <f t="shared" si="484"/>
        <v>2</v>
      </c>
      <c r="AC252" s="59">
        <f t="shared" si="485"/>
        <v>10</v>
      </c>
      <c r="AD252" s="45">
        <f t="shared" si="486"/>
        <v>6</v>
      </c>
      <c r="AE252" s="160" t="e">
        <f t="shared" si="487"/>
        <v>#VALUE!</v>
      </c>
      <c r="AF252" s="46" t="e">
        <f t="shared" si="488"/>
        <v>#VALUE!</v>
      </c>
      <c r="AG252" s="81" t="s">
        <v>1191</v>
      </c>
      <c r="AH252" s="25">
        <f>SaisieNote!AD153</f>
        <v>8.33</v>
      </c>
      <c r="AI252" s="216">
        <f t="shared" si="489"/>
        <v>0</v>
      </c>
      <c r="AJ252" s="25">
        <f>SaisieNote!AG153</f>
        <v>9.67</v>
      </c>
      <c r="AK252" s="216">
        <f t="shared" si="490"/>
        <v>0</v>
      </c>
      <c r="AL252" s="25">
        <f>SaisieNote!AJ153</f>
        <v>12</v>
      </c>
      <c r="AM252" s="84">
        <f t="shared" si="491"/>
        <v>5</v>
      </c>
      <c r="AN252" s="44">
        <f t="shared" si="492"/>
        <v>10</v>
      </c>
      <c r="AO252" s="85">
        <f t="shared" si="493"/>
        <v>15</v>
      </c>
      <c r="AP252" s="213">
        <f>SaisieNote!AL153</f>
        <v>11</v>
      </c>
      <c r="AQ252" s="213">
        <f t="shared" si="494"/>
        <v>3</v>
      </c>
      <c r="AR252" s="213">
        <f>SaisieNote!AN153</f>
        <v>15</v>
      </c>
      <c r="AS252" s="213">
        <f t="shared" si="495"/>
        <v>3</v>
      </c>
      <c r="AT252" s="213">
        <f>SaisieNote!AP153</f>
        <v>10</v>
      </c>
      <c r="AU252" s="84">
        <f t="shared" si="496"/>
        <v>3</v>
      </c>
      <c r="AV252" s="44">
        <f t="shared" si="497"/>
        <v>12</v>
      </c>
      <c r="AW252" s="85">
        <f t="shared" si="498"/>
        <v>9</v>
      </c>
      <c r="AX252" s="67">
        <f>SaisieNote!AR153</f>
        <v>10.5</v>
      </c>
      <c r="AY252" s="84">
        <f t="shared" si="499"/>
        <v>2</v>
      </c>
      <c r="AZ252" s="67">
        <f>SaisieNote!AT153</f>
        <v>11</v>
      </c>
      <c r="BA252" s="84">
        <f t="shared" si="500"/>
        <v>2</v>
      </c>
      <c r="BB252" s="67">
        <f>SaisieNote!AV153</f>
        <v>12.5</v>
      </c>
      <c r="BC252" s="84">
        <f t="shared" si="501"/>
        <v>2</v>
      </c>
      <c r="BD252" s="44">
        <f t="shared" si="502"/>
        <v>11.333333333333334</v>
      </c>
      <c r="BE252" s="85">
        <f t="shared" si="503"/>
        <v>6</v>
      </c>
      <c r="BF252" s="60">
        <f t="shared" si="504"/>
        <v>10.962962962962964</v>
      </c>
      <c r="BG252" s="61">
        <f t="shared" si="505"/>
        <v>30</v>
      </c>
      <c r="BH252" s="62" t="e">
        <f t="shared" si="506"/>
        <v>#VALUE!</v>
      </c>
      <c r="BI252" s="61" t="e">
        <f t="shared" si="507"/>
        <v>#VALUE!</v>
      </c>
      <c r="BJ252" s="61" t="e">
        <f t="shared" si="470"/>
        <v>#VALUE!</v>
      </c>
      <c r="BK252" s="296" t="s">
        <v>500</v>
      </c>
    </row>
    <row r="253" spans="1:63" ht="24" customHeight="1">
      <c r="A253" s="284">
        <v>6</v>
      </c>
      <c r="B253" s="176" t="s">
        <v>1116</v>
      </c>
      <c r="C253" s="176" t="s">
        <v>1118</v>
      </c>
      <c r="D253" s="176" t="s">
        <v>1119</v>
      </c>
      <c r="E253" s="176" t="s">
        <v>1117</v>
      </c>
      <c r="F253" s="176" t="s">
        <v>34</v>
      </c>
      <c r="G253" s="152">
        <f>SaisieNote!H154</f>
        <v>11.333333333333334</v>
      </c>
      <c r="H253" s="43">
        <f t="shared" si="472"/>
        <v>5</v>
      </c>
      <c r="I253" s="42">
        <f>SaisieNote!K154</f>
        <v>8.5</v>
      </c>
      <c r="J253" s="43">
        <f t="shared" si="473"/>
        <v>0</v>
      </c>
      <c r="K253" s="42">
        <f>SaisieNote!N154</f>
        <v>9.1666666666666661</v>
      </c>
      <c r="L253" s="43">
        <f t="shared" si="474"/>
        <v>0</v>
      </c>
      <c r="M253" s="59">
        <f t="shared" si="475"/>
        <v>9.6666666666666661</v>
      </c>
      <c r="N253" s="45">
        <f t="shared" si="476"/>
        <v>5</v>
      </c>
      <c r="O253" s="42">
        <f>SaisieNote!P154</f>
        <v>13</v>
      </c>
      <c r="P253" s="43">
        <f t="shared" si="477"/>
        <v>3</v>
      </c>
      <c r="Q253" s="42">
        <f>SaisieNote!R154</f>
        <v>8</v>
      </c>
      <c r="R253" s="43">
        <f t="shared" si="478"/>
        <v>0</v>
      </c>
      <c r="S253" s="42">
        <f>SaisieNote!T154</f>
        <v>8</v>
      </c>
      <c r="T253" s="43">
        <f t="shared" si="479"/>
        <v>0</v>
      </c>
      <c r="U253" s="59">
        <f t="shared" si="480"/>
        <v>9.6666666666666661</v>
      </c>
      <c r="V253" s="45">
        <f t="shared" si="481"/>
        <v>3</v>
      </c>
      <c r="W253" s="42">
        <f>SaisieNote!V154</f>
        <v>12.5</v>
      </c>
      <c r="X253" s="43">
        <f t="shared" si="482"/>
        <v>2</v>
      </c>
      <c r="Y253" s="42">
        <f>SaisieNote!X154</f>
        <v>13</v>
      </c>
      <c r="Z253" s="43">
        <f t="shared" si="483"/>
        <v>2</v>
      </c>
      <c r="AA253" s="42">
        <f>SaisieNote!Z154</f>
        <v>7.5</v>
      </c>
      <c r="AB253" s="43">
        <f t="shared" si="484"/>
        <v>0</v>
      </c>
      <c r="AC253" s="59">
        <f t="shared" si="485"/>
        <v>11</v>
      </c>
      <c r="AD253" s="45">
        <f t="shared" si="486"/>
        <v>6</v>
      </c>
      <c r="AE253" s="160">
        <f t="shared" si="487"/>
        <v>9.9629629629629637</v>
      </c>
      <c r="AF253" s="46">
        <f t="shared" si="488"/>
        <v>14</v>
      </c>
      <c r="AG253" s="81" t="str">
        <f t="shared" si="456"/>
        <v>Rattrapage</v>
      </c>
      <c r="AH253" s="25">
        <f>SaisieNote!AD154</f>
        <v>10.666666666666666</v>
      </c>
      <c r="AI253" s="216">
        <f t="shared" si="489"/>
        <v>5</v>
      </c>
      <c r="AJ253" s="25">
        <f>SaisieNote!AG154</f>
        <v>14.333333333333334</v>
      </c>
      <c r="AK253" s="216">
        <f t="shared" si="490"/>
        <v>5</v>
      </c>
      <c r="AL253" s="25">
        <f>SaisieNote!AJ154</f>
        <v>12.333333333333334</v>
      </c>
      <c r="AM253" s="84">
        <f t="shared" si="491"/>
        <v>5</v>
      </c>
      <c r="AN253" s="44">
        <f t="shared" si="492"/>
        <v>12.444444444444445</v>
      </c>
      <c r="AO253" s="85">
        <f t="shared" si="493"/>
        <v>15</v>
      </c>
      <c r="AP253" s="213">
        <f>SaisieNote!AL154</f>
        <v>6.5</v>
      </c>
      <c r="AQ253" s="213">
        <f t="shared" si="494"/>
        <v>0</v>
      </c>
      <c r="AR253" s="213">
        <f>SaisieNote!AN154</f>
        <v>12</v>
      </c>
      <c r="AS253" s="213">
        <f t="shared" si="495"/>
        <v>3</v>
      </c>
      <c r="AT253" s="213">
        <f>SaisieNote!AP154</f>
        <v>5</v>
      </c>
      <c r="AU253" s="84">
        <f t="shared" si="496"/>
        <v>0</v>
      </c>
      <c r="AV253" s="44">
        <f t="shared" si="497"/>
        <v>7.833333333333333</v>
      </c>
      <c r="AW253" s="85">
        <f t="shared" si="498"/>
        <v>3</v>
      </c>
      <c r="AX253" s="67">
        <f>SaisieNote!AR154</f>
        <v>8</v>
      </c>
      <c r="AY253" s="84">
        <f t="shared" si="499"/>
        <v>0</v>
      </c>
      <c r="AZ253" s="67">
        <f>SaisieNote!AT154</f>
        <v>10</v>
      </c>
      <c r="BA253" s="84">
        <f t="shared" si="500"/>
        <v>2</v>
      </c>
      <c r="BB253" s="67">
        <f>SaisieNote!AV154</f>
        <v>14.5</v>
      </c>
      <c r="BC253" s="84">
        <f t="shared" si="501"/>
        <v>2</v>
      </c>
      <c r="BD253" s="44">
        <f t="shared" si="502"/>
        <v>10.833333333333334</v>
      </c>
      <c r="BE253" s="85">
        <f t="shared" si="503"/>
        <v>6</v>
      </c>
      <c r="BF253" s="60">
        <f t="shared" si="504"/>
        <v>10.549382716049385</v>
      </c>
      <c r="BG253" s="61">
        <f t="shared" si="505"/>
        <v>30</v>
      </c>
      <c r="BH253" s="62">
        <f t="shared" si="506"/>
        <v>10.256172839506174</v>
      </c>
      <c r="BI253" s="61">
        <f t="shared" si="507"/>
        <v>60</v>
      </c>
      <c r="BJ253" s="61">
        <f t="shared" si="470"/>
        <v>180</v>
      </c>
      <c r="BK253" s="81" t="str">
        <f t="shared" si="471"/>
        <v>Admis(e)</v>
      </c>
    </row>
    <row r="254" spans="1:63" ht="24" customHeight="1">
      <c r="A254" s="284">
        <v>7</v>
      </c>
      <c r="B254" s="176" t="s">
        <v>480</v>
      </c>
      <c r="C254" s="176" t="s">
        <v>481</v>
      </c>
      <c r="D254" s="176" t="s">
        <v>51</v>
      </c>
      <c r="E254" s="176" t="s">
        <v>1120</v>
      </c>
      <c r="F254" s="176" t="s">
        <v>5</v>
      </c>
      <c r="G254" s="152">
        <f>SaisieNote!H155</f>
        <v>6.833333333333333</v>
      </c>
      <c r="H254" s="43">
        <f t="shared" si="472"/>
        <v>0</v>
      </c>
      <c r="I254" s="42">
        <f>SaisieNote!K155</f>
        <v>10</v>
      </c>
      <c r="J254" s="43">
        <f t="shared" si="473"/>
        <v>5</v>
      </c>
      <c r="K254" s="42">
        <f>SaisieNote!N155</f>
        <v>11.666666666666666</v>
      </c>
      <c r="L254" s="43">
        <f t="shared" si="474"/>
        <v>5</v>
      </c>
      <c r="M254" s="59">
        <f t="shared" si="475"/>
        <v>9.5</v>
      </c>
      <c r="N254" s="45">
        <f t="shared" si="476"/>
        <v>10</v>
      </c>
      <c r="O254" s="42">
        <f>SaisieNote!P155</f>
        <v>10.5</v>
      </c>
      <c r="P254" s="43">
        <f t="shared" si="477"/>
        <v>3</v>
      </c>
      <c r="Q254" s="42">
        <f>SaisieNote!R155</f>
        <v>10</v>
      </c>
      <c r="R254" s="43">
        <f t="shared" si="478"/>
        <v>3</v>
      </c>
      <c r="S254" s="42">
        <f>SaisieNote!T155</f>
        <v>15</v>
      </c>
      <c r="T254" s="43">
        <f t="shared" si="479"/>
        <v>3</v>
      </c>
      <c r="U254" s="59">
        <f t="shared" si="480"/>
        <v>11.833333333333334</v>
      </c>
      <c r="V254" s="45">
        <f t="shared" si="481"/>
        <v>9</v>
      </c>
      <c r="W254" s="42">
        <f>SaisieNote!V155</f>
        <v>10</v>
      </c>
      <c r="X254" s="43">
        <f t="shared" si="482"/>
        <v>2</v>
      </c>
      <c r="Y254" s="42">
        <f>SaisieNote!X155</f>
        <v>10</v>
      </c>
      <c r="Z254" s="43">
        <f t="shared" si="483"/>
        <v>2</v>
      </c>
      <c r="AA254" s="42">
        <f>SaisieNote!Z155</f>
        <v>11.5</v>
      </c>
      <c r="AB254" s="43">
        <f t="shared" si="484"/>
        <v>2</v>
      </c>
      <c r="AC254" s="59">
        <f t="shared" si="485"/>
        <v>10.5</v>
      </c>
      <c r="AD254" s="45">
        <f t="shared" si="486"/>
        <v>6</v>
      </c>
      <c r="AE254" s="160">
        <f t="shared" si="487"/>
        <v>10.5</v>
      </c>
      <c r="AF254" s="46">
        <f t="shared" si="488"/>
        <v>30</v>
      </c>
      <c r="AG254" s="81" t="str">
        <f t="shared" si="456"/>
        <v>Admis(e)</v>
      </c>
      <c r="AH254" s="25">
        <f>SaisieNote!AD155</f>
        <v>9.3333333333333339</v>
      </c>
      <c r="AI254" s="216">
        <f t="shared" si="489"/>
        <v>0</v>
      </c>
      <c r="AJ254" s="25">
        <f>SaisieNote!AG155</f>
        <v>13.333333333333334</v>
      </c>
      <c r="AK254" s="216">
        <f t="shared" si="490"/>
        <v>5</v>
      </c>
      <c r="AL254" s="25">
        <f>SaisieNote!AJ155</f>
        <v>12.5</v>
      </c>
      <c r="AM254" s="84">
        <f t="shared" si="491"/>
        <v>5</v>
      </c>
      <c r="AN254" s="44">
        <f t="shared" si="492"/>
        <v>11.722222222222223</v>
      </c>
      <c r="AO254" s="85">
        <f t="shared" si="493"/>
        <v>15</v>
      </c>
      <c r="AP254" s="213">
        <f>SaisieNote!AL155</f>
        <v>7</v>
      </c>
      <c r="AQ254" s="213">
        <f t="shared" si="494"/>
        <v>0</v>
      </c>
      <c r="AR254" s="213">
        <f>SaisieNote!AN155</f>
        <v>10.5</v>
      </c>
      <c r="AS254" s="213">
        <f t="shared" si="495"/>
        <v>3</v>
      </c>
      <c r="AT254" s="213">
        <f>SaisieNote!AP155</f>
        <v>5</v>
      </c>
      <c r="AU254" s="84">
        <f t="shared" si="496"/>
        <v>0</v>
      </c>
      <c r="AV254" s="44">
        <f t="shared" si="497"/>
        <v>7.5</v>
      </c>
      <c r="AW254" s="85">
        <f t="shared" si="498"/>
        <v>3</v>
      </c>
      <c r="AX254" s="67">
        <f>SaisieNote!AR155</f>
        <v>11</v>
      </c>
      <c r="AY254" s="84">
        <f t="shared" si="499"/>
        <v>2</v>
      </c>
      <c r="AZ254" s="67">
        <f>SaisieNote!AT155</f>
        <v>7.5</v>
      </c>
      <c r="BA254" s="84">
        <f t="shared" si="500"/>
        <v>0</v>
      </c>
      <c r="BB254" s="67">
        <f>SaisieNote!AV155</f>
        <v>12</v>
      </c>
      <c r="BC254" s="84">
        <f t="shared" si="501"/>
        <v>2</v>
      </c>
      <c r="BD254" s="44">
        <f t="shared" si="502"/>
        <v>10.166666666666666</v>
      </c>
      <c r="BE254" s="85">
        <f t="shared" si="503"/>
        <v>6</v>
      </c>
      <c r="BF254" s="60">
        <f t="shared" si="504"/>
        <v>9.9691358024691361</v>
      </c>
      <c r="BG254" s="61">
        <f t="shared" si="505"/>
        <v>24</v>
      </c>
      <c r="BH254" s="62">
        <f t="shared" si="506"/>
        <v>10.234567901234568</v>
      </c>
      <c r="BI254" s="61">
        <f t="shared" si="507"/>
        <v>60</v>
      </c>
      <c r="BJ254" s="61">
        <f t="shared" si="470"/>
        <v>180</v>
      </c>
      <c r="BK254" s="81" t="str">
        <f t="shared" si="471"/>
        <v>Admis(e)</v>
      </c>
    </row>
    <row r="255" spans="1:63" s="266" customFormat="1" ht="24" customHeight="1">
      <c r="A255" s="284">
        <v>8</v>
      </c>
      <c r="B255" s="255" t="s">
        <v>1121</v>
      </c>
      <c r="C255" s="255" t="s">
        <v>1123</v>
      </c>
      <c r="D255" s="255" t="s">
        <v>1124</v>
      </c>
      <c r="E255" s="255" t="s">
        <v>1122</v>
      </c>
      <c r="F255" s="255" t="s">
        <v>5</v>
      </c>
      <c r="G255" s="256">
        <f>SaisieNote!H156</f>
        <v>10.166666666666666</v>
      </c>
      <c r="H255" s="257">
        <f t="shared" si="472"/>
        <v>5</v>
      </c>
      <c r="I255" s="258">
        <f>SaisieNote!K156</f>
        <v>8.6666666666666661</v>
      </c>
      <c r="J255" s="257">
        <f t="shared" si="473"/>
        <v>0</v>
      </c>
      <c r="K255" s="258">
        <f>SaisieNote!N156</f>
        <v>11.666666666666666</v>
      </c>
      <c r="L255" s="257">
        <f t="shared" si="474"/>
        <v>5</v>
      </c>
      <c r="M255" s="259">
        <f t="shared" si="475"/>
        <v>10.166666666666666</v>
      </c>
      <c r="N255" s="257">
        <f t="shared" si="476"/>
        <v>15</v>
      </c>
      <c r="O255" s="258">
        <f>SaisieNote!P156</f>
        <v>7</v>
      </c>
      <c r="P255" s="257">
        <f t="shared" si="477"/>
        <v>0</v>
      </c>
      <c r="Q255" s="258">
        <f>SaisieNote!R156</f>
        <v>6</v>
      </c>
      <c r="R255" s="257">
        <f t="shared" si="478"/>
        <v>0</v>
      </c>
      <c r="S255" s="258">
        <f>SaisieNote!T156</f>
        <v>5.5</v>
      </c>
      <c r="T255" s="257">
        <f t="shared" si="479"/>
        <v>0</v>
      </c>
      <c r="U255" s="259">
        <f t="shared" si="480"/>
        <v>6.166666666666667</v>
      </c>
      <c r="V255" s="257">
        <f t="shared" si="481"/>
        <v>0</v>
      </c>
      <c r="W255" s="258">
        <f>SaisieNote!V156</f>
        <v>6.5</v>
      </c>
      <c r="X255" s="257">
        <f t="shared" si="482"/>
        <v>0</v>
      </c>
      <c r="Y255" s="258">
        <f>SaisieNote!X156</f>
        <v>7</v>
      </c>
      <c r="Z255" s="257">
        <f t="shared" si="483"/>
        <v>0</v>
      </c>
      <c r="AA255" s="258">
        <f>SaisieNote!Z156</f>
        <v>10</v>
      </c>
      <c r="AB255" s="257">
        <f t="shared" si="484"/>
        <v>2</v>
      </c>
      <c r="AC255" s="259">
        <f t="shared" si="485"/>
        <v>7.833333333333333</v>
      </c>
      <c r="AD255" s="257">
        <f t="shared" si="486"/>
        <v>2</v>
      </c>
      <c r="AE255" s="259">
        <f t="shared" si="487"/>
        <v>8.3148148148148149</v>
      </c>
      <c r="AF255" s="260">
        <f t="shared" si="488"/>
        <v>17</v>
      </c>
      <c r="AG255" s="261" t="str">
        <f t="shared" si="456"/>
        <v>Rattrapage</v>
      </c>
      <c r="AH255" s="262">
        <f>SaisieNote!AD156</f>
        <v>9.5</v>
      </c>
      <c r="AI255" s="268">
        <f t="shared" si="489"/>
        <v>0</v>
      </c>
      <c r="AJ255" s="262">
        <f>SaisieNote!AG156</f>
        <v>13</v>
      </c>
      <c r="AK255" s="268">
        <f t="shared" si="490"/>
        <v>5</v>
      </c>
      <c r="AL255" s="262">
        <f>SaisieNote!AJ156</f>
        <v>10.333333333333334</v>
      </c>
      <c r="AM255" s="263">
        <f t="shared" si="491"/>
        <v>5</v>
      </c>
      <c r="AN255" s="258">
        <f t="shared" si="492"/>
        <v>10.944444444444445</v>
      </c>
      <c r="AO255" s="264">
        <f t="shared" si="493"/>
        <v>15</v>
      </c>
      <c r="AP255" s="259">
        <f>SaisieNote!AL156</f>
        <v>4</v>
      </c>
      <c r="AQ255" s="259">
        <f t="shared" si="494"/>
        <v>0</v>
      </c>
      <c r="AR255" s="259">
        <f>SaisieNote!AN156</f>
        <v>9</v>
      </c>
      <c r="AS255" s="259">
        <f t="shared" si="495"/>
        <v>0</v>
      </c>
      <c r="AT255" s="259">
        <f>SaisieNote!AP156</f>
        <v>1</v>
      </c>
      <c r="AU255" s="263">
        <f t="shared" si="496"/>
        <v>0</v>
      </c>
      <c r="AV255" s="258">
        <f t="shared" si="497"/>
        <v>4.666666666666667</v>
      </c>
      <c r="AW255" s="264">
        <f t="shared" si="498"/>
        <v>0</v>
      </c>
      <c r="AX255" s="267">
        <f>SaisieNote!AR156</f>
        <v>12</v>
      </c>
      <c r="AY255" s="263">
        <f t="shared" si="499"/>
        <v>2</v>
      </c>
      <c r="AZ255" s="267">
        <f>SaisieNote!AT156</f>
        <v>10</v>
      </c>
      <c r="BA255" s="263">
        <f t="shared" si="500"/>
        <v>2</v>
      </c>
      <c r="BB255" s="267">
        <f>SaisieNote!AV156</f>
        <v>8</v>
      </c>
      <c r="BC255" s="263">
        <f t="shared" si="501"/>
        <v>0</v>
      </c>
      <c r="BD255" s="258">
        <f t="shared" si="502"/>
        <v>10</v>
      </c>
      <c r="BE255" s="264">
        <f t="shared" si="503"/>
        <v>6</v>
      </c>
      <c r="BF255" s="259">
        <f t="shared" si="504"/>
        <v>8.6419753086419764</v>
      </c>
      <c r="BG255" s="265">
        <f t="shared" si="505"/>
        <v>21</v>
      </c>
      <c r="BH255" s="262">
        <f t="shared" si="506"/>
        <v>8.4783950617283956</v>
      </c>
      <c r="BI255" s="265">
        <f t="shared" si="507"/>
        <v>38</v>
      </c>
      <c r="BJ255" s="265">
        <f t="shared" si="470"/>
        <v>38</v>
      </c>
      <c r="BK255" s="255" t="s">
        <v>500</v>
      </c>
    </row>
    <row r="256" spans="1:63" ht="24" customHeight="1">
      <c r="A256" s="284">
        <v>9</v>
      </c>
      <c r="B256" s="176" t="s">
        <v>139</v>
      </c>
      <c r="C256" s="176" t="s">
        <v>140</v>
      </c>
      <c r="D256" s="176" t="s">
        <v>14</v>
      </c>
      <c r="E256" s="176" t="s">
        <v>1128</v>
      </c>
      <c r="F256" s="176" t="s">
        <v>34</v>
      </c>
      <c r="G256" s="152">
        <f>SaisieNote!H157</f>
        <v>9.5</v>
      </c>
      <c r="H256" s="43">
        <f t="shared" si="472"/>
        <v>0</v>
      </c>
      <c r="I256" s="42">
        <f>SaisieNote!K157</f>
        <v>7</v>
      </c>
      <c r="J256" s="43">
        <f t="shared" si="473"/>
        <v>0</v>
      </c>
      <c r="K256" s="42">
        <f>SaisieNote!N157</f>
        <v>13.83</v>
      </c>
      <c r="L256" s="43">
        <f t="shared" si="474"/>
        <v>5</v>
      </c>
      <c r="M256" s="59">
        <f t="shared" si="475"/>
        <v>10.11</v>
      </c>
      <c r="N256" s="45">
        <f t="shared" si="476"/>
        <v>15</v>
      </c>
      <c r="O256" s="42">
        <f>SaisieNote!P157</f>
        <v>10</v>
      </c>
      <c r="P256" s="43">
        <f t="shared" si="477"/>
        <v>3</v>
      </c>
      <c r="Q256" s="42">
        <f>SaisieNote!R157</f>
        <v>12</v>
      </c>
      <c r="R256" s="43">
        <f t="shared" si="478"/>
        <v>3</v>
      </c>
      <c r="S256" s="42">
        <f>SaisieNote!T157</f>
        <v>9</v>
      </c>
      <c r="T256" s="43">
        <f t="shared" si="479"/>
        <v>0</v>
      </c>
      <c r="U256" s="59">
        <f t="shared" si="480"/>
        <v>10.333333333333334</v>
      </c>
      <c r="V256" s="45">
        <f t="shared" si="481"/>
        <v>9</v>
      </c>
      <c r="W256" s="42">
        <f>SaisieNote!V157</f>
        <v>5</v>
      </c>
      <c r="X256" s="43">
        <f t="shared" si="482"/>
        <v>0</v>
      </c>
      <c r="Y256" s="42">
        <f>SaisieNote!X157</f>
        <v>10</v>
      </c>
      <c r="Z256" s="43">
        <f t="shared" si="483"/>
        <v>2</v>
      </c>
      <c r="AA256" s="42">
        <f>SaisieNote!Z157</f>
        <v>13</v>
      </c>
      <c r="AB256" s="43">
        <f t="shared" si="484"/>
        <v>2</v>
      </c>
      <c r="AC256" s="59">
        <f t="shared" si="485"/>
        <v>9.3333333333333339</v>
      </c>
      <c r="AD256" s="45">
        <f t="shared" si="486"/>
        <v>4</v>
      </c>
      <c r="AE256" s="160">
        <f t="shared" si="487"/>
        <v>10.011851851851851</v>
      </c>
      <c r="AF256" s="46">
        <f t="shared" si="488"/>
        <v>30</v>
      </c>
      <c r="AG256" s="81" t="str">
        <f t="shared" si="456"/>
        <v>Admis(e)</v>
      </c>
      <c r="AH256" s="25">
        <f>SaisieNote!AD157</f>
        <v>9.33</v>
      </c>
      <c r="AI256" s="216">
        <f t="shared" si="489"/>
        <v>0</v>
      </c>
      <c r="AJ256" s="25">
        <f>SaisieNote!AG157</f>
        <v>13.5</v>
      </c>
      <c r="AK256" s="216">
        <f t="shared" si="490"/>
        <v>5</v>
      </c>
      <c r="AL256" s="25">
        <f>SaisieNote!AJ157</f>
        <v>10.67</v>
      </c>
      <c r="AM256" s="84">
        <f t="shared" si="491"/>
        <v>5</v>
      </c>
      <c r="AN256" s="44">
        <f t="shared" si="492"/>
        <v>11.166666666666666</v>
      </c>
      <c r="AO256" s="85">
        <f t="shared" si="493"/>
        <v>15</v>
      </c>
      <c r="AP256" s="213">
        <f>SaisieNote!AL157</f>
        <v>10</v>
      </c>
      <c r="AQ256" s="213">
        <f t="shared" si="494"/>
        <v>3</v>
      </c>
      <c r="AR256" s="213">
        <f>SaisieNote!AN157</f>
        <v>5</v>
      </c>
      <c r="AS256" s="213">
        <f t="shared" si="495"/>
        <v>0</v>
      </c>
      <c r="AT256" s="213">
        <f>SaisieNote!AP157</f>
        <v>7.5</v>
      </c>
      <c r="AU256" s="84">
        <f t="shared" si="496"/>
        <v>0</v>
      </c>
      <c r="AV256" s="44">
        <f t="shared" si="497"/>
        <v>7.5</v>
      </c>
      <c r="AW256" s="85">
        <f t="shared" si="498"/>
        <v>3</v>
      </c>
      <c r="AX256" s="67">
        <f>SaisieNote!AR157</f>
        <v>7</v>
      </c>
      <c r="AY256" s="84">
        <f t="shared" si="499"/>
        <v>0</v>
      </c>
      <c r="AZ256" s="67">
        <f>SaisieNote!AT157</f>
        <v>10.5</v>
      </c>
      <c r="BA256" s="84">
        <f t="shared" si="500"/>
        <v>2</v>
      </c>
      <c r="BB256" s="67">
        <f>SaisieNote!AV157</f>
        <v>12</v>
      </c>
      <c r="BC256" s="84">
        <f t="shared" si="501"/>
        <v>2</v>
      </c>
      <c r="BD256" s="44">
        <f t="shared" si="502"/>
        <v>9.8333333333333339</v>
      </c>
      <c r="BE256" s="85">
        <f t="shared" si="503"/>
        <v>4</v>
      </c>
      <c r="BF256" s="60">
        <f t="shared" si="504"/>
        <v>9.6481481481481488</v>
      </c>
      <c r="BG256" s="61">
        <f t="shared" si="505"/>
        <v>22</v>
      </c>
      <c r="BH256" s="62">
        <f t="shared" si="506"/>
        <v>9.83</v>
      </c>
      <c r="BI256" s="61">
        <f t="shared" si="507"/>
        <v>52</v>
      </c>
      <c r="BJ256" s="61">
        <f t="shared" si="470"/>
        <v>52</v>
      </c>
      <c r="BK256" s="296" t="s">
        <v>500</v>
      </c>
    </row>
    <row r="257" spans="1:64" ht="24" customHeight="1">
      <c r="A257" s="284">
        <v>10</v>
      </c>
      <c r="B257" s="176" t="s">
        <v>141</v>
      </c>
      <c r="C257" s="176" t="s">
        <v>142</v>
      </c>
      <c r="D257" s="176" t="s">
        <v>143</v>
      </c>
      <c r="E257" s="176" t="s">
        <v>1129</v>
      </c>
      <c r="F257" s="176" t="s">
        <v>5</v>
      </c>
      <c r="G257" s="152">
        <f>SaisieNote!H158</f>
        <v>11</v>
      </c>
      <c r="H257" s="43">
        <f t="shared" si="472"/>
        <v>5</v>
      </c>
      <c r="I257" s="42">
        <f>SaisieNote!K158</f>
        <v>8.6666666666666661</v>
      </c>
      <c r="J257" s="43">
        <f t="shared" si="473"/>
        <v>0</v>
      </c>
      <c r="K257" s="42">
        <f>SaisieNote!N158</f>
        <v>7.5</v>
      </c>
      <c r="L257" s="43">
        <f t="shared" si="474"/>
        <v>0</v>
      </c>
      <c r="M257" s="59">
        <f t="shared" si="475"/>
        <v>9.0555555555555554</v>
      </c>
      <c r="N257" s="45">
        <f t="shared" si="476"/>
        <v>5</v>
      </c>
      <c r="O257" s="42">
        <f>SaisieNote!P158</f>
        <v>6</v>
      </c>
      <c r="P257" s="43">
        <f t="shared" si="477"/>
        <v>0</v>
      </c>
      <c r="Q257" s="42">
        <f>SaisieNote!R158</f>
        <v>10</v>
      </c>
      <c r="R257" s="43">
        <f t="shared" si="478"/>
        <v>3</v>
      </c>
      <c r="S257" s="42">
        <f>SaisieNote!T158</f>
        <v>15</v>
      </c>
      <c r="T257" s="43">
        <f t="shared" si="479"/>
        <v>3</v>
      </c>
      <c r="U257" s="59">
        <f t="shared" si="480"/>
        <v>10.333333333333334</v>
      </c>
      <c r="V257" s="45">
        <f t="shared" si="481"/>
        <v>9</v>
      </c>
      <c r="W257" s="42">
        <f>SaisieNote!V158</f>
        <v>1.5</v>
      </c>
      <c r="X257" s="43">
        <f t="shared" si="482"/>
        <v>0</v>
      </c>
      <c r="Y257" s="42">
        <f>SaisieNote!X158</f>
        <v>11</v>
      </c>
      <c r="Z257" s="43">
        <f t="shared" si="483"/>
        <v>2</v>
      </c>
      <c r="AA257" s="42">
        <f>SaisieNote!Z158</f>
        <v>10</v>
      </c>
      <c r="AB257" s="43">
        <f t="shared" si="484"/>
        <v>2</v>
      </c>
      <c r="AC257" s="59">
        <f t="shared" si="485"/>
        <v>7.5</v>
      </c>
      <c r="AD257" s="45">
        <f t="shared" si="486"/>
        <v>4</v>
      </c>
      <c r="AE257" s="160">
        <f t="shared" si="487"/>
        <v>9.1358024691358022</v>
      </c>
      <c r="AF257" s="46">
        <f t="shared" si="488"/>
        <v>18</v>
      </c>
      <c r="AG257" s="81" t="str">
        <f t="shared" si="456"/>
        <v>Rattrapage</v>
      </c>
      <c r="AH257" s="25">
        <f>SaisieNote!AD158</f>
        <v>9</v>
      </c>
      <c r="AI257" s="216">
        <f t="shared" si="489"/>
        <v>0</v>
      </c>
      <c r="AJ257" s="25">
        <f>SaisieNote!AG158</f>
        <v>10.67</v>
      </c>
      <c r="AK257" s="216">
        <f t="shared" si="490"/>
        <v>5</v>
      </c>
      <c r="AL257" s="25">
        <f>SaisieNote!AJ158</f>
        <v>10.5</v>
      </c>
      <c r="AM257" s="84">
        <f t="shared" si="491"/>
        <v>5</v>
      </c>
      <c r="AN257" s="44">
        <f t="shared" si="492"/>
        <v>10.056666666666667</v>
      </c>
      <c r="AO257" s="85">
        <f t="shared" si="493"/>
        <v>15</v>
      </c>
      <c r="AP257" s="213">
        <f>SaisieNote!AL158</f>
        <v>5</v>
      </c>
      <c r="AQ257" s="213">
        <f t="shared" si="494"/>
        <v>0</v>
      </c>
      <c r="AR257" s="213">
        <f>SaisieNote!AN158</f>
        <v>10</v>
      </c>
      <c r="AS257" s="213">
        <f t="shared" si="495"/>
        <v>3</v>
      </c>
      <c r="AT257" s="213">
        <f>SaisieNote!AP158</f>
        <v>10</v>
      </c>
      <c r="AU257" s="84">
        <f t="shared" si="496"/>
        <v>3</v>
      </c>
      <c r="AV257" s="44">
        <f t="shared" si="497"/>
        <v>8.3333333333333339</v>
      </c>
      <c r="AW257" s="85">
        <f t="shared" si="498"/>
        <v>6</v>
      </c>
      <c r="AX257" s="67">
        <f>SaisieNote!AR158</f>
        <v>10</v>
      </c>
      <c r="AY257" s="84">
        <f t="shared" si="499"/>
        <v>2</v>
      </c>
      <c r="AZ257" s="67">
        <f>SaisieNote!AT158</f>
        <v>10</v>
      </c>
      <c r="BA257" s="84">
        <f t="shared" si="500"/>
        <v>2</v>
      </c>
      <c r="BB257" s="67">
        <f>SaisieNote!AV158</f>
        <v>12</v>
      </c>
      <c r="BC257" s="84">
        <f t="shared" si="501"/>
        <v>2</v>
      </c>
      <c r="BD257" s="44">
        <f t="shared" si="502"/>
        <v>10.666666666666666</v>
      </c>
      <c r="BE257" s="85">
        <f t="shared" si="503"/>
        <v>6</v>
      </c>
      <c r="BF257" s="60">
        <f t="shared" si="504"/>
        <v>9.6177777777777784</v>
      </c>
      <c r="BG257" s="61">
        <f t="shared" si="505"/>
        <v>27</v>
      </c>
      <c r="BH257" s="62">
        <f t="shared" si="506"/>
        <v>9.3767901234567894</v>
      </c>
      <c r="BI257" s="61">
        <f t="shared" si="507"/>
        <v>45</v>
      </c>
      <c r="BJ257" s="61">
        <f t="shared" si="470"/>
        <v>45</v>
      </c>
      <c r="BK257" s="296" t="s">
        <v>500</v>
      </c>
    </row>
    <row r="258" spans="1:64" ht="24" customHeight="1">
      <c r="A258" s="284">
        <v>11</v>
      </c>
      <c r="B258" s="176" t="s">
        <v>1130</v>
      </c>
      <c r="C258" s="176" t="s">
        <v>1132</v>
      </c>
      <c r="D258" s="176" t="s">
        <v>1133</v>
      </c>
      <c r="E258" s="176" t="s">
        <v>1131</v>
      </c>
      <c r="F258" s="176" t="s">
        <v>86</v>
      </c>
      <c r="G258" s="152">
        <f>SaisieNote!H159</f>
        <v>10.833333333333334</v>
      </c>
      <c r="H258" s="43">
        <f t="shared" si="472"/>
        <v>5</v>
      </c>
      <c r="I258" s="42">
        <f>SaisieNote!K159</f>
        <v>9.3333333333333339</v>
      </c>
      <c r="J258" s="43">
        <f t="shared" si="473"/>
        <v>0</v>
      </c>
      <c r="K258" s="42">
        <f>SaisieNote!N159</f>
        <v>8.6666666666666661</v>
      </c>
      <c r="L258" s="43">
        <f t="shared" si="474"/>
        <v>0</v>
      </c>
      <c r="M258" s="59">
        <f t="shared" si="475"/>
        <v>9.6111111111111125</v>
      </c>
      <c r="N258" s="45">
        <f t="shared" si="476"/>
        <v>5</v>
      </c>
      <c r="O258" s="42">
        <f>SaisieNote!P159</f>
        <v>13</v>
      </c>
      <c r="P258" s="43">
        <f t="shared" si="477"/>
        <v>3</v>
      </c>
      <c r="Q258" s="42">
        <f>SaisieNote!R159</f>
        <v>11</v>
      </c>
      <c r="R258" s="43">
        <f t="shared" si="478"/>
        <v>3</v>
      </c>
      <c r="S258" s="42">
        <f>SaisieNote!T159</f>
        <v>13</v>
      </c>
      <c r="T258" s="43">
        <f t="shared" si="479"/>
        <v>3</v>
      </c>
      <c r="U258" s="59">
        <f t="shared" si="480"/>
        <v>12.333333333333334</v>
      </c>
      <c r="V258" s="45">
        <f t="shared" si="481"/>
        <v>9</v>
      </c>
      <c r="W258" s="42">
        <f>SaisieNote!V159</f>
        <v>11</v>
      </c>
      <c r="X258" s="43">
        <f t="shared" si="482"/>
        <v>2</v>
      </c>
      <c r="Y258" s="42">
        <f>SaisieNote!X159</f>
        <v>7</v>
      </c>
      <c r="Z258" s="43">
        <f t="shared" si="483"/>
        <v>0</v>
      </c>
      <c r="AA258" s="42">
        <f>SaisieNote!Z159</f>
        <v>10</v>
      </c>
      <c r="AB258" s="43">
        <f t="shared" si="484"/>
        <v>2</v>
      </c>
      <c r="AC258" s="59">
        <f t="shared" si="485"/>
        <v>9.3333333333333339</v>
      </c>
      <c r="AD258" s="45">
        <f t="shared" si="486"/>
        <v>4</v>
      </c>
      <c r="AE258" s="160">
        <f t="shared" si="487"/>
        <v>10.456790123456791</v>
      </c>
      <c r="AF258" s="46">
        <f t="shared" si="488"/>
        <v>30</v>
      </c>
      <c r="AG258" s="81" t="str">
        <f t="shared" si="456"/>
        <v>Admis(e)</v>
      </c>
      <c r="AH258" s="25">
        <f>SaisieNote!AD159</f>
        <v>10.166666666666666</v>
      </c>
      <c r="AI258" s="216">
        <f t="shared" si="489"/>
        <v>5</v>
      </c>
      <c r="AJ258" s="25">
        <f>SaisieNote!AG159</f>
        <v>10.166666666666666</v>
      </c>
      <c r="AK258" s="216">
        <f t="shared" si="490"/>
        <v>5</v>
      </c>
      <c r="AL258" s="25">
        <f>SaisieNote!AJ159</f>
        <v>10.666666666666666</v>
      </c>
      <c r="AM258" s="84">
        <f t="shared" si="491"/>
        <v>5</v>
      </c>
      <c r="AN258" s="44">
        <f t="shared" si="492"/>
        <v>10.333333333333334</v>
      </c>
      <c r="AO258" s="85">
        <f t="shared" si="493"/>
        <v>15</v>
      </c>
      <c r="AP258" s="213">
        <f>SaisieNote!AL159</f>
        <v>10</v>
      </c>
      <c r="AQ258" s="213">
        <f t="shared" si="494"/>
        <v>3</v>
      </c>
      <c r="AR258" s="213">
        <f>SaisieNote!AN159</f>
        <v>11.5</v>
      </c>
      <c r="AS258" s="213">
        <f t="shared" si="495"/>
        <v>3</v>
      </c>
      <c r="AT258" s="213">
        <f>SaisieNote!AP159</f>
        <v>11</v>
      </c>
      <c r="AU258" s="84">
        <f t="shared" si="496"/>
        <v>3</v>
      </c>
      <c r="AV258" s="44">
        <f t="shared" si="497"/>
        <v>10.833333333333334</v>
      </c>
      <c r="AW258" s="85">
        <f t="shared" si="498"/>
        <v>9</v>
      </c>
      <c r="AX258" s="67">
        <f>SaisieNote!AR159</f>
        <v>10</v>
      </c>
      <c r="AY258" s="84">
        <f t="shared" si="499"/>
        <v>2</v>
      </c>
      <c r="AZ258" s="67">
        <f>SaisieNote!AT159</f>
        <v>10.5</v>
      </c>
      <c r="BA258" s="84">
        <f t="shared" si="500"/>
        <v>2</v>
      </c>
      <c r="BB258" s="67">
        <f>SaisieNote!AV159</f>
        <v>11</v>
      </c>
      <c r="BC258" s="84">
        <f t="shared" si="501"/>
        <v>2</v>
      </c>
      <c r="BD258" s="44">
        <f t="shared" si="502"/>
        <v>10.5</v>
      </c>
      <c r="BE258" s="85">
        <f t="shared" si="503"/>
        <v>6</v>
      </c>
      <c r="BF258" s="60">
        <f t="shared" si="504"/>
        <v>10.537037037037036</v>
      </c>
      <c r="BG258" s="61">
        <f t="shared" si="505"/>
        <v>30</v>
      </c>
      <c r="BH258" s="62">
        <f t="shared" si="506"/>
        <v>10.496913580246915</v>
      </c>
      <c r="BI258" s="61">
        <f t="shared" si="507"/>
        <v>60</v>
      </c>
      <c r="BJ258" s="61">
        <f t="shared" si="470"/>
        <v>180</v>
      </c>
      <c r="BK258" s="81" t="str">
        <f t="shared" si="471"/>
        <v>Admis(e)</v>
      </c>
    </row>
    <row r="259" spans="1:64" ht="24" customHeight="1">
      <c r="A259" s="284">
        <v>12</v>
      </c>
      <c r="B259" s="176" t="s">
        <v>1134</v>
      </c>
      <c r="C259" s="176" t="s">
        <v>1136</v>
      </c>
      <c r="D259" s="176" t="s">
        <v>90</v>
      </c>
      <c r="E259" s="176" t="s">
        <v>1135</v>
      </c>
      <c r="F259" s="176" t="s">
        <v>45</v>
      </c>
      <c r="G259" s="152">
        <f>SaisieNote!H160</f>
        <v>10</v>
      </c>
      <c r="H259" s="43">
        <f t="shared" si="472"/>
        <v>5</v>
      </c>
      <c r="I259" s="42">
        <f>SaisieNote!K160</f>
        <v>11.5</v>
      </c>
      <c r="J259" s="43">
        <f t="shared" si="473"/>
        <v>5</v>
      </c>
      <c r="K259" s="42">
        <f>SaisieNote!N160</f>
        <v>12.666666666666666</v>
      </c>
      <c r="L259" s="43">
        <f t="shared" si="474"/>
        <v>5</v>
      </c>
      <c r="M259" s="59">
        <f t="shared" si="475"/>
        <v>11.388888888888888</v>
      </c>
      <c r="N259" s="45">
        <f t="shared" si="476"/>
        <v>15</v>
      </c>
      <c r="O259" s="42">
        <f>SaisieNote!P160</f>
        <v>13</v>
      </c>
      <c r="P259" s="43">
        <f t="shared" si="477"/>
        <v>3</v>
      </c>
      <c r="Q259" s="42">
        <f>SaisieNote!R160</f>
        <v>8</v>
      </c>
      <c r="R259" s="43">
        <f t="shared" si="478"/>
        <v>0</v>
      </c>
      <c r="S259" s="42">
        <f>SaisieNote!T160</f>
        <v>9.5</v>
      </c>
      <c r="T259" s="43">
        <f t="shared" si="479"/>
        <v>0</v>
      </c>
      <c r="U259" s="59">
        <f t="shared" si="480"/>
        <v>10.166666666666666</v>
      </c>
      <c r="V259" s="45">
        <f t="shared" si="481"/>
        <v>9</v>
      </c>
      <c r="W259" s="42">
        <f>SaisieNote!V160</f>
        <v>7.5</v>
      </c>
      <c r="X259" s="43">
        <f t="shared" si="482"/>
        <v>0</v>
      </c>
      <c r="Y259" s="42">
        <f>SaisieNote!X160</f>
        <v>10</v>
      </c>
      <c r="Z259" s="43">
        <f t="shared" si="483"/>
        <v>2</v>
      </c>
      <c r="AA259" s="42">
        <f>SaisieNote!Z160</f>
        <v>7.5</v>
      </c>
      <c r="AB259" s="43">
        <f t="shared" si="484"/>
        <v>0</v>
      </c>
      <c r="AC259" s="59">
        <f t="shared" si="485"/>
        <v>8.3333333333333339</v>
      </c>
      <c r="AD259" s="45">
        <f t="shared" si="486"/>
        <v>2</v>
      </c>
      <c r="AE259" s="160">
        <f t="shared" si="487"/>
        <v>10.302469135802468</v>
      </c>
      <c r="AF259" s="46">
        <f t="shared" si="488"/>
        <v>30</v>
      </c>
      <c r="AG259" s="81" t="str">
        <f t="shared" si="456"/>
        <v>Admis(e)</v>
      </c>
      <c r="AH259" s="25">
        <f>SaisieNote!AD160</f>
        <v>10.166666666666666</v>
      </c>
      <c r="AI259" s="216">
        <f t="shared" si="489"/>
        <v>5</v>
      </c>
      <c r="AJ259" s="25">
        <f>SaisieNote!AG160</f>
        <v>12.833333333333334</v>
      </c>
      <c r="AK259" s="216">
        <f t="shared" si="490"/>
        <v>5</v>
      </c>
      <c r="AL259" s="25">
        <f>SaisieNote!AJ160</f>
        <v>13</v>
      </c>
      <c r="AM259" s="84">
        <f t="shared" si="491"/>
        <v>5</v>
      </c>
      <c r="AN259" s="44">
        <f t="shared" si="492"/>
        <v>12</v>
      </c>
      <c r="AO259" s="85">
        <f t="shared" si="493"/>
        <v>15</v>
      </c>
      <c r="AP259" s="213">
        <f>SaisieNote!AL160</f>
        <v>4.5</v>
      </c>
      <c r="AQ259" s="213">
        <f t="shared" si="494"/>
        <v>0</v>
      </c>
      <c r="AR259" s="213">
        <f>SaisieNote!AN160</f>
        <v>6</v>
      </c>
      <c r="AS259" s="213">
        <f t="shared" si="495"/>
        <v>0</v>
      </c>
      <c r="AT259" s="213">
        <f>SaisieNote!AP160</f>
        <v>10</v>
      </c>
      <c r="AU259" s="84">
        <f t="shared" si="496"/>
        <v>3</v>
      </c>
      <c r="AV259" s="44">
        <f t="shared" si="497"/>
        <v>6.833333333333333</v>
      </c>
      <c r="AW259" s="85">
        <f t="shared" si="498"/>
        <v>3</v>
      </c>
      <c r="AX259" s="67">
        <f>SaisieNote!AR160</f>
        <v>8</v>
      </c>
      <c r="AY259" s="84">
        <f t="shared" si="499"/>
        <v>0</v>
      </c>
      <c r="AZ259" s="67">
        <f>SaisieNote!AT160</f>
        <v>10.5</v>
      </c>
      <c r="BA259" s="84">
        <f t="shared" si="500"/>
        <v>2</v>
      </c>
      <c r="BB259" s="67">
        <f>SaisieNote!AV160</f>
        <v>12</v>
      </c>
      <c r="BC259" s="84">
        <f t="shared" si="501"/>
        <v>2</v>
      </c>
      <c r="BD259" s="44">
        <f t="shared" si="502"/>
        <v>10.166666666666666</v>
      </c>
      <c r="BE259" s="85">
        <f t="shared" si="503"/>
        <v>6</v>
      </c>
      <c r="BF259" s="60">
        <f t="shared" si="504"/>
        <v>9.8703703703703702</v>
      </c>
      <c r="BG259" s="61">
        <f t="shared" si="505"/>
        <v>24</v>
      </c>
      <c r="BH259" s="62">
        <f t="shared" si="506"/>
        <v>10.086419753086419</v>
      </c>
      <c r="BI259" s="61">
        <f t="shared" si="507"/>
        <v>60</v>
      </c>
      <c r="BJ259" s="61">
        <f t="shared" si="470"/>
        <v>180</v>
      </c>
      <c r="BK259" s="81" t="str">
        <f t="shared" si="471"/>
        <v>Admis(e)</v>
      </c>
    </row>
    <row r="260" spans="1:64" ht="24" customHeight="1">
      <c r="A260" s="284">
        <v>13</v>
      </c>
      <c r="B260" s="176" t="s">
        <v>1146</v>
      </c>
      <c r="C260" s="176" t="s">
        <v>486</v>
      </c>
      <c r="D260" s="176" t="s">
        <v>1148</v>
      </c>
      <c r="E260" s="176" t="s">
        <v>1147</v>
      </c>
      <c r="F260" s="176" t="s">
        <v>16</v>
      </c>
      <c r="G260" s="152">
        <f>SaisieNote!H161</f>
        <v>11</v>
      </c>
      <c r="H260" s="43">
        <f t="shared" si="472"/>
        <v>5</v>
      </c>
      <c r="I260" s="42">
        <f>SaisieNote!K161</f>
        <v>11.166666666666666</v>
      </c>
      <c r="J260" s="43">
        <f t="shared" si="473"/>
        <v>5</v>
      </c>
      <c r="K260" s="42">
        <f>SaisieNote!N161</f>
        <v>10.833333333333334</v>
      </c>
      <c r="L260" s="43">
        <f t="shared" si="474"/>
        <v>5</v>
      </c>
      <c r="M260" s="59">
        <f t="shared" si="475"/>
        <v>11</v>
      </c>
      <c r="N260" s="45">
        <f t="shared" si="476"/>
        <v>15</v>
      </c>
      <c r="O260" s="42">
        <f>SaisieNote!P161</f>
        <v>12</v>
      </c>
      <c r="P260" s="43">
        <f t="shared" si="477"/>
        <v>3</v>
      </c>
      <c r="Q260" s="42">
        <f>SaisieNote!R161</f>
        <v>10</v>
      </c>
      <c r="R260" s="43">
        <f t="shared" si="478"/>
        <v>3</v>
      </c>
      <c r="S260" s="42">
        <f>SaisieNote!T161</f>
        <v>10.5</v>
      </c>
      <c r="T260" s="43">
        <f t="shared" si="479"/>
        <v>3</v>
      </c>
      <c r="U260" s="59">
        <f t="shared" si="480"/>
        <v>10.833333333333334</v>
      </c>
      <c r="V260" s="45">
        <f t="shared" si="481"/>
        <v>9</v>
      </c>
      <c r="W260" s="42">
        <f>SaisieNote!V161</f>
        <v>7</v>
      </c>
      <c r="X260" s="43">
        <f t="shared" si="482"/>
        <v>0</v>
      </c>
      <c r="Y260" s="42">
        <f>SaisieNote!X161</f>
        <v>5</v>
      </c>
      <c r="Z260" s="43">
        <f t="shared" si="483"/>
        <v>0</v>
      </c>
      <c r="AA260" s="42">
        <f>SaisieNote!Z161</f>
        <v>10.5</v>
      </c>
      <c r="AB260" s="43">
        <f t="shared" si="484"/>
        <v>2</v>
      </c>
      <c r="AC260" s="59">
        <f t="shared" si="485"/>
        <v>7.5</v>
      </c>
      <c r="AD260" s="45">
        <f t="shared" si="486"/>
        <v>2</v>
      </c>
      <c r="AE260" s="160">
        <f t="shared" si="487"/>
        <v>10.166666666666666</v>
      </c>
      <c r="AF260" s="46">
        <f t="shared" si="488"/>
        <v>30</v>
      </c>
      <c r="AG260" s="81" t="str">
        <f t="shared" si="456"/>
        <v>Admis(e)</v>
      </c>
      <c r="AH260" s="25">
        <f>SaisieNote!AD161</f>
        <v>8.8333333333333339</v>
      </c>
      <c r="AI260" s="216">
        <f t="shared" si="489"/>
        <v>0</v>
      </c>
      <c r="AJ260" s="25">
        <f>SaisieNote!AG161</f>
        <v>10</v>
      </c>
      <c r="AK260" s="216">
        <f t="shared" si="490"/>
        <v>5</v>
      </c>
      <c r="AL260" s="25">
        <f>SaisieNote!AJ161</f>
        <v>12</v>
      </c>
      <c r="AM260" s="84">
        <f t="shared" si="491"/>
        <v>5</v>
      </c>
      <c r="AN260" s="44">
        <f t="shared" si="492"/>
        <v>10.277777777777779</v>
      </c>
      <c r="AO260" s="85">
        <f t="shared" si="493"/>
        <v>15</v>
      </c>
      <c r="AP260" s="213">
        <f>SaisieNote!AL161</f>
        <v>8.5</v>
      </c>
      <c r="AQ260" s="213">
        <f t="shared" si="494"/>
        <v>0</v>
      </c>
      <c r="AR260" s="213">
        <f>SaisieNote!AN161</f>
        <v>10</v>
      </c>
      <c r="AS260" s="213">
        <f t="shared" si="495"/>
        <v>3</v>
      </c>
      <c r="AT260" s="213">
        <f>SaisieNote!AP161</f>
        <v>10.5</v>
      </c>
      <c r="AU260" s="84">
        <f t="shared" si="496"/>
        <v>3</v>
      </c>
      <c r="AV260" s="44">
        <f t="shared" si="497"/>
        <v>9.6666666666666661</v>
      </c>
      <c r="AW260" s="85">
        <f t="shared" si="498"/>
        <v>6</v>
      </c>
      <c r="AX260" s="67">
        <f>SaisieNote!AR161</f>
        <v>9</v>
      </c>
      <c r="AY260" s="84">
        <f t="shared" si="499"/>
        <v>0</v>
      </c>
      <c r="AZ260" s="67">
        <f>SaisieNote!AT161</f>
        <v>10</v>
      </c>
      <c r="BA260" s="84">
        <f t="shared" si="500"/>
        <v>2</v>
      </c>
      <c r="BB260" s="67">
        <f>SaisieNote!AV161</f>
        <v>12.5</v>
      </c>
      <c r="BC260" s="84">
        <f t="shared" si="501"/>
        <v>2</v>
      </c>
      <c r="BD260" s="44">
        <f t="shared" si="502"/>
        <v>10.5</v>
      </c>
      <c r="BE260" s="85">
        <f t="shared" si="503"/>
        <v>6</v>
      </c>
      <c r="BF260" s="60">
        <f t="shared" si="504"/>
        <v>10.123456790123457</v>
      </c>
      <c r="BG260" s="61">
        <f t="shared" si="505"/>
        <v>30</v>
      </c>
      <c r="BH260" s="62">
        <f t="shared" si="506"/>
        <v>10.145061728395062</v>
      </c>
      <c r="BI260" s="61">
        <f t="shared" si="507"/>
        <v>60</v>
      </c>
      <c r="BJ260" s="61">
        <f t="shared" si="470"/>
        <v>180</v>
      </c>
      <c r="BK260" s="81" t="str">
        <f t="shared" si="471"/>
        <v>Admis(e)</v>
      </c>
    </row>
    <row r="261" spans="1:64" ht="24" customHeight="1">
      <c r="A261" s="284">
        <v>14</v>
      </c>
      <c r="B261" s="176" t="s">
        <v>1150</v>
      </c>
      <c r="C261" s="176" t="s">
        <v>1152</v>
      </c>
      <c r="D261" s="176" t="s">
        <v>1153</v>
      </c>
      <c r="E261" s="176" t="s">
        <v>1151</v>
      </c>
      <c r="F261" s="176" t="s">
        <v>70</v>
      </c>
      <c r="G261" s="152">
        <f>SaisieNote!H162</f>
        <v>8.5</v>
      </c>
      <c r="H261" s="43">
        <f t="shared" si="472"/>
        <v>0</v>
      </c>
      <c r="I261" s="42">
        <f>SaisieNote!K162</f>
        <v>9.6666666666666661</v>
      </c>
      <c r="J261" s="43">
        <f t="shared" si="473"/>
        <v>0</v>
      </c>
      <c r="K261" s="42">
        <f>SaisieNote!N162</f>
        <v>12.333333333333334</v>
      </c>
      <c r="L261" s="43">
        <f t="shared" si="474"/>
        <v>5</v>
      </c>
      <c r="M261" s="59">
        <f t="shared" si="475"/>
        <v>10.166666666666666</v>
      </c>
      <c r="N261" s="45">
        <f t="shared" si="476"/>
        <v>15</v>
      </c>
      <c r="O261" s="42">
        <f>SaisieNote!P162</f>
        <v>12</v>
      </c>
      <c r="P261" s="43">
        <f t="shared" si="477"/>
        <v>3</v>
      </c>
      <c r="Q261" s="42">
        <f>SaisieNote!R162</f>
        <v>7</v>
      </c>
      <c r="R261" s="43">
        <f t="shared" si="478"/>
        <v>0</v>
      </c>
      <c r="S261" s="42">
        <f>SaisieNote!T162</f>
        <v>7</v>
      </c>
      <c r="T261" s="43">
        <f t="shared" si="479"/>
        <v>0</v>
      </c>
      <c r="U261" s="59">
        <f t="shared" si="480"/>
        <v>8.6666666666666661</v>
      </c>
      <c r="V261" s="45">
        <f t="shared" si="481"/>
        <v>3</v>
      </c>
      <c r="W261" s="42">
        <f>SaisieNote!V162</f>
        <v>4</v>
      </c>
      <c r="X261" s="43">
        <f t="shared" si="482"/>
        <v>0</v>
      </c>
      <c r="Y261" s="42">
        <f>SaisieNote!X162</f>
        <v>5</v>
      </c>
      <c r="Z261" s="43">
        <f t="shared" si="483"/>
        <v>0</v>
      </c>
      <c r="AA261" s="42">
        <f>SaisieNote!Z162</f>
        <v>10.5</v>
      </c>
      <c r="AB261" s="43">
        <f t="shared" si="484"/>
        <v>2</v>
      </c>
      <c r="AC261" s="59">
        <f t="shared" si="485"/>
        <v>6.5</v>
      </c>
      <c r="AD261" s="45">
        <f t="shared" si="486"/>
        <v>2</v>
      </c>
      <c r="AE261" s="160">
        <f t="shared" si="487"/>
        <v>8.8518518518518512</v>
      </c>
      <c r="AF261" s="46">
        <f t="shared" si="488"/>
        <v>20</v>
      </c>
      <c r="AG261" s="81" t="str">
        <f t="shared" si="456"/>
        <v>Rattrapage</v>
      </c>
      <c r="AH261" s="25">
        <f>SaisieNote!AD162</f>
        <v>9.6666666666666661</v>
      </c>
      <c r="AI261" s="216">
        <f t="shared" si="489"/>
        <v>0</v>
      </c>
      <c r="AJ261" s="25">
        <f>SaisieNote!AG162</f>
        <v>10.833333333333334</v>
      </c>
      <c r="AK261" s="216">
        <f t="shared" si="490"/>
        <v>5</v>
      </c>
      <c r="AL261" s="25">
        <f>SaisieNote!AJ162</f>
        <v>12.166666666666666</v>
      </c>
      <c r="AM261" s="84">
        <f t="shared" si="491"/>
        <v>5</v>
      </c>
      <c r="AN261" s="44">
        <f t="shared" si="492"/>
        <v>10.888888888888888</v>
      </c>
      <c r="AO261" s="85">
        <f t="shared" si="493"/>
        <v>15</v>
      </c>
      <c r="AP261" s="213">
        <f>SaisieNote!AL162</f>
        <v>6</v>
      </c>
      <c r="AQ261" s="213">
        <f t="shared" si="494"/>
        <v>0</v>
      </c>
      <c r="AR261" s="213">
        <f>SaisieNote!AN162</f>
        <v>6.5</v>
      </c>
      <c r="AS261" s="213">
        <f t="shared" si="495"/>
        <v>0</v>
      </c>
      <c r="AT261" s="213">
        <f>SaisieNote!AP162</f>
        <v>11</v>
      </c>
      <c r="AU261" s="84">
        <f t="shared" si="496"/>
        <v>3</v>
      </c>
      <c r="AV261" s="44">
        <f t="shared" si="497"/>
        <v>7.833333333333333</v>
      </c>
      <c r="AW261" s="85">
        <f t="shared" si="498"/>
        <v>3</v>
      </c>
      <c r="AX261" s="67">
        <f>SaisieNote!AR162</f>
        <v>10</v>
      </c>
      <c r="AY261" s="84">
        <f t="shared" si="499"/>
        <v>2</v>
      </c>
      <c r="AZ261" s="67">
        <f>SaisieNote!AT162</f>
        <v>10.5</v>
      </c>
      <c r="BA261" s="84">
        <f t="shared" si="500"/>
        <v>2</v>
      </c>
      <c r="BB261" s="67">
        <f>SaisieNote!AV162</f>
        <v>13</v>
      </c>
      <c r="BC261" s="84">
        <f t="shared" si="501"/>
        <v>2</v>
      </c>
      <c r="BD261" s="44">
        <f t="shared" si="502"/>
        <v>11.166666666666666</v>
      </c>
      <c r="BE261" s="85">
        <f t="shared" si="503"/>
        <v>6</v>
      </c>
      <c r="BF261" s="60">
        <f t="shared" si="504"/>
        <v>9.932098765432098</v>
      </c>
      <c r="BG261" s="61">
        <f t="shared" si="505"/>
        <v>24</v>
      </c>
      <c r="BH261" s="62">
        <f t="shared" si="506"/>
        <v>9.3919753086419746</v>
      </c>
      <c r="BI261" s="61">
        <f t="shared" si="507"/>
        <v>44</v>
      </c>
      <c r="BJ261" s="61">
        <f t="shared" si="470"/>
        <v>44</v>
      </c>
      <c r="BK261" s="81" t="str">
        <f t="shared" si="471"/>
        <v>Ajourné(e )</v>
      </c>
    </row>
    <row r="262" spans="1:64" ht="24" customHeight="1">
      <c r="A262" s="284">
        <v>15</v>
      </c>
      <c r="B262" s="176" t="s">
        <v>489</v>
      </c>
      <c r="C262" s="176" t="s">
        <v>490</v>
      </c>
      <c r="D262" s="176" t="s">
        <v>491</v>
      </c>
      <c r="E262" s="176" t="s">
        <v>1154</v>
      </c>
      <c r="F262" s="176" t="s">
        <v>16</v>
      </c>
      <c r="G262" s="152">
        <f>SaisieNote!H163</f>
        <v>10</v>
      </c>
      <c r="H262" s="43">
        <f t="shared" si="472"/>
        <v>5</v>
      </c>
      <c r="I262" s="42">
        <f>SaisieNote!K163</f>
        <v>9</v>
      </c>
      <c r="J262" s="43">
        <f t="shared" si="473"/>
        <v>0</v>
      </c>
      <c r="K262" s="42">
        <f>SaisieNote!N163</f>
        <v>10.67</v>
      </c>
      <c r="L262" s="43">
        <f t="shared" si="474"/>
        <v>5</v>
      </c>
      <c r="M262" s="59">
        <f t="shared" si="475"/>
        <v>9.89</v>
      </c>
      <c r="N262" s="45">
        <f t="shared" si="476"/>
        <v>10</v>
      </c>
      <c r="O262" s="42">
        <f>SaisieNote!P163</f>
        <v>10</v>
      </c>
      <c r="P262" s="43">
        <f t="shared" si="477"/>
        <v>3</v>
      </c>
      <c r="Q262" s="42">
        <f>SaisieNote!R163</f>
        <v>10</v>
      </c>
      <c r="R262" s="43">
        <f t="shared" si="478"/>
        <v>3</v>
      </c>
      <c r="S262" s="42">
        <f>SaisieNote!T163</f>
        <v>14.5</v>
      </c>
      <c r="T262" s="43">
        <f t="shared" si="479"/>
        <v>3</v>
      </c>
      <c r="U262" s="59">
        <f t="shared" si="480"/>
        <v>11.5</v>
      </c>
      <c r="V262" s="45">
        <f t="shared" si="481"/>
        <v>9</v>
      </c>
      <c r="W262" s="42">
        <f>SaisieNote!V163</f>
        <v>5.5</v>
      </c>
      <c r="X262" s="43">
        <f t="shared" si="482"/>
        <v>0</v>
      </c>
      <c r="Y262" s="42">
        <f>SaisieNote!X163</f>
        <v>3</v>
      </c>
      <c r="Z262" s="43">
        <f t="shared" si="483"/>
        <v>0</v>
      </c>
      <c r="AA262" s="42">
        <f>SaisieNote!Z163</f>
        <v>10</v>
      </c>
      <c r="AB262" s="43">
        <f t="shared" si="484"/>
        <v>2</v>
      </c>
      <c r="AC262" s="59">
        <f t="shared" si="485"/>
        <v>6.166666666666667</v>
      </c>
      <c r="AD262" s="45">
        <f t="shared" si="486"/>
        <v>2</v>
      </c>
      <c r="AE262" s="160">
        <f t="shared" si="487"/>
        <v>9.5992592592592594</v>
      </c>
      <c r="AF262" s="46">
        <f t="shared" si="488"/>
        <v>21</v>
      </c>
      <c r="AG262" s="81" t="str">
        <f t="shared" si="456"/>
        <v>Rattrapage</v>
      </c>
      <c r="AH262" s="25">
        <f>SaisieNote!AD163</f>
        <v>10.166666666666666</v>
      </c>
      <c r="AI262" s="216">
        <f t="shared" si="489"/>
        <v>5</v>
      </c>
      <c r="AJ262" s="25">
        <f>SaisieNote!AG163</f>
        <v>12.833333333333334</v>
      </c>
      <c r="AK262" s="216">
        <f t="shared" si="490"/>
        <v>5</v>
      </c>
      <c r="AL262" s="25">
        <f>SaisieNote!AJ163</f>
        <v>10</v>
      </c>
      <c r="AM262" s="84">
        <f t="shared" si="491"/>
        <v>5</v>
      </c>
      <c r="AN262" s="44">
        <f t="shared" si="492"/>
        <v>11</v>
      </c>
      <c r="AO262" s="85">
        <f t="shared" si="493"/>
        <v>15</v>
      </c>
      <c r="AP262" s="213">
        <f>SaisieNote!AL163</f>
        <v>8.5</v>
      </c>
      <c r="AQ262" s="213">
        <f t="shared" si="494"/>
        <v>0</v>
      </c>
      <c r="AR262" s="213">
        <f>SaisieNote!AN163</f>
        <v>11</v>
      </c>
      <c r="AS262" s="213">
        <f t="shared" si="495"/>
        <v>3</v>
      </c>
      <c r="AT262" s="213">
        <f>SaisieNote!AP163</f>
        <v>7</v>
      </c>
      <c r="AU262" s="84">
        <f t="shared" si="496"/>
        <v>0</v>
      </c>
      <c r="AV262" s="44">
        <f t="shared" si="497"/>
        <v>8.8333333333333339</v>
      </c>
      <c r="AW262" s="85">
        <f t="shared" si="498"/>
        <v>3</v>
      </c>
      <c r="AX262" s="67">
        <f>SaisieNote!AR163</f>
        <v>11</v>
      </c>
      <c r="AY262" s="84">
        <f t="shared" si="499"/>
        <v>2</v>
      </c>
      <c r="AZ262" s="67">
        <f>SaisieNote!AT163</f>
        <v>10</v>
      </c>
      <c r="BA262" s="84">
        <f t="shared" si="500"/>
        <v>2</v>
      </c>
      <c r="BB262" s="67">
        <f>SaisieNote!AV163</f>
        <v>10</v>
      </c>
      <c r="BC262" s="84">
        <f t="shared" si="501"/>
        <v>2</v>
      </c>
      <c r="BD262" s="44">
        <f t="shared" si="502"/>
        <v>10.333333333333334</v>
      </c>
      <c r="BE262" s="85">
        <f t="shared" si="503"/>
        <v>6</v>
      </c>
      <c r="BF262" s="60">
        <f t="shared" si="504"/>
        <v>10.12962962962963</v>
      </c>
      <c r="BG262" s="61">
        <f t="shared" si="505"/>
        <v>30</v>
      </c>
      <c r="BH262" s="62">
        <f t="shared" si="506"/>
        <v>9.8644444444444446</v>
      </c>
      <c r="BI262" s="61">
        <f t="shared" si="507"/>
        <v>51</v>
      </c>
      <c r="BJ262" s="61">
        <f t="shared" si="470"/>
        <v>51</v>
      </c>
      <c r="BK262" s="297" t="s">
        <v>500</v>
      </c>
    </row>
    <row r="263" spans="1:64" s="266" customFormat="1" ht="24" customHeight="1">
      <c r="A263" s="284">
        <v>16</v>
      </c>
      <c r="B263" s="255" t="s">
        <v>1156</v>
      </c>
      <c r="C263" s="255" t="s">
        <v>1158</v>
      </c>
      <c r="D263" s="255" t="s">
        <v>1159</v>
      </c>
      <c r="E263" s="255" t="s">
        <v>1157</v>
      </c>
      <c r="F263" s="255" t="s">
        <v>1140</v>
      </c>
      <c r="G263" s="256">
        <f>SaisieNote!H164</f>
        <v>10.166666666666666</v>
      </c>
      <c r="H263" s="257">
        <f t="shared" si="472"/>
        <v>5</v>
      </c>
      <c r="I263" s="258">
        <f>SaisieNote!K164</f>
        <v>7</v>
      </c>
      <c r="J263" s="257">
        <f t="shared" si="473"/>
        <v>0</v>
      </c>
      <c r="K263" s="258">
        <f>SaisieNote!N164</f>
        <v>5.833333333333333</v>
      </c>
      <c r="L263" s="257">
        <f t="shared" si="474"/>
        <v>0</v>
      </c>
      <c r="M263" s="259">
        <f t="shared" si="475"/>
        <v>7.6666666666666652</v>
      </c>
      <c r="N263" s="257">
        <f t="shared" si="476"/>
        <v>5</v>
      </c>
      <c r="O263" s="258">
        <f>SaisieNote!P164</f>
        <v>8</v>
      </c>
      <c r="P263" s="257">
        <f t="shared" si="477"/>
        <v>0</v>
      </c>
      <c r="Q263" s="258">
        <f>SaisieNote!R164</f>
        <v>6</v>
      </c>
      <c r="R263" s="257">
        <f t="shared" si="478"/>
        <v>0</v>
      </c>
      <c r="S263" s="258">
        <f>SaisieNote!T164</f>
        <v>2.5</v>
      </c>
      <c r="T263" s="257">
        <f t="shared" si="479"/>
        <v>0</v>
      </c>
      <c r="U263" s="259">
        <f t="shared" si="480"/>
        <v>5.5</v>
      </c>
      <c r="V263" s="257">
        <f t="shared" si="481"/>
        <v>0</v>
      </c>
      <c r="W263" s="258">
        <f>SaisieNote!V164</f>
        <v>3</v>
      </c>
      <c r="X263" s="257">
        <f t="shared" si="482"/>
        <v>0</v>
      </c>
      <c r="Y263" s="258">
        <f>SaisieNote!X164</f>
        <v>4</v>
      </c>
      <c r="Z263" s="257">
        <f t="shared" si="483"/>
        <v>0</v>
      </c>
      <c r="AA263" s="258">
        <f>SaisieNote!Z164</f>
        <v>13.5</v>
      </c>
      <c r="AB263" s="257">
        <f t="shared" si="484"/>
        <v>2</v>
      </c>
      <c r="AC263" s="259">
        <f t="shared" si="485"/>
        <v>6.833333333333333</v>
      </c>
      <c r="AD263" s="257">
        <f t="shared" si="486"/>
        <v>2</v>
      </c>
      <c r="AE263" s="259">
        <f t="shared" si="487"/>
        <v>6.7592592592592595</v>
      </c>
      <c r="AF263" s="260">
        <f t="shared" si="488"/>
        <v>7</v>
      </c>
      <c r="AG263" s="261" t="s">
        <v>1191</v>
      </c>
      <c r="AH263" s="262">
        <f>SaisieNote!AD164</f>
        <v>11.833333333333334</v>
      </c>
      <c r="AI263" s="268">
        <f t="shared" si="489"/>
        <v>5</v>
      </c>
      <c r="AJ263" s="262">
        <f>SaisieNote!AG164</f>
        <v>11.166666666666666</v>
      </c>
      <c r="AK263" s="268">
        <f t="shared" si="490"/>
        <v>5</v>
      </c>
      <c r="AL263" s="262">
        <f>SaisieNote!AJ164</f>
        <v>10</v>
      </c>
      <c r="AM263" s="263">
        <f t="shared" si="491"/>
        <v>5</v>
      </c>
      <c r="AN263" s="258">
        <f t="shared" si="492"/>
        <v>11</v>
      </c>
      <c r="AO263" s="264">
        <f t="shared" si="493"/>
        <v>15</v>
      </c>
      <c r="AP263" s="259">
        <f>SaisieNote!AL164</f>
        <v>5</v>
      </c>
      <c r="AQ263" s="259">
        <f t="shared" si="494"/>
        <v>0</v>
      </c>
      <c r="AR263" s="259">
        <f>SaisieNote!AN164</f>
        <v>10</v>
      </c>
      <c r="AS263" s="259">
        <f t="shared" si="495"/>
        <v>3</v>
      </c>
      <c r="AT263" s="259">
        <f>SaisieNote!AP164</f>
        <v>4</v>
      </c>
      <c r="AU263" s="263">
        <f t="shared" si="496"/>
        <v>0</v>
      </c>
      <c r="AV263" s="258">
        <f t="shared" si="497"/>
        <v>6.333333333333333</v>
      </c>
      <c r="AW263" s="264">
        <f t="shared" si="498"/>
        <v>3</v>
      </c>
      <c r="AX263" s="267">
        <f>SaisieNote!AR164</f>
        <v>7</v>
      </c>
      <c r="AY263" s="263">
        <f t="shared" si="499"/>
        <v>0</v>
      </c>
      <c r="AZ263" s="267">
        <f>SaisieNote!AT164</f>
        <v>13.5</v>
      </c>
      <c r="BA263" s="263">
        <f t="shared" si="500"/>
        <v>2</v>
      </c>
      <c r="BB263" s="267">
        <f>SaisieNote!AV164</f>
        <v>8</v>
      </c>
      <c r="BC263" s="263">
        <f t="shared" si="501"/>
        <v>0</v>
      </c>
      <c r="BD263" s="258">
        <f t="shared" si="502"/>
        <v>9.5</v>
      </c>
      <c r="BE263" s="264">
        <f t="shared" si="503"/>
        <v>2</v>
      </c>
      <c r="BF263" s="259">
        <f t="shared" si="504"/>
        <v>9.1111111111111107</v>
      </c>
      <c r="BG263" s="265">
        <f t="shared" si="505"/>
        <v>20</v>
      </c>
      <c r="BH263" s="262">
        <f t="shared" si="506"/>
        <v>7.9351851851851851</v>
      </c>
      <c r="BI263" s="265">
        <f t="shared" si="507"/>
        <v>27</v>
      </c>
      <c r="BJ263" s="265">
        <f t="shared" si="470"/>
        <v>27</v>
      </c>
      <c r="BK263" s="261" t="s">
        <v>1232</v>
      </c>
    </row>
    <row r="264" spans="1:64" ht="24" customHeight="1">
      <c r="A264" s="284">
        <v>17</v>
      </c>
      <c r="B264" s="176" t="s">
        <v>148</v>
      </c>
      <c r="C264" s="176" t="s">
        <v>149</v>
      </c>
      <c r="D264" s="176" t="s">
        <v>51</v>
      </c>
      <c r="E264" s="176" t="s">
        <v>1160</v>
      </c>
      <c r="F264" s="176" t="s">
        <v>114</v>
      </c>
      <c r="G264" s="152">
        <f>SaisieNote!H165</f>
        <v>8.6666666666666661</v>
      </c>
      <c r="H264" s="43">
        <f t="shared" si="472"/>
        <v>0</v>
      </c>
      <c r="I264" s="42">
        <f>SaisieNote!K165</f>
        <v>9.3333333333333339</v>
      </c>
      <c r="J264" s="43">
        <f t="shared" si="473"/>
        <v>0</v>
      </c>
      <c r="K264" s="42">
        <f>SaisieNote!N165</f>
        <v>10.67</v>
      </c>
      <c r="L264" s="43">
        <f t="shared" si="474"/>
        <v>5</v>
      </c>
      <c r="M264" s="59">
        <f t="shared" si="475"/>
        <v>9.5566666666666666</v>
      </c>
      <c r="N264" s="45">
        <f t="shared" si="476"/>
        <v>5</v>
      </c>
      <c r="O264" s="42">
        <f>SaisieNote!P165</f>
        <v>7</v>
      </c>
      <c r="P264" s="43">
        <f t="shared" si="477"/>
        <v>0</v>
      </c>
      <c r="Q264" s="42">
        <f>SaisieNote!R165</f>
        <v>14</v>
      </c>
      <c r="R264" s="43">
        <f t="shared" si="478"/>
        <v>3</v>
      </c>
      <c r="S264" s="42">
        <f>SaisieNote!T165</f>
        <v>12.5</v>
      </c>
      <c r="T264" s="43">
        <f t="shared" si="479"/>
        <v>3</v>
      </c>
      <c r="U264" s="59">
        <f t="shared" si="480"/>
        <v>11.166666666666666</v>
      </c>
      <c r="V264" s="45">
        <f t="shared" si="481"/>
        <v>9</v>
      </c>
      <c r="W264" s="42">
        <f>SaisieNote!V165</f>
        <v>12</v>
      </c>
      <c r="X264" s="43">
        <f t="shared" si="482"/>
        <v>2</v>
      </c>
      <c r="Y264" s="42">
        <f>SaisieNote!X165</f>
        <v>10</v>
      </c>
      <c r="Z264" s="43">
        <f t="shared" si="483"/>
        <v>2</v>
      </c>
      <c r="AA264" s="42">
        <f>SaisieNote!Z165</f>
        <v>13.5</v>
      </c>
      <c r="AB264" s="43">
        <f t="shared" si="484"/>
        <v>2</v>
      </c>
      <c r="AC264" s="59">
        <f t="shared" si="485"/>
        <v>11.833333333333334</v>
      </c>
      <c r="AD264" s="45">
        <f t="shared" si="486"/>
        <v>6</v>
      </c>
      <c r="AE264" s="160">
        <f t="shared" si="487"/>
        <v>10.599259259259259</v>
      </c>
      <c r="AF264" s="46">
        <f t="shared" si="488"/>
        <v>30</v>
      </c>
      <c r="AG264" s="81" t="str">
        <f t="shared" si="456"/>
        <v>Admis(e)</v>
      </c>
      <c r="AH264" s="25">
        <f>SaisieNote!AD165</f>
        <v>6.5</v>
      </c>
      <c r="AI264" s="216">
        <f t="shared" si="489"/>
        <v>0</v>
      </c>
      <c r="AJ264" s="25">
        <f>SaisieNote!AG165</f>
        <v>12.5</v>
      </c>
      <c r="AK264" s="216">
        <f t="shared" si="490"/>
        <v>5</v>
      </c>
      <c r="AL264" s="25">
        <f>SaisieNote!AJ165</f>
        <v>8.6666666666666661</v>
      </c>
      <c r="AM264" s="84">
        <f t="shared" si="491"/>
        <v>0</v>
      </c>
      <c r="AN264" s="44">
        <f t="shared" si="492"/>
        <v>9.2222222222222214</v>
      </c>
      <c r="AO264" s="85">
        <f t="shared" si="493"/>
        <v>5</v>
      </c>
      <c r="AP264" s="213">
        <f>SaisieNote!AL165</f>
        <v>12.5</v>
      </c>
      <c r="AQ264" s="213">
        <f t="shared" si="494"/>
        <v>3</v>
      </c>
      <c r="AR264" s="213">
        <f>SaisieNote!AN165</f>
        <v>14</v>
      </c>
      <c r="AS264" s="213">
        <f t="shared" si="495"/>
        <v>3</v>
      </c>
      <c r="AT264" s="213">
        <f>SaisieNote!AP165</f>
        <v>6</v>
      </c>
      <c r="AU264" s="84">
        <f t="shared" si="496"/>
        <v>0</v>
      </c>
      <c r="AV264" s="44">
        <f t="shared" si="497"/>
        <v>10.833333333333334</v>
      </c>
      <c r="AW264" s="85">
        <f t="shared" si="498"/>
        <v>9</v>
      </c>
      <c r="AX264" s="67">
        <f>SaisieNote!AR165</f>
        <v>11</v>
      </c>
      <c r="AY264" s="84">
        <f t="shared" si="499"/>
        <v>2</v>
      </c>
      <c r="AZ264" s="67">
        <f>SaisieNote!AT165</f>
        <v>11.5</v>
      </c>
      <c r="BA264" s="84">
        <f t="shared" si="500"/>
        <v>2</v>
      </c>
      <c r="BB264" s="67">
        <f>SaisieNote!AV165</f>
        <v>11</v>
      </c>
      <c r="BC264" s="84">
        <f t="shared" si="501"/>
        <v>2</v>
      </c>
      <c r="BD264" s="44">
        <f t="shared" si="502"/>
        <v>11.166666666666666</v>
      </c>
      <c r="BE264" s="85">
        <f t="shared" si="503"/>
        <v>6</v>
      </c>
      <c r="BF264" s="60">
        <f t="shared" si="504"/>
        <v>10.191358024691356</v>
      </c>
      <c r="BG264" s="61">
        <f t="shared" si="505"/>
        <v>30</v>
      </c>
      <c r="BH264" s="62">
        <f t="shared" si="506"/>
        <v>10.395308641975308</v>
      </c>
      <c r="BI264" s="61">
        <f t="shared" si="507"/>
        <v>60</v>
      </c>
      <c r="BJ264" s="61">
        <f t="shared" si="470"/>
        <v>180</v>
      </c>
      <c r="BK264" s="81" t="str">
        <f t="shared" si="471"/>
        <v>Admis(e)</v>
      </c>
    </row>
    <row r="265" spans="1:64" s="11" customFormat="1" ht="24" customHeight="1">
      <c r="A265" s="284">
        <v>18</v>
      </c>
      <c r="B265" s="176" t="s">
        <v>1161</v>
      </c>
      <c r="C265" s="176" t="s">
        <v>1163</v>
      </c>
      <c r="D265" s="176" t="s">
        <v>1164</v>
      </c>
      <c r="E265" s="176" t="s">
        <v>1162</v>
      </c>
      <c r="F265" s="176" t="s">
        <v>50</v>
      </c>
      <c r="G265" s="152">
        <f>SaisieNote!H166</f>
        <v>10</v>
      </c>
      <c r="H265" s="43">
        <f t="shared" si="472"/>
        <v>5</v>
      </c>
      <c r="I265" s="42">
        <f>SaisieNote!K166</f>
        <v>11.666666666666666</v>
      </c>
      <c r="J265" s="43">
        <f t="shared" si="473"/>
        <v>5</v>
      </c>
      <c r="K265" s="42">
        <f>SaisieNote!N166</f>
        <v>12</v>
      </c>
      <c r="L265" s="43">
        <f t="shared" si="474"/>
        <v>5</v>
      </c>
      <c r="M265" s="59">
        <f t="shared" si="475"/>
        <v>11.222222222222221</v>
      </c>
      <c r="N265" s="45">
        <f t="shared" si="476"/>
        <v>15</v>
      </c>
      <c r="O265" s="42">
        <f>SaisieNote!P166</f>
        <v>13</v>
      </c>
      <c r="P265" s="43">
        <f t="shared" si="477"/>
        <v>3</v>
      </c>
      <c r="Q265" s="42">
        <f>SaisieNote!R166</f>
        <v>10</v>
      </c>
      <c r="R265" s="43">
        <f t="shared" si="478"/>
        <v>3</v>
      </c>
      <c r="S265" s="42">
        <f>SaisieNote!T166</f>
        <v>10.5</v>
      </c>
      <c r="T265" s="43">
        <f t="shared" si="479"/>
        <v>3</v>
      </c>
      <c r="U265" s="59">
        <f t="shared" si="480"/>
        <v>11.166666666666666</v>
      </c>
      <c r="V265" s="45">
        <f t="shared" si="481"/>
        <v>9</v>
      </c>
      <c r="W265" s="42">
        <f>SaisieNote!V166</f>
        <v>10.5</v>
      </c>
      <c r="X265" s="43">
        <f t="shared" si="482"/>
        <v>2</v>
      </c>
      <c r="Y265" s="42">
        <f>SaisieNote!X166</f>
        <v>9</v>
      </c>
      <c r="Z265" s="43">
        <f t="shared" si="483"/>
        <v>0</v>
      </c>
      <c r="AA265" s="42">
        <f>SaisieNote!Z166</f>
        <v>7.5</v>
      </c>
      <c r="AB265" s="43">
        <f t="shared" si="484"/>
        <v>0</v>
      </c>
      <c r="AC265" s="59">
        <f t="shared" si="485"/>
        <v>9</v>
      </c>
      <c r="AD265" s="45">
        <f t="shared" si="486"/>
        <v>2</v>
      </c>
      <c r="AE265" s="160">
        <f t="shared" si="487"/>
        <v>10.709876543209875</v>
      </c>
      <c r="AF265" s="46">
        <f t="shared" si="488"/>
        <v>30</v>
      </c>
      <c r="AG265" s="81" t="str">
        <f t="shared" si="456"/>
        <v>Admis(e)</v>
      </c>
      <c r="AH265" s="25">
        <f>SaisieNote!AD166</f>
        <v>10.5</v>
      </c>
      <c r="AI265" s="216">
        <f t="shared" si="489"/>
        <v>5</v>
      </c>
      <c r="AJ265" s="25">
        <f>SaisieNote!AG166</f>
        <v>14.666666666666666</v>
      </c>
      <c r="AK265" s="216">
        <f t="shared" si="490"/>
        <v>5</v>
      </c>
      <c r="AL265" s="25">
        <f>SaisieNote!AJ166</f>
        <v>11</v>
      </c>
      <c r="AM265" s="84">
        <f t="shared" si="491"/>
        <v>5</v>
      </c>
      <c r="AN265" s="44">
        <f t="shared" si="492"/>
        <v>12.055555555555555</v>
      </c>
      <c r="AO265" s="85">
        <f t="shared" si="493"/>
        <v>15</v>
      </c>
      <c r="AP265" s="213">
        <f>SaisieNote!AL166</f>
        <v>10</v>
      </c>
      <c r="AQ265" s="213">
        <f t="shared" si="494"/>
        <v>3</v>
      </c>
      <c r="AR265" s="213">
        <f>SaisieNote!AN166</f>
        <v>13</v>
      </c>
      <c r="AS265" s="213">
        <f t="shared" si="495"/>
        <v>3</v>
      </c>
      <c r="AT265" s="213">
        <f>SaisieNote!AP166</f>
        <v>6</v>
      </c>
      <c r="AU265" s="84">
        <f t="shared" si="496"/>
        <v>0</v>
      </c>
      <c r="AV265" s="44">
        <f t="shared" si="497"/>
        <v>9.6666666666666661</v>
      </c>
      <c r="AW265" s="85">
        <f t="shared" si="498"/>
        <v>6</v>
      </c>
      <c r="AX265" s="67">
        <f>SaisieNote!AR166</f>
        <v>10</v>
      </c>
      <c r="AY265" s="84">
        <f t="shared" si="499"/>
        <v>2</v>
      </c>
      <c r="AZ265" s="67">
        <f>SaisieNote!AT166</f>
        <v>15</v>
      </c>
      <c r="BA265" s="84">
        <f t="shared" si="500"/>
        <v>2</v>
      </c>
      <c r="BB265" s="67">
        <f>SaisieNote!AV166</f>
        <v>5.5</v>
      </c>
      <c r="BC265" s="84">
        <f t="shared" si="501"/>
        <v>0</v>
      </c>
      <c r="BD265" s="44">
        <f t="shared" si="502"/>
        <v>10.166666666666666</v>
      </c>
      <c r="BE265" s="85">
        <f t="shared" si="503"/>
        <v>6</v>
      </c>
      <c r="BF265" s="60">
        <f t="shared" si="504"/>
        <v>10.839506172839505</v>
      </c>
      <c r="BG265" s="61">
        <f t="shared" si="505"/>
        <v>30</v>
      </c>
      <c r="BH265" s="62">
        <f t="shared" si="506"/>
        <v>10.77469135802469</v>
      </c>
      <c r="BI265" s="61">
        <f t="shared" si="507"/>
        <v>60</v>
      </c>
      <c r="BJ265" s="61">
        <f t="shared" si="470"/>
        <v>180</v>
      </c>
      <c r="BK265" s="81" t="str">
        <f t="shared" si="471"/>
        <v>Admis(e)</v>
      </c>
    </row>
    <row r="266" spans="1:64" ht="24" customHeight="1">
      <c r="A266" s="284">
        <v>19</v>
      </c>
      <c r="B266" s="176" t="s">
        <v>492</v>
      </c>
      <c r="C266" s="176" t="s">
        <v>493</v>
      </c>
      <c r="D266" s="176" t="s">
        <v>494</v>
      </c>
      <c r="E266" s="176" t="s">
        <v>1169</v>
      </c>
      <c r="F266" s="176" t="s">
        <v>495</v>
      </c>
      <c r="G266" s="152">
        <f>SaisieNote!H167</f>
        <v>11.5</v>
      </c>
      <c r="H266" s="43">
        <f t="shared" si="472"/>
        <v>5</v>
      </c>
      <c r="I266" s="42">
        <f>SaisieNote!K167</f>
        <v>11</v>
      </c>
      <c r="J266" s="43">
        <f t="shared" si="473"/>
        <v>5</v>
      </c>
      <c r="K266" s="42">
        <f>SaisieNote!N167</f>
        <v>15.833333333333334</v>
      </c>
      <c r="L266" s="43">
        <f t="shared" si="474"/>
        <v>5</v>
      </c>
      <c r="M266" s="59">
        <f t="shared" si="475"/>
        <v>12.777777777777779</v>
      </c>
      <c r="N266" s="45">
        <f t="shared" si="476"/>
        <v>15</v>
      </c>
      <c r="O266" s="42">
        <f>SaisieNote!P167</f>
        <v>10</v>
      </c>
      <c r="P266" s="43">
        <f t="shared" si="477"/>
        <v>3</v>
      </c>
      <c r="Q266" s="42">
        <f>SaisieNote!R167</f>
        <v>8</v>
      </c>
      <c r="R266" s="43">
        <f t="shared" si="478"/>
        <v>0</v>
      </c>
      <c r="S266" s="42">
        <f>SaisieNote!T167</f>
        <v>13</v>
      </c>
      <c r="T266" s="43">
        <f t="shared" si="479"/>
        <v>3</v>
      </c>
      <c r="U266" s="59">
        <f t="shared" si="480"/>
        <v>10.333333333333334</v>
      </c>
      <c r="V266" s="45">
        <f t="shared" si="481"/>
        <v>9</v>
      </c>
      <c r="W266" s="42">
        <f>SaisieNote!V167</f>
        <v>7</v>
      </c>
      <c r="X266" s="43">
        <f t="shared" si="482"/>
        <v>0</v>
      </c>
      <c r="Y266" s="42">
        <f>SaisieNote!X167</f>
        <v>10</v>
      </c>
      <c r="Z266" s="43">
        <f t="shared" si="483"/>
        <v>2</v>
      </c>
      <c r="AA266" s="42">
        <f>SaisieNote!Z167</f>
        <v>12</v>
      </c>
      <c r="AB266" s="43">
        <f t="shared" si="484"/>
        <v>2</v>
      </c>
      <c r="AC266" s="59">
        <f t="shared" si="485"/>
        <v>9.6666666666666661</v>
      </c>
      <c r="AD266" s="45">
        <f t="shared" si="486"/>
        <v>4</v>
      </c>
      <c r="AE266" s="160">
        <f t="shared" si="487"/>
        <v>11.271604938271606</v>
      </c>
      <c r="AF266" s="46">
        <f t="shared" si="488"/>
        <v>30</v>
      </c>
      <c r="AG266" s="81" t="str">
        <f t="shared" si="456"/>
        <v>Admis(e)</v>
      </c>
      <c r="AH266" s="25">
        <f>SaisieNote!AD167</f>
        <v>11.83</v>
      </c>
      <c r="AI266" s="216">
        <f t="shared" si="489"/>
        <v>5</v>
      </c>
      <c r="AJ266" s="25">
        <f>SaisieNote!AG167</f>
        <v>7.330000000000001</v>
      </c>
      <c r="AK266" s="216">
        <f t="shared" si="490"/>
        <v>0</v>
      </c>
      <c r="AL266" s="25">
        <f>SaisieNote!AJ167</f>
        <v>12.17</v>
      </c>
      <c r="AM266" s="84">
        <f t="shared" si="491"/>
        <v>5</v>
      </c>
      <c r="AN266" s="44">
        <f t="shared" si="492"/>
        <v>10.443333333333333</v>
      </c>
      <c r="AO266" s="85">
        <f t="shared" si="493"/>
        <v>15</v>
      </c>
      <c r="AP266" s="213">
        <f>SaisieNote!AL167</f>
        <v>10</v>
      </c>
      <c r="AQ266" s="213">
        <f t="shared" si="494"/>
        <v>3</v>
      </c>
      <c r="AR266" s="213">
        <f>SaisieNote!AN167</f>
        <v>8</v>
      </c>
      <c r="AS266" s="213">
        <f t="shared" si="495"/>
        <v>0</v>
      </c>
      <c r="AT266" s="213">
        <f>SaisieNote!AP167</f>
        <v>8</v>
      </c>
      <c r="AU266" s="84">
        <f t="shared" si="496"/>
        <v>0</v>
      </c>
      <c r="AV266" s="44">
        <f t="shared" si="497"/>
        <v>8.6666666666666661</v>
      </c>
      <c r="AW266" s="85">
        <f t="shared" si="498"/>
        <v>3</v>
      </c>
      <c r="AX266" s="67">
        <f>SaisieNote!AR167</f>
        <v>10.5</v>
      </c>
      <c r="AY266" s="84">
        <f t="shared" si="499"/>
        <v>2</v>
      </c>
      <c r="AZ266" s="67">
        <f>SaisieNote!AT167</f>
        <v>11</v>
      </c>
      <c r="BA266" s="84">
        <f t="shared" si="500"/>
        <v>2</v>
      </c>
      <c r="BB266" s="67">
        <f>SaisieNote!AV167</f>
        <v>10</v>
      </c>
      <c r="BC266" s="84">
        <f t="shared" si="501"/>
        <v>2</v>
      </c>
      <c r="BD266" s="44">
        <f t="shared" si="502"/>
        <v>10.5</v>
      </c>
      <c r="BE266" s="85">
        <f t="shared" si="503"/>
        <v>6</v>
      </c>
      <c r="BF266" s="60">
        <f t="shared" si="504"/>
        <v>9.8637037037037043</v>
      </c>
      <c r="BG266" s="61">
        <f t="shared" si="505"/>
        <v>24</v>
      </c>
      <c r="BH266" s="62">
        <f t="shared" si="506"/>
        <v>10.567654320987655</v>
      </c>
      <c r="BI266" s="61">
        <f t="shared" si="507"/>
        <v>60</v>
      </c>
      <c r="BJ266" s="61">
        <f t="shared" si="470"/>
        <v>180</v>
      </c>
      <c r="BK266" s="81" t="str">
        <f t="shared" si="471"/>
        <v>Admis(e)</v>
      </c>
    </row>
    <row r="267" spans="1:64" ht="24" customHeight="1">
      <c r="A267" s="284">
        <v>20</v>
      </c>
      <c r="B267" s="176" t="s">
        <v>1170</v>
      </c>
      <c r="C267" s="176" t="s">
        <v>1172</v>
      </c>
      <c r="D267" s="176" t="s">
        <v>117</v>
      </c>
      <c r="E267" s="176" t="s">
        <v>1171</v>
      </c>
      <c r="F267" s="176" t="s">
        <v>456</v>
      </c>
      <c r="G267" s="152">
        <f>SaisieNote!H168</f>
        <v>10.166666666666666</v>
      </c>
      <c r="H267" s="43">
        <f t="shared" si="472"/>
        <v>5</v>
      </c>
      <c r="I267" s="42">
        <f>SaisieNote!K168</f>
        <v>9.6666666666666661</v>
      </c>
      <c r="J267" s="43">
        <f t="shared" si="473"/>
        <v>0</v>
      </c>
      <c r="K267" s="42">
        <f>SaisieNote!N168</f>
        <v>9.5</v>
      </c>
      <c r="L267" s="43">
        <f t="shared" si="474"/>
        <v>0</v>
      </c>
      <c r="M267" s="59">
        <f t="shared" si="475"/>
        <v>9.7777777777777768</v>
      </c>
      <c r="N267" s="45">
        <f t="shared" si="476"/>
        <v>5</v>
      </c>
      <c r="O267" s="42">
        <f>SaisieNote!P168</f>
        <v>17</v>
      </c>
      <c r="P267" s="43">
        <f t="shared" si="477"/>
        <v>3</v>
      </c>
      <c r="Q267" s="42">
        <f>SaisieNote!R168</f>
        <v>10.5</v>
      </c>
      <c r="R267" s="43">
        <f t="shared" si="478"/>
        <v>3</v>
      </c>
      <c r="S267" s="42">
        <f>SaisieNote!T168</f>
        <v>10</v>
      </c>
      <c r="T267" s="43">
        <f t="shared" si="479"/>
        <v>3</v>
      </c>
      <c r="U267" s="59">
        <f t="shared" si="480"/>
        <v>12.5</v>
      </c>
      <c r="V267" s="45">
        <f t="shared" si="481"/>
        <v>9</v>
      </c>
      <c r="W267" s="42">
        <f>SaisieNote!V168</f>
        <v>6.5</v>
      </c>
      <c r="X267" s="43">
        <f t="shared" si="482"/>
        <v>0</v>
      </c>
      <c r="Y267" s="42">
        <f>SaisieNote!X168</f>
        <v>5</v>
      </c>
      <c r="Z267" s="43">
        <f t="shared" si="483"/>
        <v>0</v>
      </c>
      <c r="AA267" s="42">
        <f>SaisieNote!Z168</f>
        <v>8</v>
      </c>
      <c r="AB267" s="43">
        <f t="shared" si="484"/>
        <v>0</v>
      </c>
      <c r="AC267" s="59">
        <f t="shared" si="485"/>
        <v>6.5</v>
      </c>
      <c r="AD267" s="45">
        <f t="shared" si="486"/>
        <v>0</v>
      </c>
      <c r="AE267" s="160">
        <f t="shared" si="487"/>
        <v>9.9567901234567895</v>
      </c>
      <c r="AF267" s="46">
        <f t="shared" si="488"/>
        <v>14</v>
      </c>
      <c r="AG267" s="81" t="str">
        <f t="shared" si="456"/>
        <v>Rattrapage</v>
      </c>
      <c r="AH267" s="25">
        <f>SaisieNote!AD168</f>
        <v>11.166666666666666</v>
      </c>
      <c r="AI267" s="216">
        <f t="shared" si="489"/>
        <v>5</v>
      </c>
      <c r="AJ267" s="25">
        <f>SaisieNote!AG168</f>
        <v>9</v>
      </c>
      <c r="AK267" s="216">
        <f t="shared" si="490"/>
        <v>0</v>
      </c>
      <c r="AL267" s="25">
        <f>SaisieNote!AJ168</f>
        <v>13</v>
      </c>
      <c r="AM267" s="84">
        <f t="shared" si="491"/>
        <v>5</v>
      </c>
      <c r="AN267" s="44">
        <f t="shared" si="492"/>
        <v>11.055555555555555</v>
      </c>
      <c r="AO267" s="85">
        <f t="shared" si="493"/>
        <v>15</v>
      </c>
      <c r="AP267" s="213">
        <f>SaisieNote!AL168</f>
        <v>7</v>
      </c>
      <c r="AQ267" s="213">
        <f t="shared" si="494"/>
        <v>0</v>
      </c>
      <c r="AR267" s="213">
        <f>SaisieNote!AN168</f>
        <v>13</v>
      </c>
      <c r="AS267" s="213">
        <f t="shared" si="495"/>
        <v>3</v>
      </c>
      <c r="AT267" s="213">
        <f>SaisieNote!AP168</f>
        <v>15</v>
      </c>
      <c r="AU267" s="84">
        <f t="shared" si="496"/>
        <v>3</v>
      </c>
      <c r="AV267" s="44">
        <f t="shared" si="497"/>
        <v>11.666666666666666</v>
      </c>
      <c r="AW267" s="85">
        <f t="shared" si="498"/>
        <v>9</v>
      </c>
      <c r="AX267" s="67">
        <f>SaisieNote!AR168</f>
        <v>11.5</v>
      </c>
      <c r="AY267" s="84">
        <f t="shared" si="499"/>
        <v>2</v>
      </c>
      <c r="AZ267" s="67">
        <f>SaisieNote!AT168</f>
        <v>10</v>
      </c>
      <c r="BA267" s="84">
        <f t="shared" si="500"/>
        <v>2</v>
      </c>
      <c r="BB267" s="67">
        <f>SaisieNote!AV168</f>
        <v>8</v>
      </c>
      <c r="BC267" s="84">
        <f t="shared" si="501"/>
        <v>0</v>
      </c>
      <c r="BD267" s="44">
        <f t="shared" si="502"/>
        <v>9.8333333333333339</v>
      </c>
      <c r="BE267" s="85">
        <f t="shared" si="503"/>
        <v>4</v>
      </c>
      <c r="BF267" s="60">
        <f t="shared" si="504"/>
        <v>10.987654320987653</v>
      </c>
      <c r="BG267" s="61">
        <f t="shared" si="505"/>
        <v>30</v>
      </c>
      <c r="BH267" s="62">
        <f t="shared" si="506"/>
        <v>10.472222222222221</v>
      </c>
      <c r="BI267" s="61">
        <f t="shared" si="507"/>
        <v>60</v>
      </c>
      <c r="BJ267" s="61">
        <f t="shared" si="470"/>
        <v>180</v>
      </c>
      <c r="BK267" s="81" t="str">
        <f t="shared" si="471"/>
        <v>Admis(e)</v>
      </c>
    </row>
    <row r="268" spans="1:64">
      <c r="A268" s="180"/>
      <c r="B268" s="41"/>
    </row>
    <row r="269" spans="1:64">
      <c r="B269" s="41"/>
      <c r="BD269" s="72"/>
      <c r="BE269" s="5"/>
      <c r="BF269" s="5"/>
      <c r="BG269" s="5"/>
      <c r="BH269" s="5"/>
    </row>
    <row r="270" spans="1:64">
      <c r="BD270" s="5"/>
      <c r="BE270" s="5"/>
      <c r="BF270" s="328"/>
      <c r="BG270" s="328"/>
      <c r="BH270" s="328"/>
      <c r="BI270" s="328"/>
      <c r="BJ270" s="328"/>
      <c r="BK270" s="254"/>
      <c r="BL270" s="254"/>
    </row>
    <row r="271" spans="1:64">
      <c r="BF271" s="254"/>
      <c r="BG271" s="254"/>
      <c r="BH271" s="327"/>
      <c r="BI271" s="327"/>
      <c r="BJ271" s="327"/>
    </row>
    <row r="275" spans="9:9" ht="18">
      <c r="I275" s="167"/>
    </row>
  </sheetData>
  <mergeCells count="98">
    <mergeCell ref="BF270:BJ270"/>
    <mergeCell ref="BI237:BK237"/>
    <mergeCell ref="BG122:BK122"/>
    <mergeCell ref="BG153:BK153"/>
    <mergeCell ref="BG180:BK180"/>
    <mergeCell ref="BG207:BK207"/>
    <mergeCell ref="BG236:BK236"/>
    <mergeCell ref="BH271:BJ271"/>
    <mergeCell ref="BF29:BJ29"/>
    <mergeCell ref="BJ65:BK65"/>
    <mergeCell ref="D7:AG7"/>
    <mergeCell ref="D71:AG71"/>
    <mergeCell ref="D96:AG96"/>
    <mergeCell ref="D130:AG130"/>
    <mergeCell ref="D161:AG161"/>
    <mergeCell ref="G39:N39"/>
    <mergeCell ref="O39:V39"/>
    <mergeCell ref="AF123:AG123"/>
    <mergeCell ref="AC65:AE65"/>
    <mergeCell ref="G132:N132"/>
    <mergeCell ref="O132:V132"/>
    <mergeCell ref="G98:N98"/>
    <mergeCell ref="O98:V98"/>
    <mergeCell ref="AP190:AW190"/>
    <mergeCell ref="AX190:BD190"/>
    <mergeCell ref="AP98:AW98"/>
    <mergeCell ref="AH163:AO163"/>
    <mergeCell ref="AX132:BD132"/>
    <mergeCell ref="AP132:AW132"/>
    <mergeCell ref="AX163:BD163"/>
    <mergeCell ref="AP163:AW163"/>
    <mergeCell ref="D244:AG244"/>
    <mergeCell ref="AH217:AO217"/>
    <mergeCell ref="W74:AC74"/>
    <mergeCell ref="W98:AC98"/>
    <mergeCell ref="AF89:AG89"/>
    <mergeCell ref="G163:N163"/>
    <mergeCell ref="O163:V163"/>
    <mergeCell ref="W190:AC190"/>
    <mergeCell ref="W217:AC217"/>
    <mergeCell ref="G217:N217"/>
    <mergeCell ref="W163:AC163"/>
    <mergeCell ref="O217:V217"/>
    <mergeCell ref="D215:AG215"/>
    <mergeCell ref="G190:N190"/>
    <mergeCell ref="O190:V190"/>
    <mergeCell ref="AX246:BD246"/>
    <mergeCell ref="G246:N246"/>
    <mergeCell ref="O246:V246"/>
    <mergeCell ref="AH246:AO246"/>
    <mergeCell ref="AP246:AW246"/>
    <mergeCell ref="W246:AC246"/>
    <mergeCell ref="BF28:BH28"/>
    <mergeCell ref="BC123:BG123"/>
    <mergeCell ref="BC154:BG154"/>
    <mergeCell ref="AX74:BD74"/>
    <mergeCell ref="D37:AG37"/>
    <mergeCell ref="AF30:AG30"/>
    <mergeCell ref="AF65:AG65"/>
    <mergeCell ref="AH39:AO39"/>
    <mergeCell ref="G74:N74"/>
    <mergeCell ref="O74:V74"/>
    <mergeCell ref="AH74:AO74"/>
    <mergeCell ref="AP74:AW74"/>
    <mergeCell ref="AH98:AO98"/>
    <mergeCell ref="AH132:AO132"/>
    <mergeCell ref="W132:AC132"/>
    <mergeCell ref="AX98:BD98"/>
    <mergeCell ref="AX9:BD9"/>
    <mergeCell ref="W39:AC39"/>
    <mergeCell ref="AX39:BD39"/>
    <mergeCell ref="AP39:AW39"/>
    <mergeCell ref="AF237:AG237"/>
    <mergeCell ref="AF208:AG208"/>
    <mergeCell ref="AF181:AG181"/>
    <mergeCell ref="AF154:AG154"/>
    <mergeCell ref="D188:AG188"/>
    <mergeCell ref="AH9:AO9"/>
    <mergeCell ref="AP9:AW9"/>
    <mergeCell ref="G9:N9"/>
    <mergeCell ref="O9:V9"/>
    <mergeCell ref="AP217:AW217"/>
    <mergeCell ref="W9:AC9"/>
    <mergeCell ref="AH190:AO190"/>
    <mergeCell ref="AX217:BD217"/>
    <mergeCell ref="BH30:BJ30"/>
    <mergeCell ref="BJ89:BK89"/>
    <mergeCell ref="BJ123:BK123"/>
    <mergeCell ref="BJ154:BK154"/>
    <mergeCell ref="BJ181:BK181"/>
    <mergeCell ref="BJ208:BK208"/>
    <mergeCell ref="BG64:BK64"/>
    <mergeCell ref="BG88:BK88"/>
    <mergeCell ref="BC30:BG30"/>
    <mergeCell ref="BC65:BG65"/>
    <mergeCell ref="BC89:BG89"/>
    <mergeCell ref="BC181:BG181"/>
    <mergeCell ref="BC208:BG208"/>
  </mergeCells>
  <printOptions horizontalCentered="1"/>
  <pageMargins left="0" right="0" top="0.23622047244094491" bottom="0.27559055118110237" header="0.19685039370078741" footer="0.31496062992125984"/>
  <pageSetup paperSize="9" scale="57" orientation="landscape" r:id="rId1"/>
  <rowBreaks count="8" manualBreakCount="8">
    <brk id="30" max="16383" man="1"/>
    <brk id="65" max="16383" man="1"/>
    <brk id="89" max="16383" man="1"/>
    <brk id="123" max="16383" man="1"/>
    <brk id="154" max="16383" man="1"/>
    <brk id="181" max="16383" man="1"/>
    <brk id="208" max="16383" man="1"/>
    <brk id="2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P171"/>
  <sheetViews>
    <sheetView topLeftCell="M1" workbookViewId="0">
      <selection activeCell="D253" sqref="D253"/>
    </sheetView>
  </sheetViews>
  <sheetFormatPr baseColWidth="10" defaultRowHeight="15"/>
  <cols>
    <col min="1" max="1" width="4.7109375" style="47" customWidth="1"/>
    <col min="2" max="2" width="12.42578125" customWidth="1"/>
    <col min="3" max="3" width="18.5703125" customWidth="1"/>
    <col min="4" max="4" width="17.5703125" customWidth="1"/>
    <col min="5" max="5" width="14.42578125" customWidth="1"/>
    <col min="6" max="6" width="15.28515625" customWidth="1"/>
    <col min="7" max="7" width="6" customWidth="1"/>
    <col min="8" max="8" width="3.7109375" hidden="1" customWidth="1"/>
    <col min="9" max="9" width="7.28515625" customWidth="1"/>
    <col min="10" max="10" width="3.7109375" hidden="1" customWidth="1"/>
    <col min="11" max="11" width="6" customWidth="1"/>
    <col min="12" max="12" width="3" hidden="1" customWidth="1"/>
    <col min="13" max="13" width="6" customWidth="1"/>
    <col min="14" max="14" width="3.28515625" hidden="1" customWidth="1"/>
    <col min="15" max="15" width="6" customWidth="1"/>
    <col min="16" max="16" width="3.7109375" hidden="1" customWidth="1"/>
    <col min="17" max="17" width="6" customWidth="1"/>
    <col min="18" max="18" width="3.28515625" hidden="1" customWidth="1"/>
    <col min="19" max="19" width="6" customWidth="1"/>
    <col min="20" max="20" width="3.5703125" hidden="1" customWidth="1"/>
    <col min="21" max="21" width="6" customWidth="1"/>
    <col min="22" max="22" width="3.5703125" hidden="1" customWidth="1"/>
    <col min="23" max="23" width="6" customWidth="1"/>
    <col min="24" max="24" width="3.5703125" hidden="1" customWidth="1"/>
    <col min="25" max="25" width="6" customWidth="1"/>
    <col min="26" max="26" width="3.5703125" hidden="1" customWidth="1"/>
    <col min="27" max="27" width="6" customWidth="1"/>
    <col min="28" max="28" width="3.5703125" hidden="1" customWidth="1"/>
    <col min="29" max="29" width="6" customWidth="1"/>
    <col min="30" max="30" width="3.140625" hidden="1" customWidth="1"/>
    <col min="31" max="31" width="6" customWidth="1"/>
    <col min="32" max="32" width="3.28515625" customWidth="1"/>
    <col min="33" max="33" width="4.7109375" hidden="1" customWidth="1"/>
    <col min="34" max="34" width="5.28515625" customWidth="1"/>
    <col min="35" max="35" width="3" hidden="1" customWidth="1"/>
    <col min="36" max="36" width="5.7109375" customWidth="1"/>
    <col min="37" max="37" width="3.42578125" hidden="1" customWidth="1"/>
    <col min="38" max="38" width="5.5703125" customWidth="1"/>
    <col min="39" max="39" width="3.7109375" hidden="1" customWidth="1"/>
    <col min="40" max="40" width="5.5703125" customWidth="1"/>
    <col min="41" max="41" width="3.140625" hidden="1" customWidth="1"/>
    <col min="42" max="42" width="5.7109375" customWidth="1"/>
    <col min="43" max="43" width="3.28515625" hidden="1" customWidth="1"/>
    <col min="44" max="44" width="5.85546875" customWidth="1"/>
    <col min="45" max="45" width="2.85546875" hidden="1" customWidth="1"/>
    <col min="46" max="46" width="6.140625" customWidth="1"/>
    <col min="47" max="47" width="2.85546875" hidden="1" customWidth="1"/>
    <col min="48" max="48" width="5.7109375" customWidth="1"/>
    <col min="49" max="49" width="3.140625" hidden="1" customWidth="1"/>
    <col min="50" max="50" width="5.28515625" customWidth="1"/>
    <col min="51" max="51" width="3.140625" hidden="1" customWidth="1"/>
    <col min="52" max="52" width="5.85546875" customWidth="1"/>
    <col min="53" max="53" width="3.140625" hidden="1" customWidth="1"/>
    <col min="54" max="54" width="5.28515625" customWidth="1"/>
    <col min="55" max="55" width="2.42578125" hidden="1" customWidth="1"/>
    <col min="56" max="56" width="5.85546875" customWidth="1"/>
    <col min="57" max="57" width="2.85546875" hidden="1" customWidth="1"/>
    <col min="58" max="58" width="5.85546875" customWidth="1"/>
    <col min="59" max="59" width="2.85546875" customWidth="1"/>
    <col min="60" max="60" width="6.140625" customWidth="1"/>
    <col min="61" max="61" width="3.5703125" customWidth="1"/>
    <col min="62" max="62" width="18.42578125" customWidth="1"/>
    <col min="64" max="64" width="15.42578125" bestFit="1" customWidth="1"/>
    <col min="65" max="65" width="11.28515625" customWidth="1"/>
    <col min="66" max="68" width="11.42578125" hidden="1" customWidth="1"/>
  </cols>
  <sheetData>
    <row r="1" spans="1:64">
      <c r="I1" s="1" t="s">
        <v>151</v>
      </c>
      <c r="J1" s="1"/>
      <c r="K1" s="1"/>
      <c r="L1" s="1"/>
      <c r="M1" s="2"/>
      <c r="N1" s="2"/>
      <c r="O1" s="2"/>
      <c r="P1" s="2"/>
    </row>
    <row r="2" spans="1:64" ht="15.75">
      <c r="J2" s="269"/>
      <c r="K2" s="26" t="s">
        <v>152</v>
      </c>
      <c r="L2" s="26"/>
      <c r="M2" s="26"/>
      <c r="N2" s="26"/>
      <c r="O2" s="26"/>
      <c r="P2" s="26"/>
      <c r="Q2" s="26"/>
      <c r="R2" s="26"/>
      <c r="S2" s="26"/>
      <c r="T2" s="26"/>
      <c r="AA2" s="83"/>
      <c r="AZ2" s="4"/>
    </row>
    <row r="3" spans="1:64" ht="15.75">
      <c r="J3" s="26" t="s">
        <v>188</v>
      </c>
      <c r="L3" s="26"/>
      <c r="M3" s="4" t="s">
        <v>153</v>
      </c>
      <c r="N3" s="26"/>
      <c r="O3" s="26"/>
      <c r="P3" s="26"/>
      <c r="Q3" s="26"/>
      <c r="R3" s="26"/>
      <c r="S3" s="26"/>
      <c r="T3" s="26"/>
      <c r="U3" s="26"/>
    </row>
    <row r="4" spans="1:64" ht="15.75">
      <c r="A4" s="4" t="s">
        <v>154</v>
      </c>
      <c r="B4" s="4"/>
      <c r="C4" s="4"/>
      <c r="D4" s="4"/>
      <c r="E4" s="4"/>
      <c r="F4" s="4"/>
      <c r="G4" s="4"/>
      <c r="H4" s="4"/>
      <c r="I4" s="4"/>
      <c r="K4" s="4"/>
    </row>
    <row r="5" spans="1:64" ht="15.75">
      <c r="A5" s="4" t="s">
        <v>1187</v>
      </c>
      <c r="B5" s="4"/>
      <c r="C5" s="4"/>
      <c r="D5" s="4"/>
      <c r="E5" s="4"/>
      <c r="F5" s="4"/>
      <c r="G5" s="4"/>
      <c r="H5" s="4"/>
      <c r="I5" s="5"/>
      <c r="J5" s="6"/>
      <c r="K5" s="4"/>
    </row>
    <row r="6" spans="1:64" ht="15.7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64" ht="23.25" customHeight="1">
      <c r="B7" s="4" t="s">
        <v>1227</v>
      </c>
      <c r="D7" s="323" t="s">
        <v>187</v>
      </c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28"/>
      <c r="AI7" s="28"/>
    </row>
    <row r="8" spans="1:64" ht="15.75">
      <c r="B8" s="4" t="s">
        <v>155</v>
      </c>
    </row>
    <row r="9" spans="1:64" ht="21.75" customHeight="1">
      <c r="G9" s="330" t="s">
        <v>239</v>
      </c>
      <c r="H9" s="331"/>
      <c r="I9" s="331"/>
      <c r="J9" s="331"/>
      <c r="K9" s="331"/>
      <c r="L9" s="331"/>
      <c r="M9" s="331"/>
      <c r="N9" s="332"/>
      <c r="O9" s="330" t="s">
        <v>238</v>
      </c>
      <c r="P9" s="331"/>
      <c r="Q9" s="331"/>
      <c r="R9" s="331"/>
      <c r="S9" s="331"/>
      <c r="T9" s="331"/>
      <c r="U9" s="331"/>
      <c r="V9" s="332"/>
      <c r="W9" s="325" t="s">
        <v>166</v>
      </c>
      <c r="X9" s="325"/>
      <c r="Y9" s="325"/>
      <c r="Z9" s="325"/>
      <c r="AA9" s="325"/>
      <c r="AB9" s="325"/>
      <c r="AC9" s="325"/>
      <c r="AD9" s="51"/>
      <c r="AE9" s="9"/>
      <c r="AF9" s="9"/>
      <c r="AG9" s="9"/>
      <c r="AH9" s="330" t="s">
        <v>239</v>
      </c>
      <c r="AI9" s="331"/>
      <c r="AJ9" s="331"/>
      <c r="AK9" s="331"/>
      <c r="AL9" s="331"/>
      <c r="AM9" s="331"/>
      <c r="AN9" s="331"/>
      <c r="AO9" s="332"/>
      <c r="AP9" s="330" t="s">
        <v>238</v>
      </c>
      <c r="AQ9" s="331"/>
      <c r="AR9" s="331"/>
      <c r="AS9" s="331"/>
      <c r="AT9" s="331"/>
      <c r="AU9" s="331"/>
      <c r="AV9" s="331"/>
      <c r="AW9" s="332"/>
      <c r="AX9" s="325" t="s">
        <v>166</v>
      </c>
      <c r="AY9" s="325"/>
      <c r="AZ9" s="325"/>
      <c r="BA9" s="325"/>
      <c r="BB9" s="325"/>
      <c r="BC9" s="325"/>
      <c r="BD9" s="325"/>
      <c r="BE9" s="52"/>
    </row>
    <row r="10" spans="1:64" s="57" customFormat="1" ht="21" customHeight="1">
      <c r="A10" s="53" t="s">
        <v>18</v>
      </c>
      <c r="B10" s="53" t="s">
        <v>19</v>
      </c>
      <c r="C10" s="53" t="s">
        <v>1</v>
      </c>
      <c r="D10" s="53" t="s">
        <v>2</v>
      </c>
      <c r="E10" s="53" t="s">
        <v>189</v>
      </c>
      <c r="F10" s="53" t="s">
        <v>190</v>
      </c>
      <c r="G10" s="53" t="s">
        <v>160</v>
      </c>
      <c r="H10" s="53" t="s">
        <v>3</v>
      </c>
      <c r="I10" s="53" t="s">
        <v>167</v>
      </c>
      <c r="J10" s="53" t="s">
        <v>3</v>
      </c>
      <c r="K10" s="53" t="s">
        <v>161</v>
      </c>
      <c r="L10" s="53" t="s">
        <v>3</v>
      </c>
      <c r="M10" s="54" t="s">
        <v>168</v>
      </c>
      <c r="N10" s="55" t="s">
        <v>169</v>
      </c>
      <c r="O10" s="53" t="s">
        <v>170</v>
      </c>
      <c r="P10" s="53" t="s">
        <v>3</v>
      </c>
      <c r="Q10" s="53" t="s">
        <v>162</v>
      </c>
      <c r="R10" s="53" t="s">
        <v>3</v>
      </c>
      <c r="S10" s="53" t="s">
        <v>180</v>
      </c>
      <c r="T10" s="53" t="s">
        <v>3</v>
      </c>
      <c r="U10" s="54" t="s">
        <v>174</v>
      </c>
      <c r="V10" s="55" t="s">
        <v>169</v>
      </c>
      <c r="W10" s="53" t="s">
        <v>172</v>
      </c>
      <c r="X10" s="53" t="s">
        <v>3</v>
      </c>
      <c r="Y10" s="53" t="s">
        <v>240</v>
      </c>
      <c r="Z10" s="53" t="s">
        <v>3</v>
      </c>
      <c r="AA10" s="53" t="s">
        <v>241</v>
      </c>
      <c r="AB10" s="53" t="s">
        <v>3</v>
      </c>
      <c r="AC10" s="54" t="s">
        <v>185</v>
      </c>
      <c r="AD10" s="55" t="s">
        <v>169</v>
      </c>
      <c r="AE10" s="63" t="s">
        <v>184</v>
      </c>
      <c r="AF10" s="64" t="s">
        <v>242</v>
      </c>
      <c r="AG10" s="53" t="s">
        <v>179</v>
      </c>
      <c r="AH10" s="53" t="s">
        <v>175</v>
      </c>
      <c r="AI10" s="53" t="s">
        <v>3</v>
      </c>
      <c r="AJ10" s="53" t="s">
        <v>181</v>
      </c>
      <c r="AK10" s="53" t="s">
        <v>3</v>
      </c>
      <c r="AL10" s="53" t="s">
        <v>176</v>
      </c>
      <c r="AM10" s="53" t="s">
        <v>3</v>
      </c>
      <c r="AN10" s="53" t="s">
        <v>168</v>
      </c>
      <c r="AO10" s="53" t="s">
        <v>169</v>
      </c>
      <c r="AP10" s="53" t="s">
        <v>4</v>
      </c>
      <c r="AQ10" s="53" t="s">
        <v>3</v>
      </c>
      <c r="AR10" s="53" t="s">
        <v>182</v>
      </c>
      <c r="AS10" s="53" t="s">
        <v>3</v>
      </c>
      <c r="AT10" s="53" t="s">
        <v>163</v>
      </c>
      <c r="AU10" s="53" t="s">
        <v>3</v>
      </c>
      <c r="AV10" s="53" t="s">
        <v>171</v>
      </c>
      <c r="AW10" s="53" t="s">
        <v>169</v>
      </c>
      <c r="AX10" s="53" t="s">
        <v>164</v>
      </c>
      <c r="AY10" s="53" t="s">
        <v>3</v>
      </c>
      <c r="AZ10" s="53" t="s">
        <v>177</v>
      </c>
      <c r="BA10" s="53" t="s">
        <v>3</v>
      </c>
      <c r="BB10" s="53" t="s">
        <v>183</v>
      </c>
      <c r="BC10" s="53" t="s">
        <v>3</v>
      </c>
      <c r="BD10" s="53" t="s">
        <v>185</v>
      </c>
      <c r="BE10" s="53" t="s">
        <v>169</v>
      </c>
      <c r="BF10" s="53" t="s">
        <v>186</v>
      </c>
      <c r="BG10" s="56" t="s">
        <v>242</v>
      </c>
      <c r="BH10" s="53" t="s">
        <v>178</v>
      </c>
      <c r="BI10" s="53" t="s">
        <v>173</v>
      </c>
      <c r="BJ10" s="53" t="s">
        <v>179</v>
      </c>
      <c r="BK10" s="57" t="s">
        <v>497</v>
      </c>
      <c r="BL10" s="57" t="s">
        <v>498</v>
      </c>
    </row>
    <row r="11" spans="1:64" ht="20.25" customHeight="1">
      <c r="A11" s="284">
        <v>1</v>
      </c>
      <c r="B11" s="176" t="s">
        <v>508</v>
      </c>
      <c r="C11" s="176" t="s">
        <v>510</v>
      </c>
      <c r="D11" s="176" t="s">
        <v>115</v>
      </c>
      <c r="E11" s="176" t="s">
        <v>509</v>
      </c>
      <c r="F11" s="176" t="s">
        <v>8</v>
      </c>
      <c r="G11" s="152">
        <f>SaisieNote!H16</f>
        <v>10.666666666666666</v>
      </c>
      <c r="H11" s="43">
        <f t="shared" ref="H11:H27" si="0">IF(G11&gt;=9.995,5,0)</f>
        <v>5</v>
      </c>
      <c r="I11" s="42">
        <f>SaisieNote!K16</f>
        <v>10.333333333333334</v>
      </c>
      <c r="J11" s="43">
        <f t="shared" ref="J11:J27" si="1">IF(I11&gt;=9.995,5,0)</f>
        <v>5</v>
      </c>
      <c r="K11" s="42">
        <f>SaisieNote!N16</f>
        <v>10.5</v>
      </c>
      <c r="L11" s="43">
        <f t="shared" ref="L11:L27" si="2">IF(K11&gt;=9.995,5,0)</f>
        <v>5</v>
      </c>
      <c r="M11" s="59">
        <f t="shared" ref="M11:M27" si="3">((G11*4)+(I11*4)+(K11*4))/12</f>
        <v>10.5</v>
      </c>
      <c r="N11" s="45">
        <f t="shared" ref="N11:N27" si="4">IF(M11&gt;=9.995,15,H11+J11+L11)</f>
        <v>15</v>
      </c>
      <c r="O11" s="42">
        <f>SaisieNote!P16</f>
        <v>13</v>
      </c>
      <c r="P11" s="43">
        <f t="shared" ref="P11:P27" si="5">IF(O11&gt;=9.995,3,0)</f>
        <v>3</v>
      </c>
      <c r="Q11" s="42">
        <f>SaisieNote!R16</f>
        <v>10</v>
      </c>
      <c r="R11" s="43">
        <f t="shared" ref="R11:R27" si="6">IF(Q11&gt;=9.995,3,0)</f>
        <v>3</v>
      </c>
      <c r="S11" s="42">
        <f>SaisieNote!T16</f>
        <v>13</v>
      </c>
      <c r="T11" s="43">
        <f t="shared" ref="T11:T27" si="7">IF(S11&gt;=9.995,3,0)</f>
        <v>3</v>
      </c>
      <c r="U11" s="59">
        <f t="shared" ref="U11:U27" si="8">((O11*3)+(Q11*3)+(S11*3))/9</f>
        <v>12</v>
      </c>
      <c r="V11" s="45">
        <f t="shared" ref="V11:V27" si="9">IF(U11&gt;=9.995,9,P11+R11+T11)</f>
        <v>9</v>
      </c>
      <c r="W11" s="42">
        <f>SaisieNote!V16</f>
        <v>7</v>
      </c>
      <c r="X11" s="43">
        <f t="shared" ref="X11:X27" si="10">IF(W11&gt;=9.995,2,0)</f>
        <v>0</v>
      </c>
      <c r="Y11" s="42">
        <f>SaisieNote!X16</f>
        <v>6</v>
      </c>
      <c r="Z11" s="43">
        <f t="shared" ref="Z11:Z27" si="11">IF(Y11&gt;=9.995,2,0)</f>
        <v>0</v>
      </c>
      <c r="AA11" s="42">
        <f>SaisieNote!Z16</f>
        <v>10</v>
      </c>
      <c r="AB11" s="43">
        <f t="shared" ref="AB11:AB27" si="12">IF(AA11&gt;=9.995,2,0)</f>
        <v>2</v>
      </c>
      <c r="AC11" s="59">
        <f t="shared" ref="AC11:AC27" si="13">((W11*2)+(Y11*2)+(AA11*2))/6</f>
        <v>7.666666666666667</v>
      </c>
      <c r="AD11" s="45">
        <f t="shared" ref="AD11:AD27" si="14">IF(AC11&gt;=9.995,6,X11+Z11+AB11)</f>
        <v>2</v>
      </c>
      <c r="AE11" s="60">
        <f t="shared" ref="AE11:AE27" si="15">((M11*12)+(U11*9)+(AC11*6))/27</f>
        <v>10.37037037037037</v>
      </c>
      <c r="AF11" s="66">
        <f t="shared" ref="AF11:AF27" si="16">IF(AE11&gt;=9.995,30,N11+V11+AD11)</f>
        <v>30</v>
      </c>
      <c r="AG11" s="81" t="str">
        <f t="shared" ref="AG11:AG27" si="17">IF(AE11&gt;=9.995,"Admis(e)","Rattrapage")</f>
        <v>Admis(e)</v>
      </c>
      <c r="AH11" s="58">
        <f>SaisieNote!AD16</f>
        <v>11.5</v>
      </c>
      <c r="AI11" s="43">
        <f t="shared" ref="AI11:AI27" si="18">IF(AH11&gt;=9.995,5,0)</f>
        <v>5</v>
      </c>
      <c r="AJ11" s="25">
        <f>SaisieNote!AG16</f>
        <v>13.166666666666666</v>
      </c>
      <c r="AK11" s="43">
        <f t="shared" ref="AK11:AK27" si="19">IF(AJ11&gt;=9.995,5,0)</f>
        <v>5</v>
      </c>
      <c r="AL11" s="25">
        <f>SaisieNote!AJ16</f>
        <v>12.5</v>
      </c>
      <c r="AM11" s="84">
        <f t="shared" ref="AM11:AM27" si="20">IF(AL11&gt;=9.995,5,0)</f>
        <v>5</v>
      </c>
      <c r="AN11" s="59">
        <f t="shared" ref="AN11:AN27" si="21">((AH11*4)+(AJ11*4)+(AL11*4))/12</f>
        <v>12.388888888888888</v>
      </c>
      <c r="AO11" s="85">
        <f t="shared" ref="AO11:AO27" si="22">IF(AN11&gt;=9.995,15,AI11+AK11+AM11)</f>
        <v>15</v>
      </c>
      <c r="AP11" s="213">
        <f>SaisieNote!AL16</f>
        <v>5</v>
      </c>
      <c r="AQ11" s="213">
        <f t="shared" ref="AQ11:AQ27" si="23">IF(AP11&gt;=9.995,3,0)</f>
        <v>0</v>
      </c>
      <c r="AR11" s="213">
        <f>SaisieNote!AN16</f>
        <v>9</v>
      </c>
      <c r="AS11" s="213">
        <f t="shared" ref="AS11:AS27" si="24">IF(AR11&gt;=9.995,3,0)</f>
        <v>0</v>
      </c>
      <c r="AT11" s="213">
        <f>SaisieNote!AP16</f>
        <v>13.5</v>
      </c>
      <c r="AU11" s="84">
        <f t="shared" ref="AU11:AU27" si="25">IF(AT11&gt;=9.995,3,0)</f>
        <v>3</v>
      </c>
      <c r="AV11" s="59">
        <f t="shared" ref="AV11:AV27" si="26">((AP11*3)+(AR11*3)+(AT11*3))/9</f>
        <v>9.1666666666666661</v>
      </c>
      <c r="AW11" s="85">
        <f t="shared" ref="AW11:AW27" si="27">IF(AV11&gt;=9.995,9,AQ11+AS11+AU11)</f>
        <v>3</v>
      </c>
      <c r="AX11" s="25">
        <f>SaisieNote!AR16</f>
        <v>10</v>
      </c>
      <c r="AY11" s="84">
        <f t="shared" ref="AY11:AY27" si="28">IF(AX11&gt;=9.995,2,0)</f>
        <v>2</v>
      </c>
      <c r="AZ11" s="25">
        <f>SaisieNote!AT16</f>
        <v>13</v>
      </c>
      <c r="BA11" s="84">
        <f t="shared" ref="BA11:BA27" si="29">IF(AZ11&gt;=9.995,2,0)</f>
        <v>2</v>
      </c>
      <c r="BB11" s="25">
        <f>SaisieNote!AV16</f>
        <v>12</v>
      </c>
      <c r="BC11" s="84">
        <f t="shared" ref="BC11:BC27" si="30">IF(BB11&gt;=9.995,2,0)</f>
        <v>2</v>
      </c>
      <c r="BD11" s="59">
        <f t="shared" ref="BD11:BD27" si="31">((AX11*2)+(AZ11*2)+(BB11*2))/6</f>
        <v>11.666666666666666</v>
      </c>
      <c r="BE11" s="85">
        <f t="shared" ref="BE11:BE27" si="32">IF(BD11&gt;=9.995,6,AY11+BA11+BC11)</f>
        <v>6</v>
      </c>
      <c r="BF11" s="60">
        <f t="shared" ref="BF11:BF27" si="33">((AN11*12)+(AV11*9)+(BD11*6))/27</f>
        <v>11.154320987654319</v>
      </c>
      <c r="BG11" s="61">
        <f t="shared" ref="BG11:BG27" si="34">IF(BF11&gt;=9.995,30,AO11+AW11+BE11)</f>
        <v>30</v>
      </c>
      <c r="BH11" s="62">
        <f t="shared" ref="BH11:BH27" si="35">(AE11+BF11)/2</f>
        <v>10.762345679012345</v>
      </c>
      <c r="BI11" s="61">
        <f t="shared" ref="BI11:BI27" si="36">IF(BH11&gt;=9.995,60,AF11+BG11)</f>
        <v>60</v>
      </c>
      <c r="BJ11" s="81" t="str">
        <f>IF(BH11&gt;=9.995,"Admis(e)","Ajourné(e )")</f>
        <v>Admis(e)</v>
      </c>
      <c r="BK11" s="291" t="s">
        <v>1191</v>
      </c>
      <c r="BL11" s="291" t="s">
        <v>1231</v>
      </c>
    </row>
    <row r="12" spans="1:64" ht="20.25" customHeight="1">
      <c r="A12" s="284">
        <v>2</v>
      </c>
      <c r="B12" s="176" t="s">
        <v>27</v>
      </c>
      <c r="C12" s="176" t="s">
        <v>28</v>
      </c>
      <c r="D12" s="176" t="s">
        <v>29</v>
      </c>
      <c r="E12" s="176" t="s">
        <v>517</v>
      </c>
      <c r="F12" s="176" t="s">
        <v>5</v>
      </c>
      <c r="G12" s="152">
        <f>SaisieNote!H17</f>
        <v>9</v>
      </c>
      <c r="H12" s="43">
        <f t="shared" si="0"/>
        <v>0</v>
      </c>
      <c r="I12" s="42">
        <f>SaisieNote!K17</f>
        <v>8</v>
      </c>
      <c r="J12" s="43">
        <f t="shared" si="1"/>
        <v>0</v>
      </c>
      <c r="K12" s="42">
        <f>SaisieNote!N17</f>
        <v>14.5</v>
      </c>
      <c r="L12" s="43">
        <f t="shared" si="2"/>
        <v>5</v>
      </c>
      <c r="M12" s="59">
        <f t="shared" si="3"/>
        <v>10.5</v>
      </c>
      <c r="N12" s="45">
        <f t="shared" si="4"/>
        <v>15</v>
      </c>
      <c r="O12" s="42">
        <f>SaisieNote!P17</f>
        <v>5</v>
      </c>
      <c r="P12" s="43">
        <f t="shared" si="5"/>
        <v>0</v>
      </c>
      <c r="Q12" s="42">
        <f>SaisieNote!R17</f>
        <v>10</v>
      </c>
      <c r="R12" s="43">
        <f t="shared" si="6"/>
        <v>3</v>
      </c>
      <c r="S12" s="42">
        <f>SaisieNote!T17</f>
        <v>14.5</v>
      </c>
      <c r="T12" s="43">
        <f t="shared" si="7"/>
        <v>3</v>
      </c>
      <c r="U12" s="59">
        <f t="shared" si="8"/>
        <v>9.8333333333333339</v>
      </c>
      <c r="V12" s="45">
        <f t="shared" si="9"/>
        <v>6</v>
      </c>
      <c r="W12" s="42">
        <f>SaisieNote!V17</f>
        <v>10</v>
      </c>
      <c r="X12" s="43">
        <f t="shared" si="10"/>
        <v>2</v>
      </c>
      <c r="Y12" s="42">
        <f>SaisieNote!X17</f>
        <v>10</v>
      </c>
      <c r="Z12" s="43">
        <f t="shared" si="11"/>
        <v>2</v>
      </c>
      <c r="AA12" s="42">
        <f>SaisieNote!Z17</f>
        <v>8</v>
      </c>
      <c r="AB12" s="43">
        <f t="shared" si="12"/>
        <v>0</v>
      </c>
      <c r="AC12" s="59">
        <f t="shared" si="13"/>
        <v>9.3333333333333339</v>
      </c>
      <c r="AD12" s="45">
        <f t="shared" si="14"/>
        <v>4</v>
      </c>
      <c r="AE12" s="60">
        <f t="shared" si="15"/>
        <v>10.018518518518519</v>
      </c>
      <c r="AF12" s="66">
        <f t="shared" si="16"/>
        <v>30</v>
      </c>
      <c r="AG12" s="81" t="str">
        <f t="shared" si="17"/>
        <v>Admis(e)</v>
      </c>
      <c r="AH12" s="58">
        <f>SaisieNote!AD17</f>
        <v>9.3333333333333339</v>
      </c>
      <c r="AI12" s="43">
        <f t="shared" si="18"/>
        <v>0</v>
      </c>
      <c r="AJ12" s="25" t="str">
        <f>SaisieNote!AG17</f>
        <v>Exclu</v>
      </c>
      <c r="AK12" s="43">
        <f t="shared" si="19"/>
        <v>5</v>
      </c>
      <c r="AL12" s="25">
        <f>SaisieNote!AJ17</f>
        <v>11.166666666666666</v>
      </c>
      <c r="AM12" s="84">
        <f t="shared" si="20"/>
        <v>5</v>
      </c>
      <c r="AN12" s="59" t="e">
        <f t="shared" si="21"/>
        <v>#VALUE!</v>
      </c>
      <c r="AO12" s="85" t="e">
        <f t="shared" si="22"/>
        <v>#VALUE!</v>
      </c>
      <c r="AP12" s="213">
        <f>SaisieNote!AL17</f>
        <v>4</v>
      </c>
      <c r="AQ12" s="213">
        <f t="shared" si="23"/>
        <v>0</v>
      </c>
      <c r="AR12" s="213">
        <f>SaisieNote!AN17</f>
        <v>10</v>
      </c>
      <c r="AS12" s="213">
        <f t="shared" si="24"/>
        <v>3</v>
      </c>
      <c r="AT12" s="213">
        <f>SaisieNote!AP17</f>
        <v>7</v>
      </c>
      <c r="AU12" s="84">
        <f t="shared" si="25"/>
        <v>0</v>
      </c>
      <c r="AV12" s="59">
        <f t="shared" si="26"/>
        <v>7</v>
      </c>
      <c r="AW12" s="85">
        <f t="shared" si="27"/>
        <v>3</v>
      </c>
      <c r="AX12" s="25">
        <f>SaisieNote!AR17</f>
        <v>8</v>
      </c>
      <c r="AY12" s="84">
        <f t="shared" si="28"/>
        <v>0</v>
      </c>
      <c r="AZ12" s="25">
        <f>SaisieNote!AT17</f>
        <v>7.5</v>
      </c>
      <c r="BA12" s="84">
        <f t="shared" si="29"/>
        <v>0</v>
      </c>
      <c r="BB12" s="25">
        <f>SaisieNote!AV17</f>
        <v>3</v>
      </c>
      <c r="BC12" s="84">
        <f t="shared" si="30"/>
        <v>0</v>
      </c>
      <c r="BD12" s="59">
        <f t="shared" si="31"/>
        <v>6.166666666666667</v>
      </c>
      <c r="BE12" s="85">
        <f t="shared" si="32"/>
        <v>0</v>
      </c>
      <c r="BF12" s="60" t="e">
        <f t="shared" si="33"/>
        <v>#VALUE!</v>
      </c>
      <c r="BG12" s="61" t="e">
        <f t="shared" si="34"/>
        <v>#VALUE!</v>
      </c>
      <c r="BH12" s="62" t="e">
        <f t="shared" si="35"/>
        <v>#VALUE!</v>
      </c>
      <c r="BI12" s="61" t="e">
        <f t="shared" si="36"/>
        <v>#VALUE!</v>
      </c>
      <c r="BJ12" s="295" t="s">
        <v>1232</v>
      </c>
      <c r="BK12" s="291" t="s">
        <v>1231</v>
      </c>
      <c r="BL12" s="291" t="s">
        <v>1191</v>
      </c>
    </row>
    <row r="13" spans="1:64" s="266" customFormat="1" ht="20.25" customHeight="1">
      <c r="A13" s="284">
        <v>3</v>
      </c>
      <c r="B13" s="255" t="s">
        <v>304</v>
      </c>
      <c r="C13" s="255" t="s">
        <v>305</v>
      </c>
      <c r="D13" s="255" t="s">
        <v>69</v>
      </c>
      <c r="E13" s="255" t="s">
        <v>518</v>
      </c>
      <c r="F13" s="255" t="s">
        <v>8</v>
      </c>
      <c r="G13" s="256">
        <f>SaisieNote!H18</f>
        <v>9.5</v>
      </c>
      <c r="H13" s="257">
        <f t="shared" si="0"/>
        <v>0</v>
      </c>
      <c r="I13" s="258">
        <f>SaisieNote!K18</f>
        <v>8.6666666666666661</v>
      </c>
      <c r="J13" s="257">
        <f t="shared" si="1"/>
        <v>0</v>
      </c>
      <c r="K13" s="258">
        <f>SaisieNote!N18</f>
        <v>10.666666666666666</v>
      </c>
      <c r="L13" s="257">
        <f t="shared" si="2"/>
        <v>5</v>
      </c>
      <c r="M13" s="259">
        <f t="shared" si="3"/>
        <v>9.6111111111111089</v>
      </c>
      <c r="N13" s="257">
        <f t="shared" si="4"/>
        <v>5</v>
      </c>
      <c r="O13" s="258">
        <f>SaisieNote!P18</f>
        <v>10.5</v>
      </c>
      <c r="P13" s="257">
        <f t="shared" si="5"/>
        <v>3</v>
      </c>
      <c r="Q13" s="258">
        <f>SaisieNote!R18</f>
        <v>10.5</v>
      </c>
      <c r="R13" s="257">
        <f t="shared" si="6"/>
        <v>3</v>
      </c>
      <c r="S13" s="258">
        <f>SaisieNote!T18</f>
        <v>9.5</v>
      </c>
      <c r="T13" s="257">
        <f t="shared" si="7"/>
        <v>0</v>
      </c>
      <c r="U13" s="259">
        <f t="shared" si="8"/>
        <v>10.166666666666666</v>
      </c>
      <c r="V13" s="257">
        <f t="shared" si="9"/>
        <v>9</v>
      </c>
      <c r="W13" s="258">
        <f>SaisieNote!V18</f>
        <v>10.5</v>
      </c>
      <c r="X13" s="257">
        <f t="shared" si="10"/>
        <v>2</v>
      </c>
      <c r="Y13" s="258">
        <f>SaisieNote!X18</f>
        <v>2</v>
      </c>
      <c r="Z13" s="257">
        <f t="shared" si="11"/>
        <v>0</v>
      </c>
      <c r="AA13" s="258">
        <f>SaisieNote!Z18</f>
        <v>6</v>
      </c>
      <c r="AB13" s="257">
        <f t="shared" si="12"/>
        <v>0</v>
      </c>
      <c r="AC13" s="259">
        <f t="shared" si="13"/>
        <v>6.166666666666667</v>
      </c>
      <c r="AD13" s="257">
        <f t="shared" si="14"/>
        <v>2</v>
      </c>
      <c r="AE13" s="259">
        <f t="shared" si="15"/>
        <v>9.0308641975308639</v>
      </c>
      <c r="AF13" s="260">
        <f t="shared" si="16"/>
        <v>16</v>
      </c>
      <c r="AG13" s="261" t="str">
        <f t="shared" si="17"/>
        <v>Rattrapage</v>
      </c>
      <c r="AH13" s="259" t="e">
        <f>SaisieNote!AD18</f>
        <v>#VALUE!</v>
      </c>
      <c r="AI13" s="257" t="e">
        <f t="shared" si="18"/>
        <v>#VALUE!</v>
      </c>
      <c r="AJ13" s="262" t="str">
        <f>SaisieNote!AG18</f>
        <v>Exclu</v>
      </c>
      <c r="AK13" s="257">
        <f t="shared" si="19"/>
        <v>5</v>
      </c>
      <c r="AL13" s="262">
        <f>SaisieNote!AJ18</f>
        <v>12.33</v>
      </c>
      <c r="AM13" s="263">
        <f t="shared" si="20"/>
        <v>5</v>
      </c>
      <c r="AN13" s="259" t="e">
        <f t="shared" si="21"/>
        <v>#VALUE!</v>
      </c>
      <c r="AO13" s="264" t="e">
        <f t="shared" si="22"/>
        <v>#VALUE!</v>
      </c>
      <c r="AP13" s="259">
        <f>SaisieNote!AL18</f>
        <v>2.5</v>
      </c>
      <c r="AQ13" s="259">
        <f t="shared" si="23"/>
        <v>0</v>
      </c>
      <c r="AR13" s="259" t="str">
        <f>SaisieNote!AN18</f>
        <v>Abs</v>
      </c>
      <c r="AS13" s="259">
        <f t="shared" si="24"/>
        <v>3</v>
      </c>
      <c r="AT13" s="259">
        <f>SaisieNote!AP18</f>
        <v>2</v>
      </c>
      <c r="AU13" s="263">
        <f t="shared" si="25"/>
        <v>0</v>
      </c>
      <c r="AV13" s="259" t="e">
        <f t="shared" si="26"/>
        <v>#VALUE!</v>
      </c>
      <c r="AW13" s="264" t="e">
        <f t="shared" si="27"/>
        <v>#VALUE!</v>
      </c>
      <c r="AX13" s="262">
        <f>SaisieNote!AR18</f>
        <v>11</v>
      </c>
      <c r="AY13" s="263">
        <f t="shared" si="28"/>
        <v>2</v>
      </c>
      <c r="AZ13" s="262">
        <f>SaisieNote!AT18</f>
        <v>10</v>
      </c>
      <c r="BA13" s="263">
        <f t="shared" si="29"/>
        <v>2</v>
      </c>
      <c r="BB13" s="262">
        <f>SaisieNote!AV18</f>
        <v>6.5</v>
      </c>
      <c r="BC13" s="263">
        <f t="shared" si="30"/>
        <v>0</v>
      </c>
      <c r="BD13" s="259">
        <f t="shared" si="31"/>
        <v>9.1666666666666661</v>
      </c>
      <c r="BE13" s="264">
        <f t="shared" si="32"/>
        <v>4</v>
      </c>
      <c r="BF13" s="259" t="e">
        <f t="shared" si="33"/>
        <v>#VALUE!</v>
      </c>
      <c r="BG13" s="265" t="e">
        <f t="shared" si="34"/>
        <v>#VALUE!</v>
      </c>
      <c r="BH13" s="262" t="e">
        <f t="shared" si="35"/>
        <v>#VALUE!</v>
      </c>
      <c r="BI13" s="265" t="e">
        <f t="shared" si="36"/>
        <v>#VALUE!</v>
      </c>
      <c r="BJ13" s="295" t="s">
        <v>500</v>
      </c>
      <c r="BK13" s="291" t="s">
        <v>1191</v>
      </c>
      <c r="BL13" s="291" t="s">
        <v>1191</v>
      </c>
    </row>
    <row r="14" spans="1:64" s="266" customFormat="1" ht="20.25" customHeight="1">
      <c r="A14" s="284">
        <v>4</v>
      </c>
      <c r="B14" s="255" t="s">
        <v>519</v>
      </c>
      <c r="C14" s="255" t="s">
        <v>522</v>
      </c>
      <c r="D14" s="255" t="s">
        <v>30</v>
      </c>
      <c r="E14" s="255" t="s">
        <v>520</v>
      </c>
      <c r="F14" s="255" t="s">
        <v>521</v>
      </c>
      <c r="G14" s="256">
        <f>SaisieNote!H19</f>
        <v>7.333333333333333</v>
      </c>
      <c r="H14" s="257">
        <f t="shared" si="0"/>
        <v>0</v>
      </c>
      <c r="I14" s="258">
        <f>SaisieNote!K19</f>
        <v>11.166666666666666</v>
      </c>
      <c r="J14" s="257">
        <f t="shared" si="1"/>
        <v>5</v>
      </c>
      <c r="K14" s="258">
        <f>SaisieNote!N19</f>
        <v>7</v>
      </c>
      <c r="L14" s="257">
        <f t="shared" si="2"/>
        <v>0</v>
      </c>
      <c r="M14" s="259">
        <f t="shared" si="3"/>
        <v>8.5</v>
      </c>
      <c r="N14" s="257">
        <f t="shared" si="4"/>
        <v>5</v>
      </c>
      <c r="O14" s="258">
        <f>SaisieNote!P19</f>
        <v>10.5</v>
      </c>
      <c r="P14" s="257">
        <f t="shared" si="5"/>
        <v>3</v>
      </c>
      <c r="Q14" s="258">
        <f>SaisieNote!R19</f>
        <v>7</v>
      </c>
      <c r="R14" s="257">
        <f t="shared" si="6"/>
        <v>0</v>
      </c>
      <c r="S14" s="258">
        <f>SaisieNote!T19</f>
        <v>10</v>
      </c>
      <c r="T14" s="257">
        <f t="shared" si="7"/>
        <v>3</v>
      </c>
      <c r="U14" s="259">
        <f t="shared" si="8"/>
        <v>9.1666666666666661</v>
      </c>
      <c r="V14" s="257">
        <f t="shared" si="9"/>
        <v>6</v>
      </c>
      <c r="W14" s="258">
        <f>SaisieNote!V19</f>
        <v>6</v>
      </c>
      <c r="X14" s="257">
        <f t="shared" si="10"/>
        <v>0</v>
      </c>
      <c r="Y14" s="258">
        <f>SaisieNote!X19</f>
        <v>10</v>
      </c>
      <c r="Z14" s="257">
        <f t="shared" si="11"/>
        <v>2</v>
      </c>
      <c r="AA14" s="258">
        <f>SaisieNote!Z19</f>
        <v>12.5</v>
      </c>
      <c r="AB14" s="257">
        <f t="shared" si="12"/>
        <v>2</v>
      </c>
      <c r="AC14" s="259">
        <f t="shared" si="13"/>
        <v>9.5</v>
      </c>
      <c r="AD14" s="257">
        <f t="shared" si="14"/>
        <v>4</v>
      </c>
      <c r="AE14" s="259">
        <f t="shared" si="15"/>
        <v>8.9444444444444446</v>
      </c>
      <c r="AF14" s="260">
        <f t="shared" si="16"/>
        <v>15</v>
      </c>
      <c r="AG14" s="261" t="str">
        <f t="shared" si="17"/>
        <v>Rattrapage</v>
      </c>
      <c r="AH14" s="259">
        <f>SaisieNote!AD19</f>
        <v>11</v>
      </c>
      <c r="AI14" s="257">
        <f t="shared" si="18"/>
        <v>5</v>
      </c>
      <c r="AJ14" s="262">
        <f>SaisieNote!AG19</f>
        <v>12</v>
      </c>
      <c r="AK14" s="257">
        <f t="shared" si="19"/>
        <v>5</v>
      </c>
      <c r="AL14" s="262">
        <f>SaisieNote!AJ19</f>
        <v>13.166666666666666</v>
      </c>
      <c r="AM14" s="263">
        <f t="shared" si="20"/>
        <v>5</v>
      </c>
      <c r="AN14" s="259">
        <f t="shared" si="21"/>
        <v>12.055555555555555</v>
      </c>
      <c r="AO14" s="264">
        <f t="shared" si="22"/>
        <v>15</v>
      </c>
      <c r="AP14" s="259">
        <f>SaisieNote!AL19</f>
        <v>4.5</v>
      </c>
      <c r="AQ14" s="259">
        <f t="shared" si="23"/>
        <v>0</v>
      </c>
      <c r="AR14" s="259">
        <f>SaisieNote!AN19</f>
        <v>7</v>
      </c>
      <c r="AS14" s="259">
        <f t="shared" si="24"/>
        <v>0</v>
      </c>
      <c r="AT14" s="259">
        <f>SaisieNote!AP19</f>
        <v>10</v>
      </c>
      <c r="AU14" s="263">
        <f t="shared" si="25"/>
        <v>3</v>
      </c>
      <c r="AV14" s="259">
        <f t="shared" si="26"/>
        <v>7.166666666666667</v>
      </c>
      <c r="AW14" s="264">
        <f t="shared" si="27"/>
        <v>3</v>
      </c>
      <c r="AX14" s="262">
        <f>SaisieNote!AR19</f>
        <v>7.5</v>
      </c>
      <c r="AY14" s="263">
        <f t="shared" si="28"/>
        <v>0</v>
      </c>
      <c r="AZ14" s="262">
        <f>SaisieNote!AT19</f>
        <v>14</v>
      </c>
      <c r="BA14" s="263">
        <f t="shared" si="29"/>
        <v>2</v>
      </c>
      <c r="BB14" s="262">
        <f>SaisieNote!AV19</f>
        <v>10.5</v>
      </c>
      <c r="BC14" s="263">
        <f t="shared" si="30"/>
        <v>2</v>
      </c>
      <c r="BD14" s="259">
        <f t="shared" si="31"/>
        <v>10.666666666666666</v>
      </c>
      <c r="BE14" s="264">
        <f t="shared" si="32"/>
        <v>6</v>
      </c>
      <c r="BF14" s="259">
        <f t="shared" si="33"/>
        <v>10.117283950617283</v>
      </c>
      <c r="BG14" s="265">
        <f t="shared" si="34"/>
        <v>30</v>
      </c>
      <c r="BH14" s="262">
        <f t="shared" si="35"/>
        <v>9.5308641975308639</v>
      </c>
      <c r="BI14" s="265">
        <f t="shared" si="36"/>
        <v>45</v>
      </c>
      <c r="BJ14" s="261" t="str">
        <f t="shared" ref="BJ14:BJ74" si="37">IF(BH14&gt;=9.995,"Admis(e)","Ajourné(e )")</f>
        <v>Ajourné(e )</v>
      </c>
      <c r="BK14" s="291" t="s">
        <v>1191</v>
      </c>
      <c r="BL14" s="291" t="s">
        <v>1191</v>
      </c>
    </row>
    <row r="15" spans="1:64" ht="20.25" customHeight="1">
      <c r="A15" s="284">
        <v>5</v>
      </c>
      <c r="B15" s="176" t="s">
        <v>306</v>
      </c>
      <c r="C15" s="176" t="s">
        <v>307</v>
      </c>
      <c r="D15" s="176" t="s">
        <v>53</v>
      </c>
      <c r="E15" s="176" t="s">
        <v>523</v>
      </c>
      <c r="F15" s="176" t="s">
        <v>308</v>
      </c>
      <c r="G15" s="152">
        <f>SaisieNote!H20</f>
        <v>11.67</v>
      </c>
      <c r="H15" s="43">
        <f t="shared" si="0"/>
        <v>5</v>
      </c>
      <c r="I15" s="42">
        <f>SaisieNote!K20</f>
        <v>10.333333333333334</v>
      </c>
      <c r="J15" s="43">
        <f t="shared" si="1"/>
        <v>5</v>
      </c>
      <c r="K15" s="42">
        <f>SaisieNote!N20</f>
        <v>8.5</v>
      </c>
      <c r="L15" s="43">
        <f t="shared" si="2"/>
        <v>0</v>
      </c>
      <c r="M15" s="59">
        <f t="shared" si="3"/>
        <v>10.167777777777777</v>
      </c>
      <c r="N15" s="45">
        <f t="shared" si="4"/>
        <v>15</v>
      </c>
      <c r="O15" s="42">
        <f>SaisieNote!P20</f>
        <v>14</v>
      </c>
      <c r="P15" s="43">
        <f t="shared" si="5"/>
        <v>3</v>
      </c>
      <c r="Q15" s="42">
        <f>SaisieNote!R20</f>
        <v>10.5</v>
      </c>
      <c r="R15" s="43">
        <f t="shared" si="6"/>
        <v>3</v>
      </c>
      <c r="S15" s="42">
        <f>SaisieNote!T20</f>
        <v>9</v>
      </c>
      <c r="T15" s="43">
        <f t="shared" si="7"/>
        <v>0</v>
      </c>
      <c r="U15" s="59">
        <f t="shared" si="8"/>
        <v>11.166666666666666</v>
      </c>
      <c r="V15" s="45">
        <f t="shared" si="9"/>
        <v>9</v>
      </c>
      <c r="W15" s="42">
        <f>SaisieNote!V20</f>
        <v>7</v>
      </c>
      <c r="X15" s="43">
        <f t="shared" si="10"/>
        <v>0</v>
      </c>
      <c r="Y15" s="42">
        <f>SaisieNote!X20</f>
        <v>4</v>
      </c>
      <c r="Z15" s="43">
        <f t="shared" si="11"/>
        <v>0</v>
      </c>
      <c r="AA15" s="42">
        <f>SaisieNote!Z20</f>
        <v>11.5</v>
      </c>
      <c r="AB15" s="43">
        <f t="shared" si="12"/>
        <v>2</v>
      </c>
      <c r="AC15" s="59">
        <f t="shared" si="13"/>
        <v>7.5</v>
      </c>
      <c r="AD15" s="45">
        <f t="shared" si="14"/>
        <v>2</v>
      </c>
      <c r="AE15" s="60">
        <f t="shared" si="15"/>
        <v>9.9079012345679001</v>
      </c>
      <c r="AF15" s="66">
        <f t="shared" si="16"/>
        <v>26</v>
      </c>
      <c r="AG15" s="81" t="str">
        <f t="shared" si="17"/>
        <v>Rattrapage</v>
      </c>
      <c r="AH15" s="58">
        <f>SaisieNote!AD20</f>
        <v>11</v>
      </c>
      <c r="AI15" s="43">
        <f t="shared" si="18"/>
        <v>5</v>
      </c>
      <c r="AJ15" s="25">
        <f>SaisieNote!AG20</f>
        <v>7.330000000000001</v>
      </c>
      <c r="AK15" s="43">
        <f t="shared" si="19"/>
        <v>0</v>
      </c>
      <c r="AL15" s="25">
        <f>SaisieNote!AJ20</f>
        <v>13</v>
      </c>
      <c r="AM15" s="84">
        <f t="shared" si="20"/>
        <v>5</v>
      </c>
      <c r="AN15" s="59">
        <f t="shared" si="21"/>
        <v>10.443333333333333</v>
      </c>
      <c r="AO15" s="85">
        <f t="shared" si="22"/>
        <v>15</v>
      </c>
      <c r="AP15" s="213">
        <f>SaisieNote!AL20</f>
        <v>10</v>
      </c>
      <c r="AQ15" s="213">
        <f t="shared" si="23"/>
        <v>3</v>
      </c>
      <c r="AR15" s="213">
        <f>SaisieNote!AN20</f>
        <v>10.5</v>
      </c>
      <c r="AS15" s="213">
        <f t="shared" si="24"/>
        <v>3</v>
      </c>
      <c r="AT15" s="213">
        <f>SaisieNote!AP20</f>
        <v>9</v>
      </c>
      <c r="AU15" s="84">
        <f t="shared" si="25"/>
        <v>0</v>
      </c>
      <c r="AV15" s="59">
        <f t="shared" si="26"/>
        <v>9.8333333333333339</v>
      </c>
      <c r="AW15" s="85">
        <f t="shared" si="27"/>
        <v>6</v>
      </c>
      <c r="AX15" s="25">
        <f>SaisieNote!AR20</f>
        <v>10</v>
      </c>
      <c r="AY15" s="84">
        <f t="shared" si="28"/>
        <v>2</v>
      </c>
      <c r="AZ15" s="25">
        <f>SaisieNote!AT20</f>
        <v>10</v>
      </c>
      <c r="BA15" s="84">
        <f t="shared" si="29"/>
        <v>2</v>
      </c>
      <c r="BB15" s="25">
        <f>SaisieNote!AV20</f>
        <v>11</v>
      </c>
      <c r="BC15" s="84">
        <f t="shared" si="30"/>
        <v>2</v>
      </c>
      <c r="BD15" s="59">
        <f t="shared" si="31"/>
        <v>10.333333333333334</v>
      </c>
      <c r="BE15" s="85">
        <f t="shared" si="32"/>
        <v>6</v>
      </c>
      <c r="BF15" s="60">
        <f t="shared" si="33"/>
        <v>10.215555555555556</v>
      </c>
      <c r="BG15" s="61">
        <f t="shared" si="34"/>
        <v>30</v>
      </c>
      <c r="BH15" s="62">
        <f t="shared" si="35"/>
        <v>10.061728395061728</v>
      </c>
      <c r="BI15" s="61">
        <f t="shared" si="36"/>
        <v>60</v>
      </c>
      <c r="BJ15" s="81" t="str">
        <f t="shared" si="37"/>
        <v>Admis(e)</v>
      </c>
      <c r="BK15" s="291" t="s">
        <v>1191</v>
      </c>
      <c r="BL15" s="291" t="s">
        <v>1191</v>
      </c>
    </row>
    <row r="16" spans="1:64" ht="20.25" customHeight="1">
      <c r="A16" s="284">
        <v>6</v>
      </c>
      <c r="B16" s="176" t="s">
        <v>524</v>
      </c>
      <c r="C16" s="176" t="s">
        <v>526</v>
      </c>
      <c r="D16" s="176" t="s">
        <v>527</v>
      </c>
      <c r="E16" s="176" t="s">
        <v>525</v>
      </c>
      <c r="F16" s="176" t="s">
        <v>34</v>
      </c>
      <c r="G16" s="152">
        <f>SaisieNote!H21</f>
        <v>9.3333333333333339</v>
      </c>
      <c r="H16" s="43">
        <f t="shared" si="0"/>
        <v>0</v>
      </c>
      <c r="I16" s="42">
        <f>SaisieNote!K21</f>
        <v>9.6666666666666661</v>
      </c>
      <c r="J16" s="43">
        <f t="shared" si="1"/>
        <v>0</v>
      </c>
      <c r="K16" s="42">
        <f>SaisieNote!N21</f>
        <v>9</v>
      </c>
      <c r="L16" s="43">
        <f t="shared" si="2"/>
        <v>0</v>
      </c>
      <c r="M16" s="59">
        <f t="shared" si="3"/>
        <v>9.3333333333333339</v>
      </c>
      <c r="N16" s="45">
        <f t="shared" si="4"/>
        <v>0</v>
      </c>
      <c r="O16" s="42">
        <f>SaisieNote!P21</f>
        <v>10</v>
      </c>
      <c r="P16" s="43">
        <f t="shared" si="5"/>
        <v>3</v>
      </c>
      <c r="Q16" s="42">
        <f>SaisieNote!R21</f>
        <v>8</v>
      </c>
      <c r="R16" s="43">
        <f t="shared" si="6"/>
        <v>0</v>
      </c>
      <c r="S16" s="42">
        <f>SaisieNote!T21</f>
        <v>14</v>
      </c>
      <c r="T16" s="43">
        <f t="shared" si="7"/>
        <v>3</v>
      </c>
      <c r="U16" s="59">
        <f t="shared" si="8"/>
        <v>10.666666666666666</v>
      </c>
      <c r="V16" s="45">
        <f t="shared" si="9"/>
        <v>9</v>
      </c>
      <c r="W16" s="42">
        <f>SaisieNote!V21</f>
        <v>11.5</v>
      </c>
      <c r="X16" s="43">
        <f t="shared" si="10"/>
        <v>2</v>
      </c>
      <c r="Y16" s="42">
        <f>SaisieNote!X21</f>
        <v>9</v>
      </c>
      <c r="Z16" s="43">
        <f t="shared" si="11"/>
        <v>0</v>
      </c>
      <c r="AA16" s="42">
        <f>SaisieNote!Z21</f>
        <v>12</v>
      </c>
      <c r="AB16" s="43">
        <f t="shared" si="12"/>
        <v>2</v>
      </c>
      <c r="AC16" s="59">
        <f t="shared" si="13"/>
        <v>10.833333333333334</v>
      </c>
      <c r="AD16" s="45">
        <f t="shared" si="14"/>
        <v>6</v>
      </c>
      <c r="AE16" s="60">
        <f t="shared" si="15"/>
        <v>10.111111111111111</v>
      </c>
      <c r="AF16" s="66">
        <f t="shared" si="16"/>
        <v>30</v>
      </c>
      <c r="AG16" s="81" t="s">
        <v>1191</v>
      </c>
      <c r="AH16" s="58">
        <f>SaisieNote!AD21</f>
        <v>8.6666666666666661</v>
      </c>
      <c r="AI16" s="43">
        <f t="shared" si="18"/>
        <v>0</v>
      </c>
      <c r="AJ16" s="25">
        <f>SaisieNote!AG21</f>
        <v>12.833333333333334</v>
      </c>
      <c r="AK16" s="43">
        <f t="shared" si="19"/>
        <v>5</v>
      </c>
      <c r="AL16" s="25">
        <f>SaisieNote!AJ21</f>
        <v>12.166666666666666</v>
      </c>
      <c r="AM16" s="84">
        <f t="shared" si="20"/>
        <v>5</v>
      </c>
      <c r="AN16" s="59">
        <f t="shared" si="21"/>
        <v>11.222222222222221</v>
      </c>
      <c r="AO16" s="85">
        <f t="shared" si="22"/>
        <v>15</v>
      </c>
      <c r="AP16" s="213">
        <f>SaisieNote!AL21</f>
        <v>6</v>
      </c>
      <c r="AQ16" s="213">
        <f t="shared" si="23"/>
        <v>0</v>
      </c>
      <c r="AR16" s="213">
        <f>SaisieNote!AN21</f>
        <v>6</v>
      </c>
      <c r="AS16" s="213">
        <f t="shared" si="24"/>
        <v>0</v>
      </c>
      <c r="AT16" s="213">
        <f>SaisieNote!AP21</f>
        <v>10</v>
      </c>
      <c r="AU16" s="84">
        <f t="shared" si="25"/>
        <v>3</v>
      </c>
      <c r="AV16" s="59">
        <f t="shared" si="26"/>
        <v>7.333333333333333</v>
      </c>
      <c r="AW16" s="85">
        <f t="shared" si="27"/>
        <v>3</v>
      </c>
      <c r="AX16" s="25">
        <f>SaisieNote!AR21</f>
        <v>14.5</v>
      </c>
      <c r="AY16" s="84">
        <f t="shared" si="28"/>
        <v>2</v>
      </c>
      <c r="AZ16" s="25">
        <f>SaisieNote!AT21</f>
        <v>10</v>
      </c>
      <c r="BA16" s="84">
        <f t="shared" si="29"/>
        <v>2</v>
      </c>
      <c r="BB16" s="25">
        <f>SaisieNote!AV21</f>
        <v>10</v>
      </c>
      <c r="BC16" s="84">
        <f t="shared" si="30"/>
        <v>2</v>
      </c>
      <c r="BD16" s="59">
        <f t="shared" si="31"/>
        <v>11.5</v>
      </c>
      <c r="BE16" s="85">
        <f t="shared" si="32"/>
        <v>6</v>
      </c>
      <c r="BF16" s="60">
        <f t="shared" si="33"/>
        <v>9.9876543209876534</v>
      </c>
      <c r="BG16" s="61">
        <f t="shared" si="34"/>
        <v>24</v>
      </c>
      <c r="BH16" s="62">
        <f t="shared" si="35"/>
        <v>10.049382716049383</v>
      </c>
      <c r="BI16" s="61">
        <f t="shared" si="36"/>
        <v>60</v>
      </c>
      <c r="BJ16" s="81" t="str">
        <f t="shared" si="37"/>
        <v>Admis(e)</v>
      </c>
      <c r="BK16" s="291" t="s">
        <v>1191</v>
      </c>
      <c r="BL16" s="291" t="s">
        <v>1191</v>
      </c>
    </row>
    <row r="17" spans="1:64" ht="20.25" customHeight="1">
      <c r="A17" s="284">
        <v>7</v>
      </c>
      <c r="B17" s="176" t="s">
        <v>528</v>
      </c>
      <c r="C17" s="176" t="s">
        <v>530</v>
      </c>
      <c r="D17" s="176" t="s">
        <v>64</v>
      </c>
      <c r="E17" s="176" t="s">
        <v>529</v>
      </c>
      <c r="F17" s="176" t="s">
        <v>8</v>
      </c>
      <c r="G17" s="152">
        <f>SaisieNote!H22</f>
        <v>9</v>
      </c>
      <c r="H17" s="43">
        <f t="shared" si="0"/>
        <v>0</v>
      </c>
      <c r="I17" s="42">
        <f>SaisieNote!K22</f>
        <v>8.6666666666666661</v>
      </c>
      <c r="J17" s="43">
        <f t="shared" si="1"/>
        <v>0</v>
      </c>
      <c r="K17" s="42">
        <f>SaisieNote!N22</f>
        <v>10</v>
      </c>
      <c r="L17" s="43">
        <f t="shared" si="2"/>
        <v>5</v>
      </c>
      <c r="M17" s="59">
        <f t="shared" si="3"/>
        <v>9.2222222222222214</v>
      </c>
      <c r="N17" s="45">
        <f t="shared" si="4"/>
        <v>5</v>
      </c>
      <c r="O17" s="42">
        <f>SaisieNote!P22</f>
        <v>11</v>
      </c>
      <c r="P17" s="43">
        <f t="shared" si="5"/>
        <v>3</v>
      </c>
      <c r="Q17" s="42">
        <f>SaisieNote!R22</f>
        <v>10</v>
      </c>
      <c r="R17" s="43">
        <f t="shared" si="6"/>
        <v>3</v>
      </c>
      <c r="S17" s="42">
        <f>SaisieNote!T22</f>
        <v>14</v>
      </c>
      <c r="T17" s="43">
        <f t="shared" si="7"/>
        <v>3</v>
      </c>
      <c r="U17" s="59">
        <f t="shared" si="8"/>
        <v>11.666666666666666</v>
      </c>
      <c r="V17" s="45">
        <f t="shared" si="9"/>
        <v>9</v>
      </c>
      <c r="W17" s="42">
        <f>SaisieNote!V22</f>
        <v>6</v>
      </c>
      <c r="X17" s="43">
        <f t="shared" si="10"/>
        <v>0</v>
      </c>
      <c r="Y17" s="42">
        <f>SaisieNote!X22</f>
        <v>7</v>
      </c>
      <c r="Z17" s="43">
        <f t="shared" si="11"/>
        <v>0</v>
      </c>
      <c r="AA17" s="42">
        <f>SaisieNote!Z22</f>
        <v>12</v>
      </c>
      <c r="AB17" s="43">
        <f t="shared" si="12"/>
        <v>2</v>
      </c>
      <c r="AC17" s="59">
        <f t="shared" si="13"/>
        <v>8.3333333333333339</v>
      </c>
      <c r="AD17" s="45">
        <f t="shared" si="14"/>
        <v>2</v>
      </c>
      <c r="AE17" s="60">
        <f t="shared" si="15"/>
        <v>9.8395061728395046</v>
      </c>
      <c r="AF17" s="66">
        <f t="shared" si="16"/>
        <v>16</v>
      </c>
      <c r="AG17" s="81" t="str">
        <f t="shared" si="17"/>
        <v>Rattrapage</v>
      </c>
      <c r="AH17" s="58">
        <f>SaisieNote!AD22</f>
        <v>12</v>
      </c>
      <c r="AI17" s="43">
        <f t="shared" si="18"/>
        <v>5</v>
      </c>
      <c r="AJ17" s="25">
        <f>SaisieNote!AG22</f>
        <v>11.5</v>
      </c>
      <c r="AK17" s="43">
        <f t="shared" si="19"/>
        <v>5</v>
      </c>
      <c r="AL17" s="25">
        <f>SaisieNote!AJ22</f>
        <v>13.666666666666666</v>
      </c>
      <c r="AM17" s="84">
        <f t="shared" si="20"/>
        <v>5</v>
      </c>
      <c r="AN17" s="59">
        <f t="shared" si="21"/>
        <v>12.388888888888888</v>
      </c>
      <c r="AO17" s="85">
        <f t="shared" si="22"/>
        <v>15</v>
      </c>
      <c r="AP17" s="213">
        <f>SaisieNote!AL22</f>
        <v>8.5</v>
      </c>
      <c r="AQ17" s="213">
        <f t="shared" si="23"/>
        <v>0</v>
      </c>
      <c r="AR17" s="213">
        <f>SaisieNote!AN22</f>
        <v>6.5</v>
      </c>
      <c r="AS17" s="213">
        <f t="shared" si="24"/>
        <v>0</v>
      </c>
      <c r="AT17" s="213">
        <f>SaisieNote!AP22</f>
        <v>8</v>
      </c>
      <c r="AU17" s="84">
        <f t="shared" si="25"/>
        <v>0</v>
      </c>
      <c r="AV17" s="59">
        <f t="shared" si="26"/>
        <v>7.666666666666667</v>
      </c>
      <c r="AW17" s="85">
        <f t="shared" si="27"/>
        <v>0</v>
      </c>
      <c r="AX17" s="25">
        <f>SaisieNote!AR22</f>
        <v>8</v>
      </c>
      <c r="AY17" s="84">
        <f t="shared" si="28"/>
        <v>0</v>
      </c>
      <c r="AZ17" s="25">
        <f>SaisieNote!AT22</f>
        <v>11</v>
      </c>
      <c r="BA17" s="84">
        <f t="shared" si="29"/>
        <v>2</v>
      </c>
      <c r="BB17" s="25">
        <f>SaisieNote!AV22</f>
        <v>12</v>
      </c>
      <c r="BC17" s="84">
        <f t="shared" si="30"/>
        <v>2</v>
      </c>
      <c r="BD17" s="59">
        <f t="shared" si="31"/>
        <v>10.333333333333334</v>
      </c>
      <c r="BE17" s="85">
        <f t="shared" si="32"/>
        <v>6</v>
      </c>
      <c r="BF17" s="60">
        <f t="shared" si="33"/>
        <v>10.358024691358024</v>
      </c>
      <c r="BG17" s="61">
        <f t="shared" si="34"/>
        <v>30</v>
      </c>
      <c r="BH17" s="62">
        <f t="shared" si="35"/>
        <v>10.098765432098764</v>
      </c>
      <c r="BI17" s="61">
        <f t="shared" si="36"/>
        <v>60</v>
      </c>
      <c r="BJ17" s="81" t="str">
        <f t="shared" si="37"/>
        <v>Admis(e)</v>
      </c>
      <c r="BK17" s="291" t="s">
        <v>1191</v>
      </c>
      <c r="BL17" s="291" t="s">
        <v>1231</v>
      </c>
    </row>
    <row r="18" spans="1:64" ht="20.25" customHeight="1">
      <c r="A18" s="284">
        <v>8</v>
      </c>
      <c r="B18" s="176" t="s">
        <v>541</v>
      </c>
      <c r="C18" s="176" t="s">
        <v>543</v>
      </c>
      <c r="D18" s="176" t="s">
        <v>544</v>
      </c>
      <c r="E18" s="176" t="s">
        <v>542</v>
      </c>
      <c r="F18" s="176" t="s">
        <v>16</v>
      </c>
      <c r="G18" s="152">
        <f>SaisieNote!H23</f>
        <v>12</v>
      </c>
      <c r="H18" s="43">
        <f t="shared" si="0"/>
        <v>5</v>
      </c>
      <c r="I18" s="42">
        <f>SaisieNote!K23</f>
        <v>10</v>
      </c>
      <c r="J18" s="43">
        <f t="shared" si="1"/>
        <v>5</v>
      </c>
      <c r="K18" s="42">
        <f>SaisieNote!N23</f>
        <v>13.333333333333334</v>
      </c>
      <c r="L18" s="43">
        <f t="shared" si="2"/>
        <v>5</v>
      </c>
      <c r="M18" s="59">
        <f t="shared" si="3"/>
        <v>11.777777777777779</v>
      </c>
      <c r="N18" s="45">
        <f t="shared" si="4"/>
        <v>15</v>
      </c>
      <c r="O18" s="42">
        <f>SaisieNote!P23</f>
        <v>11</v>
      </c>
      <c r="P18" s="43">
        <f t="shared" si="5"/>
        <v>3</v>
      </c>
      <c r="Q18" s="42">
        <f>SaisieNote!R23</f>
        <v>6.5</v>
      </c>
      <c r="R18" s="43">
        <f t="shared" si="6"/>
        <v>0</v>
      </c>
      <c r="S18" s="42">
        <f>SaisieNote!T23</f>
        <v>9.5</v>
      </c>
      <c r="T18" s="43">
        <f t="shared" si="7"/>
        <v>0</v>
      </c>
      <c r="U18" s="59">
        <f t="shared" si="8"/>
        <v>9</v>
      </c>
      <c r="V18" s="45">
        <f t="shared" si="9"/>
        <v>3</v>
      </c>
      <c r="W18" s="42">
        <f>SaisieNote!V23</f>
        <v>6.5</v>
      </c>
      <c r="X18" s="43">
        <f t="shared" si="10"/>
        <v>0</v>
      </c>
      <c r="Y18" s="42">
        <f>SaisieNote!X23</f>
        <v>6</v>
      </c>
      <c r="Z18" s="43">
        <f t="shared" si="11"/>
        <v>0</v>
      </c>
      <c r="AA18" s="42">
        <f>SaisieNote!Z23</f>
        <v>10.5</v>
      </c>
      <c r="AB18" s="43">
        <f t="shared" si="12"/>
        <v>2</v>
      </c>
      <c r="AC18" s="59">
        <f t="shared" si="13"/>
        <v>7.666666666666667</v>
      </c>
      <c r="AD18" s="45">
        <f t="shared" si="14"/>
        <v>2</v>
      </c>
      <c r="AE18" s="60">
        <f t="shared" si="15"/>
        <v>9.9382716049382722</v>
      </c>
      <c r="AF18" s="66">
        <f t="shared" si="16"/>
        <v>20</v>
      </c>
      <c r="AG18" s="81" t="str">
        <f t="shared" si="17"/>
        <v>Rattrapage</v>
      </c>
      <c r="AH18" s="58">
        <f>SaisieNote!AD23</f>
        <v>10.666666666666666</v>
      </c>
      <c r="AI18" s="43">
        <f t="shared" si="18"/>
        <v>5</v>
      </c>
      <c r="AJ18" s="25">
        <f>SaisieNote!AG23</f>
        <v>10.833333333333334</v>
      </c>
      <c r="AK18" s="43">
        <f t="shared" si="19"/>
        <v>5</v>
      </c>
      <c r="AL18" s="25">
        <f>SaisieNote!AJ23</f>
        <v>10.5</v>
      </c>
      <c r="AM18" s="84">
        <f t="shared" si="20"/>
        <v>5</v>
      </c>
      <c r="AN18" s="59">
        <f t="shared" si="21"/>
        <v>10.666666666666666</v>
      </c>
      <c r="AO18" s="85">
        <f t="shared" si="22"/>
        <v>15</v>
      </c>
      <c r="AP18" s="213">
        <f>SaisieNote!AL23</f>
        <v>7.5</v>
      </c>
      <c r="AQ18" s="213">
        <f t="shared" si="23"/>
        <v>0</v>
      </c>
      <c r="AR18" s="213">
        <f>SaisieNote!AN23</f>
        <v>9</v>
      </c>
      <c r="AS18" s="213">
        <f t="shared" si="24"/>
        <v>0</v>
      </c>
      <c r="AT18" s="213">
        <f>SaisieNote!AP23</f>
        <v>13</v>
      </c>
      <c r="AU18" s="84">
        <f t="shared" si="25"/>
        <v>3</v>
      </c>
      <c r="AV18" s="59">
        <f t="shared" si="26"/>
        <v>9.8333333333333339</v>
      </c>
      <c r="AW18" s="85">
        <f t="shared" si="27"/>
        <v>3</v>
      </c>
      <c r="AX18" s="25">
        <f>SaisieNote!AR23</f>
        <v>10</v>
      </c>
      <c r="AY18" s="84">
        <f t="shared" si="28"/>
        <v>2</v>
      </c>
      <c r="AZ18" s="25">
        <f>SaisieNote!AT23</f>
        <v>10</v>
      </c>
      <c r="BA18" s="84">
        <f t="shared" si="29"/>
        <v>2</v>
      </c>
      <c r="BB18" s="25">
        <f>SaisieNote!AV23</f>
        <v>8</v>
      </c>
      <c r="BC18" s="84">
        <f t="shared" si="30"/>
        <v>0</v>
      </c>
      <c r="BD18" s="59">
        <f t="shared" si="31"/>
        <v>9.3333333333333339</v>
      </c>
      <c r="BE18" s="85">
        <f t="shared" si="32"/>
        <v>4</v>
      </c>
      <c r="BF18" s="60">
        <f t="shared" si="33"/>
        <v>10.092592592592593</v>
      </c>
      <c r="BG18" s="61">
        <f t="shared" si="34"/>
        <v>30</v>
      </c>
      <c r="BH18" s="62">
        <f t="shared" si="35"/>
        <v>10.015432098765434</v>
      </c>
      <c r="BI18" s="61">
        <f t="shared" si="36"/>
        <v>60</v>
      </c>
      <c r="BJ18" s="81" t="str">
        <f t="shared" si="37"/>
        <v>Admis(e)</v>
      </c>
      <c r="BK18" s="291" t="s">
        <v>1191</v>
      </c>
      <c r="BL18" s="291" t="s">
        <v>1191</v>
      </c>
    </row>
    <row r="19" spans="1:64" ht="20.25" customHeight="1">
      <c r="A19" s="284">
        <v>9</v>
      </c>
      <c r="B19" s="176" t="s">
        <v>545</v>
      </c>
      <c r="C19" s="176" t="s">
        <v>548</v>
      </c>
      <c r="D19" s="176" t="s">
        <v>549</v>
      </c>
      <c r="E19" s="176" t="s">
        <v>546</v>
      </c>
      <c r="F19" s="176" t="s">
        <v>547</v>
      </c>
      <c r="G19" s="152">
        <f>SaisieNote!H24</f>
        <v>10.166666666666666</v>
      </c>
      <c r="H19" s="43">
        <f t="shared" si="0"/>
        <v>5</v>
      </c>
      <c r="I19" s="42">
        <f>SaisieNote!K24</f>
        <v>11.5</v>
      </c>
      <c r="J19" s="43">
        <f t="shared" si="1"/>
        <v>5</v>
      </c>
      <c r="K19" s="42">
        <f>SaisieNote!N24</f>
        <v>9.1666666666666661</v>
      </c>
      <c r="L19" s="43">
        <f t="shared" si="2"/>
        <v>0</v>
      </c>
      <c r="M19" s="59">
        <f t="shared" si="3"/>
        <v>10.277777777777777</v>
      </c>
      <c r="N19" s="45">
        <f t="shared" si="4"/>
        <v>15</v>
      </c>
      <c r="O19" s="42">
        <f>SaisieNote!P24</f>
        <v>13</v>
      </c>
      <c r="P19" s="43">
        <f t="shared" si="5"/>
        <v>3</v>
      </c>
      <c r="Q19" s="42">
        <f>SaisieNote!R24</f>
        <v>7</v>
      </c>
      <c r="R19" s="43">
        <f t="shared" si="6"/>
        <v>0</v>
      </c>
      <c r="S19" s="42">
        <f>SaisieNote!T24</f>
        <v>10.5</v>
      </c>
      <c r="T19" s="43">
        <f t="shared" si="7"/>
        <v>3</v>
      </c>
      <c r="U19" s="59">
        <f t="shared" si="8"/>
        <v>10.166666666666666</v>
      </c>
      <c r="V19" s="45">
        <f t="shared" si="9"/>
        <v>9</v>
      </c>
      <c r="W19" s="42">
        <f>SaisieNote!V24</f>
        <v>10</v>
      </c>
      <c r="X19" s="43">
        <f t="shared" si="10"/>
        <v>2</v>
      </c>
      <c r="Y19" s="42">
        <f>SaisieNote!X24</f>
        <v>9</v>
      </c>
      <c r="Z19" s="43">
        <f t="shared" si="11"/>
        <v>0</v>
      </c>
      <c r="AA19" s="42">
        <f>SaisieNote!Z24</f>
        <v>10</v>
      </c>
      <c r="AB19" s="43">
        <f t="shared" si="12"/>
        <v>2</v>
      </c>
      <c r="AC19" s="59">
        <f t="shared" si="13"/>
        <v>9.6666666666666661</v>
      </c>
      <c r="AD19" s="45">
        <f t="shared" si="14"/>
        <v>4</v>
      </c>
      <c r="AE19" s="60">
        <f t="shared" si="15"/>
        <v>10.104938271604938</v>
      </c>
      <c r="AF19" s="66">
        <f t="shared" si="16"/>
        <v>30</v>
      </c>
      <c r="AG19" s="81" t="str">
        <f t="shared" si="17"/>
        <v>Admis(e)</v>
      </c>
      <c r="AH19" s="58">
        <f>SaisieNote!AD24</f>
        <v>6.666666666666667</v>
      </c>
      <c r="AI19" s="43">
        <f t="shared" si="18"/>
        <v>0</v>
      </c>
      <c r="AJ19" s="25">
        <f>SaisieNote!AG24</f>
        <v>10</v>
      </c>
      <c r="AK19" s="43">
        <f t="shared" si="19"/>
        <v>5</v>
      </c>
      <c r="AL19" s="25">
        <f>SaisieNote!AJ24</f>
        <v>16.166666666666668</v>
      </c>
      <c r="AM19" s="84">
        <f t="shared" si="20"/>
        <v>5</v>
      </c>
      <c r="AN19" s="59">
        <f t="shared" si="21"/>
        <v>10.944444444444445</v>
      </c>
      <c r="AO19" s="85">
        <f t="shared" si="22"/>
        <v>15</v>
      </c>
      <c r="AP19" s="213">
        <f>SaisieNote!AL24</f>
        <v>3.5</v>
      </c>
      <c r="AQ19" s="213">
        <f t="shared" si="23"/>
        <v>0</v>
      </c>
      <c r="AR19" s="213">
        <f>SaisieNote!AN24</f>
        <v>11</v>
      </c>
      <c r="AS19" s="213">
        <f t="shared" si="24"/>
        <v>3</v>
      </c>
      <c r="AT19" s="213">
        <f>SaisieNote!AP24</f>
        <v>13.5</v>
      </c>
      <c r="AU19" s="84">
        <f t="shared" si="25"/>
        <v>3</v>
      </c>
      <c r="AV19" s="59">
        <f t="shared" si="26"/>
        <v>9.3333333333333339</v>
      </c>
      <c r="AW19" s="85">
        <f t="shared" si="27"/>
        <v>6</v>
      </c>
      <c r="AX19" s="25">
        <f>SaisieNote!AR24</f>
        <v>6</v>
      </c>
      <c r="AY19" s="84">
        <f t="shared" si="28"/>
        <v>0</v>
      </c>
      <c r="AZ19" s="25">
        <f>SaisieNote!AT24</f>
        <v>12</v>
      </c>
      <c r="BA19" s="84">
        <f t="shared" si="29"/>
        <v>2</v>
      </c>
      <c r="BB19" s="25">
        <f>SaisieNote!AV24</f>
        <v>13</v>
      </c>
      <c r="BC19" s="84">
        <f t="shared" si="30"/>
        <v>2</v>
      </c>
      <c r="BD19" s="59">
        <f t="shared" si="31"/>
        <v>10.333333333333334</v>
      </c>
      <c r="BE19" s="85">
        <f t="shared" si="32"/>
        <v>6</v>
      </c>
      <c r="BF19" s="60">
        <f t="shared" si="33"/>
        <v>10.271604938271606</v>
      </c>
      <c r="BG19" s="61">
        <f t="shared" si="34"/>
        <v>30</v>
      </c>
      <c r="BH19" s="62">
        <f t="shared" si="35"/>
        <v>10.188271604938272</v>
      </c>
      <c r="BI19" s="61">
        <f t="shared" si="36"/>
        <v>60</v>
      </c>
      <c r="BJ19" s="81" t="str">
        <f t="shared" si="37"/>
        <v>Admis(e)</v>
      </c>
      <c r="BK19" s="291" t="s">
        <v>1191</v>
      </c>
      <c r="BL19" s="291" t="s">
        <v>1191</v>
      </c>
    </row>
    <row r="20" spans="1:64" ht="20.25" customHeight="1">
      <c r="A20" s="284">
        <v>10</v>
      </c>
      <c r="B20" s="176" t="s">
        <v>551</v>
      </c>
      <c r="C20" s="176" t="s">
        <v>553</v>
      </c>
      <c r="D20" s="176" t="s">
        <v>74</v>
      </c>
      <c r="E20" s="176" t="s">
        <v>552</v>
      </c>
      <c r="F20" s="176" t="s">
        <v>8</v>
      </c>
      <c r="G20" s="152">
        <f>SaisieNote!H25</f>
        <v>11.333333333333334</v>
      </c>
      <c r="H20" s="43">
        <f t="shared" si="0"/>
        <v>5</v>
      </c>
      <c r="I20" s="42">
        <f>SaisieNote!K25</f>
        <v>7.5</v>
      </c>
      <c r="J20" s="43">
        <f t="shared" si="1"/>
        <v>0</v>
      </c>
      <c r="K20" s="42">
        <f>SaisieNote!N25</f>
        <v>7.666666666666667</v>
      </c>
      <c r="L20" s="43">
        <f t="shared" si="2"/>
        <v>0</v>
      </c>
      <c r="M20" s="59">
        <f t="shared" si="3"/>
        <v>8.8333333333333339</v>
      </c>
      <c r="N20" s="45">
        <f t="shared" si="4"/>
        <v>5</v>
      </c>
      <c r="O20" s="42">
        <f>SaisieNote!P25</f>
        <v>15</v>
      </c>
      <c r="P20" s="43">
        <f t="shared" si="5"/>
        <v>3</v>
      </c>
      <c r="Q20" s="42">
        <f>SaisieNote!R25</f>
        <v>10</v>
      </c>
      <c r="R20" s="43">
        <f t="shared" si="6"/>
        <v>3</v>
      </c>
      <c r="S20" s="42">
        <f>SaisieNote!T25</f>
        <v>11</v>
      </c>
      <c r="T20" s="43">
        <f t="shared" si="7"/>
        <v>3</v>
      </c>
      <c r="U20" s="59">
        <f t="shared" si="8"/>
        <v>12</v>
      </c>
      <c r="V20" s="45">
        <f t="shared" si="9"/>
        <v>9</v>
      </c>
      <c r="W20" s="42">
        <f>SaisieNote!V25</f>
        <v>5</v>
      </c>
      <c r="X20" s="43">
        <f t="shared" si="10"/>
        <v>0</v>
      </c>
      <c r="Y20" s="42">
        <f>SaisieNote!X25</f>
        <v>1</v>
      </c>
      <c r="Z20" s="43">
        <f t="shared" si="11"/>
        <v>0</v>
      </c>
      <c r="AA20" s="42">
        <f>SaisieNote!Z25</f>
        <v>10.25</v>
      </c>
      <c r="AB20" s="43">
        <f t="shared" si="12"/>
        <v>2</v>
      </c>
      <c r="AC20" s="59">
        <f t="shared" si="13"/>
        <v>5.416666666666667</v>
      </c>
      <c r="AD20" s="45">
        <f t="shared" si="14"/>
        <v>2</v>
      </c>
      <c r="AE20" s="60">
        <f t="shared" si="15"/>
        <v>9.1296296296296298</v>
      </c>
      <c r="AF20" s="66">
        <f t="shared" si="16"/>
        <v>16</v>
      </c>
      <c r="AG20" s="81" t="str">
        <f t="shared" si="17"/>
        <v>Rattrapage</v>
      </c>
      <c r="AH20" s="58">
        <f>SaisieNote!AD25</f>
        <v>10.666666666666666</v>
      </c>
      <c r="AI20" s="43">
        <f t="shared" si="18"/>
        <v>5</v>
      </c>
      <c r="AJ20" s="25">
        <f>SaisieNote!AG25</f>
        <v>12.166666666666666</v>
      </c>
      <c r="AK20" s="43">
        <f t="shared" si="19"/>
        <v>5</v>
      </c>
      <c r="AL20" s="25">
        <f>SaisieNote!AJ25</f>
        <v>11.166666666666666</v>
      </c>
      <c r="AM20" s="84">
        <f t="shared" si="20"/>
        <v>5</v>
      </c>
      <c r="AN20" s="59">
        <f t="shared" si="21"/>
        <v>11.333333333333334</v>
      </c>
      <c r="AO20" s="85">
        <f t="shared" si="22"/>
        <v>15</v>
      </c>
      <c r="AP20" s="213">
        <f>SaisieNote!AL25</f>
        <v>7.5</v>
      </c>
      <c r="AQ20" s="213">
        <f t="shared" si="23"/>
        <v>0</v>
      </c>
      <c r="AR20" s="213">
        <f>SaisieNote!AN25</f>
        <v>9</v>
      </c>
      <c r="AS20" s="213">
        <f t="shared" si="24"/>
        <v>0</v>
      </c>
      <c r="AT20" s="213">
        <f>SaisieNote!AP25</f>
        <v>14.5</v>
      </c>
      <c r="AU20" s="84">
        <f t="shared" si="25"/>
        <v>3</v>
      </c>
      <c r="AV20" s="59">
        <f t="shared" si="26"/>
        <v>10.333333333333334</v>
      </c>
      <c r="AW20" s="85">
        <f t="shared" si="27"/>
        <v>9</v>
      </c>
      <c r="AX20" s="25">
        <f>SaisieNote!AR25</f>
        <v>8.5</v>
      </c>
      <c r="AY20" s="84">
        <f t="shared" si="28"/>
        <v>0</v>
      </c>
      <c r="AZ20" s="25">
        <f>SaisieNote!AT25</f>
        <v>12.5</v>
      </c>
      <c r="BA20" s="84">
        <f t="shared" si="29"/>
        <v>2</v>
      </c>
      <c r="BB20" s="25">
        <f>SaisieNote!AV25</f>
        <v>14</v>
      </c>
      <c r="BC20" s="84">
        <f t="shared" si="30"/>
        <v>2</v>
      </c>
      <c r="BD20" s="59">
        <f t="shared" si="31"/>
        <v>11.666666666666666</v>
      </c>
      <c r="BE20" s="85">
        <f t="shared" si="32"/>
        <v>6</v>
      </c>
      <c r="BF20" s="60">
        <f t="shared" si="33"/>
        <v>11.074074074074074</v>
      </c>
      <c r="BG20" s="61">
        <f t="shared" si="34"/>
        <v>30</v>
      </c>
      <c r="BH20" s="62">
        <f t="shared" si="35"/>
        <v>10.101851851851851</v>
      </c>
      <c r="BI20" s="61">
        <f t="shared" si="36"/>
        <v>60</v>
      </c>
      <c r="BJ20" s="81" t="str">
        <f t="shared" si="37"/>
        <v>Admis(e)</v>
      </c>
      <c r="BK20" s="291" t="s">
        <v>1191</v>
      </c>
      <c r="BL20" s="291" t="s">
        <v>1191</v>
      </c>
    </row>
    <row r="21" spans="1:64" ht="20.25" customHeight="1">
      <c r="A21" s="284">
        <v>11</v>
      </c>
      <c r="B21" s="176" t="s">
        <v>311</v>
      </c>
      <c r="C21" s="176" t="s">
        <v>38</v>
      </c>
      <c r="D21" s="176" t="s">
        <v>46</v>
      </c>
      <c r="E21" s="176" t="s">
        <v>557</v>
      </c>
      <c r="F21" s="176" t="s">
        <v>5</v>
      </c>
      <c r="G21" s="152">
        <f>SaisieNote!H26</f>
        <v>9</v>
      </c>
      <c r="H21" s="43">
        <f t="shared" si="0"/>
        <v>0</v>
      </c>
      <c r="I21" s="42">
        <f>SaisieNote!K26</f>
        <v>5.33</v>
      </c>
      <c r="J21" s="43">
        <f t="shared" si="1"/>
        <v>0</v>
      </c>
      <c r="K21" s="42">
        <f>SaisieNote!N26</f>
        <v>14</v>
      </c>
      <c r="L21" s="43">
        <f t="shared" si="2"/>
        <v>5</v>
      </c>
      <c r="M21" s="59">
        <f t="shared" si="3"/>
        <v>9.4433333333333334</v>
      </c>
      <c r="N21" s="45">
        <f t="shared" si="4"/>
        <v>5</v>
      </c>
      <c r="O21" s="42">
        <f>SaisieNote!P26</f>
        <v>14</v>
      </c>
      <c r="P21" s="43">
        <f t="shared" si="5"/>
        <v>3</v>
      </c>
      <c r="Q21" s="42">
        <f>SaisieNote!R26</f>
        <v>10</v>
      </c>
      <c r="R21" s="43">
        <f t="shared" si="6"/>
        <v>3</v>
      </c>
      <c r="S21" s="42">
        <f>SaisieNote!T26</f>
        <v>14.5</v>
      </c>
      <c r="T21" s="43">
        <f t="shared" si="7"/>
        <v>3</v>
      </c>
      <c r="U21" s="59">
        <f t="shared" si="8"/>
        <v>12.833333333333334</v>
      </c>
      <c r="V21" s="45">
        <f t="shared" si="9"/>
        <v>9</v>
      </c>
      <c r="W21" s="42">
        <f>SaisieNote!V26</f>
        <v>6</v>
      </c>
      <c r="X21" s="43">
        <f t="shared" si="10"/>
        <v>0</v>
      </c>
      <c r="Y21" s="42">
        <f>SaisieNote!X26</f>
        <v>8</v>
      </c>
      <c r="Z21" s="43">
        <f t="shared" si="11"/>
        <v>0</v>
      </c>
      <c r="AA21" s="42">
        <f>SaisieNote!Z26</f>
        <v>8</v>
      </c>
      <c r="AB21" s="43">
        <f t="shared" si="12"/>
        <v>0</v>
      </c>
      <c r="AC21" s="59">
        <f t="shared" si="13"/>
        <v>7.333333333333333</v>
      </c>
      <c r="AD21" s="45">
        <f t="shared" si="14"/>
        <v>0</v>
      </c>
      <c r="AE21" s="60">
        <f t="shared" si="15"/>
        <v>10.104444444444445</v>
      </c>
      <c r="AF21" s="66">
        <f t="shared" si="16"/>
        <v>30</v>
      </c>
      <c r="AG21" s="81" t="str">
        <f t="shared" si="17"/>
        <v>Admis(e)</v>
      </c>
      <c r="AH21" s="58">
        <f>SaisieNote!AD26</f>
        <v>10</v>
      </c>
      <c r="AI21" s="43">
        <f t="shared" si="18"/>
        <v>5</v>
      </c>
      <c r="AJ21" s="25">
        <f>SaisieNote!AG26</f>
        <v>6</v>
      </c>
      <c r="AK21" s="43">
        <f t="shared" si="19"/>
        <v>0</v>
      </c>
      <c r="AL21" s="25">
        <f>SaisieNote!AJ26</f>
        <v>15.33</v>
      </c>
      <c r="AM21" s="84">
        <f t="shared" si="20"/>
        <v>5</v>
      </c>
      <c r="AN21" s="59">
        <f t="shared" si="21"/>
        <v>10.443333333333333</v>
      </c>
      <c r="AO21" s="85">
        <f t="shared" si="22"/>
        <v>15</v>
      </c>
      <c r="AP21" s="213">
        <f>SaisieNote!AL26</f>
        <v>6.5</v>
      </c>
      <c r="AQ21" s="213">
        <f t="shared" si="23"/>
        <v>0</v>
      </c>
      <c r="AR21" s="213">
        <f>SaisieNote!AN26</f>
        <v>10</v>
      </c>
      <c r="AS21" s="213">
        <f t="shared" si="24"/>
        <v>3</v>
      </c>
      <c r="AT21" s="213">
        <f>SaisieNote!AP26</f>
        <v>12</v>
      </c>
      <c r="AU21" s="84">
        <f t="shared" si="25"/>
        <v>3</v>
      </c>
      <c r="AV21" s="59">
        <f t="shared" si="26"/>
        <v>9.5</v>
      </c>
      <c r="AW21" s="85">
        <f t="shared" si="27"/>
        <v>6</v>
      </c>
      <c r="AX21" s="25">
        <f>SaisieNote!AR26</f>
        <v>10</v>
      </c>
      <c r="AY21" s="84">
        <f t="shared" si="28"/>
        <v>2</v>
      </c>
      <c r="AZ21" s="25">
        <f>SaisieNote!AT26</f>
        <v>10.5</v>
      </c>
      <c r="BA21" s="84">
        <f t="shared" si="29"/>
        <v>2</v>
      </c>
      <c r="BB21" s="25">
        <f>SaisieNote!AV26</f>
        <v>10</v>
      </c>
      <c r="BC21" s="84">
        <f t="shared" si="30"/>
        <v>2</v>
      </c>
      <c r="BD21" s="59">
        <f t="shared" si="31"/>
        <v>10.166666666666666</v>
      </c>
      <c r="BE21" s="85">
        <f t="shared" si="32"/>
        <v>6</v>
      </c>
      <c r="BF21" s="60">
        <f t="shared" si="33"/>
        <v>10.067407407407407</v>
      </c>
      <c r="BG21" s="61">
        <f t="shared" si="34"/>
        <v>30</v>
      </c>
      <c r="BH21" s="62">
        <f t="shared" si="35"/>
        <v>10.085925925925926</v>
      </c>
      <c r="BI21" s="61">
        <f t="shared" si="36"/>
        <v>60</v>
      </c>
      <c r="BJ21" s="81" t="str">
        <f t="shared" si="37"/>
        <v>Admis(e)</v>
      </c>
      <c r="BK21" s="291" t="s">
        <v>1231</v>
      </c>
      <c r="BL21" s="291" t="s">
        <v>1191</v>
      </c>
    </row>
    <row r="22" spans="1:64" ht="20.25" customHeight="1">
      <c r="A22" s="284">
        <v>12</v>
      </c>
      <c r="B22" s="176" t="s">
        <v>40</v>
      </c>
      <c r="C22" s="176" t="s">
        <v>41</v>
      </c>
      <c r="D22" s="176" t="s">
        <v>42</v>
      </c>
      <c r="E22" s="176" t="s">
        <v>558</v>
      </c>
      <c r="F22" s="176" t="s">
        <v>43</v>
      </c>
      <c r="G22" s="152">
        <f>SaisieNote!H27</f>
        <v>10.33</v>
      </c>
      <c r="H22" s="43">
        <f t="shared" si="0"/>
        <v>5</v>
      </c>
      <c r="I22" s="42">
        <f>SaisieNote!K27</f>
        <v>10.666666666666666</v>
      </c>
      <c r="J22" s="43">
        <f t="shared" si="1"/>
        <v>5</v>
      </c>
      <c r="K22" s="42">
        <f>SaisieNote!N27</f>
        <v>10.666666666666666</v>
      </c>
      <c r="L22" s="43">
        <f t="shared" si="2"/>
        <v>5</v>
      </c>
      <c r="M22" s="59">
        <f t="shared" si="3"/>
        <v>10.554444444444444</v>
      </c>
      <c r="N22" s="45">
        <f t="shared" si="4"/>
        <v>15</v>
      </c>
      <c r="O22" s="42">
        <f>SaisieNote!P27</f>
        <v>8.5</v>
      </c>
      <c r="P22" s="43">
        <f t="shared" si="5"/>
        <v>0</v>
      </c>
      <c r="Q22" s="42">
        <f>SaisieNote!R27</f>
        <v>12</v>
      </c>
      <c r="R22" s="43">
        <f t="shared" si="6"/>
        <v>3</v>
      </c>
      <c r="S22" s="42">
        <f>SaisieNote!T27</f>
        <v>11.5</v>
      </c>
      <c r="T22" s="43">
        <f t="shared" si="7"/>
        <v>3</v>
      </c>
      <c r="U22" s="59">
        <f t="shared" si="8"/>
        <v>10.666666666666666</v>
      </c>
      <c r="V22" s="45">
        <f t="shared" si="9"/>
        <v>9</v>
      </c>
      <c r="W22" s="42">
        <f>SaisieNote!V27</f>
        <v>13</v>
      </c>
      <c r="X22" s="43">
        <f t="shared" si="10"/>
        <v>2</v>
      </c>
      <c r="Y22" s="42">
        <f>SaisieNote!X27</f>
        <v>6</v>
      </c>
      <c r="Z22" s="43">
        <f t="shared" si="11"/>
        <v>0</v>
      </c>
      <c r="AA22" s="42">
        <f>SaisieNote!Z27</f>
        <v>10</v>
      </c>
      <c r="AB22" s="43">
        <f t="shared" si="12"/>
        <v>2</v>
      </c>
      <c r="AC22" s="59">
        <f t="shared" si="13"/>
        <v>9.6666666666666661</v>
      </c>
      <c r="AD22" s="45">
        <f t="shared" si="14"/>
        <v>4</v>
      </c>
      <c r="AE22" s="60">
        <f t="shared" si="15"/>
        <v>10.394567901234566</v>
      </c>
      <c r="AF22" s="66">
        <f t="shared" si="16"/>
        <v>30</v>
      </c>
      <c r="AG22" s="81" t="str">
        <f t="shared" si="17"/>
        <v>Admis(e)</v>
      </c>
      <c r="AH22" s="58">
        <f>SaisieNote!AD27</f>
        <v>10.17</v>
      </c>
      <c r="AI22" s="43">
        <f t="shared" si="18"/>
        <v>5</v>
      </c>
      <c r="AJ22" s="25">
        <f>SaisieNote!AG27</f>
        <v>11.833333333333334</v>
      </c>
      <c r="AK22" s="43">
        <f t="shared" si="19"/>
        <v>5</v>
      </c>
      <c r="AL22" s="25">
        <f>SaisieNote!AJ27</f>
        <v>11</v>
      </c>
      <c r="AM22" s="84">
        <f t="shared" si="20"/>
        <v>5</v>
      </c>
      <c r="AN22" s="59">
        <f t="shared" si="21"/>
        <v>11.00111111111111</v>
      </c>
      <c r="AO22" s="85">
        <f t="shared" si="22"/>
        <v>15</v>
      </c>
      <c r="AP22" s="213">
        <f>SaisieNote!AL27</f>
        <v>11.5</v>
      </c>
      <c r="AQ22" s="213">
        <f t="shared" si="23"/>
        <v>3</v>
      </c>
      <c r="AR22" s="213">
        <f>SaisieNote!AN27</f>
        <v>10.5</v>
      </c>
      <c r="AS22" s="213">
        <f t="shared" si="24"/>
        <v>3</v>
      </c>
      <c r="AT22" s="213">
        <f>SaisieNote!AP27</f>
        <v>8</v>
      </c>
      <c r="AU22" s="84">
        <f t="shared" si="25"/>
        <v>0</v>
      </c>
      <c r="AV22" s="59">
        <f t="shared" si="26"/>
        <v>10</v>
      </c>
      <c r="AW22" s="85">
        <f t="shared" si="27"/>
        <v>9</v>
      </c>
      <c r="AX22" s="25">
        <f>SaisieNote!AR27</f>
        <v>12</v>
      </c>
      <c r="AY22" s="84">
        <f t="shared" si="28"/>
        <v>2</v>
      </c>
      <c r="AZ22" s="25">
        <f>SaisieNote!AT27</f>
        <v>10</v>
      </c>
      <c r="BA22" s="84">
        <f t="shared" si="29"/>
        <v>2</v>
      </c>
      <c r="BB22" s="25">
        <f>SaisieNote!AV27</f>
        <v>11</v>
      </c>
      <c r="BC22" s="84">
        <f t="shared" si="30"/>
        <v>2</v>
      </c>
      <c r="BD22" s="59">
        <f t="shared" si="31"/>
        <v>11</v>
      </c>
      <c r="BE22" s="85">
        <f t="shared" si="32"/>
        <v>6</v>
      </c>
      <c r="BF22" s="60">
        <f t="shared" si="33"/>
        <v>10.66716049382716</v>
      </c>
      <c r="BG22" s="61">
        <f t="shared" si="34"/>
        <v>30</v>
      </c>
      <c r="BH22" s="62">
        <f t="shared" si="35"/>
        <v>10.530864197530864</v>
      </c>
      <c r="BI22" s="61">
        <f t="shared" si="36"/>
        <v>60</v>
      </c>
      <c r="BJ22" s="81" t="str">
        <f t="shared" si="37"/>
        <v>Admis(e)</v>
      </c>
      <c r="BK22" s="291" t="s">
        <v>1191</v>
      </c>
      <c r="BL22" s="291" t="s">
        <v>1191</v>
      </c>
    </row>
    <row r="23" spans="1:64" ht="20.25" customHeight="1">
      <c r="A23" s="284">
        <v>13</v>
      </c>
      <c r="B23" s="176" t="s">
        <v>559</v>
      </c>
      <c r="C23" s="176" t="s">
        <v>312</v>
      </c>
      <c r="D23" s="176" t="s">
        <v>331</v>
      </c>
      <c r="E23" s="176" t="s">
        <v>560</v>
      </c>
      <c r="F23" s="176" t="s">
        <v>8</v>
      </c>
      <c r="G23" s="152">
        <f>SaisieNote!H28</f>
        <v>10</v>
      </c>
      <c r="H23" s="43">
        <f t="shared" si="0"/>
        <v>5</v>
      </c>
      <c r="I23" s="42">
        <f>SaisieNote!K28</f>
        <v>7.5</v>
      </c>
      <c r="J23" s="43">
        <f t="shared" si="1"/>
        <v>0</v>
      </c>
      <c r="K23" s="42">
        <f>SaisieNote!N28</f>
        <v>9.5</v>
      </c>
      <c r="L23" s="43">
        <f t="shared" si="2"/>
        <v>0</v>
      </c>
      <c r="M23" s="59">
        <f t="shared" si="3"/>
        <v>9</v>
      </c>
      <c r="N23" s="45">
        <f t="shared" si="4"/>
        <v>5</v>
      </c>
      <c r="O23" s="42">
        <f>SaisieNote!P28</f>
        <v>13</v>
      </c>
      <c r="P23" s="43">
        <f t="shared" si="5"/>
        <v>3</v>
      </c>
      <c r="Q23" s="42">
        <f>SaisieNote!R28</f>
        <v>8</v>
      </c>
      <c r="R23" s="43">
        <f t="shared" si="6"/>
        <v>0</v>
      </c>
      <c r="S23" s="42">
        <f>SaisieNote!T28</f>
        <v>13</v>
      </c>
      <c r="T23" s="43">
        <f t="shared" si="7"/>
        <v>3</v>
      </c>
      <c r="U23" s="59">
        <f t="shared" si="8"/>
        <v>11.333333333333334</v>
      </c>
      <c r="V23" s="45">
        <f t="shared" si="9"/>
        <v>9</v>
      </c>
      <c r="W23" s="42">
        <f>SaisieNote!V28</f>
        <v>7</v>
      </c>
      <c r="X23" s="43">
        <f t="shared" si="10"/>
        <v>0</v>
      </c>
      <c r="Y23" s="42">
        <f>SaisieNote!X28</f>
        <v>1</v>
      </c>
      <c r="Z23" s="43">
        <f t="shared" si="11"/>
        <v>0</v>
      </c>
      <c r="AA23" s="42">
        <f>SaisieNote!Z28</f>
        <v>15</v>
      </c>
      <c r="AB23" s="43">
        <f t="shared" si="12"/>
        <v>2</v>
      </c>
      <c r="AC23" s="59">
        <f t="shared" si="13"/>
        <v>7.666666666666667</v>
      </c>
      <c r="AD23" s="45">
        <f t="shared" si="14"/>
        <v>2</v>
      </c>
      <c r="AE23" s="60">
        <f t="shared" si="15"/>
        <v>9.481481481481481</v>
      </c>
      <c r="AF23" s="66">
        <f t="shared" si="16"/>
        <v>16</v>
      </c>
      <c r="AG23" s="81" t="str">
        <f t="shared" si="17"/>
        <v>Rattrapage</v>
      </c>
      <c r="AH23" s="58">
        <f>SaisieNote!AD28</f>
        <v>10.666666666666666</v>
      </c>
      <c r="AI23" s="43">
        <f t="shared" si="18"/>
        <v>5</v>
      </c>
      <c r="AJ23" s="25">
        <f>SaisieNote!AG28</f>
        <v>9.6666666666666661</v>
      </c>
      <c r="AK23" s="43">
        <f t="shared" si="19"/>
        <v>0</v>
      </c>
      <c r="AL23" s="25">
        <f>SaisieNote!AJ28</f>
        <v>12.833333333333334</v>
      </c>
      <c r="AM23" s="84">
        <f t="shared" si="20"/>
        <v>5</v>
      </c>
      <c r="AN23" s="59">
        <f t="shared" si="21"/>
        <v>11.055555555555555</v>
      </c>
      <c r="AO23" s="85">
        <f t="shared" si="22"/>
        <v>15</v>
      </c>
      <c r="AP23" s="213">
        <f>SaisieNote!AL28</f>
        <v>5</v>
      </c>
      <c r="AQ23" s="213">
        <f t="shared" si="23"/>
        <v>0</v>
      </c>
      <c r="AR23" s="213">
        <f>SaisieNote!AN28</f>
        <v>9</v>
      </c>
      <c r="AS23" s="213">
        <f t="shared" si="24"/>
        <v>0</v>
      </c>
      <c r="AT23" s="213">
        <f>SaisieNote!AP28</f>
        <v>14</v>
      </c>
      <c r="AU23" s="84">
        <f t="shared" si="25"/>
        <v>3</v>
      </c>
      <c r="AV23" s="59">
        <f t="shared" si="26"/>
        <v>9.3333333333333339</v>
      </c>
      <c r="AW23" s="85">
        <f t="shared" si="27"/>
        <v>3</v>
      </c>
      <c r="AX23" s="25">
        <f>SaisieNote!AR28</f>
        <v>12</v>
      </c>
      <c r="AY23" s="84">
        <f t="shared" si="28"/>
        <v>2</v>
      </c>
      <c r="AZ23" s="25">
        <f>SaisieNote!AT28</f>
        <v>12.5</v>
      </c>
      <c r="BA23" s="84">
        <f t="shared" si="29"/>
        <v>2</v>
      </c>
      <c r="BB23" s="25">
        <f>SaisieNote!AV28</f>
        <v>13.5</v>
      </c>
      <c r="BC23" s="84">
        <f t="shared" si="30"/>
        <v>2</v>
      </c>
      <c r="BD23" s="59">
        <f t="shared" si="31"/>
        <v>12.666666666666666</v>
      </c>
      <c r="BE23" s="85">
        <f t="shared" si="32"/>
        <v>6</v>
      </c>
      <c r="BF23" s="60">
        <f t="shared" si="33"/>
        <v>10.839506172839505</v>
      </c>
      <c r="BG23" s="61">
        <f t="shared" si="34"/>
        <v>30</v>
      </c>
      <c r="BH23" s="62">
        <f t="shared" si="35"/>
        <v>10.160493827160494</v>
      </c>
      <c r="BI23" s="61">
        <f t="shared" si="36"/>
        <v>60</v>
      </c>
      <c r="BJ23" s="81" t="str">
        <f t="shared" si="37"/>
        <v>Admis(e)</v>
      </c>
      <c r="BK23" s="291" t="s">
        <v>1191</v>
      </c>
      <c r="BL23" s="291" t="s">
        <v>1191</v>
      </c>
    </row>
    <row r="24" spans="1:64" s="266" customFormat="1" ht="20.25" customHeight="1">
      <c r="A24" s="284">
        <v>14</v>
      </c>
      <c r="B24" s="255" t="s">
        <v>313</v>
      </c>
      <c r="C24" s="255" t="s">
        <v>314</v>
      </c>
      <c r="D24" s="255" t="s">
        <v>87</v>
      </c>
      <c r="E24" s="255" t="s">
        <v>561</v>
      </c>
      <c r="F24" s="255" t="s">
        <v>8</v>
      </c>
      <c r="G24" s="256">
        <f>SaisieNote!H29</f>
        <v>10.166666666666666</v>
      </c>
      <c r="H24" s="257">
        <f t="shared" si="0"/>
        <v>5</v>
      </c>
      <c r="I24" s="258">
        <f>SaisieNote!K29</f>
        <v>6</v>
      </c>
      <c r="J24" s="257">
        <f t="shared" si="1"/>
        <v>0</v>
      </c>
      <c r="K24" s="258">
        <f>SaisieNote!N29</f>
        <v>10.666666666666666</v>
      </c>
      <c r="L24" s="257">
        <f t="shared" si="2"/>
        <v>5</v>
      </c>
      <c r="M24" s="259">
        <f t="shared" si="3"/>
        <v>8.9444444444444429</v>
      </c>
      <c r="N24" s="257">
        <f t="shared" si="4"/>
        <v>10</v>
      </c>
      <c r="O24" s="258">
        <f>SaisieNote!P29</f>
        <v>10</v>
      </c>
      <c r="P24" s="257">
        <f t="shared" si="5"/>
        <v>3</v>
      </c>
      <c r="Q24" s="258">
        <f>SaisieNote!R29</f>
        <v>10.5</v>
      </c>
      <c r="R24" s="257">
        <f t="shared" si="6"/>
        <v>3</v>
      </c>
      <c r="S24" s="258">
        <f>SaisieNote!T29</f>
        <v>11.5</v>
      </c>
      <c r="T24" s="257">
        <f t="shared" si="7"/>
        <v>3</v>
      </c>
      <c r="U24" s="259">
        <f t="shared" si="8"/>
        <v>10.666666666666666</v>
      </c>
      <c r="V24" s="257">
        <f t="shared" si="9"/>
        <v>9</v>
      </c>
      <c r="W24" s="258">
        <f>SaisieNote!V29</f>
        <v>7.75</v>
      </c>
      <c r="X24" s="257">
        <f t="shared" si="10"/>
        <v>0</v>
      </c>
      <c r="Y24" s="258">
        <f>SaisieNote!X29</f>
        <v>14</v>
      </c>
      <c r="Z24" s="257">
        <f t="shared" si="11"/>
        <v>2</v>
      </c>
      <c r="AA24" s="258">
        <f>SaisieNote!Z29</f>
        <v>11</v>
      </c>
      <c r="AB24" s="257">
        <f t="shared" si="12"/>
        <v>2</v>
      </c>
      <c r="AC24" s="259">
        <f t="shared" si="13"/>
        <v>10.916666666666666</v>
      </c>
      <c r="AD24" s="257">
        <f t="shared" si="14"/>
        <v>6</v>
      </c>
      <c r="AE24" s="259">
        <f t="shared" si="15"/>
        <v>9.9567901234567895</v>
      </c>
      <c r="AF24" s="260">
        <f t="shared" si="16"/>
        <v>25</v>
      </c>
      <c r="AG24" s="261" t="str">
        <f t="shared" si="17"/>
        <v>Rattrapage</v>
      </c>
      <c r="AH24" s="259">
        <f>SaisieNote!AD29</f>
        <v>10.166666666666666</v>
      </c>
      <c r="AI24" s="257">
        <f t="shared" si="18"/>
        <v>5</v>
      </c>
      <c r="AJ24" s="262">
        <f>SaisieNote!AG29</f>
        <v>6.5</v>
      </c>
      <c r="AK24" s="257">
        <f t="shared" si="19"/>
        <v>0</v>
      </c>
      <c r="AL24" s="262">
        <f>SaisieNote!AJ29</f>
        <v>12.333333333333334</v>
      </c>
      <c r="AM24" s="263">
        <f t="shared" si="20"/>
        <v>5</v>
      </c>
      <c r="AN24" s="259">
        <f t="shared" si="21"/>
        <v>9.6666666666666661</v>
      </c>
      <c r="AO24" s="264">
        <f t="shared" si="22"/>
        <v>10</v>
      </c>
      <c r="AP24" s="259">
        <f>SaisieNote!AL29</f>
        <v>8</v>
      </c>
      <c r="AQ24" s="259">
        <f t="shared" si="23"/>
        <v>0</v>
      </c>
      <c r="AR24" s="259">
        <f>SaisieNote!AN29</f>
        <v>11</v>
      </c>
      <c r="AS24" s="259">
        <f t="shared" si="24"/>
        <v>3</v>
      </c>
      <c r="AT24" s="259">
        <f>SaisieNote!AP29</f>
        <v>11</v>
      </c>
      <c r="AU24" s="263">
        <f t="shared" si="25"/>
        <v>3</v>
      </c>
      <c r="AV24" s="259">
        <f t="shared" si="26"/>
        <v>10</v>
      </c>
      <c r="AW24" s="264">
        <f t="shared" si="27"/>
        <v>9</v>
      </c>
      <c r="AX24" s="262">
        <f>SaisieNote!AR29</f>
        <v>8</v>
      </c>
      <c r="AY24" s="263">
        <f t="shared" si="28"/>
        <v>0</v>
      </c>
      <c r="AZ24" s="262">
        <f>SaisieNote!AT29</f>
        <v>13.5</v>
      </c>
      <c r="BA24" s="263">
        <f t="shared" si="29"/>
        <v>2</v>
      </c>
      <c r="BB24" s="262">
        <f>SaisieNote!AV29</f>
        <v>11</v>
      </c>
      <c r="BC24" s="263">
        <f t="shared" si="30"/>
        <v>2</v>
      </c>
      <c r="BD24" s="259">
        <f t="shared" si="31"/>
        <v>10.833333333333334</v>
      </c>
      <c r="BE24" s="264">
        <f t="shared" si="32"/>
        <v>6</v>
      </c>
      <c r="BF24" s="259">
        <f t="shared" si="33"/>
        <v>10.037037037037036</v>
      </c>
      <c r="BG24" s="265">
        <f t="shared" si="34"/>
        <v>30</v>
      </c>
      <c r="BH24" s="262">
        <f t="shared" si="35"/>
        <v>9.9969135802469129</v>
      </c>
      <c r="BI24" s="265">
        <f t="shared" si="36"/>
        <v>60</v>
      </c>
      <c r="BJ24" s="261"/>
      <c r="BK24" s="291" t="s">
        <v>1191</v>
      </c>
      <c r="BL24" s="291" t="s">
        <v>1191</v>
      </c>
    </row>
    <row r="25" spans="1:64" ht="20.25" customHeight="1">
      <c r="A25" s="284">
        <v>15</v>
      </c>
      <c r="B25" s="176" t="s">
        <v>315</v>
      </c>
      <c r="C25" s="176" t="s">
        <v>316</v>
      </c>
      <c r="D25" s="176" t="s">
        <v>129</v>
      </c>
      <c r="E25" s="176" t="s">
        <v>565</v>
      </c>
      <c r="F25" s="176" t="s">
        <v>5</v>
      </c>
      <c r="G25" s="152">
        <f>SaisieNote!H30</f>
        <v>10.33</v>
      </c>
      <c r="H25" s="43">
        <f t="shared" si="0"/>
        <v>5</v>
      </c>
      <c r="I25" s="42">
        <f>SaisieNote!K30</f>
        <v>11</v>
      </c>
      <c r="J25" s="43">
        <f t="shared" si="1"/>
        <v>5</v>
      </c>
      <c r="K25" s="42">
        <f>SaisieNote!N30</f>
        <v>8</v>
      </c>
      <c r="L25" s="43">
        <f t="shared" si="2"/>
        <v>0</v>
      </c>
      <c r="M25" s="59">
        <f t="shared" si="3"/>
        <v>9.7766666666666655</v>
      </c>
      <c r="N25" s="45">
        <f t="shared" si="4"/>
        <v>10</v>
      </c>
      <c r="O25" s="42">
        <f>SaisieNote!P30</f>
        <v>10</v>
      </c>
      <c r="P25" s="43">
        <f t="shared" si="5"/>
        <v>3</v>
      </c>
      <c r="Q25" s="42">
        <f>SaisieNote!R30</f>
        <v>10</v>
      </c>
      <c r="R25" s="43">
        <f t="shared" si="6"/>
        <v>3</v>
      </c>
      <c r="S25" s="42">
        <f>SaisieNote!T30</f>
        <v>11.5</v>
      </c>
      <c r="T25" s="43">
        <f t="shared" si="7"/>
        <v>3</v>
      </c>
      <c r="U25" s="59">
        <f t="shared" si="8"/>
        <v>10.5</v>
      </c>
      <c r="V25" s="45">
        <f t="shared" si="9"/>
        <v>9</v>
      </c>
      <c r="W25" s="42">
        <f>SaisieNote!V30</f>
        <v>5</v>
      </c>
      <c r="X25" s="43">
        <f t="shared" si="10"/>
        <v>0</v>
      </c>
      <c r="Y25" s="42">
        <f>SaisieNote!X30</f>
        <v>10</v>
      </c>
      <c r="Z25" s="43">
        <f t="shared" si="11"/>
        <v>2</v>
      </c>
      <c r="AA25" s="42">
        <f>SaisieNote!Z30</f>
        <v>12</v>
      </c>
      <c r="AB25" s="43">
        <f t="shared" si="12"/>
        <v>2</v>
      </c>
      <c r="AC25" s="59">
        <f t="shared" si="13"/>
        <v>9</v>
      </c>
      <c r="AD25" s="45">
        <f t="shared" si="14"/>
        <v>4</v>
      </c>
      <c r="AE25" s="60">
        <f t="shared" si="15"/>
        <v>9.8451851851851853</v>
      </c>
      <c r="AF25" s="66">
        <f t="shared" si="16"/>
        <v>23</v>
      </c>
      <c r="AG25" s="81" t="str">
        <f t="shared" si="17"/>
        <v>Rattrapage</v>
      </c>
      <c r="AH25" s="58">
        <f>SaisieNote!AD30</f>
        <v>8</v>
      </c>
      <c r="AI25" s="43">
        <f t="shared" si="18"/>
        <v>0</v>
      </c>
      <c r="AJ25" s="25">
        <f>SaisieNote!AG30</f>
        <v>13.833333333333334</v>
      </c>
      <c r="AK25" s="43">
        <f t="shared" si="19"/>
        <v>5</v>
      </c>
      <c r="AL25" s="25">
        <f>SaisieNote!AJ30</f>
        <v>12.5</v>
      </c>
      <c r="AM25" s="84">
        <f t="shared" si="20"/>
        <v>5</v>
      </c>
      <c r="AN25" s="59">
        <f t="shared" si="21"/>
        <v>11.444444444444445</v>
      </c>
      <c r="AO25" s="85">
        <f t="shared" si="22"/>
        <v>15</v>
      </c>
      <c r="AP25" s="213">
        <f>SaisieNote!AL30</f>
        <v>5.5</v>
      </c>
      <c r="AQ25" s="213">
        <f t="shared" si="23"/>
        <v>0</v>
      </c>
      <c r="AR25" s="213">
        <f>SaisieNote!AN30</f>
        <v>10</v>
      </c>
      <c r="AS25" s="213">
        <f t="shared" si="24"/>
        <v>3</v>
      </c>
      <c r="AT25" s="213">
        <f>SaisieNote!AP30</f>
        <v>7.5</v>
      </c>
      <c r="AU25" s="84">
        <f t="shared" si="25"/>
        <v>0</v>
      </c>
      <c r="AV25" s="59">
        <f t="shared" si="26"/>
        <v>7.666666666666667</v>
      </c>
      <c r="AW25" s="85">
        <f t="shared" si="27"/>
        <v>3</v>
      </c>
      <c r="AX25" s="25">
        <f>SaisieNote!AR30</f>
        <v>8.5</v>
      </c>
      <c r="AY25" s="84">
        <f t="shared" si="28"/>
        <v>0</v>
      </c>
      <c r="AZ25" s="25">
        <f>SaisieNote!AT30</f>
        <v>11.5</v>
      </c>
      <c r="BA25" s="84">
        <f t="shared" si="29"/>
        <v>2</v>
      </c>
      <c r="BB25" s="25">
        <f>SaisieNote!AV30</f>
        <v>9</v>
      </c>
      <c r="BC25" s="84">
        <f t="shared" si="30"/>
        <v>0</v>
      </c>
      <c r="BD25" s="59">
        <f t="shared" si="31"/>
        <v>9.6666666666666661</v>
      </c>
      <c r="BE25" s="85">
        <f t="shared" si="32"/>
        <v>2</v>
      </c>
      <c r="BF25" s="60">
        <f t="shared" si="33"/>
        <v>9.7901234567901252</v>
      </c>
      <c r="BG25" s="61">
        <f t="shared" si="34"/>
        <v>20</v>
      </c>
      <c r="BH25" s="62">
        <f t="shared" si="35"/>
        <v>9.8176543209876552</v>
      </c>
      <c r="BI25" s="61">
        <f t="shared" si="36"/>
        <v>43</v>
      </c>
      <c r="BJ25" s="295" t="s">
        <v>500</v>
      </c>
      <c r="BK25" s="291" t="s">
        <v>1191</v>
      </c>
      <c r="BL25" s="291" t="s">
        <v>1191</v>
      </c>
    </row>
    <row r="26" spans="1:64" ht="20.25" customHeight="1">
      <c r="A26" s="284">
        <v>16</v>
      </c>
      <c r="B26" s="176" t="s">
        <v>570</v>
      </c>
      <c r="C26" s="176" t="s">
        <v>317</v>
      </c>
      <c r="D26" s="176" t="s">
        <v>17</v>
      </c>
      <c r="E26" s="176" t="s">
        <v>571</v>
      </c>
      <c r="F26" s="176" t="s">
        <v>8</v>
      </c>
      <c r="G26" s="152">
        <f>SaisieNote!H31</f>
        <v>8.6666666666666661</v>
      </c>
      <c r="H26" s="43">
        <f t="shared" si="0"/>
        <v>0</v>
      </c>
      <c r="I26" s="42">
        <f>SaisieNote!K31</f>
        <v>6</v>
      </c>
      <c r="J26" s="43">
        <f t="shared" si="1"/>
        <v>0</v>
      </c>
      <c r="K26" s="42">
        <f>SaisieNote!N31</f>
        <v>10.666666666666666</v>
      </c>
      <c r="L26" s="43">
        <f t="shared" si="2"/>
        <v>5</v>
      </c>
      <c r="M26" s="59">
        <f t="shared" si="3"/>
        <v>8.4444444444444446</v>
      </c>
      <c r="N26" s="45">
        <f t="shared" si="4"/>
        <v>5</v>
      </c>
      <c r="O26" s="42">
        <f>SaisieNote!P31</f>
        <v>13</v>
      </c>
      <c r="P26" s="43">
        <f t="shared" si="5"/>
        <v>3</v>
      </c>
      <c r="Q26" s="42">
        <f>SaisieNote!R31</f>
        <v>11.5</v>
      </c>
      <c r="R26" s="43">
        <f t="shared" si="6"/>
        <v>3</v>
      </c>
      <c r="S26" s="42">
        <f>SaisieNote!T31</f>
        <v>8</v>
      </c>
      <c r="T26" s="43">
        <f t="shared" si="7"/>
        <v>0</v>
      </c>
      <c r="U26" s="59">
        <f t="shared" si="8"/>
        <v>10.833333333333334</v>
      </c>
      <c r="V26" s="45">
        <f t="shared" si="9"/>
        <v>9</v>
      </c>
      <c r="W26" s="42">
        <f>SaisieNote!V31</f>
        <v>4</v>
      </c>
      <c r="X26" s="43">
        <f t="shared" si="10"/>
        <v>0</v>
      </c>
      <c r="Y26" s="42">
        <f>SaisieNote!X31</f>
        <v>5</v>
      </c>
      <c r="Z26" s="43">
        <f t="shared" si="11"/>
        <v>0</v>
      </c>
      <c r="AA26" s="42">
        <f>SaisieNote!Z31</f>
        <v>7.5</v>
      </c>
      <c r="AB26" s="43">
        <f t="shared" si="12"/>
        <v>0</v>
      </c>
      <c r="AC26" s="59">
        <f t="shared" si="13"/>
        <v>5.5</v>
      </c>
      <c r="AD26" s="45">
        <f t="shared" si="14"/>
        <v>0</v>
      </c>
      <c r="AE26" s="60">
        <f t="shared" si="15"/>
        <v>8.5864197530864192</v>
      </c>
      <c r="AF26" s="66">
        <f t="shared" si="16"/>
        <v>14</v>
      </c>
      <c r="AG26" s="81" t="str">
        <f t="shared" si="17"/>
        <v>Rattrapage</v>
      </c>
      <c r="AH26" s="58">
        <f>SaisieNote!AD31</f>
        <v>11.333333333333334</v>
      </c>
      <c r="AI26" s="43">
        <f t="shared" si="18"/>
        <v>5</v>
      </c>
      <c r="AJ26" s="25">
        <f>SaisieNote!AG31</f>
        <v>10.833333333333334</v>
      </c>
      <c r="AK26" s="43">
        <f t="shared" si="19"/>
        <v>5</v>
      </c>
      <c r="AL26" s="25">
        <f>SaisieNote!AJ31</f>
        <v>10.666666666666666</v>
      </c>
      <c r="AM26" s="84">
        <f t="shared" si="20"/>
        <v>5</v>
      </c>
      <c r="AN26" s="59">
        <f t="shared" si="21"/>
        <v>10.944444444444445</v>
      </c>
      <c r="AO26" s="85">
        <f t="shared" si="22"/>
        <v>15</v>
      </c>
      <c r="AP26" s="213">
        <f>SaisieNote!AL31</f>
        <v>4</v>
      </c>
      <c r="AQ26" s="213">
        <f t="shared" si="23"/>
        <v>0</v>
      </c>
      <c r="AR26" s="213">
        <f>SaisieNote!AN31</f>
        <v>8</v>
      </c>
      <c r="AS26" s="213">
        <f t="shared" si="24"/>
        <v>0</v>
      </c>
      <c r="AT26" s="213">
        <f>SaisieNote!AP31</f>
        <v>11.5</v>
      </c>
      <c r="AU26" s="84">
        <f t="shared" si="25"/>
        <v>3</v>
      </c>
      <c r="AV26" s="59">
        <f t="shared" si="26"/>
        <v>7.833333333333333</v>
      </c>
      <c r="AW26" s="85">
        <f t="shared" si="27"/>
        <v>3</v>
      </c>
      <c r="AX26" s="25">
        <f>SaisieNote!AR31</f>
        <v>10</v>
      </c>
      <c r="AY26" s="84">
        <f t="shared" si="28"/>
        <v>2</v>
      </c>
      <c r="AZ26" s="25">
        <f>SaisieNote!AT31</f>
        <v>10</v>
      </c>
      <c r="BA26" s="84">
        <f t="shared" si="29"/>
        <v>2</v>
      </c>
      <c r="BB26" s="25">
        <f>SaisieNote!AV31</f>
        <v>9.5</v>
      </c>
      <c r="BC26" s="84">
        <f t="shared" si="30"/>
        <v>0</v>
      </c>
      <c r="BD26" s="59">
        <f t="shared" si="31"/>
        <v>9.8333333333333339</v>
      </c>
      <c r="BE26" s="85">
        <f t="shared" si="32"/>
        <v>4</v>
      </c>
      <c r="BF26" s="60">
        <f t="shared" si="33"/>
        <v>9.6604938271604954</v>
      </c>
      <c r="BG26" s="61">
        <f t="shared" si="34"/>
        <v>22</v>
      </c>
      <c r="BH26" s="62">
        <f t="shared" si="35"/>
        <v>9.1234567901234573</v>
      </c>
      <c r="BI26" s="61">
        <f t="shared" si="36"/>
        <v>36</v>
      </c>
      <c r="BJ26" s="81" t="str">
        <f t="shared" si="37"/>
        <v>Ajourné(e )</v>
      </c>
      <c r="BK26" s="291" t="s">
        <v>1191</v>
      </c>
      <c r="BL26" s="291" t="s">
        <v>1191</v>
      </c>
    </row>
    <row r="27" spans="1:64" s="266" customFormat="1" ht="20.25" customHeight="1">
      <c r="A27" s="284">
        <v>17</v>
      </c>
      <c r="B27" s="255" t="s">
        <v>572</v>
      </c>
      <c r="C27" s="255" t="s">
        <v>317</v>
      </c>
      <c r="D27" s="255" t="s">
        <v>574</v>
      </c>
      <c r="E27" s="255" t="s">
        <v>573</v>
      </c>
      <c r="F27" s="255" t="s">
        <v>8</v>
      </c>
      <c r="G27" s="256">
        <f>SaisieNote!H32</f>
        <v>10.833333333333334</v>
      </c>
      <c r="H27" s="257">
        <f t="shared" si="0"/>
        <v>5</v>
      </c>
      <c r="I27" s="258">
        <f>SaisieNote!K32</f>
        <v>7.333333333333333</v>
      </c>
      <c r="J27" s="257">
        <f t="shared" si="1"/>
        <v>0</v>
      </c>
      <c r="K27" s="258">
        <f>SaisieNote!N32</f>
        <v>10</v>
      </c>
      <c r="L27" s="257">
        <f t="shared" si="2"/>
        <v>5</v>
      </c>
      <c r="M27" s="259">
        <f t="shared" si="3"/>
        <v>9.3888888888888893</v>
      </c>
      <c r="N27" s="257">
        <f t="shared" si="4"/>
        <v>10</v>
      </c>
      <c r="O27" s="258">
        <f>SaisieNote!P32</f>
        <v>15</v>
      </c>
      <c r="P27" s="257">
        <f t="shared" si="5"/>
        <v>3</v>
      </c>
      <c r="Q27" s="258">
        <f>SaisieNote!R32</f>
        <v>8.5</v>
      </c>
      <c r="R27" s="257">
        <f t="shared" si="6"/>
        <v>0</v>
      </c>
      <c r="S27" s="258">
        <f>SaisieNote!T32</f>
        <v>11.5</v>
      </c>
      <c r="T27" s="257">
        <f t="shared" si="7"/>
        <v>3</v>
      </c>
      <c r="U27" s="259">
        <f t="shared" si="8"/>
        <v>11.666666666666666</v>
      </c>
      <c r="V27" s="257">
        <f t="shared" si="9"/>
        <v>9</v>
      </c>
      <c r="W27" s="258">
        <f>SaisieNote!V32</f>
        <v>8.75</v>
      </c>
      <c r="X27" s="257">
        <f t="shared" si="10"/>
        <v>0</v>
      </c>
      <c r="Y27" s="258">
        <f>SaisieNote!X32</f>
        <v>6</v>
      </c>
      <c r="Z27" s="257">
        <f t="shared" si="11"/>
        <v>0</v>
      </c>
      <c r="AA27" s="258">
        <f>SaisieNote!Z32</f>
        <v>8</v>
      </c>
      <c r="AB27" s="257">
        <f t="shared" si="12"/>
        <v>0</v>
      </c>
      <c r="AC27" s="259">
        <f t="shared" si="13"/>
        <v>7.583333333333333</v>
      </c>
      <c r="AD27" s="257">
        <f t="shared" si="14"/>
        <v>0</v>
      </c>
      <c r="AE27" s="259">
        <f t="shared" si="15"/>
        <v>9.7469135802469147</v>
      </c>
      <c r="AF27" s="260">
        <f t="shared" si="16"/>
        <v>19</v>
      </c>
      <c r="AG27" s="261" t="str">
        <f t="shared" si="17"/>
        <v>Rattrapage</v>
      </c>
      <c r="AH27" s="259">
        <f>SaisieNote!AD32</f>
        <v>8.3333333333333339</v>
      </c>
      <c r="AI27" s="257">
        <f t="shared" si="18"/>
        <v>0</v>
      </c>
      <c r="AJ27" s="262">
        <f>SaisieNote!AG32</f>
        <v>12.5</v>
      </c>
      <c r="AK27" s="257">
        <f t="shared" si="19"/>
        <v>5</v>
      </c>
      <c r="AL27" s="262">
        <f>SaisieNote!AJ32</f>
        <v>10.833333333333334</v>
      </c>
      <c r="AM27" s="263">
        <f t="shared" si="20"/>
        <v>5</v>
      </c>
      <c r="AN27" s="259">
        <f t="shared" si="21"/>
        <v>10.555555555555557</v>
      </c>
      <c r="AO27" s="264">
        <f t="shared" si="22"/>
        <v>15</v>
      </c>
      <c r="AP27" s="259">
        <f>SaisieNote!AL32</f>
        <v>8</v>
      </c>
      <c r="AQ27" s="259">
        <f t="shared" si="23"/>
        <v>0</v>
      </c>
      <c r="AR27" s="259">
        <f>SaisieNote!AN32</f>
        <v>10.5</v>
      </c>
      <c r="AS27" s="259">
        <f t="shared" si="24"/>
        <v>3</v>
      </c>
      <c r="AT27" s="259">
        <f>SaisieNote!AP32</f>
        <v>11.5</v>
      </c>
      <c r="AU27" s="263">
        <f t="shared" si="25"/>
        <v>3</v>
      </c>
      <c r="AV27" s="259">
        <f t="shared" si="26"/>
        <v>10</v>
      </c>
      <c r="AW27" s="264">
        <f t="shared" si="27"/>
        <v>9</v>
      </c>
      <c r="AX27" s="262">
        <f>SaisieNote!AR32</f>
        <v>10</v>
      </c>
      <c r="AY27" s="263">
        <f t="shared" si="28"/>
        <v>2</v>
      </c>
      <c r="AZ27" s="262">
        <f>SaisieNote!AT32</f>
        <v>7.5</v>
      </c>
      <c r="BA27" s="263">
        <f t="shared" si="29"/>
        <v>0</v>
      </c>
      <c r="BB27" s="262">
        <f>SaisieNote!AV32</f>
        <v>12.5</v>
      </c>
      <c r="BC27" s="263">
        <f t="shared" si="30"/>
        <v>2</v>
      </c>
      <c r="BD27" s="259">
        <f t="shared" si="31"/>
        <v>10</v>
      </c>
      <c r="BE27" s="264">
        <f t="shared" si="32"/>
        <v>6</v>
      </c>
      <c r="BF27" s="259">
        <f t="shared" si="33"/>
        <v>10.246913580246915</v>
      </c>
      <c r="BG27" s="265">
        <f t="shared" si="34"/>
        <v>30</v>
      </c>
      <c r="BH27" s="262">
        <f t="shared" si="35"/>
        <v>9.9969135802469147</v>
      </c>
      <c r="BI27" s="265">
        <f t="shared" si="36"/>
        <v>60</v>
      </c>
      <c r="BJ27" s="261"/>
      <c r="BK27" s="291" t="s">
        <v>1191</v>
      </c>
      <c r="BL27" s="291" t="s">
        <v>1231</v>
      </c>
    </row>
    <row r="28" spans="1:64" s="30" customFormat="1" ht="20.25" customHeight="1">
      <c r="A28" s="284">
        <v>18</v>
      </c>
      <c r="B28" s="176" t="s">
        <v>579</v>
      </c>
      <c r="C28" s="176" t="s">
        <v>581</v>
      </c>
      <c r="D28" s="176" t="s">
        <v>12</v>
      </c>
      <c r="E28" s="176" t="s">
        <v>580</v>
      </c>
      <c r="F28" s="176" t="s">
        <v>457</v>
      </c>
      <c r="G28" s="152">
        <f>SaisieNote!H33</f>
        <v>10.166666666666666</v>
      </c>
      <c r="H28" s="43">
        <f t="shared" ref="H28:H49" si="38">IF(G28&gt;=9.995,5,0)</f>
        <v>5</v>
      </c>
      <c r="I28" s="42">
        <f>SaisieNote!K33</f>
        <v>8</v>
      </c>
      <c r="J28" s="43">
        <f t="shared" ref="J28:J49" si="39">IF(I28&gt;=9.995,5,0)</f>
        <v>0</v>
      </c>
      <c r="K28" s="42">
        <f>SaisieNote!N33</f>
        <v>8</v>
      </c>
      <c r="L28" s="43">
        <f t="shared" ref="L28:L49" si="40">IF(K28&gt;=9.995,5,0)</f>
        <v>0</v>
      </c>
      <c r="M28" s="59">
        <f t="shared" ref="M28:M49" si="41">((G28*4)+(I28*4)+(K28*4))/12</f>
        <v>8.7222222222222214</v>
      </c>
      <c r="N28" s="45">
        <f t="shared" ref="N28:N49" si="42">IF(M28&gt;=9.995,15,H28+J28+L28)</f>
        <v>5</v>
      </c>
      <c r="O28" s="42">
        <f>SaisieNote!P33</f>
        <v>15</v>
      </c>
      <c r="P28" s="43">
        <f t="shared" ref="P28:P49" si="43">IF(O28&gt;=9.995,3,0)</f>
        <v>3</v>
      </c>
      <c r="Q28" s="42">
        <f>SaisieNote!R33</f>
        <v>10.5</v>
      </c>
      <c r="R28" s="43">
        <f t="shared" ref="R28:T39" si="44">IF(Q28&gt;=9.995,3,0)</f>
        <v>3</v>
      </c>
      <c r="S28" s="42">
        <f>SaisieNote!T33</f>
        <v>8.5</v>
      </c>
      <c r="T28" s="43">
        <f t="shared" si="44"/>
        <v>0</v>
      </c>
      <c r="U28" s="59">
        <f t="shared" ref="U28:U49" si="45">((O28*3)+(Q28*3)+(S28*3))/9</f>
        <v>11.333333333333334</v>
      </c>
      <c r="V28" s="45">
        <f t="shared" ref="V28:V49" si="46">IF(U28&gt;=9.995,9,P28+R28+T28)</f>
        <v>9</v>
      </c>
      <c r="W28" s="42">
        <f>SaisieNote!V33</f>
        <v>6</v>
      </c>
      <c r="X28" s="43">
        <f t="shared" ref="X28:X49" si="47">IF(W28&gt;=9.995,2,0)</f>
        <v>0</v>
      </c>
      <c r="Y28" s="42">
        <f>SaisieNote!X33</f>
        <v>6.3</v>
      </c>
      <c r="Z28" s="43">
        <f t="shared" ref="Z28:AB39" si="48">IF(Y28&gt;=9.995,2,0)</f>
        <v>0</v>
      </c>
      <c r="AA28" s="42">
        <f>SaisieNote!Z33</f>
        <v>10</v>
      </c>
      <c r="AB28" s="43">
        <f t="shared" si="48"/>
        <v>2</v>
      </c>
      <c r="AC28" s="59">
        <f t="shared" ref="AC28:AC49" si="49">((W28*2)+(Y28*2)+(AA28*2))/6</f>
        <v>7.4333333333333336</v>
      </c>
      <c r="AD28" s="45">
        <f t="shared" ref="AD28:AD49" si="50">IF(AC28&gt;=9.995,6,X28+Z28+AB28)</f>
        <v>2</v>
      </c>
      <c r="AE28" s="60">
        <f t="shared" ref="AE28:AE49" si="51">((M28*12)+(U28*9)+(AC28*6))/27</f>
        <v>9.3061728395061731</v>
      </c>
      <c r="AF28" s="66">
        <f t="shared" ref="AF28:AF49" si="52">IF(AE28&gt;=9.995,30,N28+V28+AD28)</f>
        <v>16</v>
      </c>
      <c r="AG28" s="81" t="str">
        <f t="shared" ref="AG28:AG49" si="53">IF(AE28&gt;=9.995,"Admis(e)","Rattrapage")</f>
        <v>Rattrapage</v>
      </c>
      <c r="AH28" s="58">
        <f>SaisieNote!AD33</f>
        <v>11.166666666666666</v>
      </c>
      <c r="AI28" s="84">
        <f t="shared" ref="AI28:AM39" si="54">IF(AH28&gt;=9.995,5,0)</f>
        <v>5</v>
      </c>
      <c r="AJ28" s="25">
        <f>SaisieNote!AG33</f>
        <v>13.666666666666666</v>
      </c>
      <c r="AK28" s="84">
        <f t="shared" si="54"/>
        <v>5</v>
      </c>
      <c r="AL28" s="25">
        <f>SaisieNote!AJ33</f>
        <v>13.666666666666666</v>
      </c>
      <c r="AM28" s="84">
        <f t="shared" si="54"/>
        <v>5</v>
      </c>
      <c r="AN28" s="59">
        <f t="shared" ref="AN28:AN49" si="55">((AH28*4)+(AJ28*4)+(AL28*4))/12</f>
        <v>12.833333333333334</v>
      </c>
      <c r="AO28" s="85">
        <f t="shared" ref="AO28:AO49" si="56">IF(AN28&gt;=9.995,15,AI28+AK28+AM28)</f>
        <v>15</v>
      </c>
      <c r="AP28" s="213">
        <f>SaisieNote!AL33</f>
        <v>6.5</v>
      </c>
      <c r="AQ28" s="213">
        <f t="shared" ref="AQ28:AU39" si="57">IF(AP28&gt;=9.995,3,0)</f>
        <v>0</v>
      </c>
      <c r="AR28" s="213">
        <f>SaisieNote!AN33</f>
        <v>10.5</v>
      </c>
      <c r="AS28" s="213">
        <f t="shared" si="57"/>
        <v>3</v>
      </c>
      <c r="AT28" s="213">
        <f>SaisieNote!AP33</f>
        <v>10</v>
      </c>
      <c r="AU28" s="84">
        <f t="shared" si="57"/>
        <v>3</v>
      </c>
      <c r="AV28" s="59">
        <f t="shared" ref="AV28:AV49" si="58">((AP28*3)+(AR28*3)+(AT28*3))/9</f>
        <v>9</v>
      </c>
      <c r="AW28" s="85">
        <f t="shared" ref="AW28:AW49" si="59">IF(AV28&gt;=9.995,9,AQ28+AS28+AU28)</f>
        <v>6</v>
      </c>
      <c r="AX28" s="25">
        <f>SaisieNote!AR33</f>
        <v>8.5</v>
      </c>
      <c r="AY28" s="84">
        <f t="shared" ref="AY28:BC39" si="60">IF(AX28&gt;=9.995,2,0)</f>
        <v>0</v>
      </c>
      <c r="AZ28" s="25">
        <f>SaisieNote!AT33</f>
        <v>7.5</v>
      </c>
      <c r="BA28" s="84">
        <f t="shared" si="60"/>
        <v>0</v>
      </c>
      <c r="BB28" s="25">
        <f>SaisieNote!AV33</f>
        <v>11</v>
      </c>
      <c r="BC28" s="84">
        <f t="shared" si="60"/>
        <v>2</v>
      </c>
      <c r="BD28" s="59">
        <f t="shared" ref="BD28:BD49" si="61">((AX28*2)+(AZ28*2)+(BB28*2))/6</f>
        <v>9</v>
      </c>
      <c r="BE28" s="85">
        <f t="shared" ref="BE28:BE49" si="62">IF(BD28&gt;=9.995,6,AY28+BA28+BC28)</f>
        <v>2</v>
      </c>
      <c r="BF28" s="60">
        <f t="shared" ref="BF28:BF49" si="63">((AN28*12)+(AV28*9)+(BD28*6))/27</f>
        <v>10.703703703703704</v>
      </c>
      <c r="BG28" s="61">
        <f t="shared" ref="BG28:BG49" si="64">IF(BF28&gt;=9.995,30,AO28+AW28+BE28)</f>
        <v>30</v>
      </c>
      <c r="BH28" s="62">
        <f t="shared" ref="BH28:BH49" si="65">(AE28+BF28)/2</f>
        <v>10.004938271604939</v>
      </c>
      <c r="BI28" s="61">
        <f t="shared" ref="BI28:BI49" si="66">IF(BH28&gt;=9.995,60,AF28+BG28)</f>
        <v>60</v>
      </c>
      <c r="BJ28" s="81" t="str">
        <f t="shared" si="37"/>
        <v>Admis(e)</v>
      </c>
      <c r="BK28" s="291" t="s">
        <v>1191</v>
      </c>
      <c r="BL28" s="291" t="s">
        <v>1231</v>
      </c>
    </row>
    <row r="29" spans="1:64" s="30" customFormat="1" ht="20.25" customHeight="1">
      <c r="A29" s="284">
        <v>19</v>
      </c>
      <c r="B29" s="176" t="s">
        <v>582</v>
      </c>
      <c r="C29" s="176" t="s">
        <v>585</v>
      </c>
      <c r="D29" s="176" t="s">
        <v>586</v>
      </c>
      <c r="E29" s="176" t="s">
        <v>583</v>
      </c>
      <c r="F29" s="176" t="s">
        <v>584</v>
      </c>
      <c r="G29" s="152">
        <f>SaisieNote!H34</f>
        <v>10.166666666666666</v>
      </c>
      <c r="H29" s="43">
        <f t="shared" si="38"/>
        <v>5</v>
      </c>
      <c r="I29" s="42">
        <f>SaisieNote!K34</f>
        <v>11.5</v>
      </c>
      <c r="J29" s="43">
        <f t="shared" si="39"/>
        <v>5</v>
      </c>
      <c r="K29" s="42">
        <f>SaisieNote!N34</f>
        <v>12</v>
      </c>
      <c r="L29" s="43">
        <f t="shared" si="40"/>
        <v>5</v>
      </c>
      <c r="M29" s="59">
        <f t="shared" si="41"/>
        <v>11.222222222222221</v>
      </c>
      <c r="N29" s="45">
        <f t="shared" si="42"/>
        <v>15</v>
      </c>
      <c r="O29" s="42">
        <f>SaisieNote!P34</f>
        <v>14</v>
      </c>
      <c r="P29" s="43">
        <f t="shared" si="43"/>
        <v>3</v>
      </c>
      <c r="Q29" s="42">
        <f>SaisieNote!R34</f>
        <v>14</v>
      </c>
      <c r="R29" s="43">
        <f t="shared" si="44"/>
        <v>3</v>
      </c>
      <c r="S29" s="42">
        <f>SaisieNote!T34</f>
        <v>7</v>
      </c>
      <c r="T29" s="43">
        <f t="shared" si="44"/>
        <v>0</v>
      </c>
      <c r="U29" s="59">
        <f t="shared" si="45"/>
        <v>11.666666666666666</v>
      </c>
      <c r="V29" s="45">
        <f t="shared" si="46"/>
        <v>9</v>
      </c>
      <c r="W29" s="42">
        <f>SaisieNote!V34</f>
        <v>10.5</v>
      </c>
      <c r="X29" s="43">
        <f t="shared" si="47"/>
        <v>2</v>
      </c>
      <c r="Y29" s="42">
        <f>SaisieNote!X34</f>
        <v>7</v>
      </c>
      <c r="Z29" s="43">
        <f t="shared" si="48"/>
        <v>0</v>
      </c>
      <c r="AA29" s="42">
        <f>SaisieNote!Z34</f>
        <v>15</v>
      </c>
      <c r="AB29" s="43">
        <f t="shared" si="48"/>
        <v>2</v>
      </c>
      <c r="AC29" s="59">
        <f t="shared" si="49"/>
        <v>10.833333333333334</v>
      </c>
      <c r="AD29" s="45">
        <f t="shared" si="50"/>
        <v>6</v>
      </c>
      <c r="AE29" s="60">
        <f t="shared" si="51"/>
        <v>11.283950617283949</v>
      </c>
      <c r="AF29" s="66">
        <f t="shared" si="52"/>
        <v>30</v>
      </c>
      <c r="AG29" s="81" t="str">
        <f t="shared" si="53"/>
        <v>Admis(e)</v>
      </c>
      <c r="AH29" s="58">
        <f>SaisieNote!AD34</f>
        <v>10.833333333333334</v>
      </c>
      <c r="AI29" s="84">
        <f t="shared" si="54"/>
        <v>5</v>
      </c>
      <c r="AJ29" s="25">
        <f>SaisieNote!AG34</f>
        <v>15.666666666666666</v>
      </c>
      <c r="AK29" s="84">
        <f t="shared" si="54"/>
        <v>5</v>
      </c>
      <c r="AL29" s="25">
        <f>SaisieNote!AJ34</f>
        <v>9.8333333333333339</v>
      </c>
      <c r="AM29" s="84">
        <f t="shared" si="54"/>
        <v>0</v>
      </c>
      <c r="AN29" s="59">
        <f t="shared" si="55"/>
        <v>12.111111111111112</v>
      </c>
      <c r="AO29" s="85">
        <f t="shared" si="56"/>
        <v>15</v>
      </c>
      <c r="AP29" s="213">
        <f>SaisieNote!AL34</f>
        <v>10</v>
      </c>
      <c r="AQ29" s="213">
        <f t="shared" si="57"/>
        <v>3</v>
      </c>
      <c r="AR29" s="213">
        <f>SaisieNote!AN34</f>
        <v>10</v>
      </c>
      <c r="AS29" s="213">
        <f t="shared" si="57"/>
        <v>3</v>
      </c>
      <c r="AT29" s="213">
        <f>SaisieNote!AP34</f>
        <v>4</v>
      </c>
      <c r="AU29" s="84">
        <f t="shared" si="57"/>
        <v>0</v>
      </c>
      <c r="AV29" s="59">
        <f t="shared" si="58"/>
        <v>8</v>
      </c>
      <c r="AW29" s="85">
        <f t="shared" si="59"/>
        <v>6</v>
      </c>
      <c r="AX29" s="25">
        <f>SaisieNote!AR34</f>
        <v>10</v>
      </c>
      <c r="AY29" s="84">
        <f t="shared" si="60"/>
        <v>2</v>
      </c>
      <c r="AZ29" s="25">
        <f>SaisieNote!AT34</f>
        <v>11.5</v>
      </c>
      <c r="BA29" s="84">
        <f t="shared" si="60"/>
        <v>2</v>
      </c>
      <c r="BB29" s="25">
        <f>SaisieNote!AV34</f>
        <v>13</v>
      </c>
      <c r="BC29" s="84">
        <f t="shared" si="60"/>
        <v>2</v>
      </c>
      <c r="BD29" s="59">
        <f t="shared" si="61"/>
        <v>11.5</v>
      </c>
      <c r="BE29" s="85">
        <f t="shared" si="62"/>
        <v>6</v>
      </c>
      <c r="BF29" s="60">
        <f t="shared" si="63"/>
        <v>10.60493827160494</v>
      </c>
      <c r="BG29" s="61">
        <f t="shared" si="64"/>
        <v>30</v>
      </c>
      <c r="BH29" s="62">
        <f t="shared" si="65"/>
        <v>10.944444444444445</v>
      </c>
      <c r="BI29" s="61">
        <f t="shared" si="66"/>
        <v>60</v>
      </c>
      <c r="BJ29" s="81" t="str">
        <f t="shared" si="37"/>
        <v>Admis(e)</v>
      </c>
      <c r="BK29" s="291" t="s">
        <v>1191</v>
      </c>
      <c r="BL29" s="291" t="s">
        <v>1231</v>
      </c>
    </row>
    <row r="30" spans="1:64" s="30" customFormat="1" ht="20.25" customHeight="1">
      <c r="A30" s="284">
        <v>20</v>
      </c>
      <c r="B30" s="176" t="s">
        <v>319</v>
      </c>
      <c r="C30" s="176" t="s">
        <v>47</v>
      </c>
      <c r="D30" s="176" t="s">
        <v>124</v>
      </c>
      <c r="E30" s="176" t="s">
        <v>587</v>
      </c>
      <c r="F30" s="176" t="s">
        <v>121</v>
      </c>
      <c r="G30" s="152">
        <f>SaisieNote!H35</f>
        <v>10.5</v>
      </c>
      <c r="H30" s="43">
        <f t="shared" si="38"/>
        <v>5</v>
      </c>
      <c r="I30" s="42">
        <f>SaisieNote!K35</f>
        <v>8.6666666666666661</v>
      </c>
      <c r="J30" s="43">
        <f t="shared" si="39"/>
        <v>0</v>
      </c>
      <c r="K30" s="42">
        <f>SaisieNote!N35</f>
        <v>10</v>
      </c>
      <c r="L30" s="43">
        <f t="shared" si="40"/>
        <v>5</v>
      </c>
      <c r="M30" s="59">
        <f t="shared" si="41"/>
        <v>9.7222222222222214</v>
      </c>
      <c r="N30" s="45">
        <f t="shared" si="42"/>
        <v>10</v>
      </c>
      <c r="O30" s="42">
        <f>SaisieNote!P35</f>
        <v>11</v>
      </c>
      <c r="P30" s="43">
        <f t="shared" si="43"/>
        <v>3</v>
      </c>
      <c r="Q30" s="42">
        <f>SaisieNote!R35</f>
        <v>6</v>
      </c>
      <c r="R30" s="43">
        <f t="shared" si="44"/>
        <v>0</v>
      </c>
      <c r="S30" s="42">
        <f>SaisieNote!T35</f>
        <v>6.5</v>
      </c>
      <c r="T30" s="43">
        <f t="shared" si="44"/>
        <v>0</v>
      </c>
      <c r="U30" s="59">
        <f t="shared" si="45"/>
        <v>7.833333333333333</v>
      </c>
      <c r="V30" s="45">
        <f t="shared" si="46"/>
        <v>3</v>
      </c>
      <c r="W30" s="42">
        <f>SaisieNote!V35</f>
        <v>5</v>
      </c>
      <c r="X30" s="43">
        <f t="shared" si="47"/>
        <v>0</v>
      </c>
      <c r="Y30" s="42">
        <f>SaisieNote!X35</f>
        <v>3</v>
      </c>
      <c r="Z30" s="43">
        <f t="shared" si="48"/>
        <v>0</v>
      </c>
      <c r="AA30" s="42">
        <f>SaisieNote!Z35</f>
        <v>8</v>
      </c>
      <c r="AB30" s="43">
        <f t="shared" si="48"/>
        <v>0</v>
      </c>
      <c r="AC30" s="59">
        <f t="shared" si="49"/>
        <v>5.333333333333333</v>
      </c>
      <c r="AD30" s="45">
        <f t="shared" si="50"/>
        <v>0</v>
      </c>
      <c r="AE30" s="60">
        <f t="shared" si="51"/>
        <v>8.1172839506172831</v>
      </c>
      <c r="AF30" s="66">
        <f t="shared" si="52"/>
        <v>13</v>
      </c>
      <c r="AG30" s="81" t="str">
        <f t="shared" si="53"/>
        <v>Rattrapage</v>
      </c>
      <c r="AH30" s="58">
        <f>SaisieNote!AD35</f>
        <v>9.5</v>
      </c>
      <c r="AI30" s="84">
        <f t="shared" si="54"/>
        <v>0</v>
      </c>
      <c r="AJ30" s="25">
        <f>SaisieNote!AG35</f>
        <v>4.666666666666667</v>
      </c>
      <c r="AK30" s="84">
        <f t="shared" si="54"/>
        <v>0</v>
      </c>
      <c r="AL30" s="25">
        <f>SaisieNote!AJ35</f>
        <v>10.5</v>
      </c>
      <c r="AM30" s="84">
        <f t="shared" si="54"/>
        <v>5</v>
      </c>
      <c r="AN30" s="59">
        <f t="shared" si="55"/>
        <v>8.2222222222222232</v>
      </c>
      <c r="AO30" s="85">
        <f t="shared" si="56"/>
        <v>5</v>
      </c>
      <c r="AP30" s="213">
        <f>SaisieNote!AL35</f>
        <v>4.5</v>
      </c>
      <c r="AQ30" s="213">
        <f t="shared" si="57"/>
        <v>0</v>
      </c>
      <c r="AR30" s="213">
        <f>SaisieNote!AN35</f>
        <v>8.5</v>
      </c>
      <c r="AS30" s="213">
        <f t="shared" si="57"/>
        <v>0</v>
      </c>
      <c r="AT30" s="213">
        <f>SaisieNote!AP35</f>
        <v>10.5</v>
      </c>
      <c r="AU30" s="84">
        <f t="shared" si="57"/>
        <v>3</v>
      </c>
      <c r="AV30" s="59">
        <f t="shared" si="58"/>
        <v>7.833333333333333</v>
      </c>
      <c r="AW30" s="85">
        <f t="shared" si="59"/>
        <v>3</v>
      </c>
      <c r="AX30" s="25">
        <f>SaisieNote!AR35</f>
        <v>8</v>
      </c>
      <c r="AY30" s="84">
        <f t="shared" si="60"/>
        <v>0</v>
      </c>
      <c r="AZ30" s="25">
        <f>SaisieNote!AT35</f>
        <v>6</v>
      </c>
      <c r="BA30" s="84">
        <f t="shared" si="60"/>
        <v>0</v>
      </c>
      <c r="BB30" s="25">
        <f>SaisieNote!AV35</f>
        <v>7</v>
      </c>
      <c r="BC30" s="84">
        <f t="shared" si="60"/>
        <v>0</v>
      </c>
      <c r="BD30" s="59">
        <f t="shared" si="61"/>
        <v>7</v>
      </c>
      <c r="BE30" s="85">
        <f t="shared" si="62"/>
        <v>0</v>
      </c>
      <c r="BF30" s="60">
        <f t="shared" si="63"/>
        <v>7.8209876543209882</v>
      </c>
      <c r="BG30" s="61">
        <f t="shared" si="64"/>
        <v>8</v>
      </c>
      <c r="BH30" s="62">
        <f t="shared" si="65"/>
        <v>7.9691358024691361</v>
      </c>
      <c r="BI30" s="61">
        <f t="shared" si="66"/>
        <v>21</v>
      </c>
      <c r="BJ30" s="81" t="str">
        <f t="shared" si="37"/>
        <v>Ajourné(e )</v>
      </c>
      <c r="BK30" s="291" t="s">
        <v>1191</v>
      </c>
      <c r="BL30" s="291" t="s">
        <v>1191</v>
      </c>
    </row>
    <row r="31" spans="1:64" s="30" customFormat="1" ht="20.25" customHeight="1">
      <c r="A31" s="284">
        <v>21</v>
      </c>
      <c r="B31" s="176" t="s">
        <v>588</v>
      </c>
      <c r="C31" s="176" t="s">
        <v>321</v>
      </c>
      <c r="D31" s="176" t="s">
        <v>53</v>
      </c>
      <c r="E31" s="176" t="s">
        <v>589</v>
      </c>
      <c r="F31" s="176" t="s">
        <v>7</v>
      </c>
      <c r="G31" s="152">
        <f>SaisieNote!H36</f>
        <v>9.3333333333333339</v>
      </c>
      <c r="H31" s="43">
        <f t="shared" si="38"/>
        <v>0</v>
      </c>
      <c r="I31" s="42">
        <f>SaisieNote!K36</f>
        <v>7</v>
      </c>
      <c r="J31" s="43">
        <f t="shared" si="39"/>
        <v>0</v>
      </c>
      <c r="K31" s="42">
        <f>SaisieNote!N36</f>
        <v>8.3333333333333339</v>
      </c>
      <c r="L31" s="43">
        <f t="shared" si="40"/>
        <v>0</v>
      </c>
      <c r="M31" s="59">
        <f t="shared" si="41"/>
        <v>8.2222222222222232</v>
      </c>
      <c r="N31" s="45">
        <f t="shared" si="42"/>
        <v>0</v>
      </c>
      <c r="O31" s="42">
        <f>SaisieNote!P36</f>
        <v>10</v>
      </c>
      <c r="P31" s="43">
        <f t="shared" si="43"/>
        <v>3</v>
      </c>
      <c r="Q31" s="42">
        <f>SaisieNote!R36</f>
        <v>5</v>
      </c>
      <c r="R31" s="43">
        <f t="shared" si="44"/>
        <v>0</v>
      </c>
      <c r="S31" s="42">
        <f>SaisieNote!T36</f>
        <v>7</v>
      </c>
      <c r="T31" s="43">
        <f t="shared" si="44"/>
        <v>0</v>
      </c>
      <c r="U31" s="59">
        <f t="shared" si="45"/>
        <v>7.333333333333333</v>
      </c>
      <c r="V31" s="45">
        <f t="shared" si="46"/>
        <v>3</v>
      </c>
      <c r="W31" s="42" t="str">
        <f>SaisieNote!V36</f>
        <v>ABS</v>
      </c>
      <c r="X31" s="43">
        <f t="shared" si="47"/>
        <v>2</v>
      </c>
      <c r="Y31" s="42">
        <f>SaisieNote!X36</f>
        <v>5</v>
      </c>
      <c r="Z31" s="43">
        <f t="shared" si="48"/>
        <v>0</v>
      </c>
      <c r="AA31" s="42">
        <f>SaisieNote!Z36</f>
        <v>10</v>
      </c>
      <c r="AB31" s="43">
        <f t="shared" si="48"/>
        <v>2</v>
      </c>
      <c r="AC31" s="59" t="e">
        <f t="shared" si="49"/>
        <v>#VALUE!</v>
      </c>
      <c r="AD31" s="45" t="e">
        <f t="shared" si="50"/>
        <v>#VALUE!</v>
      </c>
      <c r="AE31" s="60" t="e">
        <f t="shared" si="51"/>
        <v>#VALUE!</v>
      </c>
      <c r="AF31" s="66" t="e">
        <f t="shared" si="52"/>
        <v>#VALUE!</v>
      </c>
      <c r="AG31" s="81" t="s">
        <v>1191</v>
      </c>
      <c r="AH31" s="58">
        <f>SaisieNote!AD36</f>
        <v>10.166666666666666</v>
      </c>
      <c r="AI31" s="84">
        <f t="shared" si="54"/>
        <v>5</v>
      </c>
      <c r="AJ31" s="25">
        <f>SaisieNote!AG36</f>
        <v>8.6666666666666661</v>
      </c>
      <c r="AK31" s="84">
        <f t="shared" si="54"/>
        <v>0</v>
      </c>
      <c r="AL31" s="25">
        <f>SaisieNote!AJ36</f>
        <v>10.833333333333334</v>
      </c>
      <c r="AM31" s="84">
        <f t="shared" si="54"/>
        <v>5</v>
      </c>
      <c r="AN31" s="59">
        <f t="shared" si="55"/>
        <v>9.8888888888888875</v>
      </c>
      <c r="AO31" s="85">
        <f t="shared" si="56"/>
        <v>10</v>
      </c>
      <c r="AP31" s="213">
        <f>SaisieNote!AL36</f>
        <v>5.5</v>
      </c>
      <c r="AQ31" s="213">
        <f t="shared" si="57"/>
        <v>0</v>
      </c>
      <c r="AR31" s="213">
        <f>SaisieNote!AN36</f>
        <v>5</v>
      </c>
      <c r="AS31" s="213">
        <f t="shared" si="57"/>
        <v>0</v>
      </c>
      <c r="AT31" s="213">
        <f>SaisieNote!AP36</f>
        <v>12</v>
      </c>
      <c r="AU31" s="84">
        <f t="shared" si="57"/>
        <v>3</v>
      </c>
      <c r="AV31" s="59">
        <f t="shared" si="58"/>
        <v>7.5</v>
      </c>
      <c r="AW31" s="85">
        <f t="shared" si="59"/>
        <v>3</v>
      </c>
      <c r="AX31" s="25">
        <f>SaisieNote!AR36</f>
        <v>5</v>
      </c>
      <c r="AY31" s="84">
        <f t="shared" si="60"/>
        <v>0</v>
      </c>
      <c r="AZ31" s="25">
        <f>SaisieNote!AT36</f>
        <v>5</v>
      </c>
      <c r="BA31" s="84">
        <f t="shared" si="60"/>
        <v>0</v>
      </c>
      <c r="BB31" s="25">
        <f>SaisieNote!AV36</f>
        <v>7.5</v>
      </c>
      <c r="BC31" s="84">
        <f t="shared" si="60"/>
        <v>0</v>
      </c>
      <c r="BD31" s="59">
        <f t="shared" si="61"/>
        <v>5.833333333333333</v>
      </c>
      <c r="BE31" s="85">
        <f t="shared" si="62"/>
        <v>0</v>
      </c>
      <c r="BF31" s="60">
        <f t="shared" si="63"/>
        <v>8.1913580246913575</v>
      </c>
      <c r="BG31" s="61">
        <f t="shared" si="64"/>
        <v>13</v>
      </c>
      <c r="BH31" s="62" t="e">
        <f t="shared" si="65"/>
        <v>#VALUE!</v>
      </c>
      <c r="BI31" s="61" t="e">
        <f t="shared" si="66"/>
        <v>#VALUE!</v>
      </c>
      <c r="BJ31" s="81" t="s">
        <v>1235</v>
      </c>
      <c r="BK31" s="291" t="s">
        <v>1191</v>
      </c>
      <c r="BL31" s="291" t="s">
        <v>1191</v>
      </c>
    </row>
    <row r="32" spans="1:64" s="30" customFormat="1" ht="20.25" customHeight="1">
      <c r="A32" s="284">
        <v>22</v>
      </c>
      <c r="B32" s="176" t="s">
        <v>320</v>
      </c>
      <c r="C32" s="176" t="s">
        <v>321</v>
      </c>
      <c r="D32" s="176" t="s">
        <v>118</v>
      </c>
      <c r="E32" s="176" t="s">
        <v>590</v>
      </c>
      <c r="F32" s="176" t="s">
        <v>8</v>
      </c>
      <c r="G32" s="152">
        <f>SaisieNote!H37</f>
        <v>9</v>
      </c>
      <c r="H32" s="43">
        <f t="shared" si="38"/>
        <v>0</v>
      </c>
      <c r="I32" s="42">
        <f>SaisieNote!K37</f>
        <v>6.333333333333333</v>
      </c>
      <c r="J32" s="43">
        <f t="shared" si="39"/>
        <v>0</v>
      </c>
      <c r="K32" s="42">
        <f>SaisieNote!N37</f>
        <v>5.833333333333333</v>
      </c>
      <c r="L32" s="43">
        <f t="shared" si="40"/>
        <v>0</v>
      </c>
      <c r="M32" s="59">
        <f t="shared" si="41"/>
        <v>7.0555555555555545</v>
      </c>
      <c r="N32" s="45">
        <f t="shared" si="42"/>
        <v>0</v>
      </c>
      <c r="O32" s="42">
        <f>SaisieNote!P37</f>
        <v>10.5</v>
      </c>
      <c r="P32" s="43">
        <f t="shared" si="43"/>
        <v>3</v>
      </c>
      <c r="Q32" s="42">
        <f>SaisieNote!R37</f>
        <v>2</v>
      </c>
      <c r="R32" s="43">
        <f t="shared" si="44"/>
        <v>0</v>
      </c>
      <c r="S32" s="42">
        <f>SaisieNote!T37</f>
        <v>7</v>
      </c>
      <c r="T32" s="43">
        <f t="shared" si="44"/>
        <v>0</v>
      </c>
      <c r="U32" s="59">
        <f t="shared" si="45"/>
        <v>6.5</v>
      </c>
      <c r="V32" s="45">
        <f t="shared" si="46"/>
        <v>3</v>
      </c>
      <c r="W32" s="42">
        <f>SaisieNote!V37</f>
        <v>8</v>
      </c>
      <c r="X32" s="43">
        <f t="shared" si="47"/>
        <v>0</v>
      </c>
      <c r="Y32" s="42">
        <f>SaisieNote!X37</f>
        <v>3</v>
      </c>
      <c r="Z32" s="43">
        <f t="shared" si="48"/>
        <v>0</v>
      </c>
      <c r="AA32" s="42">
        <f>SaisieNote!Z37</f>
        <v>2</v>
      </c>
      <c r="AB32" s="43">
        <f t="shared" si="48"/>
        <v>0</v>
      </c>
      <c r="AC32" s="59">
        <f t="shared" si="49"/>
        <v>4.333333333333333</v>
      </c>
      <c r="AD32" s="45">
        <f t="shared" si="50"/>
        <v>0</v>
      </c>
      <c r="AE32" s="60">
        <f t="shared" si="51"/>
        <v>6.2654320987654319</v>
      </c>
      <c r="AF32" s="66">
        <f t="shared" si="52"/>
        <v>3</v>
      </c>
      <c r="AG32" s="81" t="str">
        <f t="shared" si="53"/>
        <v>Rattrapage</v>
      </c>
      <c r="AH32" s="58">
        <f>SaisieNote!AD37</f>
        <v>7.833333333333333</v>
      </c>
      <c r="AI32" s="84">
        <f t="shared" si="54"/>
        <v>0</v>
      </c>
      <c r="AJ32" s="25">
        <f>SaisieNote!AG37</f>
        <v>4.666666666666667</v>
      </c>
      <c r="AK32" s="84">
        <f t="shared" si="54"/>
        <v>0</v>
      </c>
      <c r="AL32" s="25">
        <f>SaisieNote!AJ37</f>
        <v>11.67</v>
      </c>
      <c r="AM32" s="84">
        <f t="shared" si="54"/>
        <v>5</v>
      </c>
      <c r="AN32" s="59">
        <f t="shared" si="55"/>
        <v>8.0566666666666666</v>
      </c>
      <c r="AO32" s="85">
        <f t="shared" si="56"/>
        <v>5</v>
      </c>
      <c r="AP32" s="213">
        <f>SaisieNote!AL37</f>
        <v>3.5</v>
      </c>
      <c r="AQ32" s="213">
        <f t="shared" si="57"/>
        <v>0</v>
      </c>
      <c r="AR32" s="213">
        <f>SaisieNote!AN37</f>
        <v>11</v>
      </c>
      <c r="AS32" s="213">
        <f t="shared" si="57"/>
        <v>3</v>
      </c>
      <c r="AT32" s="213">
        <f>SaisieNote!AP37</f>
        <v>3.5</v>
      </c>
      <c r="AU32" s="84">
        <f t="shared" si="57"/>
        <v>0</v>
      </c>
      <c r="AV32" s="59">
        <f t="shared" si="58"/>
        <v>6</v>
      </c>
      <c r="AW32" s="85">
        <f t="shared" si="59"/>
        <v>3</v>
      </c>
      <c r="AX32" s="25">
        <f>SaisieNote!AR37</f>
        <v>8</v>
      </c>
      <c r="AY32" s="84">
        <f t="shared" si="60"/>
        <v>0</v>
      </c>
      <c r="AZ32" s="25">
        <f>SaisieNote!AT37</f>
        <v>10</v>
      </c>
      <c r="BA32" s="84">
        <f t="shared" si="60"/>
        <v>2</v>
      </c>
      <c r="BB32" s="25">
        <f>SaisieNote!AV37</f>
        <v>10</v>
      </c>
      <c r="BC32" s="84">
        <f t="shared" si="60"/>
        <v>2</v>
      </c>
      <c r="BD32" s="59">
        <f t="shared" si="61"/>
        <v>9.3333333333333339</v>
      </c>
      <c r="BE32" s="85">
        <f t="shared" si="62"/>
        <v>4</v>
      </c>
      <c r="BF32" s="60">
        <f t="shared" si="63"/>
        <v>7.6548148148148147</v>
      </c>
      <c r="BG32" s="61">
        <f t="shared" si="64"/>
        <v>12</v>
      </c>
      <c r="BH32" s="62">
        <f t="shared" si="65"/>
        <v>6.9601234567901233</v>
      </c>
      <c r="BI32" s="61">
        <f t="shared" si="66"/>
        <v>15</v>
      </c>
      <c r="BJ32" s="295" t="s">
        <v>500</v>
      </c>
      <c r="BK32" s="291" t="s">
        <v>1191</v>
      </c>
      <c r="BL32" s="291" t="s">
        <v>1191</v>
      </c>
    </row>
    <row r="33" spans="1:64" s="30" customFormat="1" ht="20.25" customHeight="1">
      <c r="A33" s="284">
        <v>23</v>
      </c>
      <c r="B33" s="176" t="s">
        <v>597</v>
      </c>
      <c r="C33" s="176" t="s">
        <v>600</v>
      </c>
      <c r="D33" s="176" t="s">
        <v>601</v>
      </c>
      <c r="E33" s="176" t="s">
        <v>598</v>
      </c>
      <c r="F33" s="176" t="s">
        <v>599</v>
      </c>
      <c r="G33" s="152">
        <f>SaisieNote!H38</f>
        <v>10</v>
      </c>
      <c r="H33" s="43">
        <f t="shared" si="38"/>
        <v>5</v>
      </c>
      <c r="I33" s="42">
        <f>SaisieNote!K38</f>
        <v>8</v>
      </c>
      <c r="J33" s="43">
        <f t="shared" si="39"/>
        <v>0</v>
      </c>
      <c r="K33" s="42">
        <f>SaisieNote!N38</f>
        <v>7.333333333333333</v>
      </c>
      <c r="L33" s="43">
        <f t="shared" si="40"/>
        <v>0</v>
      </c>
      <c r="M33" s="59">
        <f t="shared" si="41"/>
        <v>8.4444444444444446</v>
      </c>
      <c r="N33" s="45">
        <f t="shared" si="42"/>
        <v>5</v>
      </c>
      <c r="O33" s="42">
        <f>SaisieNote!P38</f>
        <v>9</v>
      </c>
      <c r="P33" s="43">
        <f t="shared" si="43"/>
        <v>0</v>
      </c>
      <c r="Q33" s="42">
        <f>SaisieNote!R38</f>
        <v>10</v>
      </c>
      <c r="R33" s="43">
        <f t="shared" si="44"/>
        <v>3</v>
      </c>
      <c r="S33" s="42">
        <f>SaisieNote!T38</f>
        <v>12</v>
      </c>
      <c r="T33" s="43">
        <f t="shared" si="44"/>
        <v>3</v>
      </c>
      <c r="U33" s="59">
        <f t="shared" si="45"/>
        <v>10.333333333333334</v>
      </c>
      <c r="V33" s="45">
        <f t="shared" si="46"/>
        <v>9</v>
      </c>
      <c r="W33" s="42">
        <f>SaisieNote!V38</f>
        <v>11</v>
      </c>
      <c r="X33" s="43">
        <f t="shared" si="47"/>
        <v>2</v>
      </c>
      <c r="Y33" s="42">
        <f>SaisieNote!X38</f>
        <v>5</v>
      </c>
      <c r="Z33" s="43">
        <f t="shared" si="48"/>
        <v>0</v>
      </c>
      <c r="AA33" s="42">
        <f>SaisieNote!Z38</f>
        <v>13.5</v>
      </c>
      <c r="AB33" s="43">
        <f t="shared" si="48"/>
        <v>2</v>
      </c>
      <c r="AC33" s="59">
        <f t="shared" si="49"/>
        <v>9.8333333333333339</v>
      </c>
      <c r="AD33" s="45">
        <f t="shared" si="50"/>
        <v>4</v>
      </c>
      <c r="AE33" s="60">
        <f t="shared" si="51"/>
        <v>9.3827160493827169</v>
      </c>
      <c r="AF33" s="66">
        <f t="shared" si="52"/>
        <v>18</v>
      </c>
      <c r="AG33" s="81" t="str">
        <f t="shared" si="53"/>
        <v>Rattrapage</v>
      </c>
      <c r="AH33" s="58">
        <f>SaisieNote!AD38</f>
        <v>6.333333333333333</v>
      </c>
      <c r="AI33" s="84">
        <f t="shared" si="54"/>
        <v>0</v>
      </c>
      <c r="AJ33" s="25">
        <f>SaisieNote!AG38</f>
        <v>8.8333333333333339</v>
      </c>
      <c r="AK33" s="84">
        <f t="shared" si="54"/>
        <v>0</v>
      </c>
      <c r="AL33" s="25">
        <f>SaisieNote!AJ38</f>
        <v>12.833333333333334</v>
      </c>
      <c r="AM33" s="84">
        <f t="shared" si="54"/>
        <v>5</v>
      </c>
      <c r="AN33" s="59">
        <f t="shared" si="55"/>
        <v>9.3333333333333339</v>
      </c>
      <c r="AO33" s="85">
        <f t="shared" si="56"/>
        <v>5</v>
      </c>
      <c r="AP33" s="213">
        <f>SaisieNote!AL38</f>
        <v>5.5</v>
      </c>
      <c r="AQ33" s="213">
        <f t="shared" si="57"/>
        <v>0</v>
      </c>
      <c r="AR33" s="213">
        <f>SaisieNote!AN38</f>
        <v>8</v>
      </c>
      <c r="AS33" s="213">
        <f t="shared" si="57"/>
        <v>0</v>
      </c>
      <c r="AT33" s="213">
        <f>SaisieNote!AP38</f>
        <v>6</v>
      </c>
      <c r="AU33" s="84">
        <f t="shared" si="57"/>
        <v>0</v>
      </c>
      <c r="AV33" s="59">
        <f t="shared" si="58"/>
        <v>6.5</v>
      </c>
      <c r="AW33" s="85">
        <f t="shared" si="59"/>
        <v>0</v>
      </c>
      <c r="AX33" s="25">
        <f>SaisieNote!AR38</f>
        <v>5</v>
      </c>
      <c r="AY33" s="84">
        <f t="shared" si="60"/>
        <v>0</v>
      </c>
      <c r="AZ33" s="25">
        <f>SaisieNote!AT38</f>
        <v>7</v>
      </c>
      <c r="BA33" s="84">
        <f t="shared" si="60"/>
        <v>0</v>
      </c>
      <c r="BB33" s="25">
        <f>SaisieNote!AV38</f>
        <v>9</v>
      </c>
      <c r="BC33" s="84">
        <f t="shared" si="60"/>
        <v>0</v>
      </c>
      <c r="BD33" s="59">
        <f t="shared" si="61"/>
        <v>7</v>
      </c>
      <c r="BE33" s="85">
        <f t="shared" si="62"/>
        <v>0</v>
      </c>
      <c r="BF33" s="60">
        <f t="shared" si="63"/>
        <v>7.8703703703703702</v>
      </c>
      <c r="BG33" s="61">
        <f t="shared" si="64"/>
        <v>5</v>
      </c>
      <c r="BH33" s="62">
        <f t="shared" si="65"/>
        <v>8.6265432098765444</v>
      </c>
      <c r="BI33" s="61">
        <f t="shared" si="66"/>
        <v>23</v>
      </c>
      <c r="BJ33" s="81" t="str">
        <f t="shared" si="37"/>
        <v>Ajourné(e )</v>
      </c>
      <c r="BK33" s="291" t="s">
        <v>1191</v>
      </c>
      <c r="BL33" s="291" t="s">
        <v>1191</v>
      </c>
    </row>
    <row r="34" spans="1:64" s="30" customFormat="1" ht="20.25" customHeight="1">
      <c r="A34" s="284">
        <v>24</v>
      </c>
      <c r="B34" s="176" t="s">
        <v>602</v>
      </c>
      <c r="C34" s="176" t="s">
        <v>604</v>
      </c>
      <c r="D34" s="176" t="s">
        <v>605</v>
      </c>
      <c r="E34" s="176" t="s">
        <v>603</v>
      </c>
      <c r="F34" s="176" t="s">
        <v>8</v>
      </c>
      <c r="G34" s="152">
        <f>SaisieNote!H39</f>
        <v>8</v>
      </c>
      <c r="H34" s="43">
        <f t="shared" si="38"/>
        <v>0</v>
      </c>
      <c r="I34" s="42">
        <f>SaisieNote!K39</f>
        <v>7.666666666666667</v>
      </c>
      <c r="J34" s="43">
        <f t="shared" si="39"/>
        <v>0</v>
      </c>
      <c r="K34" s="42">
        <f>SaisieNote!N39</f>
        <v>7</v>
      </c>
      <c r="L34" s="43">
        <f t="shared" si="40"/>
        <v>0</v>
      </c>
      <c r="M34" s="59">
        <f t="shared" si="41"/>
        <v>7.5555555555555562</v>
      </c>
      <c r="N34" s="45">
        <f t="shared" si="42"/>
        <v>0</v>
      </c>
      <c r="O34" s="42">
        <f>SaisieNote!P39</f>
        <v>13</v>
      </c>
      <c r="P34" s="43">
        <f t="shared" si="43"/>
        <v>3</v>
      </c>
      <c r="Q34" s="42">
        <f>SaisieNote!R39</f>
        <v>11.5</v>
      </c>
      <c r="R34" s="43">
        <f t="shared" si="44"/>
        <v>3</v>
      </c>
      <c r="S34" s="42">
        <f>SaisieNote!T39</f>
        <v>10</v>
      </c>
      <c r="T34" s="43">
        <f t="shared" si="44"/>
        <v>3</v>
      </c>
      <c r="U34" s="59">
        <f t="shared" si="45"/>
        <v>11.5</v>
      </c>
      <c r="V34" s="45">
        <f t="shared" si="46"/>
        <v>9</v>
      </c>
      <c r="W34" s="42">
        <f>SaisieNote!V39</f>
        <v>5</v>
      </c>
      <c r="X34" s="43">
        <f t="shared" si="47"/>
        <v>0</v>
      </c>
      <c r="Y34" s="42">
        <f>SaisieNote!X39</f>
        <v>8</v>
      </c>
      <c r="Z34" s="43">
        <f t="shared" si="48"/>
        <v>0</v>
      </c>
      <c r="AA34" s="42">
        <f>SaisieNote!Z39</f>
        <v>11</v>
      </c>
      <c r="AB34" s="43">
        <f t="shared" si="48"/>
        <v>2</v>
      </c>
      <c r="AC34" s="59">
        <f t="shared" si="49"/>
        <v>8</v>
      </c>
      <c r="AD34" s="45">
        <f t="shared" si="50"/>
        <v>2</v>
      </c>
      <c r="AE34" s="60">
        <f t="shared" si="51"/>
        <v>8.9691358024691361</v>
      </c>
      <c r="AF34" s="66">
        <f t="shared" si="52"/>
        <v>11</v>
      </c>
      <c r="AG34" s="81" t="str">
        <f t="shared" si="53"/>
        <v>Rattrapage</v>
      </c>
      <c r="AH34" s="58">
        <f>SaisieNote!AD39</f>
        <v>8.3333333333333339</v>
      </c>
      <c r="AI34" s="84">
        <f t="shared" si="54"/>
        <v>0</v>
      </c>
      <c r="AJ34" s="25">
        <f>SaisieNote!AG39</f>
        <v>5.666666666666667</v>
      </c>
      <c r="AK34" s="84">
        <f t="shared" si="54"/>
        <v>0</v>
      </c>
      <c r="AL34" s="25">
        <f>SaisieNote!AJ39</f>
        <v>10.833333333333334</v>
      </c>
      <c r="AM34" s="84">
        <f t="shared" si="54"/>
        <v>5</v>
      </c>
      <c r="AN34" s="59">
        <f t="shared" si="55"/>
        <v>8.2777777777777786</v>
      </c>
      <c r="AO34" s="85">
        <f t="shared" si="56"/>
        <v>5</v>
      </c>
      <c r="AP34" s="213">
        <f>SaisieNote!AL39</f>
        <v>5</v>
      </c>
      <c r="AQ34" s="213">
        <f t="shared" si="57"/>
        <v>0</v>
      </c>
      <c r="AR34" s="213">
        <f>SaisieNote!AN39</f>
        <v>6</v>
      </c>
      <c r="AS34" s="213">
        <f t="shared" si="57"/>
        <v>0</v>
      </c>
      <c r="AT34" s="213">
        <f>SaisieNote!AP39</f>
        <v>10</v>
      </c>
      <c r="AU34" s="84">
        <f t="shared" si="57"/>
        <v>3</v>
      </c>
      <c r="AV34" s="59">
        <f t="shared" si="58"/>
        <v>7</v>
      </c>
      <c r="AW34" s="85">
        <f t="shared" si="59"/>
        <v>3</v>
      </c>
      <c r="AX34" s="25">
        <f>SaisieNote!AR39</f>
        <v>8</v>
      </c>
      <c r="AY34" s="84">
        <f t="shared" si="60"/>
        <v>0</v>
      </c>
      <c r="AZ34" s="25">
        <f>SaisieNote!AT39</f>
        <v>11.5</v>
      </c>
      <c r="BA34" s="84">
        <f t="shared" si="60"/>
        <v>2</v>
      </c>
      <c r="BB34" s="25">
        <f>SaisieNote!AV39</f>
        <v>13</v>
      </c>
      <c r="BC34" s="84">
        <f t="shared" si="60"/>
        <v>2</v>
      </c>
      <c r="BD34" s="59">
        <f t="shared" si="61"/>
        <v>10.833333333333334</v>
      </c>
      <c r="BE34" s="85">
        <f t="shared" si="62"/>
        <v>6</v>
      </c>
      <c r="BF34" s="60">
        <f t="shared" si="63"/>
        <v>8.4197530864197532</v>
      </c>
      <c r="BG34" s="61">
        <f t="shared" si="64"/>
        <v>14</v>
      </c>
      <c r="BH34" s="62">
        <f t="shared" si="65"/>
        <v>8.6944444444444446</v>
      </c>
      <c r="BI34" s="61">
        <f t="shared" si="66"/>
        <v>25</v>
      </c>
      <c r="BJ34" s="81" t="str">
        <f t="shared" si="37"/>
        <v>Ajourné(e )</v>
      </c>
      <c r="BK34" s="291" t="s">
        <v>1191</v>
      </c>
      <c r="BL34" s="291" t="s">
        <v>1191</v>
      </c>
    </row>
    <row r="35" spans="1:64" s="30" customFormat="1" ht="20.25" customHeight="1">
      <c r="A35" s="284">
        <v>25</v>
      </c>
      <c r="B35" s="176" t="s">
        <v>606</v>
      </c>
      <c r="C35" s="176" t="s">
        <v>325</v>
      </c>
      <c r="D35" s="176" t="s">
        <v>608</v>
      </c>
      <c r="E35" s="176" t="s">
        <v>607</v>
      </c>
      <c r="F35" s="176" t="s">
        <v>485</v>
      </c>
      <c r="G35" s="152">
        <f>SaisieNote!H40</f>
        <v>11.333333333333334</v>
      </c>
      <c r="H35" s="43">
        <f t="shared" si="38"/>
        <v>5</v>
      </c>
      <c r="I35" s="42">
        <f>SaisieNote!K40</f>
        <v>7.666666666666667</v>
      </c>
      <c r="J35" s="43">
        <f t="shared" si="39"/>
        <v>0</v>
      </c>
      <c r="K35" s="42">
        <f>SaisieNote!N40</f>
        <v>9.6666666666666661</v>
      </c>
      <c r="L35" s="43">
        <f t="shared" si="40"/>
        <v>0</v>
      </c>
      <c r="M35" s="59">
        <f t="shared" si="41"/>
        <v>9.5555555555555554</v>
      </c>
      <c r="N35" s="45">
        <f t="shared" si="42"/>
        <v>5</v>
      </c>
      <c r="O35" s="42">
        <f>SaisieNote!P40</f>
        <v>12.5</v>
      </c>
      <c r="P35" s="43">
        <f t="shared" si="43"/>
        <v>3</v>
      </c>
      <c r="Q35" s="42">
        <f>SaisieNote!R40</f>
        <v>8</v>
      </c>
      <c r="R35" s="43">
        <f t="shared" si="44"/>
        <v>0</v>
      </c>
      <c r="S35" s="42">
        <f>SaisieNote!T40</f>
        <v>9.5</v>
      </c>
      <c r="T35" s="43">
        <f t="shared" si="44"/>
        <v>0</v>
      </c>
      <c r="U35" s="59">
        <f t="shared" si="45"/>
        <v>10</v>
      </c>
      <c r="V35" s="45">
        <f t="shared" si="46"/>
        <v>9</v>
      </c>
      <c r="W35" s="42">
        <f>SaisieNote!V40</f>
        <v>5</v>
      </c>
      <c r="X35" s="43">
        <f t="shared" si="47"/>
        <v>0</v>
      </c>
      <c r="Y35" s="42">
        <f>SaisieNote!X40</f>
        <v>11</v>
      </c>
      <c r="Z35" s="43">
        <f t="shared" si="48"/>
        <v>2</v>
      </c>
      <c r="AA35" s="42">
        <f>SaisieNote!Z40</f>
        <v>10</v>
      </c>
      <c r="AB35" s="43">
        <f t="shared" si="48"/>
        <v>2</v>
      </c>
      <c r="AC35" s="59">
        <f t="shared" si="49"/>
        <v>8.6666666666666661</v>
      </c>
      <c r="AD35" s="45">
        <f t="shared" si="50"/>
        <v>4</v>
      </c>
      <c r="AE35" s="60">
        <f t="shared" si="51"/>
        <v>9.5061728395061706</v>
      </c>
      <c r="AF35" s="66">
        <f t="shared" si="52"/>
        <v>18</v>
      </c>
      <c r="AG35" s="81" t="str">
        <f t="shared" si="53"/>
        <v>Rattrapage</v>
      </c>
      <c r="AH35" s="58">
        <f>SaisieNote!AD40</f>
        <v>12.166666666666666</v>
      </c>
      <c r="AI35" s="84">
        <f t="shared" si="54"/>
        <v>5</v>
      </c>
      <c r="AJ35" s="25">
        <f>SaisieNote!AG40</f>
        <v>14.666666666666666</v>
      </c>
      <c r="AK35" s="84">
        <f t="shared" si="54"/>
        <v>5</v>
      </c>
      <c r="AL35" s="25">
        <f>SaisieNote!AJ40</f>
        <v>9</v>
      </c>
      <c r="AM35" s="84">
        <f t="shared" si="54"/>
        <v>0</v>
      </c>
      <c r="AN35" s="59">
        <f t="shared" si="55"/>
        <v>11.944444444444443</v>
      </c>
      <c r="AO35" s="85">
        <f t="shared" si="56"/>
        <v>15</v>
      </c>
      <c r="AP35" s="213">
        <f>SaisieNote!AL40</f>
        <v>7.5</v>
      </c>
      <c r="AQ35" s="213">
        <f t="shared" si="57"/>
        <v>0</v>
      </c>
      <c r="AR35" s="213">
        <f>SaisieNote!AN40</f>
        <v>10</v>
      </c>
      <c r="AS35" s="213">
        <f t="shared" si="57"/>
        <v>3</v>
      </c>
      <c r="AT35" s="213">
        <f>SaisieNote!AP40</f>
        <v>7.5</v>
      </c>
      <c r="AU35" s="84">
        <f t="shared" si="57"/>
        <v>0</v>
      </c>
      <c r="AV35" s="59">
        <f t="shared" si="58"/>
        <v>8.3333333333333339</v>
      </c>
      <c r="AW35" s="85">
        <f t="shared" si="59"/>
        <v>3</v>
      </c>
      <c r="AX35" s="25">
        <f>SaisieNote!AR40</f>
        <v>12</v>
      </c>
      <c r="AY35" s="84">
        <f t="shared" si="60"/>
        <v>2</v>
      </c>
      <c r="AZ35" s="25">
        <f>SaisieNote!AT40</f>
        <v>15.5</v>
      </c>
      <c r="BA35" s="84">
        <f t="shared" si="60"/>
        <v>2</v>
      </c>
      <c r="BB35" s="25">
        <f>SaisieNote!AV40</f>
        <v>11.5</v>
      </c>
      <c r="BC35" s="84">
        <f t="shared" si="60"/>
        <v>2</v>
      </c>
      <c r="BD35" s="59">
        <f t="shared" si="61"/>
        <v>13</v>
      </c>
      <c r="BE35" s="85">
        <f t="shared" si="62"/>
        <v>6</v>
      </c>
      <c r="BF35" s="60">
        <f t="shared" si="63"/>
        <v>10.975308641975309</v>
      </c>
      <c r="BG35" s="61">
        <f t="shared" si="64"/>
        <v>30</v>
      </c>
      <c r="BH35" s="62">
        <f t="shared" si="65"/>
        <v>10.24074074074074</v>
      </c>
      <c r="BI35" s="61">
        <f t="shared" si="66"/>
        <v>60</v>
      </c>
      <c r="BJ35" s="81" t="str">
        <f t="shared" si="37"/>
        <v>Admis(e)</v>
      </c>
      <c r="BK35" s="291" t="s">
        <v>1191</v>
      </c>
      <c r="BL35" s="291" t="s">
        <v>1231</v>
      </c>
    </row>
    <row r="36" spans="1:64" s="30" customFormat="1" ht="20.25" customHeight="1">
      <c r="A36" s="284">
        <v>26</v>
      </c>
      <c r="B36" s="176" t="s">
        <v>609</v>
      </c>
      <c r="C36" s="176" t="s">
        <v>327</v>
      </c>
      <c r="D36" s="176" t="s">
        <v>611</v>
      </c>
      <c r="E36" s="176" t="s">
        <v>610</v>
      </c>
      <c r="F36" s="176" t="s">
        <v>5</v>
      </c>
      <c r="G36" s="152">
        <f>SaisieNote!H41</f>
        <v>10.333333333333334</v>
      </c>
      <c r="H36" s="43">
        <f t="shared" si="38"/>
        <v>5</v>
      </c>
      <c r="I36" s="42">
        <f>SaisieNote!K41</f>
        <v>10.833333333333334</v>
      </c>
      <c r="J36" s="43">
        <f t="shared" si="39"/>
        <v>5</v>
      </c>
      <c r="K36" s="42">
        <f>SaisieNote!N41</f>
        <v>10.333333333333334</v>
      </c>
      <c r="L36" s="43">
        <f t="shared" si="40"/>
        <v>5</v>
      </c>
      <c r="M36" s="59">
        <f t="shared" si="41"/>
        <v>10.5</v>
      </c>
      <c r="N36" s="45">
        <f t="shared" si="42"/>
        <v>15</v>
      </c>
      <c r="O36" s="42">
        <f>SaisieNote!P41</f>
        <v>11</v>
      </c>
      <c r="P36" s="43">
        <f t="shared" si="43"/>
        <v>3</v>
      </c>
      <c r="Q36" s="42">
        <f>SaisieNote!R41</f>
        <v>10</v>
      </c>
      <c r="R36" s="43">
        <f t="shared" si="44"/>
        <v>3</v>
      </c>
      <c r="S36" s="42">
        <f>SaisieNote!T41</f>
        <v>8</v>
      </c>
      <c r="T36" s="43">
        <f t="shared" si="44"/>
        <v>0</v>
      </c>
      <c r="U36" s="59">
        <f t="shared" si="45"/>
        <v>9.6666666666666661</v>
      </c>
      <c r="V36" s="45">
        <f t="shared" si="46"/>
        <v>6</v>
      </c>
      <c r="W36" s="42">
        <f>SaisieNote!V41</f>
        <v>7</v>
      </c>
      <c r="X36" s="43">
        <f t="shared" si="47"/>
        <v>0</v>
      </c>
      <c r="Y36" s="42">
        <f>SaisieNote!X41</f>
        <v>4</v>
      </c>
      <c r="Z36" s="43">
        <f t="shared" si="48"/>
        <v>0</v>
      </c>
      <c r="AA36" s="42">
        <f>SaisieNote!Z41</f>
        <v>7.5</v>
      </c>
      <c r="AB36" s="43">
        <f t="shared" si="48"/>
        <v>0</v>
      </c>
      <c r="AC36" s="59">
        <f t="shared" si="49"/>
        <v>6.166666666666667</v>
      </c>
      <c r="AD36" s="45">
        <f t="shared" si="50"/>
        <v>0</v>
      </c>
      <c r="AE36" s="60">
        <f t="shared" si="51"/>
        <v>9.2592592592592595</v>
      </c>
      <c r="AF36" s="66">
        <f t="shared" si="52"/>
        <v>21</v>
      </c>
      <c r="AG36" s="81" t="str">
        <f t="shared" si="53"/>
        <v>Rattrapage</v>
      </c>
      <c r="AH36" s="58">
        <f>SaisieNote!AD41</f>
        <v>11</v>
      </c>
      <c r="AI36" s="84">
        <f t="shared" si="54"/>
        <v>5</v>
      </c>
      <c r="AJ36" s="25">
        <f>SaisieNote!AG41</f>
        <v>14.333333333333334</v>
      </c>
      <c r="AK36" s="84">
        <f t="shared" si="54"/>
        <v>5</v>
      </c>
      <c r="AL36" s="25">
        <f>SaisieNote!AJ41</f>
        <v>10</v>
      </c>
      <c r="AM36" s="84">
        <f t="shared" si="54"/>
        <v>5</v>
      </c>
      <c r="AN36" s="59">
        <f t="shared" si="55"/>
        <v>11.777777777777779</v>
      </c>
      <c r="AO36" s="85">
        <f t="shared" si="56"/>
        <v>15</v>
      </c>
      <c r="AP36" s="213">
        <f>SaisieNote!AL41</f>
        <v>8</v>
      </c>
      <c r="AQ36" s="213">
        <f t="shared" si="57"/>
        <v>0</v>
      </c>
      <c r="AR36" s="213">
        <f>SaisieNote!AN41</f>
        <v>10</v>
      </c>
      <c r="AS36" s="213">
        <f t="shared" si="57"/>
        <v>3</v>
      </c>
      <c r="AT36" s="213">
        <f>SaisieNote!AP41</f>
        <v>11</v>
      </c>
      <c r="AU36" s="84">
        <f t="shared" si="57"/>
        <v>3</v>
      </c>
      <c r="AV36" s="59">
        <f t="shared" si="58"/>
        <v>9.6666666666666661</v>
      </c>
      <c r="AW36" s="85">
        <f t="shared" si="59"/>
        <v>6</v>
      </c>
      <c r="AX36" s="25">
        <f>SaisieNote!AR41</f>
        <v>12.5</v>
      </c>
      <c r="AY36" s="84">
        <f t="shared" si="60"/>
        <v>2</v>
      </c>
      <c r="AZ36" s="25">
        <f>SaisieNote!AT41</f>
        <v>10</v>
      </c>
      <c r="BA36" s="84">
        <f t="shared" si="60"/>
        <v>2</v>
      </c>
      <c r="BB36" s="25">
        <f>SaisieNote!AV41</f>
        <v>13.5</v>
      </c>
      <c r="BC36" s="84">
        <f t="shared" si="60"/>
        <v>2</v>
      </c>
      <c r="BD36" s="59">
        <f t="shared" si="61"/>
        <v>12</v>
      </c>
      <c r="BE36" s="85">
        <f t="shared" si="62"/>
        <v>6</v>
      </c>
      <c r="BF36" s="60">
        <f t="shared" si="63"/>
        <v>11.123456790123457</v>
      </c>
      <c r="BG36" s="61">
        <f t="shared" si="64"/>
        <v>30</v>
      </c>
      <c r="BH36" s="62">
        <f t="shared" si="65"/>
        <v>10.191358024691358</v>
      </c>
      <c r="BI36" s="61">
        <f t="shared" si="66"/>
        <v>60</v>
      </c>
      <c r="BJ36" s="81" t="str">
        <f t="shared" si="37"/>
        <v>Admis(e)</v>
      </c>
      <c r="BK36" s="291" t="s">
        <v>1191</v>
      </c>
      <c r="BL36" s="291" t="s">
        <v>1191</v>
      </c>
    </row>
    <row r="37" spans="1:64" s="30" customFormat="1" ht="20.25" customHeight="1">
      <c r="A37" s="284">
        <v>27</v>
      </c>
      <c r="B37" s="176" t="s">
        <v>612</v>
      </c>
      <c r="C37" s="176" t="s">
        <v>614</v>
      </c>
      <c r="D37" s="176" t="s">
        <v>615</v>
      </c>
      <c r="E37" s="176" t="s">
        <v>613</v>
      </c>
      <c r="F37" s="176" t="s">
        <v>9</v>
      </c>
      <c r="G37" s="152">
        <f>SaisieNote!H42</f>
        <v>11.666666666666666</v>
      </c>
      <c r="H37" s="43">
        <f t="shared" si="38"/>
        <v>5</v>
      </c>
      <c r="I37" s="42">
        <f>SaisieNote!K42</f>
        <v>10.666666666666666</v>
      </c>
      <c r="J37" s="43">
        <f t="shared" si="39"/>
        <v>5</v>
      </c>
      <c r="K37" s="42">
        <f>SaisieNote!N42</f>
        <v>14.666666666666666</v>
      </c>
      <c r="L37" s="43">
        <f t="shared" si="40"/>
        <v>5</v>
      </c>
      <c r="M37" s="59">
        <f t="shared" si="41"/>
        <v>12.333333333333334</v>
      </c>
      <c r="N37" s="45">
        <f t="shared" si="42"/>
        <v>15</v>
      </c>
      <c r="O37" s="42">
        <f>SaisieNote!P42</f>
        <v>12</v>
      </c>
      <c r="P37" s="43">
        <f t="shared" si="43"/>
        <v>3</v>
      </c>
      <c r="Q37" s="42">
        <f>SaisieNote!R42</f>
        <v>8.5</v>
      </c>
      <c r="R37" s="43">
        <f t="shared" si="44"/>
        <v>0</v>
      </c>
      <c r="S37" s="42">
        <f>SaisieNote!T42</f>
        <v>10</v>
      </c>
      <c r="T37" s="43">
        <f t="shared" si="44"/>
        <v>3</v>
      </c>
      <c r="U37" s="59">
        <f t="shared" si="45"/>
        <v>10.166666666666666</v>
      </c>
      <c r="V37" s="45">
        <f t="shared" si="46"/>
        <v>9</v>
      </c>
      <c r="W37" s="42">
        <f>SaisieNote!V42</f>
        <v>10</v>
      </c>
      <c r="X37" s="43">
        <f t="shared" si="47"/>
        <v>2</v>
      </c>
      <c r="Y37" s="42">
        <f>SaisieNote!X42</f>
        <v>7</v>
      </c>
      <c r="Z37" s="43">
        <f t="shared" si="48"/>
        <v>0</v>
      </c>
      <c r="AA37" s="42">
        <f>SaisieNote!Z42</f>
        <v>14</v>
      </c>
      <c r="AB37" s="43">
        <f t="shared" si="48"/>
        <v>2</v>
      </c>
      <c r="AC37" s="59">
        <f t="shared" si="49"/>
        <v>10.333333333333334</v>
      </c>
      <c r="AD37" s="45">
        <f t="shared" si="50"/>
        <v>6</v>
      </c>
      <c r="AE37" s="60">
        <f t="shared" si="51"/>
        <v>11.166666666666666</v>
      </c>
      <c r="AF37" s="66">
        <f t="shared" si="52"/>
        <v>30</v>
      </c>
      <c r="AG37" s="81" t="str">
        <f t="shared" si="53"/>
        <v>Admis(e)</v>
      </c>
      <c r="AH37" s="58">
        <f>SaisieNote!AD42</f>
        <v>7.666666666666667</v>
      </c>
      <c r="AI37" s="84">
        <f t="shared" si="54"/>
        <v>0</v>
      </c>
      <c r="AJ37" s="25">
        <f>SaisieNote!AG42</f>
        <v>13.833333333333334</v>
      </c>
      <c r="AK37" s="84">
        <f t="shared" si="54"/>
        <v>5</v>
      </c>
      <c r="AL37" s="25">
        <f>SaisieNote!AJ42</f>
        <v>12.666666666666666</v>
      </c>
      <c r="AM37" s="84">
        <f t="shared" si="54"/>
        <v>5</v>
      </c>
      <c r="AN37" s="59">
        <f t="shared" si="55"/>
        <v>11.388888888888888</v>
      </c>
      <c r="AO37" s="85">
        <f t="shared" si="56"/>
        <v>15</v>
      </c>
      <c r="AP37" s="213">
        <f>SaisieNote!AL42</f>
        <v>5.5</v>
      </c>
      <c r="AQ37" s="213">
        <f t="shared" si="57"/>
        <v>0</v>
      </c>
      <c r="AR37" s="213">
        <f>SaisieNote!AN42</f>
        <v>10</v>
      </c>
      <c r="AS37" s="213">
        <f t="shared" si="57"/>
        <v>3</v>
      </c>
      <c r="AT37" s="213">
        <f>SaisieNote!AP42</f>
        <v>8.5</v>
      </c>
      <c r="AU37" s="84">
        <f t="shared" si="57"/>
        <v>0</v>
      </c>
      <c r="AV37" s="59">
        <f t="shared" si="58"/>
        <v>8</v>
      </c>
      <c r="AW37" s="85">
        <f t="shared" si="59"/>
        <v>3</v>
      </c>
      <c r="AX37" s="25">
        <f>SaisieNote!AR42</f>
        <v>8</v>
      </c>
      <c r="AY37" s="84">
        <f t="shared" si="60"/>
        <v>0</v>
      </c>
      <c r="AZ37" s="25">
        <f>SaisieNote!AT42</f>
        <v>14.5</v>
      </c>
      <c r="BA37" s="84">
        <f t="shared" si="60"/>
        <v>2</v>
      </c>
      <c r="BB37" s="25">
        <f>SaisieNote!AV42</f>
        <v>15</v>
      </c>
      <c r="BC37" s="84">
        <f t="shared" si="60"/>
        <v>2</v>
      </c>
      <c r="BD37" s="59">
        <f t="shared" si="61"/>
        <v>12.5</v>
      </c>
      <c r="BE37" s="85">
        <f t="shared" si="62"/>
        <v>6</v>
      </c>
      <c r="BF37" s="60">
        <f t="shared" si="63"/>
        <v>10.506172839506171</v>
      </c>
      <c r="BG37" s="61">
        <f t="shared" si="64"/>
        <v>30</v>
      </c>
      <c r="BH37" s="62">
        <f t="shared" si="65"/>
        <v>10.836419753086417</v>
      </c>
      <c r="BI37" s="61">
        <f t="shared" si="66"/>
        <v>60</v>
      </c>
      <c r="BJ37" s="81" t="str">
        <f t="shared" si="37"/>
        <v>Admis(e)</v>
      </c>
      <c r="BK37" s="291" t="s">
        <v>1191</v>
      </c>
      <c r="BL37" s="291" t="s">
        <v>1191</v>
      </c>
    </row>
    <row r="38" spans="1:64" s="30" customFormat="1" ht="20.25" customHeight="1">
      <c r="A38" s="284">
        <v>28</v>
      </c>
      <c r="B38" s="176" t="s">
        <v>616</v>
      </c>
      <c r="C38" s="176" t="s">
        <v>619</v>
      </c>
      <c r="D38" s="176" t="s">
        <v>620</v>
      </c>
      <c r="E38" s="176" t="s">
        <v>617</v>
      </c>
      <c r="F38" s="176" t="s">
        <v>618</v>
      </c>
      <c r="G38" s="152">
        <f>SaisieNote!H43</f>
        <v>9</v>
      </c>
      <c r="H38" s="43">
        <f t="shared" si="38"/>
        <v>0</v>
      </c>
      <c r="I38" s="42">
        <f>SaisieNote!K43</f>
        <v>12.333333333333334</v>
      </c>
      <c r="J38" s="43">
        <f t="shared" si="39"/>
        <v>5</v>
      </c>
      <c r="K38" s="42">
        <f>SaisieNote!N43</f>
        <v>12.833333333333334</v>
      </c>
      <c r="L38" s="43">
        <f t="shared" si="40"/>
        <v>5</v>
      </c>
      <c r="M38" s="59">
        <f t="shared" si="41"/>
        <v>11.388888888888891</v>
      </c>
      <c r="N38" s="45">
        <f t="shared" si="42"/>
        <v>15</v>
      </c>
      <c r="O38" s="42">
        <f>SaisieNote!P43</f>
        <v>15</v>
      </c>
      <c r="P38" s="43">
        <f t="shared" si="43"/>
        <v>3</v>
      </c>
      <c r="Q38" s="42">
        <f>SaisieNote!R43</f>
        <v>8</v>
      </c>
      <c r="R38" s="43">
        <f t="shared" si="44"/>
        <v>0</v>
      </c>
      <c r="S38" s="42">
        <f>SaisieNote!T43</f>
        <v>10</v>
      </c>
      <c r="T38" s="43">
        <f t="shared" si="44"/>
        <v>3</v>
      </c>
      <c r="U38" s="59">
        <f t="shared" si="45"/>
        <v>11</v>
      </c>
      <c r="V38" s="45">
        <f t="shared" si="46"/>
        <v>9</v>
      </c>
      <c r="W38" s="42">
        <f>SaisieNote!V43</f>
        <v>8</v>
      </c>
      <c r="X38" s="43">
        <f t="shared" si="47"/>
        <v>0</v>
      </c>
      <c r="Y38" s="42">
        <f>SaisieNote!X43</f>
        <v>7</v>
      </c>
      <c r="Z38" s="43">
        <f t="shared" si="48"/>
        <v>0</v>
      </c>
      <c r="AA38" s="42">
        <f>SaisieNote!Z43</f>
        <v>8</v>
      </c>
      <c r="AB38" s="43">
        <f t="shared" si="48"/>
        <v>0</v>
      </c>
      <c r="AC38" s="59">
        <f t="shared" si="49"/>
        <v>7.666666666666667</v>
      </c>
      <c r="AD38" s="45">
        <f t="shared" si="50"/>
        <v>0</v>
      </c>
      <c r="AE38" s="60">
        <f t="shared" si="51"/>
        <v>10.4320987654321</v>
      </c>
      <c r="AF38" s="66">
        <f t="shared" si="52"/>
        <v>30</v>
      </c>
      <c r="AG38" s="81" t="str">
        <f t="shared" si="53"/>
        <v>Admis(e)</v>
      </c>
      <c r="AH38" s="58">
        <f>SaisieNote!AD43</f>
        <v>9.3333333333333339</v>
      </c>
      <c r="AI38" s="84">
        <f t="shared" si="54"/>
        <v>0</v>
      </c>
      <c r="AJ38" s="25">
        <f>SaisieNote!AG43</f>
        <v>5.333333333333333</v>
      </c>
      <c r="AK38" s="84">
        <f t="shared" si="54"/>
        <v>0</v>
      </c>
      <c r="AL38" s="25">
        <f>SaisieNote!AJ43</f>
        <v>7</v>
      </c>
      <c r="AM38" s="84">
        <f t="shared" si="54"/>
        <v>0</v>
      </c>
      <c r="AN38" s="59">
        <f t="shared" si="55"/>
        <v>7.2222222222222223</v>
      </c>
      <c r="AO38" s="85">
        <f t="shared" si="56"/>
        <v>0</v>
      </c>
      <c r="AP38" s="213">
        <f>SaisieNote!AL43</f>
        <v>10</v>
      </c>
      <c r="AQ38" s="213">
        <f t="shared" si="57"/>
        <v>3</v>
      </c>
      <c r="AR38" s="213">
        <f>SaisieNote!AN43</f>
        <v>6.5</v>
      </c>
      <c r="AS38" s="213">
        <f t="shared" si="57"/>
        <v>0</v>
      </c>
      <c r="AT38" s="213">
        <f>SaisieNote!AP43</f>
        <v>10</v>
      </c>
      <c r="AU38" s="84">
        <f t="shared" si="57"/>
        <v>3</v>
      </c>
      <c r="AV38" s="59">
        <f t="shared" si="58"/>
        <v>8.8333333333333339</v>
      </c>
      <c r="AW38" s="85">
        <f t="shared" si="59"/>
        <v>6</v>
      </c>
      <c r="AX38" s="25">
        <f>SaisieNote!AR43</f>
        <v>13</v>
      </c>
      <c r="AY38" s="84">
        <f t="shared" si="60"/>
        <v>2</v>
      </c>
      <c r="AZ38" s="25">
        <f>SaisieNote!AT43</f>
        <v>8</v>
      </c>
      <c r="BA38" s="84">
        <f t="shared" si="60"/>
        <v>0</v>
      </c>
      <c r="BB38" s="25">
        <f>SaisieNote!AV43</f>
        <v>13.5</v>
      </c>
      <c r="BC38" s="84">
        <f t="shared" si="60"/>
        <v>2</v>
      </c>
      <c r="BD38" s="59">
        <f t="shared" si="61"/>
        <v>11.5</v>
      </c>
      <c r="BE38" s="85">
        <f t="shared" si="62"/>
        <v>6</v>
      </c>
      <c r="BF38" s="60">
        <f t="shared" si="63"/>
        <v>8.7098765432098766</v>
      </c>
      <c r="BG38" s="61">
        <f t="shared" si="64"/>
        <v>12</v>
      </c>
      <c r="BH38" s="62">
        <f t="shared" si="65"/>
        <v>9.5709876543209873</v>
      </c>
      <c r="BI38" s="61">
        <f t="shared" si="66"/>
        <v>42</v>
      </c>
      <c r="BJ38" s="295" t="s">
        <v>500</v>
      </c>
      <c r="BK38" s="291" t="s">
        <v>1191</v>
      </c>
      <c r="BL38" s="291" t="s">
        <v>1191</v>
      </c>
    </row>
    <row r="39" spans="1:64" s="30" customFormat="1" ht="20.25" customHeight="1">
      <c r="A39" s="284">
        <v>29</v>
      </c>
      <c r="B39" s="176" t="s">
        <v>621</v>
      </c>
      <c r="C39" s="176" t="s">
        <v>619</v>
      </c>
      <c r="D39" s="176" t="s">
        <v>623</v>
      </c>
      <c r="E39" s="176" t="s">
        <v>622</v>
      </c>
      <c r="F39" s="176" t="s">
        <v>34</v>
      </c>
      <c r="G39" s="152">
        <f>SaisieNote!H44</f>
        <v>10.166666666666666</v>
      </c>
      <c r="H39" s="43">
        <f t="shared" si="38"/>
        <v>5</v>
      </c>
      <c r="I39" s="42">
        <f>SaisieNote!K44</f>
        <v>7.5</v>
      </c>
      <c r="J39" s="43">
        <f t="shared" si="39"/>
        <v>0</v>
      </c>
      <c r="K39" s="42">
        <f>SaisieNote!N44</f>
        <v>10.833333333333334</v>
      </c>
      <c r="L39" s="43">
        <f t="shared" si="40"/>
        <v>5</v>
      </c>
      <c r="M39" s="59">
        <f t="shared" si="41"/>
        <v>9.5</v>
      </c>
      <c r="N39" s="45">
        <f t="shared" si="42"/>
        <v>10</v>
      </c>
      <c r="O39" s="42">
        <f>SaisieNote!P44</f>
        <v>9</v>
      </c>
      <c r="P39" s="43">
        <f t="shared" si="43"/>
        <v>0</v>
      </c>
      <c r="Q39" s="42">
        <f>SaisieNote!R44</f>
        <v>8</v>
      </c>
      <c r="R39" s="43">
        <f t="shared" si="44"/>
        <v>0</v>
      </c>
      <c r="S39" s="42">
        <f>SaisieNote!T44</f>
        <v>10</v>
      </c>
      <c r="T39" s="43">
        <f t="shared" si="44"/>
        <v>3</v>
      </c>
      <c r="U39" s="59">
        <f t="shared" si="45"/>
        <v>9</v>
      </c>
      <c r="V39" s="45">
        <f t="shared" si="46"/>
        <v>3</v>
      </c>
      <c r="W39" s="42">
        <f>SaisieNote!V44</f>
        <v>10</v>
      </c>
      <c r="X39" s="43">
        <f t="shared" si="47"/>
        <v>2</v>
      </c>
      <c r="Y39" s="42">
        <f>SaisieNote!X44</f>
        <v>9</v>
      </c>
      <c r="Z39" s="43">
        <f t="shared" si="48"/>
        <v>0</v>
      </c>
      <c r="AA39" s="42">
        <f>SaisieNote!Z44</f>
        <v>10.5</v>
      </c>
      <c r="AB39" s="43">
        <f t="shared" si="48"/>
        <v>2</v>
      </c>
      <c r="AC39" s="59">
        <f t="shared" si="49"/>
        <v>9.8333333333333339</v>
      </c>
      <c r="AD39" s="45">
        <f t="shared" si="50"/>
        <v>4</v>
      </c>
      <c r="AE39" s="60">
        <f t="shared" si="51"/>
        <v>9.4074074074074066</v>
      </c>
      <c r="AF39" s="66">
        <f t="shared" si="52"/>
        <v>17</v>
      </c>
      <c r="AG39" s="81" t="str">
        <f t="shared" si="53"/>
        <v>Rattrapage</v>
      </c>
      <c r="AH39" s="58">
        <f>SaisieNote!AD44</f>
        <v>10.5</v>
      </c>
      <c r="AI39" s="84">
        <f t="shared" si="54"/>
        <v>5</v>
      </c>
      <c r="AJ39" s="25">
        <f>SaisieNote!AG44</f>
        <v>12.5</v>
      </c>
      <c r="AK39" s="84">
        <f t="shared" si="54"/>
        <v>5</v>
      </c>
      <c r="AL39" s="25">
        <f>SaisieNote!AJ44</f>
        <v>13.166666666666666</v>
      </c>
      <c r="AM39" s="84">
        <f t="shared" si="54"/>
        <v>5</v>
      </c>
      <c r="AN39" s="59">
        <f t="shared" si="55"/>
        <v>12.055555555555555</v>
      </c>
      <c r="AO39" s="85">
        <f t="shared" si="56"/>
        <v>15</v>
      </c>
      <c r="AP39" s="213">
        <f>SaisieNote!AL44</f>
        <v>10</v>
      </c>
      <c r="AQ39" s="213">
        <f t="shared" si="57"/>
        <v>3</v>
      </c>
      <c r="AR39" s="213">
        <f>SaisieNote!AN44</f>
        <v>11</v>
      </c>
      <c r="AS39" s="213">
        <f t="shared" si="57"/>
        <v>3</v>
      </c>
      <c r="AT39" s="213">
        <f>SaisieNote!AP44</f>
        <v>10</v>
      </c>
      <c r="AU39" s="84">
        <f t="shared" si="57"/>
        <v>3</v>
      </c>
      <c r="AV39" s="59">
        <f t="shared" si="58"/>
        <v>10.333333333333334</v>
      </c>
      <c r="AW39" s="85">
        <f t="shared" si="59"/>
        <v>9</v>
      </c>
      <c r="AX39" s="25">
        <f>SaisieNote!AR44</f>
        <v>6.5</v>
      </c>
      <c r="AY39" s="84">
        <f t="shared" si="60"/>
        <v>0</v>
      </c>
      <c r="AZ39" s="25">
        <f>SaisieNote!AT44</f>
        <v>10</v>
      </c>
      <c r="BA39" s="84">
        <f t="shared" si="60"/>
        <v>2</v>
      </c>
      <c r="BB39" s="25">
        <f>SaisieNote!AV44</f>
        <v>14</v>
      </c>
      <c r="BC39" s="84">
        <f t="shared" si="60"/>
        <v>2</v>
      </c>
      <c r="BD39" s="59">
        <f t="shared" si="61"/>
        <v>10.166666666666666</v>
      </c>
      <c r="BE39" s="85">
        <f t="shared" si="62"/>
        <v>6</v>
      </c>
      <c r="BF39" s="60">
        <f t="shared" si="63"/>
        <v>11.061728395061728</v>
      </c>
      <c r="BG39" s="61">
        <f t="shared" si="64"/>
        <v>30</v>
      </c>
      <c r="BH39" s="62">
        <f t="shared" si="65"/>
        <v>10.234567901234566</v>
      </c>
      <c r="BI39" s="61">
        <f t="shared" si="66"/>
        <v>60</v>
      </c>
      <c r="BJ39" s="81" t="str">
        <f t="shared" si="37"/>
        <v>Admis(e)</v>
      </c>
      <c r="BK39" s="291" t="s">
        <v>1191</v>
      </c>
      <c r="BL39" s="291" t="s">
        <v>1231</v>
      </c>
    </row>
    <row r="40" spans="1:64" s="30" customFormat="1" ht="20.25" customHeight="1">
      <c r="A40" s="284">
        <v>30</v>
      </c>
      <c r="B40" s="176" t="s">
        <v>624</v>
      </c>
      <c r="C40" s="176" t="s">
        <v>626</v>
      </c>
      <c r="D40" s="176" t="s">
        <v>120</v>
      </c>
      <c r="E40" s="176" t="s">
        <v>625</v>
      </c>
      <c r="F40" s="176" t="s">
        <v>70</v>
      </c>
      <c r="G40" s="152">
        <f>SaisieNote!H45</f>
        <v>9.3333333333333339</v>
      </c>
      <c r="H40" s="43">
        <f t="shared" si="38"/>
        <v>0</v>
      </c>
      <c r="I40" s="42">
        <f>SaisieNote!K45</f>
        <v>6.666666666666667</v>
      </c>
      <c r="J40" s="43">
        <f t="shared" si="39"/>
        <v>0</v>
      </c>
      <c r="K40" s="42">
        <f>SaisieNote!N45</f>
        <v>13.666666666666666</v>
      </c>
      <c r="L40" s="43">
        <f t="shared" si="40"/>
        <v>5</v>
      </c>
      <c r="M40" s="59">
        <f t="shared" si="41"/>
        <v>9.8888888888888875</v>
      </c>
      <c r="N40" s="45">
        <f t="shared" si="42"/>
        <v>5</v>
      </c>
      <c r="O40" s="42">
        <f>SaisieNote!P45</f>
        <v>13</v>
      </c>
      <c r="P40" s="43">
        <f t="shared" si="43"/>
        <v>3</v>
      </c>
      <c r="Q40" s="42">
        <f>SaisieNote!R45</f>
        <v>11</v>
      </c>
      <c r="R40" s="43">
        <f t="shared" ref="R40:R49" si="67">IF(Q40&gt;=9.995,3,0)</f>
        <v>3</v>
      </c>
      <c r="S40" s="42">
        <f>SaisieNote!T45</f>
        <v>10.5</v>
      </c>
      <c r="T40" s="43">
        <f t="shared" ref="T40:T49" si="68">IF(S40&gt;=9.995,3,0)</f>
        <v>3</v>
      </c>
      <c r="U40" s="59">
        <f t="shared" si="45"/>
        <v>11.5</v>
      </c>
      <c r="V40" s="45">
        <f t="shared" si="46"/>
        <v>9</v>
      </c>
      <c r="W40" s="42">
        <f>SaisieNote!V45</f>
        <v>5</v>
      </c>
      <c r="X40" s="43">
        <f t="shared" si="47"/>
        <v>0</v>
      </c>
      <c r="Y40" s="42">
        <f>SaisieNote!X45</f>
        <v>12</v>
      </c>
      <c r="Z40" s="43">
        <f t="shared" ref="Z40:Z49" si="69">IF(Y40&gt;=9.995,2,0)</f>
        <v>2</v>
      </c>
      <c r="AA40" s="42">
        <f>SaisieNote!Z45</f>
        <v>13</v>
      </c>
      <c r="AB40" s="43">
        <f t="shared" ref="AB40:AB49" si="70">IF(AA40&gt;=9.995,2,0)</f>
        <v>2</v>
      </c>
      <c r="AC40" s="59">
        <f t="shared" si="49"/>
        <v>10</v>
      </c>
      <c r="AD40" s="45">
        <f t="shared" si="50"/>
        <v>6</v>
      </c>
      <c r="AE40" s="60">
        <f t="shared" si="51"/>
        <v>10.450617283950615</v>
      </c>
      <c r="AF40" s="66">
        <f t="shared" si="52"/>
        <v>30</v>
      </c>
      <c r="AG40" s="81" t="str">
        <f t="shared" si="53"/>
        <v>Admis(e)</v>
      </c>
      <c r="AH40" s="58">
        <f>SaisieNote!AD45</f>
        <v>10.5</v>
      </c>
      <c r="AI40" s="84">
        <f t="shared" ref="AI40:AI49" si="71">IF(AH40&gt;=9.995,5,0)</f>
        <v>5</v>
      </c>
      <c r="AJ40" s="25">
        <f>SaisieNote!AG45</f>
        <v>12</v>
      </c>
      <c r="AK40" s="84">
        <f t="shared" ref="AK40:AK49" si="72">IF(AJ40&gt;=9.995,5,0)</f>
        <v>5</v>
      </c>
      <c r="AL40" s="25">
        <f>SaisieNote!AJ45</f>
        <v>13.166666666666666</v>
      </c>
      <c r="AM40" s="84">
        <f t="shared" ref="AM40:AM49" si="73">IF(AL40&gt;=9.995,5,0)</f>
        <v>5</v>
      </c>
      <c r="AN40" s="59">
        <f t="shared" si="55"/>
        <v>11.888888888888888</v>
      </c>
      <c r="AO40" s="85">
        <f t="shared" si="56"/>
        <v>15</v>
      </c>
      <c r="AP40" s="213">
        <f>SaisieNote!AL45</f>
        <v>7.5</v>
      </c>
      <c r="AQ40" s="213">
        <f t="shared" ref="AQ40:AQ49" si="74">IF(AP40&gt;=9.995,3,0)</f>
        <v>0</v>
      </c>
      <c r="AR40" s="213">
        <f>SaisieNote!AN45</f>
        <v>9</v>
      </c>
      <c r="AS40" s="213">
        <f t="shared" ref="AS40:AS49" si="75">IF(AR40&gt;=9.995,3,0)</f>
        <v>0</v>
      </c>
      <c r="AT40" s="213">
        <f>SaisieNote!AP45</f>
        <v>8.5</v>
      </c>
      <c r="AU40" s="84">
        <f t="shared" ref="AU40:AU49" si="76">IF(AT40&gt;=9.995,3,0)</f>
        <v>0</v>
      </c>
      <c r="AV40" s="59">
        <f t="shared" si="58"/>
        <v>8.3333333333333339</v>
      </c>
      <c r="AW40" s="85">
        <f t="shared" si="59"/>
        <v>0</v>
      </c>
      <c r="AX40" s="25">
        <f>SaisieNote!AR45</f>
        <v>12</v>
      </c>
      <c r="AY40" s="84">
        <f t="shared" ref="AY40:AY49" si="77">IF(AX40&gt;=9.995,2,0)</f>
        <v>2</v>
      </c>
      <c r="AZ40" s="25">
        <f>SaisieNote!AT45</f>
        <v>12</v>
      </c>
      <c r="BA40" s="84">
        <f t="shared" ref="BA40:BA49" si="78">IF(AZ40&gt;=9.995,2,0)</f>
        <v>2</v>
      </c>
      <c r="BB40" s="25">
        <f>SaisieNote!AV45</f>
        <v>14</v>
      </c>
      <c r="BC40" s="84">
        <f t="shared" ref="BC40:BC49" si="79">IF(BB40&gt;=9.995,2,0)</f>
        <v>2</v>
      </c>
      <c r="BD40" s="59">
        <f t="shared" si="61"/>
        <v>12.666666666666666</v>
      </c>
      <c r="BE40" s="85">
        <f t="shared" si="62"/>
        <v>6</v>
      </c>
      <c r="BF40" s="60">
        <f t="shared" si="63"/>
        <v>10.876543209876543</v>
      </c>
      <c r="BG40" s="61">
        <f t="shared" si="64"/>
        <v>30</v>
      </c>
      <c r="BH40" s="62">
        <f t="shared" si="65"/>
        <v>10.663580246913579</v>
      </c>
      <c r="BI40" s="61">
        <f t="shared" si="66"/>
        <v>60</v>
      </c>
      <c r="BJ40" s="81" t="str">
        <f t="shared" si="37"/>
        <v>Admis(e)</v>
      </c>
      <c r="BK40" s="291" t="s">
        <v>1191</v>
      </c>
      <c r="BL40" s="291" t="s">
        <v>1191</v>
      </c>
    </row>
    <row r="41" spans="1:64" s="30" customFormat="1" ht="20.25" customHeight="1">
      <c r="A41" s="284">
        <v>31</v>
      </c>
      <c r="B41" s="176" t="s">
        <v>59</v>
      </c>
      <c r="C41" s="176" t="s">
        <v>60</v>
      </c>
      <c r="D41" s="176" t="s">
        <v>61</v>
      </c>
      <c r="E41" s="176" t="s">
        <v>627</v>
      </c>
      <c r="F41" s="176" t="s">
        <v>5</v>
      </c>
      <c r="G41" s="152">
        <f>SaisieNote!H46</f>
        <v>10.333333333333334</v>
      </c>
      <c r="H41" s="43">
        <f t="shared" si="38"/>
        <v>5</v>
      </c>
      <c r="I41" s="42">
        <f>SaisieNote!K46</f>
        <v>11.333333333333334</v>
      </c>
      <c r="J41" s="43">
        <f t="shared" si="39"/>
        <v>5</v>
      </c>
      <c r="K41" s="42">
        <f>SaisieNote!N46</f>
        <v>10.833333333333334</v>
      </c>
      <c r="L41" s="43">
        <f t="shared" si="40"/>
        <v>5</v>
      </c>
      <c r="M41" s="59">
        <f t="shared" si="41"/>
        <v>10.833333333333334</v>
      </c>
      <c r="N41" s="45">
        <f t="shared" si="42"/>
        <v>15</v>
      </c>
      <c r="O41" s="42">
        <f>SaisieNote!P46</f>
        <v>13</v>
      </c>
      <c r="P41" s="43">
        <f t="shared" si="43"/>
        <v>3</v>
      </c>
      <c r="Q41" s="42">
        <f>SaisieNote!R46</f>
        <v>13</v>
      </c>
      <c r="R41" s="43">
        <f t="shared" si="67"/>
        <v>3</v>
      </c>
      <c r="S41" s="42">
        <f>SaisieNote!T46</f>
        <v>7.5</v>
      </c>
      <c r="T41" s="43">
        <f t="shared" si="68"/>
        <v>0</v>
      </c>
      <c r="U41" s="59">
        <f t="shared" si="45"/>
        <v>11.166666666666666</v>
      </c>
      <c r="V41" s="45">
        <f t="shared" si="46"/>
        <v>9</v>
      </c>
      <c r="W41" s="42">
        <f>SaisieNote!V46</f>
        <v>16</v>
      </c>
      <c r="X41" s="43">
        <f t="shared" si="47"/>
        <v>2</v>
      </c>
      <c r="Y41" s="42">
        <f>SaisieNote!X46</f>
        <v>10</v>
      </c>
      <c r="Z41" s="43">
        <f t="shared" si="69"/>
        <v>2</v>
      </c>
      <c r="AA41" s="42">
        <f>SaisieNote!Z46</f>
        <v>10</v>
      </c>
      <c r="AB41" s="43">
        <f t="shared" si="70"/>
        <v>2</v>
      </c>
      <c r="AC41" s="59">
        <f t="shared" si="49"/>
        <v>12</v>
      </c>
      <c r="AD41" s="45">
        <f t="shared" si="50"/>
        <v>6</v>
      </c>
      <c r="AE41" s="60">
        <f t="shared" si="51"/>
        <v>11.203703703703704</v>
      </c>
      <c r="AF41" s="66">
        <f t="shared" si="52"/>
        <v>30</v>
      </c>
      <c r="AG41" s="81" t="str">
        <f t="shared" si="53"/>
        <v>Admis(e)</v>
      </c>
      <c r="AH41" s="58">
        <f>SaisieNote!AD46</f>
        <v>11.5</v>
      </c>
      <c r="AI41" s="84">
        <f t="shared" si="71"/>
        <v>5</v>
      </c>
      <c r="AJ41" s="25">
        <f>SaisieNote!AG46</f>
        <v>7.166666666666667</v>
      </c>
      <c r="AK41" s="84">
        <f t="shared" si="72"/>
        <v>0</v>
      </c>
      <c r="AL41" s="25">
        <f>SaisieNote!AJ46</f>
        <v>16.333333333333332</v>
      </c>
      <c r="AM41" s="84">
        <f t="shared" si="73"/>
        <v>5</v>
      </c>
      <c r="AN41" s="59">
        <f t="shared" si="55"/>
        <v>11.666666666666666</v>
      </c>
      <c r="AO41" s="85">
        <f t="shared" si="56"/>
        <v>15</v>
      </c>
      <c r="AP41" s="213">
        <f>SaisieNote!AL46</f>
        <v>7.5</v>
      </c>
      <c r="AQ41" s="213">
        <f t="shared" si="74"/>
        <v>0</v>
      </c>
      <c r="AR41" s="213">
        <f>SaisieNote!AN46</f>
        <v>10</v>
      </c>
      <c r="AS41" s="213">
        <f t="shared" si="75"/>
        <v>3</v>
      </c>
      <c r="AT41" s="213">
        <f>SaisieNote!AP46</f>
        <v>7.5</v>
      </c>
      <c r="AU41" s="84">
        <f t="shared" si="76"/>
        <v>0</v>
      </c>
      <c r="AV41" s="59">
        <f t="shared" si="58"/>
        <v>8.3333333333333339</v>
      </c>
      <c r="AW41" s="85">
        <f t="shared" si="59"/>
        <v>3</v>
      </c>
      <c r="AX41" s="25">
        <f>SaisieNote!AR46</f>
        <v>10</v>
      </c>
      <c r="AY41" s="84">
        <f t="shared" si="77"/>
        <v>2</v>
      </c>
      <c r="AZ41" s="25">
        <f>SaisieNote!AT46</f>
        <v>10</v>
      </c>
      <c r="BA41" s="84">
        <f t="shared" si="78"/>
        <v>2</v>
      </c>
      <c r="BB41" s="25">
        <f>SaisieNote!AV46</f>
        <v>10</v>
      </c>
      <c r="BC41" s="84">
        <f t="shared" si="79"/>
        <v>2</v>
      </c>
      <c r="BD41" s="59">
        <f t="shared" si="61"/>
        <v>10</v>
      </c>
      <c r="BE41" s="85">
        <f t="shared" si="62"/>
        <v>6</v>
      </c>
      <c r="BF41" s="60">
        <f t="shared" si="63"/>
        <v>10.185185185185185</v>
      </c>
      <c r="BG41" s="61">
        <f t="shared" si="64"/>
        <v>30</v>
      </c>
      <c r="BH41" s="62">
        <f t="shared" si="65"/>
        <v>10.694444444444445</v>
      </c>
      <c r="BI41" s="61">
        <f t="shared" si="66"/>
        <v>60</v>
      </c>
      <c r="BJ41" s="81" t="str">
        <f t="shared" si="37"/>
        <v>Admis(e)</v>
      </c>
      <c r="BK41" s="291" t="s">
        <v>1191</v>
      </c>
      <c r="BL41" s="291" t="s">
        <v>1191</v>
      </c>
    </row>
    <row r="42" spans="1:64" s="30" customFormat="1" ht="20.25" customHeight="1">
      <c r="A42" s="284">
        <v>32</v>
      </c>
      <c r="B42" s="176" t="s">
        <v>330</v>
      </c>
      <c r="C42" s="176" t="s">
        <v>329</v>
      </c>
      <c r="D42" s="176" t="s">
        <v>632</v>
      </c>
      <c r="E42" s="176" t="s">
        <v>631</v>
      </c>
      <c r="F42" s="176" t="s">
        <v>332</v>
      </c>
      <c r="G42" s="152">
        <f>SaisieNote!H47</f>
        <v>10.333333333333334</v>
      </c>
      <c r="H42" s="43">
        <f t="shared" si="38"/>
        <v>5</v>
      </c>
      <c r="I42" s="42">
        <f>SaisieNote!K47</f>
        <v>11.833333333333334</v>
      </c>
      <c r="J42" s="43">
        <f t="shared" si="39"/>
        <v>5</v>
      </c>
      <c r="K42" s="42">
        <f>SaisieNote!N47</f>
        <v>10</v>
      </c>
      <c r="L42" s="43">
        <f t="shared" si="40"/>
        <v>5</v>
      </c>
      <c r="M42" s="59">
        <f t="shared" si="41"/>
        <v>10.722222222222223</v>
      </c>
      <c r="N42" s="45">
        <f t="shared" si="42"/>
        <v>15</v>
      </c>
      <c r="O42" s="42">
        <f>SaisieNote!P47</f>
        <v>10</v>
      </c>
      <c r="P42" s="43">
        <f t="shared" si="43"/>
        <v>3</v>
      </c>
      <c r="Q42" s="42">
        <f>SaisieNote!R47</f>
        <v>14.5</v>
      </c>
      <c r="R42" s="43">
        <f t="shared" si="67"/>
        <v>3</v>
      </c>
      <c r="S42" s="42">
        <f>SaisieNote!T47</f>
        <v>10</v>
      </c>
      <c r="T42" s="43">
        <f t="shared" si="68"/>
        <v>3</v>
      </c>
      <c r="U42" s="59">
        <f t="shared" si="45"/>
        <v>11.5</v>
      </c>
      <c r="V42" s="45">
        <f t="shared" si="46"/>
        <v>9</v>
      </c>
      <c r="W42" s="42">
        <f>SaisieNote!V47</f>
        <v>10</v>
      </c>
      <c r="X42" s="43">
        <f t="shared" si="47"/>
        <v>2</v>
      </c>
      <c r="Y42" s="42">
        <f>SaisieNote!X47</f>
        <v>10.5</v>
      </c>
      <c r="Z42" s="43">
        <f t="shared" si="69"/>
        <v>2</v>
      </c>
      <c r="AA42" s="42">
        <f>SaisieNote!Z47</f>
        <v>10</v>
      </c>
      <c r="AB42" s="43">
        <f t="shared" si="70"/>
        <v>2</v>
      </c>
      <c r="AC42" s="59">
        <f t="shared" si="49"/>
        <v>10.166666666666666</v>
      </c>
      <c r="AD42" s="45">
        <f t="shared" si="50"/>
        <v>6</v>
      </c>
      <c r="AE42" s="60">
        <f t="shared" si="51"/>
        <v>10.858024691358025</v>
      </c>
      <c r="AF42" s="66">
        <f t="shared" si="52"/>
        <v>30</v>
      </c>
      <c r="AG42" s="81" t="str">
        <f t="shared" si="53"/>
        <v>Admis(e)</v>
      </c>
      <c r="AH42" s="58">
        <f>SaisieNote!AD47</f>
        <v>10.333333333333334</v>
      </c>
      <c r="AI42" s="84">
        <f t="shared" si="71"/>
        <v>5</v>
      </c>
      <c r="AJ42" s="25">
        <f>SaisieNote!AG47</f>
        <v>8.1666666666666661</v>
      </c>
      <c r="AK42" s="84">
        <f t="shared" si="72"/>
        <v>0</v>
      </c>
      <c r="AL42" s="25">
        <f>SaisieNote!AJ47</f>
        <v>12.17</v>
      </c>
      <c r="AM42" s="84">
        <f t="shared" si="73"/>
        <v>5</v>
      </c>
      <c r="AN42" s="59">
        <f t="shared" si="55"/>
        <v>10.223333333333334</v>
      </c>
      <c r="AO42" s="85">
        <f t="shared" si="56"/>
        <v>15</v>
      </c>
      <c r="AP42" s="213">
        <f>SaisieNote!AL47</f>
        <v>10</v>
      </c>
      <c r="AQ42" s="213">
        <f t="shared" si="74"/>
        <v>3</v>
      </c>
      <c r="AR42" s="213">
        <f>SaisieNote!AN47</f>
        <v>6.5</v>
      </c>
      <c r="AS42" s="213">
        <f t="shared" si="75"/>
        <v>0</v>
      </c>
      <c r="AT42" s="213">
        <f>SaisieNote!AP47</f>
        <v>10</v>
      </c>
      <c r="AU42" s="84">
        <f t="shared" si="76"/>
        <v>3</v>
      </c>
      <c r="AV42" s="59">
        <f t="shared" si="58"/>
        <v>8.8333333333333339</v>
      </c>
      <c r="AW42" s="85">
        <f t="shared" si="59"/>
        <v>6</v>
      </c>
      <c r="AX42" s="25">
        <f>SaisieNote!AR47</f>
        <v>6</v>
      </c>
      <c r="AY42" s="84">
        <f t="shared" si="77"/>
        <v>0</v>
      </c>
      <c r="AZ42" s="25">
        <f>SaisieNote!AT47</f>
        <v>10</v>
      </c>
      <c r="BA42" s="84">
        <f t="shared" si="78"/>
        <v>2</v>
      </c>
      <c r="BB42" s="25">
        <f>SaisieNote!AV47</f>
        <v>12</v>
      </c>
      <c r="BC42" s="84">
        <f t="shared" si="79"/>
        <v>2</v>
      </c>
      <c r="BD42" s="59">
        <f t="shared" si="61"/>
        <v>9.3333333333333339</v>
      </c>
      <c r="BE42" s="85">
        <f t="shared" si="62"/>
        <v>4</v>
      </c>
      <c r="BF42" s="60">
        <f t="shared" si="63"/>
        <v>9.5622222222222231</v>
      </c>
      <c r="BG42" s="61">
        <f t="shared" si="64"/>
        <v>25</v>
      </c>
      <c r="BH42" s="62">
        <f t="shared" si="65"/>
        <v>10.210123456790125</v>
      </c>
      <c r="BI42" s="61">
        <f t="shared" si="66"/>
        <v>60</v>
      </c>
      <c r="BJ42" s="81" t="str">
        <f t="shared" si="37"/>
        <v>Admis(e)</v>
      </c>
      <c r="BK42" s="291" t="s">
        <v>1191</v>
      </c>
      <c r="BL42" s="291" t="s">
        <v>1191</v>
      </c>
    </row>
    <row r="43" spans="1:64" s="30" customFormat="1" ht="20.25" customHeight="1">
      <c r="A43" s="284">
        <v>33</v>
      </c>
      <c r="B43" s="176" t="s">
        <v>333</v>
      </c>
      <c r="C43" s="176" t="s">
        <v>334</v>
      </c>
      <c r="D43" s="176" t="s">
        <v>12</v>
      </c>
      <c r="E43" s="176" t="s">
        <v>633</v>
      </c>
      <c r="F43" s="176" t="s">
        <v>5</v>
      </c>
      <c r="G43" s="152">
        <f>SaisieNote!H48</f>
        <v>8.5</v>
      </c>
      <c r="H43" s="43">
        <f t="shared" si="38"/>
        <v>0</v>
      </c>
      <c r="I43" s="42">
        <f>SaisieNote!K48</f>
        <v>9.8333333333333339</v>
      </c>
      <c r="J43" s="43">
        <f t="shared" si="39"/>
        <v>0</v>
      </c>
      <c r="K43" s="42">
        <f>SaisieNote!N48</f>
        <v>7</v>
      </c>
      <c r="L43" s="43">
        <f t="shared" si="40"/>
        <v>0</v>
      </c>
      <c r="M43" s="59">
        <f t="shared" si="41"/>
        <v>8.4444444444444446</v>
      </c>
      <c r="N43" s="45">
        <f t="shared" si="42"/>
        <v>0</v>
      </c>
      <c r="O43" s="42">
        <f>SaisieNote!P48</f>
        <v>12</v>
      </c>
      <c r="P43" s="43">
        <f t="shared" si="43"/>
        <v>3</v>
      </c>
      <c r="Q43" s="42">
        <f>SaisieNote!R48</f>
        <v>12</v>
      </c>
      <c r="R43" s="43">
        <f t="shared" si="67"/>
        <v>3</v>
      </c>
      <c r="S43" s="42">
        <f>SaisieNote!T48</f>
        <v>14</v>
      </c>
      <c r="T43" s="43">
        <f t="shared" si="68"/>
        <v>3</v>
      </c>
      <c r="U43" s="59">
        <f t="shared" si="45"/>
        <v>12.666666666666666</v>
      </c>
      <c r="V43" s="45">
        <f t="shared" si="46"/>
        <v>9</v>
      </c>
      <c r="W43" s="42">
        <f>SaisieNote!V48</f>
        <v>10</v>
      </c>
      <c r="X43" s="43">
        <f t="shared" si="47"/>
        <v>2</v>
      </c>
      <c r="Y43" s="42">
        <f>SaisieNote!X48</f>
        <v>11</v>
      </c>
      <c r="Z43" s="43">
        <f t="shared" si="69"/>
        <v>2</v>
      </c>
      <c r="AA43" s="42">
        <f>SaisieNote!Z48</f>
        <v>13</v>
      </c>
      <c r="AB43" s="43">
        <f t="shared" si="70"/>
        <v>2</v>
      </c>
      <c r="AC43" s="59">
        <f t="shared" si="49"/>
        <v>11.333333333333334</v>
      </c>
      <c r="AD43" s="45">
        <f t="shared" si="50"/>
        <v>6</v>
      </c>
      <c r="AE43" s="60">
        <f t="shared" si="51"/>
        <v>10.493827160493829</v>
      </c>
      <c r="AF43" s="66">
        <f t="shared" si="52"/>
        <v>30</v>
      </c>
      <c r="AG43" s="81" t="str">
        <f t="shared" si="53"/>
        <v>Admis(e)</v>
      </c>
      <c r="AH43" s="58">
        <f>SaisieNote!AD48</f>
        <v>9.5</v>
      </c>
      <c r="AI43" s="84">
        <f t="shared" si="71"/>
        <v>0</v>
      </c>
      <c r="AJ43" s="25">
        <f>SaisieNote!AG48</f>
        <v>7.5</v>
      </c>
      <c r="AK43" s="84">
        <f t="shared" si="72"/>
        <v>0</v>
      </c>
      <c r="AL43" s="25">
        <f>SaisieNote!AJ48</f>
        <v>12</v>
      </c>
      <c r="AM43" s="84">
        <f t="shared" si="73"/>
        <v>5</v>
      </c>
      <c r="AN43" s="59">
        <f t="shared" si="55"/>
        <v>9.6666666666666661</v>
      </c>
      <c r="AO43" s="85">
        <f t="shared" si="56"/>
        <v>5</v>
      </c>
      <c r="AP43" s="213">
        <f>SaisieNote!AL48</f>
        <v>8</v>
      </c>
      <c r="AQ43" s="213">
        <f t="shared" si="74"/>
        <v>0</v>
      </c>
      <c r="AR43" s="213">
        <f>SaisieNote!AN48</f>
        <v>10</v>
      </c>
      <c r="AS43" s="213">
        <f t="shared" si="75"/>
        <v>3</v>
      </c>
      <c r="AT43" s="213">
        <f>SaisieNote!AP48</f>
        <v>12</v>
      </c>
      <c r="AU43" s="84">
        <f t="shared" si="76"/>
        <v>3</v>
      </c>
      <c r="AV43" s="59">
        <f t="shared" si="58"/>
        <v>10</v>
      </c>
      <c r="AW43" s="85">
        <f t="shared" si="59"/>
        <v>9</v>
      </c>
      <c r="AX43" s="25">
        <f>SaisieNote!AR48</f>
        <v>9</v>
      </c>
      <c r="AY43" s="84">
        <f t="shared" si="77"/>
        <v>0</v>
      </c>
      <c r="AZ43" s="25">
        <f>SaisieNote!AT48</f>
        <v>10</v>
      </c>
      <c r="BA43" s="84">
        <f t="shared" si="78"/>
        <v>2</v>
      </c>
      <c r="BB43" s="25">
        <f>SaisieNote!AV48</f>
        <v>12</v>
      </c>
      <c r="BC43" s="84">
        <f t="shared" si="79"/>
        <v>2</v>
      </c>
      <c r="BD43" s="59">
        <f t="shared" si="61"/>
        <v>10.333333333333334</v>
      </c>
      <c r="BE43" s="85">
        <f t="shared" si="62"/>
        <v>6</v>
      </c>
      <c r="BF43" s="60">
        <f t="shared" si="63"/>
        <v>9.9259259259259256</v>
      </c>
      <c r="BG43" s="61">
        <f t="shared" si="64"/>
        <v>20</v>
      </c>
      <c r="BH43" s="62">
        <f t="shared" si="65"/>
        <v>10.209876543209877</v>
      </c>
      <c r="BI43" s="61">
        <f t="shared" si="66"/>
        <v>60</v>
      </c>
      <c r="BJ43" s="81" t="str">
        <f t="shared" si="37"/>
        <v>Admis(e)</v>
      </c>
      <c r="BK43" s="291" t="s">
        <v>1191</v>
      </c>
      <c r="BL43" s="291" t="s">
        <v>1191</v>
      </c>
    </row>
    <row r="44" spans="1:64" s="30" customFormat="1" ht="20.25" customHeight="1">
      <c r="A44" s="284">
        <v>34</v>
      </c>
      <c r="B44" s="176" t="s">
        <v>634</v>
      </c>
      <c r="C44" s="176" t="s">
        <v>636</v>
      </c>
      <c r="D44" s="176" t="s">
        <v>637</v>
      </c>
      <c r="E44" s="176" t="s">
        <v>635</v>
      </c>
      <c r="F44" s="176" t="s">
        <v>70</v>
      </c>
      <c r="G44" s="152">
        <f>SaisieNote!H49</f>
        <v>8.8333333333333339</v>
      </c>
      <c r="H44" s="43">
        <f t="shared" si="38"/>
        <v>0</v>
      </c>
      <c r="I44" s="42">
        <f>SaisieNote!K49</f>
        <v>12.833333333333334</v>
      </c>
      <c r="J44" s="43">
        <f t="shared" si="39"/>
        <v>5</v>
      </c>
      <c r="K44" s="42">
        <f>SaisieNote!N49</f>
        <v>13.5</v>
      </c>
      <c r="L44" s="43">
        <f t="shared" si="40"/>
        <v>5</v>
      </c>
      <c r="M44" s="59">
        <f t="shared" si="41"/>
        <v>11.722222222222223</v>
      </c>
      <c r="N44" s="45">
        <f t="shared" si="42"/>
        <v>15</v>
      </c>
      <c r="O44" s="42">
        <f>SaisieNote!P49</f>
        <v>11</v>
      </c>
      <c r="P44" s="43">
        <f t="shared" si="43"/>
        <v>3</v>
      </c>
      <c r="Q44" s="42">
        <f>SaisieNote!R49</f>
        <v>10</v>
      </c>
      <c r="R44" s="43">
        <f t="shared" si="67"/>
        <v>3</v>
      </c>
      <c r="S44" s="42">
        <f>SaisieNote!T49</f>
        <v>7</v>
      </c>
      <c r="T44" s="43">
        <f t="shared" si="68"/>
        <v>0</v>
      </c>
      <c r="U44" s="59">
        <f t="shared" si="45"/>
        <v>9.3333333333333339</v>
      </c>
      <c r="V44" s="45">
        <f t="shared" si="46"/>
        <v>6</v>
      </c>
      <c r="W44" s="42">
        <f>SaisieNote!V49</f>
        <v>6</v>
      </c>
      <c r="X44" s="43">
        <f t="shared" si="47"/>
        <v>0</v>
      </c>
      <c r="Y44" s="42">
        <f>SaisieNote!X49</f>
        <v>8</v>
      </c>
      <c r="Z44" s="43">
        <f t="shared" si="69"/>
        <v>0</v>
      </c>
      <c r="AA44" s="42">
        <f>SaisieNote!Z49</f>
        <v>7</v>
      </c>
      <c r="AB44" s="43">
        <f t="shared" si="70"/>
        <v>0</v>
      </c>
      <c r="AC44" s="59">
        <f t="shared" si="49"/>
        <v>7</v>
      </c>
      <c r="AD44" s="45">
        <f t="shared" si="50"/>
        <v>0</v>
      </c>
      <c r="AE44" s="60">
        <f t="shared" si="51"/>
        <v>9.8765432098765444</v>
      </c>
      <c r="AF44" s="66">
        <f t="shared" si="52"/>
        <v>21</v>
      </c>
      <c r="AG44" s="81" t="str">
        <f t="shared" si="53"/>
        <v>Rattrapage</v>
      </c>
      <c r="AH44" s="58">
        <f>SaisieNote!AD49</f>
        <v>13.833333333333334</v>
      </c>
      <c r="AI44" s="84">
        <f t="shared" si="71"/>
        <v>5</v>
      </c>
      <c r="AJ44" s="25">
        <f>SaisieNote!AG49</f>
        <v>13.666666666666666</v>
      </c>
      <c r="AK44" s="84">
        <f t="shared" si="72"/>
        <v>5</v>
      </c>
      <c r="AL44" s="25">
        <f>SaisieNote!AJ49</f>
        <v>13.333333333333334</v>
      </c>
      <c r="AM44" s="84">
        <f t="shared" si="73"/>
        <v>5</v>
      </c>
      <c r="AN44" s="59">
        <f t="shared" si="55"/>
        <v>13.611111111111112</v>
      </c>
      <c r="AO44" s="85">
        <f t="shared" si="56"/>
        <v>15</v>
      </c>
      <c r="AP44" s="213">
        <f>SaisieNote!AL49</f>
        <v>8.5</v>
      </c>
      <c r="AQ44" s="213">
        <f t="shared" si="74"/>
        <v>0</v>
      </c>
      <c r="AR44" s="213">
        <f>SaisieNote!AN49</f>
        <v>14</v>
      </c>
      <c r="AS44" s="213">
        <f t="shared" si="75"/>
        <v>3</v>
      </c>
      <c r="AT44" s="213">
        <f>SaisieNote!AP49</f>
        <v>10</v>
      </c>
      <c r="AU44" s="84">
        <f t="shared" si="76"/>
        <v>3</v>
      </c>
      <c r="AV44" s="59">
        <f t="shared" si="58"/>
        <v>10.833333333333334</v>
      </c>
      <c r="AW44" s="85">
        <f t="shared" si="59"/>
        <v>9</v>
      </c>
      <c r="AX44" s="25">
        <f>SaisieNote!AR49</f>
        <v>12.5</v>
      </c>
      <c r="AY44" s="84">
        <f t="shared" si="77"/>
        <v>2</v>
      </c>
      <c r="AZ44" s="25">
        <f>SaisieNote!AT49</f>
        <v>13.5</v>
      </c>
      <c r="BA44" s="84">
        <f t="shared" si="78"/>
        <v>2</v>
      </c>
      <c r="BB44" s="25">
        <f>SaisieNote!AV49</f>
        <v>11</v>
      </c>
      <c r="BC44" s="84">
        <f t="shared" si="79"/>
        <v>2</v>
      </c>
      <c r="BD44" s="59">
        <f t="shared" si="61"/>
        <v>12.333333333333334</v>
      </c>
      <c r="BE44" s="85">
        <f t="shared" si="62"/>
        <v>6</v>
      </c>
      <c r="BF44" s="60">
        <f t="shared" si="63"/>
        <v>12.401234567901236</v>
      </c>
      <c r="BG44" s="61">
        <f t="shared" si="64"/>
        <v>30</v>
      </c>
      <c r="BH44" s="62">
        <f t="shared" si="65"/>
        <v>11.138888888888889</v>
      </c>
      <c r="BI44" s="61">
        <f t="shared" si="66"/>
        <v>60</v>
      </c>
      <c r="BJ44" s="81" t="str">
        <f t="shared" si="37"/>
        <v>Admis(e)</v>
      </c>
      <c r="BK44" s="291" t="s">
        <v>1191</v>
      </c>
      <c r="BL44" s="291" t="s">
        <v>1231</v>
      </c>
    </row>
    <row r="45" spans="1:64" s="30" customFormat="1" ht="20.25" customHeight="1">
      <c r="A45" s="284">
        <v>35</v>
      </c>
      <c r="B45" s="176" t="s">
        <v>336</v>
      </c>
      <c r="C45" s="176" t="s">
        <v>337</v>
      </c>
      <c r="D45" s="176" t="s">
        <v>338</v>
      </c>
      <c r="E45" s="176" t="s">
        <v>638</v>
      </c>
      <c r="F45" s="176" t="s">
        <v>5</v>
      </c>
      <c r="G45" s="152">
        <f>SaisieNote!H50</f>
        <v>4</v>
      </c>
      <c r="H45" s="43">
        <f t="shared" si="38"/>
        <v>0</v>
      </c>
      <c r="I45" s="42">
        <f>SaisieNote!K50</f>
        <v>4.666666666666667</v>
      </c>
      <c r="J45" s="43">
        <f t="shared" si="39"/>
        <v>0</v>
      </c>
      <c r="K45" s="42">
        <f>SaisieNote!N50</f>
        <v>4.333333333333333</v>
      </c>
      <c r="L45" s="43">
        <f t="shared" si="40"/>
        <v>0</v>
      </c>
      <c r="M45" s="59">
        <f t="shared" si="41"/>
        <v>4.333333333333333</v>
      </c>
      <c r="N45" s="45">
        <f t="shared" si="42"/>
        <v>0</v>
      </c>
      <c r="O45" s="42">
        <f>SaisieNote!P50</f>
        <v>0</v>
      </c>
      <c r="P45" s="43">
        <f t="shared" si="43"/>
        <v>0</v>
      </c>
      <c r="Q45" s="42">
        <f>SaisieNote!R50</f>
        <v>3</v>
      </c>
      <c r="R45" s="43">
        <f t="shared" si="67"/>
        <v>0</v>
      </c>
      <c r="S45" s="42">
        <f>SaisieNote!T50</f>
        <v>3</v>
      </c>
      <c r="T45" s="43">
        <f t="shared" si="68"/>
        <v>0</v>
      </c>
      <c r="U45" s="59">
        <f t="shared" si="45"/>
        <v>2</v>
      </c>
      <c r="V45" s="45">
        <f t="shared" si="46"/>
        <v>0</v>
      </c>
      <c r="W45" s="42">
        <f>SaisieNote!V50</f>
        <v>0</v>
      </c>
      <c r="X45" s="43">
        <f t="shared" si="47"/>
        <v>0</v>
      </c>
      <c r="Y45" s="42">
        <f>SaisieNote!X50</f>
        <v>2</v>
      </c>
      <c r="Z45" s="43">
        <f t="shared" si="69"/>
        <v>0</v>
      </c>
      <c r="AA45" s="42">
        <f>SaisieNote!Z50</f>
        <v>4</v>
      </c>
      <c r="AB45" s="43">
        <f t="shared" si="70"/>
        <v>0</v>
      </c>
      <c r="AC45" s="59">
        <f t="shared" si="49"/>
        <v>2</v>
      </c>
      <c r="AD45" s="45">
        <f t="shared" si="50"/>
        <v>0</v>
      </c>
      <c r="AE45" s="60">
        <f t="shared" si="51"/>
        <v>3.0370370370370372</v>
      </c>
      <c r="AF45" s="66">
        <f t="shared" si="52"/>
        <v>0</v>
      </c>
      <c r="AG45" s="81" t="str">
        <f t="shared" si="53"/>
        <v>Rattrapage</v>
      </c>
      <c r="AH45" s="58">
        <f>SaisieNote!AD50</f>
        <v>3.6666666666666665</v>
      </c>
      <c r="AI45" s="84">
        <f t="shared" si="71"/>
        <v>0</v>
      </c>
      <c r="AJ45" s="25" t="e">
        <f>SaisieNote!AG50</f>
        <v>#VALUE!</v>
      </c>
      <c r="AK45" s="84" t="e">
        <f t="shared" si="72"/>
        <v>#VALUE!</v>
      </c>
      <c r="AL45" s="25" t="e">
        <f>SaisieNote!AJ50</f>
        <v>#VALUE!</v>
      </c>
      <c r="AM45" s="84" t="e">
        <f t="shared" si="73"/>
        <v>#VALUE!</v>
      </c>
      <c r="AN45" s="59" t="e">
        <f t="shared" si="55"/>
        <v>#VALUE!</v>
      </c>
      <c r="AO45" s="85" t="e">
        <f t="shared" si="56"/>
        <v>#VALUE!</v>
      </c>
      <c r="AP45" s="213">
        <f>SaisieNote!AL50</f>
        <v>0</v>
      </c>
      <c r="AQ45" s="213">
        <f t="shared" si="74"/>
        <v>0</v>
      </c>
      <c r="AR45" s="213" t="str">
        <f>SaisieNote!AN50</f>
        <v>Abs</v>
      </c>
      <c r="AS45" s="213">
        <f t="shared" si="75"/>
        <v>3</v>
      </c>
      <c r="AT45" s="213">
        <f>SaisieNote!AP50</f>
        <v>0.5</v>
      </c>
      <c r="AU45" s="84">
        <f t="shared" si="76"/>
        <v>0</v>
      </c>
      <c r="AV45" s="59" t="e">
        <f t="shared" si="58"/>
        <v>#VALUE!</v>
      </c>
      <c r="AW45" s="85" t="e">
        <f t="shared" si="59"/>
        <v>#VALUE!</v>
      </c>
      <c r="AX45" s="25" t="str">
        <f>SaisieNote!AR50</f>
        <v>\</v>
      </c>
      <c r="AY45" s="84">
        <f t="shared" si="77"/>
        <v>2</v>
      </c>
      <c r="AZ45" s="25" t="str">
        <f>SaisieNote!AT50</f>
        <v>\</v>
      </c>
      <c r="BA45" s="84">
        <f t="shared" si="78"/>
        <v>2</v>
      </c>
      <c r="BB45" s="25">
        <f>SaisieNote!AV50</f>
        <v>0.5</v>
      </c>
      <c r="BC45" s="84">
        <f t="shared" si="79"/>
        <v>0</v>
      </c>
      <c r="BD45" s="59" t="e">
        <f t="shared" si="61"/>
        <v>#VALUE!</v>
      </c>
      <c r="BE45" s="85" t="e">
        <f t="shared" si="62"/>
        <v>#VALUE!</v>
      </c>
      <c r="BF45" s="60" t="e">
        <f t="shared" si="63"/>
        <v>#VALUE!</v>
      </c>
      <c r="BG45" s="61" t="e">
        <f t="shared" si="64"/>
        <v>#VALUE!</v>
      </c>
      <c r="BH45" s="62" t="e">
        <f t="shared" si="65"/>
        <v>#VALUE!</v>
      </c>
      <c r="BI45" s="61" t="e">
        <f t="shared" si="66"/>
        <v>#VALUE!</v>
      </c>
      <c r="BJ45" s="295" t="s">
        <v>500</v>
      </c>
      <c r="BK45" s="291" t="s">
        <v>1191</v>
      </c>
      <c r="BL45" s="291" t="s">
        <v>1191</v>
      </c>
    </row>
    <row r="46" spans="1:64" s="30" customFormat="1" ht="20.25" customHeight="1">
      <c r="A46" s="284">
        <v>36</v>
      </c>
      <c r="B46" s="176" t="s">
        <v>640</v>
      </c>
      <c r="C46" s="176" t="s">
        <v>643</v>
      </c>
      <c r="D46" s="176" t="s">
        <v>644</v>
      </c>
      <c r="E46" s="176" t="s">
        <v>641</v>
      </c>
      <c r="F46" s="176" t="s">
        <v>642</v>
      </c>
      <c r="G46" s="152">
        <f>SaisieNote!H51</f>
        <v>10.833333333333334</v>
      </c>
      <c r="H46" s="43">
        <f t="shared" si="38"/>
        <v>5</v>
      </c>
      <c r="I46" s="42">
        <f>SaisieNote!K51</f>
        <v>10.666666666666666</v>
      </c>
      <c r="J46" s="43">
        <f t="shared" si="39"/>
        <v>5</v>
      </c>
      <c r="K46" s="42">
        <f>SaisieNote!N51</f>
        <v>10.5</v>
      </c>
      <c r="L46" s="43">
        <f t="shared" si="40"/>
        <v>5</v>
      </c>
      <c r="M46" s="59">
        <f t="shared" si="41"/>
        <v>10.666666666666666</v>
      </c>
      <c r="N46" s="45">
        <f t="shared" si="42"/>
        <v>15</v>
      </c>
      <c r="O46" s="42">
        <f>SaisieNote!P51</f>
        <v>11</v>
      </c>
      <c r="P46" s="43">
        <f t="shared" si="43"/>
        <v>3</v>
      </c>
      <c r="Q46" s="42">
        <f>SaisieNote!R51</f>
        <v>8</v>
      </c>
      <c r="R46" s="43">
        <f t="shared" si="67"/>
        <v>0</v>
      </c>
      <c r="S46" s="42">
        <f>SaisieNote!T51</f>
        <v>10.5</v>
      </c>
      <c r="T46" s="43">
        <f t="shared" si="68"/>
        <v>3</v>
      </c>
      <c r="U46" s="59">
        <f t="shared" si="45"/>
        <v>9.8333333333333339</v>
      </c>
      <c r="V46" s="45">
        <f t="shared" si="46"/>
        <v>6</v>
      </c>
      <c r="W46" s="42">
        <f>SaisieNote!V51</f>
        <v>10</v>
      </c>
      <c r="X46" s="43">
        <f t="shared" si="47"/>
        <v>2</v>
      </c>
      <c r="Y46" s="42">
        <f>SaisieNote!X51</f>
        <v>8</v>
      </c>
      <c r="Z46" s="43">
        <f t="shared" si="69"/>
        <v>0</v>
      </c>
      <c r="AA46" s="42">
        <f>SaisieNote!Z51</f>
        <v>8</v>
      </c>
      <c r="AB46" s="43">
        <f t="shared" si="70"/>
        <v>0</v>
      </c>
      <c r="AC46" s="59">
        <f t="shared" si="49"/>
        <v>8.6666666666666661</v>
      </c>
      <c r="AD46" s="45">
        <f t="shared" si="50"/>
        <v>2</v>
      </c>
      <c r="AE46" s="60">
        <f t="shared" si="51"/>
        <v>9.9444444444444446</v>
      </c>
      <c r="AF46" s="66">
        <f t="shared" si="52"/>
        <v>23</v>
      </c>
      <c r="AG46" s="81" t="str">
        <f t="shared" si="53"/>
        <v>Rattrapage</v>
      </c>
      <c r="AH46" s="58">
        <f>SaisieNote!AD51</f>
        <v>6.5</v>
      </c>
      <c r="AI46" s="84">
        <f t="shared" si="71"/>
        <v>0</v>
      </c>
      <c r="AJ46" s="25">
        <f>SaisieNote!AG51</f>
        <v>11</v>
      </c>
      <c r="AK46" s="84">
        <f t="shared" si="72"/>
        <v>5</v>
      </c>
      <c r="AL46" s="25">
        <f>SaisieNote!AJ51</f>
        <v>11.5</v>
      </c>
      <c r="AM46" s="84">
        <f t="shared" si="73"/>
        <v>5</v>
      </c>
      <c r="AN46" s="59">
        <f t="shared" si="55"/>
        <v>9.6666666666666661</v>
      </c>
      <c r="AO46" s="85">
        <f t="shared" si="56"/>
        <v>10</v>
      </c>
      <c r="AP46" s="213">
        <f>SaisieNote!AL51</f>
        <v>7.5</v>
      </c>
      <c r="AQ46" s="213">
        <f t="shared" si="74"/>
        <v>0</v>
      </c>
      <c r="AR46" s="213">
        <f>SaisieNote!AN51</f>
        <v>10</v>
      </c>
      <c r="AS46" s="213">
        <f t="shared" si="75"/>
        <v>3</v>
      </c>
      <c r="AT46" s="213">
        <f>SaisieNote!AP51</f>
        <v>12</v>
      </c>
      <c r="AU46" s="84">
        <f t="shared" si="76"/>
        <v>3</v>
      </c>
      <c r="AV46" s="59">
        <f t="shared" si="58"/>
        <v>9.8333333333333339</v>
      </c>
      <c r="AW46" s="85">
        <f t="shared" si="59"/>
        <v>6</v>
      </c>
      <c r="AX46" s="25">
        <f>SaisieNote!AR51</f>
        <v>10</v>
      </c>
      <c r="AY46" s="84">
        <f t="shared" si="77"/>
        <v>2</v>
      </c>
      <c r="AZ46" s="25">
        <f>SaisieNote!AT51</f>
        <v>10.5</v>
      </c>
      <c r="BA46" s="84">
        <f t="shared" si="78"/>
        <v>2</v>
      </c>
      <c r="BB46" s="25">
        <f>SaisieNote!AV51</f>
        <v>13</v>
      </c>
      <c r="BC46" s="84">
        <f t="shared" si="79"/>
        <v>2</v>
      </c>
      <c r="BD46" s="59">
        <f t="shared" si="61"/>
        <v>11.166666666666666</v>
      </c>
      <c r="BE46" s="85">
        <f t="shared" si="62"/>
        <v>6</v>
      </c>
      <c r="BF46" s="60">
        <f t="shared" si="63"/>
        <v>10.055555555555555</v>
      </c>
      <c r="BG46" s="61">
        <f t="shared" si="64"/>
        <v>30</v>
      </c>
      <c r="BH46" s="62">
        <f t="shared" si="65"/>
        <v>10</v>
      </c>
      <c r="BI46" s="61">
        <f t="shared" si="66"/>
        <v>60</v>
      </c>
      <c r="BJ46" s="81" t="str">
        <f t="shared" si="37"/>
        <v>Admis(e)</v>
      </c>
      <c r="BK46" s="291" t="s">
        <v>1191</v>
      </c>
      <c r="BL46" s="291" t="s">
        <v>1231</v>
      </c>
    </row>
    <row r="47" spans="1:64" s="30" customFormat="1" ht="20.25" customHeight="1">
      <c r="A47" s="284">
        <v>37</v>
      </c>
      <c r="B47" s="176" t="s">
        <v>343</v>
      </c>
      <c r="C47" s="176" t="s">
        <v>344</v>
      </c>
      <c r="D47" s="176" t="s">
        <v>118</v>
      </c>
      <c r="E47" s="176" t="s">
        <v>645</v>
      </c>
      <c r="F47" s="176" t="s">
        <v>5</v>
      </c>
      <c r="G47" s="152">
        <f>SaisieNote!H52</f>
        <v>9.3333333333333339</v>
      </c>
      <c r="H47" s="43">
        <f t="shared" si="38"/>
        <v>0</v>
      </c>
      <c r="I47" s="42">
        <f>SaisieNote!K52</f>
        <v>12.166666666666666</v>
      </c>
      <c r="J47" s="43">
        <f t="shared" si="39"/>
        <v>5</v>
      </c>
      <c r="K47" s="42">
        <f>SaisieNote!N52</f>
        <v>10.17</v>
      </c>
      <c r="L47" s="43">
        <f t="shared" si="40"/>
        <v>5</v>
      </c>
      <c r="M47" s="59">
        <f t="shared" si="41"/>
        <v>10.556666666666667</v>
      </c>
      <c r="N47" s="45">
        <f t="shared" si="42"/>
        <v>15</v>
      </c>
      <c r="O47" s="42">
        <f>SaisieNote!P52</f>
        <v>10</v>
      </c>
      <c r="P47" s="43">
        <f t="shared" si="43"/>
        <v>3</v>
      </c>
      <c r="Q47" s="42">
        <f>SaisieNote!R52</f>
        <v>11.5</v>
      </c>
      <c r="R47" s="43">
        <f t="shared" si="67"/>
        <v>3</v>
      </c>
      <c r="S47" s="42">
        <f>SaisieNote!T52</f>
        <v>13</v>
      </c>
      <c r="T47" s="43">
        <f t="shared" si="68"/>
        <v>3</v>
      </c>
      <c r="U47" s="59">
        <f t="shared" si="45"/>
        <v>11.5</v>
      </c>
      <c r="V47" s="45">
        <f t="shared" si="46"/>
        <v>9</v>
      </c>
      <c r="W47" s="42">
        <f>SaisieNote!V52</f>
        <v>2</v>
      </c>
      <c r="X47" s="43">
        <f t="shared" si="47"/>
        <v>0</v>
      </c>
      <c r="Y47" s="42">
        <f>SaisieNote!X52</f>
        <v>10</v>
      </c>
      <c r="Z47" s="43">
        <f t="shared" si="69"/>
        <v>2</v>
      </c>
      <c r="AA47" s="42">
        <f>SaisieNote!Z52</f>
        <v>8.5</v>
      </c>
      <c r="AB47" s="43">
        <f t="shared" si="70"/>
        <v>0</v>
      </c>
      <c r="AC47" s="59">
        <f t="shared" si="49"/>
        <v>6.833333333333333</v>
      </c>
      <c r="AD47" s="45">
        <f t="shared" si="50"/>
        <v>2</v>
      </c>
      <c r="AE47" s="60">
        <f t="shared" si="51"/>
        <v>10.043703703703704</v>
      </c>
      <c r="AF47" s="66">
        <f t="shared" si="52"/>
        <v>30</v>
      </c>
      <c r="AG47" s="81" t="str">
        <f t="shared" si="53"/>
        <v>Admis(e)</v>
      </c>
      <c r="AH47" s="58">
        <f>SaisieNote!AD52</f>
        <v>7.333333333333333</v>
      </c>
      <c r="AI47" s="84">
        <f t="shared" si="71"/>
        <v>0</v>
      </c>
      <c r="AJ47" s="25">
        <f>SaisieNote!AG52</f>
        <v>7.333333333333333</v>
      </c>
      <c r="AK47" s="84">
        <f t="shared" si="72"/>
        <v>0</v>
      </c>
      <c r="AL47" s="25">
        <f>SaisieNote!AJ52</f>
        <v>10.83</v>
      </c>
      <c r="AM47" s="84">
        <f t="shared" si="73"/>
        <v>5</v>
      </c>
      <c r="AN47" s="59">
        <f t="shared" si="55"/>
        <v>8.4988888888888887</v>
      </c>
      <c r="AO47" s="85">
        <f t="shared" si="56"/>
        <v>5</v>
      </c>
      <c r="AP47" s="213">
        <f>SaisieNote!AL52</f>
        <v>7.5</v>
      </c>
      <c r="AQ47" s="213">
        <f t="shared" si="74"/>
        <v>0</v>
      </c>
      <c r="AR47" s="213">
        <f>SaisieNote!AN52</f>
        <v>7.5</v>
      </c>
      <c r="AS47" s="213">
        <f t="shared" si="75"/>
        <v>0</v>
      </c>
      <c r="AT47" s="213">
        <f>SaisieNote!AP52</f>
        <v>6</v>
      </c>
      <c r="AU47" s="84">
        <f t="shared" si="76"/>
        <v>0</v>
      </c>
      <c r="AV47" s="59">
        <f t="shared" si="58"/>
        <v>7</v>
      </c>
      <c r="AW47" s="85">
        <f t="shared" si="59"/>
        <v>0</v>
      </c>
      <c r="AX47" s="25">
        <f>SaisieNote!AR52</f>
        <v>3.5</v>
      </c>
      <c r="AY47" s="84">
        <f t="shared" si="77"/>
        <v>0</v>
      </c>
      <c r="AZ47" s="25">
        <f>SaisieNote!AT52</f>
        <v>12</v>
      </c>
      <c r="BA47" s="84">
        <f t="shared" si="78"/>
        <v>2</v>
      </c>
      <c r="BB47" s="25">
        <f>SaisieNote!AV52</f>
        <v>10</v>
      </c>
      <c r="BC47" s="84">
        <f t="shared" si="79"/>
        <v>2</v>
      </c>
      <c r="BD47" s="59">
        <f t="shared" si="61"/>
        <v>8.5</v>
      </c>
      <c r="BE47" s="85">
        <f t="shared" si="62"/>
        <v>4</v>
      </c>
      <c r="BF47" s="60">
        <f t="shared" si="63"/>
        <v>7.9995061728395065</v>
      </c>
      <c r="BG47" s="61">
        <f t="shared" si="64"/>
        <v>9</v>
      </c>
      <c r="BH47" s="62">
        <f t="shared" si="65"/>
        <v>9.0216049382716044</v>
      </c>
      <c r="BI47" s="61">
        <f t="shared" si="66"/>
        <v>39</v>
      </c>
      <c r="BJ47" s="295" t="s">
        <v>500</v>
      </c>
      <c r="BK47" s="291" t="s">
        <v>1231</v>
      </c>
      <c r="BL47" s="291" t="s">
        <v>1191</v>
      </c>
    </row>
    <row r="48" spans="1:64" s="30" customFormat="1" ht="20.25" customHeight="1">
      <c r="A48" s="284">
        <v>38</v>
      </c>
      <c r="B48" s="176" t="s">
        <v>345</v>
      </c>
      <c r="C48" s="176" t="s">
        <v>346</v>
      </c>
      <c r="D48" s="176" t="s">
        <v>347</v>
      </c>
      <c r="E48" s="176" t="s">
        <v>646</v>
      </c>
      <c r="F48" s="176" t="s">
        <v>348</v>
      </c>
      <c r="G48" s="152">
        <f>SaisieNote!H53</f>
        <v>12</v>
      </c>
      <c r="H48" s="43">
        <f t="shared" si="38"/>
        <v>5</v>
      </c>
      <c r="I48" s="42">
        <f>SaisieNote!K53</f>
        <v>11.666666666666666</v>
      </c>
      <c r="J48" s="43">
        <f t="shared" si="39"/>
        <v>5</v>
      </c>
      <c r="K48" s="42">
        <f>SaisieNote!N53</f>
        <v>6.833333333333333</v>
      </c>
      <c r="L48" s="43">
        <f t="shared" si="40"/>
        <v>0</v>
      </c>
      <c r="M48" s="59">
        <f t="shared" si="41"/>
        <v>10.166666666666666</v>
      </c>
      <c r="N48" s="45">
        <f t="shared" si="42"/>
        <v>15</v>
      </c>
      <c r="O48" s="42">
        <f>SaisieNote!P53</f>
        <v>10</v>
      </c>
      <c r="P48" s="43">
        <f t="shared" si="43"/>
        <v>3</v>
      </c>
      <c r="Q48" s="42">
        <f>SaisieNote!R53</f>
        <v>10.5</v>
      </c>
      <c r="R48" s="43">
        <f t="shared" si="67"/>
        <v>3</v>
      </c>
      <c r="S48" s="42">
        <f>SaisieNote!T53</f>
        <v>14</v>
      </c>
      <c r="T48" s="43">
        <f t="shared" si="68"/>
        <v>3</v>
      </c>
      <c r="U48" s="59">
        <f t="shared" si="45"/>
        <v>11.5</v>
      </c>
      <c r="V48" s="45">
        <f t="shared" si="46"/>
        <v>9</v>
      </c>
      <c r="W48" s="42">
        <f>SaisieNote!V53</f>
        <v>7</v>
      </c>
      <c r="X48" s="43">
        <f t="shared" si="47"/>
        <v>0</v>
      </c>
      <c r="Y48" s="42">
        <f>SaisieNote!X53</f>
        <v>10</v>
      </c>
      <c r="Z48" s="43">
        <f t="shared" si="69"/>
        <v>2</v>
      </c>
      <c r="AA48" s="42">
        <f>SaisieNote!Z53</f>
        <v>10</v>
      </c>
      <c r="AB48" s="43">
        <f t="shared" si="70"/>
        <v>2</v>
      </c>
      <c r="AC48" s="59">
        <f t="shared" si="49"/>
        <v>9</v>
      </c>
      <c r="AD48" s="45">
        <f t="shared" si="50"/>
        <v>4</v>
      </c>
      <c r="AE48" s="60">
        <f t="shared" si="51"/>
        <v>10.351851851851851</v>
      </c>
      <c r="AF48" s="66">
        <f t="shared" si="52"/>
        <v>30</v>
      </c>
      <c r="AG48" s="81" t="s">
        <v>1191</v>
      </c>
      <c r="AH48" s="58">
        <f>SaisieNote!AD53</f>
        <v>10.5</v>
      </c>
      <c r="AI48" s="84">
        <f t="shared" si="71"/>
        <v>5</v>
      </c>
      <c r="AJ48" s="25">
        <f>SaisieNote!AG53</f>
        <v>11.666666666666666</v>
      </c>
      <c r="AK48" s="84">
        <f t="shared" si="72"/>
        <v>5</v>
      </c>
      <c r="AL48" s="25">
        <f>SaisieNote!AJ53</f>
        <v>13.33</v>
      </c>
      <c r="AM48" s="84">
        <f t="shared" si="73"/>
        <v>5</v>
      </c>
      <c r="AN48" s="59">
        <f t="shared" si="55"/>
        <v>11.832222222222221</v>
      </c>
      <c r="AO48" s="85">
        <f t="shared" si="56"/>
        <v>15</v>
      </c>
      <c r="AP48" s="213">
        <f>SaisieNote!AL53</f>
        <v>5.5</v>
      </c>
      <c r="AQ48" s="213">
        <f t="shared" si="74"/>
        <v>0</v>
      </c>
      <c r="AR48" s="213">
        <f>SaisieNote!AN53</f>
        <v>10</v>
      </c>
      <c r="AS48" s="213">
        <f t="shared" si="75"/>
        <v>3</v>
      </c>
      <c r="AT48" s="213">
        <f>SaisieNote!AP53</f>
        <v>6.5</v>
      </c>
      <c r="AU48" s="84">
        <f t="shared" si="76"/>
        <v>0</v>
      </c>
      <c r="AV48" s="59">
        <f t="shared" si="58"/>
        <v>7.333333333333333</v>
      </c>
      <c r="AW48" s="85">
        <f t="shared" si="59"/>
        <v>3</v>
      </c>
      <c r="AX48" s="25">
        <f>SaisieNote!AR53</f>
        <v>12</v>
      </c>
      <c r="AY48" s="84">
        <f t="shared" si="77"/>
        <v>2</v>
      </c>
      <c r="AZ48" s="25">
        <f>SaisieNote!AT53</f>
        <v>13</v>
      </c>
      <c r="BA48" s="84">
        <f t="shared" si="78"/>
        <v>2</v>
      </c>
      <c r="BB48" s="25">
        <f>SaisieNote!AV53</f>
        <v>7.5</v>
      </c>
      <c r="BC48" s="84">
        <f t="shared" si="79"/>
        <v>0</v>
      </c>
      <c r="BD48" s="59">
        <f t="shared" si="61"/>
        <v>10.833333333333334</v>
      </c>
      <c r="BE48" s="85">
        <f t="shared" si="62"/>
        <v>6</v>
      </c>
      <c r="BF48" s="60">
        <f t="shared" si="63"/>
        <v>10.110617283950617</v>
      </c>
      <c r="BG48" s="61">
        <f t="shared" si="64"/>
        <v>30</v>
      </c>
      <c r="BH48" s="62">
        <f t="shared" si="65"/>
        <v>10.231234567901234</v>
      </c>
      <c r="BI48" s="61">
        <f t="shared" si="66"/>
        <v>60</v>
      </c>
      <c r="BJ48" s="81" t="str">
        <f t="shared" si="37"/>
        <v>Admis(e)</v>
      </c>
      <c r="BK48" s="291" t="s">
        <v>1191</v>
      </c>
      <c r="BL48" s="291" t="s">
        <v>1191</v>
      </c>
    </row>
    <row r="49" spans="1:64" s="11" customFormat="1" ht="20.25" customHeight="1">
      <c r="A49" s="284">
        <v>39</v>
      </c>
      <c r="B49" s="194" t="s">
        <v>349</v>
      </c>
      <c r="C49" s="194" t="s">
        <v>71</v>
      </c>
      <c r="D49" s="194" t="s">
        <v>350</v>
      </c>
      <c r="E49" s="194" t="s">
        <v>647</v>
      </c>
      <c r="F49" s="194" t="s">
        <v>8</v>
      </c>
      <c r="G49" s="195">
        <f>SaisieNote!H54</f>
        <v>11</v>
      </c>
      <c r="H49" s="196">
        <f t="shared" si="38"/>
        <v>5</v>
      </c>
      <c r="I49" s="197">
        <f>SaisieNote!K54</f>
        <v>8</v>
      </c>
      <c r="J49" s="196">
        <f t="shared" si="39"/>
        <v>0</v>
      </c>
      <c r="K49" s="197">
        <f>SaisieNote!N54</f>
        <v>10.833333333333334</v>
      </c>
      <c r="L49" s="196">
        <f t="shared" si="40"/>
        <v>5</v>
      </c>
      <c r="M49" s="198">
        <f t="shared" si="41"/>
        <v>9.9444444444444446</v>
      </c>
      <c r="N49" s="199">
        <f t="shared" si="42"/>
        <v>10</v>
      </c>
      <c r="O49" s="197">
        <f>SaisieNote!P54</f>
        <v>9</v>
      </c>
      <c r="P49" s="196">
        <f t="shared" si="43"/>
        <v>0</v>
      </c>
      <c r="Q49" s="197">
        <f>SaisieNote!R54</f>
        <v>10</v>
      </c>
      <c r="R49" s="196">
        <f t="shared" si="67"/>
        <v>3</v>
      </c>
      <c r="S49" s="197">
        <f>SaisieNote!T54</f>
        <v>12</v>
      </c>
      <c r="T49" s="196">
        <f t="shared" si="68"/>
        <v>3</v>
      </c>
      <c r="U49" s="198">
        <f t="shared" si="45"/>
        <v>10.333333333333334</v>
      </c>
      <c r="V49" s="199">
        <f t="shared" si="46"/>
        <v>9</v>
      </c>
      <c r="W49" s="197">
        <f>SaisieNote!V54</f>
        <v>5</v>
      </c>
      <c r="X49" s="196">
        <f t="shared" si="47"/>
        <v>0</v>
      </c>
      <c r="Y49" s="197">
        <f>SaisieNote!X54</f>
        <v>6</v>
      </c>
      <c r="Z49" s="196">
        <f t="shared" si="69"/>
        <v>0</v>
      </c>
      <c r="AA49" s="197">
        <f>SaisieNote!Z54</f>
        <v>13</v>
      </c>
      <c r="AB49" s="196">
        <f t="shared" si="70"/>
        <v>2</v>
      </c>
      <c r="AC49" s="198">
        <f t="shared" si="49"/>
        <v>8</v>
      </c>
      <c r="AD49" s="199">
        <f t="shared" si="50"/>
        <v>2</v>
      </c>
      <c r="AE49" s="200">
        <f t="shared" si="51"/>
        <v>9.6419753086419764</v>
      </c>
      <c r="AF49" s="201">
        <f t="shared" si="52"/>
        <v>21</v>
      </c>
      <c r="AG49" s="202" t="str">
        <f t="shared" si="53"/>
        <v>Rattrapage</v>
      </c>
      <c r="AH49" s="58">
        <f>SaisieNote!AD54</f>
        <v>12.33</v>
      </c>
      <c r="AI49" s="84">
        <f t="shared" si="71"/>
        <v>5</v>
      </c>
      <c r="AJ49" s="25">
        <f>SaisieNote!AG54</f>
        <v>8.67</v>
      </c>
      <c r="AK49" s="84">
        <f t="shared" si="72"/>
        <v>0</v>
      </c>
      <c r="AL49" s="25">
        <f>SaisieNote!AJ54</f>
        <v>11.33</v>
      </c>
      <c r="AM49" s="84">
        <f t="shared" si="73"/>
        <v>5</v>
      </c>
      <c r="AN49" s="59">
        <f t="shared" si="55"/>
        <v>10.776666666666666</v>
      </c>
      <c r="AO49" s="85">
        <f t="shared" si="56"/>
        <v>15</v>
      </c>
      <c r="AP49" s="213">
        <f>SaisieNote!AL54</f>
        <v>4.5</v>
      </c>
      <c r="AQ49" s="213">
        <f t="shared" si="74"/>
        <v>0</v>
      </c>
      <c r="AR49" s="213">
        <f>SaisieNote!AN54</f>
        <v>10</v>
      </c>
      <c r="AS49" s="213">
        <f t="shared" si="75"/>
        <v>3</v>
      </c>
      <c r="AT49" s="213">
        <f>SaisieNote!AP54</f>
        <v>8.5</v>
      </c>
      <c r="AU49" s="84">
        <f t="shared" si="76"/>
        <v>0</v>
      </c>
      <c r="AV49" s="59">
        <f t="shared" si="58"/>
        <v>7.666666666666667</v>
      </c>
      <c r="AW49" s="85">
        <f t="shared" si="59"/>
        <v>3</v>
      </c>
      <c r="AX49" s="25">
        <f>SaisieNote!AR54</f>
        <v>10</v>
      </c>
      <c r="AY49" s="84">
        <f t="shared" si="77"/>
        <v>2</v>
      </c>
      <c r="AZ49" s="25">
        <f>SaisieNote!AT54</f>
        <v>10</v>
      </c>
      <c r="BA49" s="84">
        <f t="shared" si="78"/>
        <v>2</v>
      </c>
      <c r="BB49" s="25">
        <f>SaisieNote!AV54</f>
        <v>9</v>
      </c>
      <c r="BC49" s="84">
        <f t="shared" si="79"/>
        <v>0</v>
      </c>
      <c r="BD49" s="59">
        <f t="shared" si="61"/>
        <v>9.6666666666666661</v>
      </c>
      <c r="BE49" s="85">
        <f t="shared" si="62"/>
        <v>4</v>
      </c>
      <c r="BF49" s="60">
        <f t="shared" si="63"/>
        <v>9.4933333333333323</v>
      </c>
      <c r="BG49" s="61">
        <f t="shared" si="64"/>
        <v>22</v>
      </c>
      <c r="BH49" s="62">
        <f t="shared" si="65"/>
        <v>9.5676543209876534</v>
      </c>
      <c r="BI49" s="61">
        <f t="shared" si="66"/>
        <v>43</v>
      </c>
      <c r="BJ49" s="295" t="s">
        <v>500</v>
      </c>
      <c r="BK49" s="291" t="s">
        <v>1191</v>
      </c>
      <c r="BL49" s="291" t="s">
        <v>1191</v>
      </c>
    </row>
    <row r="50" spans="1:64" ht="20.25" customHeight="1">
      <c r="A50" s="284">
        <v>40</v>
      </c>
      <c r="B50" s="176" t="s">
        <v>464</v>
      </c>
      <c r="C50" s="176" t="s">
        <v>11</v>
      </c>
      <c r="D50" s="176" t="s">
        <v>465</v>
      </c>
      <c r="E50" s="176" t="s">
        <v>950</v>
      </c>
      <c r="F50" s="176" t="s">
        <v>5</v>
      </c>
      <c r="G50" s="152">
        <f>SaisieNote!H55</f>
        <v>8.3333333333333339</v>
      </c>
      <c r="H50" s="43">
        <f t="shared" ref="H50:H60" si="80">IF(G50&gt;=9.995,5,0)</f>
        <v>0</v>
      </c>
      <c r="I50" s="42">
        <f>SaisieNote!K55</f>
        <v>5.666666666666667</v>
      </c>
      <c r="J50" s="43">
        <f t="shared" ref="J50:L54" si="81">IF(I50&gt;=9.995,5,0)</f>
        <v>0</v>
      </c>
      <c r="K50" s="42">
        <f>SaisieNote!N55</f>
        <v>10</v>
      </c>
      <c r="L50" s="43">
        <f t="shared" si="81"/>
        <v>5</v>
      </c>
      <c r="M50" s="59">
        <f t="shared" ref="M50:M60" si="82">((G50*4)+(I50*4)+(K50*4))/12</f>
        <v>8</v>
      </c>
      <c r="N50" s="45">
        <f t="shared" ref="N50:N60" si="83">IF(M50&gt;=9.995,15,H50+J50+L50)</f>
        <v>5</v>
      </c>
      <c r="O50" s="42">
        <f>SaisieNote!P55</f>
        <v>13.5</v>
      </c>
      <c r="P50" s="43">
        <f t="shared" ref="P50:T54" si="84">IF(O50&gt;=9.995,3,0)</f>
        <v>3</v>
      </c>
      <c r="Q50" s="42">
        <f>SaisieNote!R55</f>
        <v>10</v>
      </c>
      <c r="R50" s="43">
        <f t="shared" si="84"/>
        <v>3</v>
      </c>
      <c r="S50" s="42">
        <f>SaisieNote!T55</f>
        <v>12</v>
      </c>
      <c r="T50" s="43">
        <f t="shared" si="84"/>
        <v>3</v>
      </c>
      <c r="U50" s="59">
        <f t="shared" ref="U50:U60" si="85">((O50*3)+(Q50*3)+(S50*3))/9</f>
        <v>11.833333333333334</v>
      </c>
      <c r="V50" s="45">
        <f t="shared" ref="V50:V60" si="86">IF(U50&gt;=9.995,9,P50+R50+T50)</f>
        <v>9</v>
      </c>
      <c r="W50" s="42">
        <f>SaisieNote!V55</f>
        <v>1</v>
      </c>
      <c r="X50" s="43">
        <f t="shared" ref="X50:AB54" si="87">IF(W50&gt;=9.995,2,0)</f>
        <v>0</v>
      </c>
      <c r="Y50" s="42">
        <f>SaisieNote!X55</f>
        <v>6</v>
      </c>
      <c r="Z50" s="43">
        <f t="shared" si="87"/>
        <v>0</v>
      </c>
      <c r="AA50" s="42">
        <f>SaisieNote!Z55</f>
        <v>10</v>
      </c>
      <c r="AB50" s="43">
        <f t="shared" si="87"/>
        <v>2</v>
      </c>
      <c r="AC50" s="59">
        <f t="shared" ref="AC50:AC60" si="88">((W50*2)+(Y50*2)+(AA50*2))/6</f>
        <v>5.666666666666667</v>
      </c>
      <c r="AD50" s="45">
        <f t="shared" ref="AD50:AD60" si="89">IF(AC50&gt;=9.995,6,X50+Z50+AB50)</f>
        <v>2</v>
      </c>
      <c r="AE50" s="160">
        <f t="shared" ref="AE50:AE60" si="90">((M50*12)+(U50*9)+(AC50*6))/27</f>
        <v>8.7592592592592595</v>
      </c>
      <c r="AF50" s="46">
        <f t="shared" ref="AF50:AF60" si="91">IF(AE50&gt;=9.995,30,N50+V50+AD50)</f>
        <v>16</v>
      </c>
      <c r="AG50" s="81" t="str">
        <f t="shared" ref="AG50:AG60" si="92">IF(AE50&gt;=9.995,"Admis(e)","Rattrapage")</f>
        <v>Rattrapage</v>
      </c>
      <c r="AH50" s="58">
        <f>SaisieNote!AD55</f>
        <v>10.833333333333334</v>
      </c>
      <c r="AI50" s="58">
        <f t="shared" ref="AI50:AM54" si="93">IF(AH50&gt;=9.995,5,0)</f>
        <v>5</v>
      </c>
      <c r="AJ50" s="58">
        <f>SaisieNote!AG55</f>
        <v>9.3333333333333339</v>
      </c>
      <c r="AK50" s="58">
        <f t="shared" si="93"/>
        <v>0</v>
      </c>
      <c r="AL50" s="58">
        <f>SaisieNote!AJ55</f>
        <v>15.33</v>
      </c>
      <c r="AM50" s="84">
        <f t="shared" si="93"/>
        <v>5</v>
      </c>
      <c r="AN50" s="44">
        <f t="shared" ref="AN50:AN60" si="94">((AH50*4)+(AJ50*4)+(AL50*4))/12</f>
        <v>11.832222222222223</v>
      </c>
      <c r="AO50" s="85">
        <f t="shared" ref="AO50:AO60" si="95">IF(AN50&gt;=9.995,15,AI50+AK50+AM50)</f>
        <v>15</v>
      </c>
      <c r="AP50" s="213">
        <f>SaisieNote!AL55</f>
        <v>10</v>
      </c>
      <c r="AQ50" s="213">
        <f t="shared" ref="AQ50:AU54" si="96">IF(AP50&gt;=9.995,3,0)</f>
        <v>3</v>
      </c>
      <c r="AR50" s="213">
        <f>SaisieNote!AN55</f>
        <v>9</v>
      </c>
      <c r="AS50" s="213">
        <f t="shared" si="96"/>
        <v>0</v>
      </c>
      <c r="AT50" s="213">
        <f>SaisieNote!AP55</f>
        <v>5.5</v>
      </c>
      <c r="AU50" s="84">
        <f t="shared" si="96"/>
        <v>0</v>
      </c>
      <c r="AV50" s="44">
        <f t="shared" ref="AV50:AV60" si="97">((AP50*3)+(AR50*3)+(AT50*3))/9</f>
        <v>8.1666666666666661</v>
      </c>
      <c r="AW50" s="85">
        <f t="shared" ref="AW50:AW60" si="98">IF(AV50&gt;=9.995,9,AQ50+AS50+AU50)</f>
        <v>3</v>
      </c>
      <c r="AX50" s="67">
        <f>SaisieNote!AR55</f>
        <v>10</v>
      </c>
      <c r="AY50" s="84">
        <f t="shared" ref="AY50:BC54" si="99">IF(AX50&gt;=9.995,2,0)</f>
        <v>2</v>
      </c>
      <c r="AZ50" s="67">
        <f>SaisieNote!AT55</f>
        <v>5</v>
      </c>
      <c r="BA50" s="84">
        <f t="shared" si="99"/>
        <v>0</v>
      </c>
      <c r="BB50" s="67">
        <f>SaisieNote!AV55</f>
        <v>10</v>
      </c>
      <c r="BC50" s="84">
        <f t="shared" si="99"/>
        <v>2</v>
      </c>
      <c r="BD50" s="44">
        <f t="shared" ref="BD50:BD60" si="100">((AX50*2)+(AZ50*2)+(BB50*2))/6</f>
        <v>8.3333333333333339</v>
      </c>
      <c r="BE50" s="85">
        <f t="shared" ref="BE50:BE60" si="101">IF(BD50&gt;=9.995,6,AY50+BA50+BC50)</f>
        <v>4</v>
      </c>
      <c r="BF50" s="60">
        <f t="shared" ref="BF50:BF60" si="102">((AN50*12)+(AV50*9)+(BD50*6))/27</f>
        <v>9.8328395061728404</v>
      </c>
      <c r="BG50" s="61">
        <f t="shared" ref="BG50:BG60" si="103">IF(BF50&gt;=9.995,30,AO50+AW50+BE50)</f>
        <v>22</v>
      </c>
      <c r="BH50" s="62">
        <f t="shared" ref="BH50:BH60" si="104">(AE50+BF50)/2</f>
        <v>9.2960493827160491</v>
      </c>
      <c r="BI50" s="61">
        <f t="shared" ref="BI50:BI60" si="105">IF(BH50&gt;=9.995,60,AF50+BG50)</f>
        <v>38</v>
      </c>
      <c r="BJ50" s="295" t="s">
        <v>500</v>
      </c>
      <c r="BK50" s="291" t="s">
        <v>1191</v>
      </c>
      <c r="BL50" s="291" t="s">
        <v>1191</v>
      </c>
    </row>
    <row r="51" spans="1:64" ht="20.25" customHeight="1">
      <c r="A51" s="284">
        <v>41</v>
      </c>
      <c r="B51" s="176" t="s">
        <v>357</v>
      </c>
      <c r="C51" s="176" t="s">
        <v>358</v>
      </c>
      <c r="D51" s="176" t="s">
        <v>51</v>
      </c>
      <c r="E51" s="176" t="s">
        <v>660</v>
      </c>
      <c r="F51" s="176" t="s">
        <v>50</v>
      </c>
      <c r="G51" s="152">
        <f>SaisieNote!H56</f>
        <v>11.5</v>
      </c>
      <c r="H51" s="43">
        <f t="shared" si="80"/>
        <v>5</v>
      </c>
      <c r="I51" s="42">
        <f>SaisieNote!K56</f>
        <v>11</v>
      </c>
      <c r="J51" s="43">
        <f t="shared" si="81"/>
        <v>5</v>
      </c>
      <c r="K51" s="42">
        <f>SaisieNote!N56</f>
        <v>9.67</v>
      </c>
      <c r="L51" s="43">
        <f t="shared" si="81"/>
        <v>0</v>
      </c>
      <c r="M51" s="59">
        <f t="shared" si="82"/>
        <v>10.723333333333334</v>
      </c>
      <c r="N51" s="45">
        <f t="shared" si="83"/>
        <v>15</v>
      </c>
      <c r="O51" s="42">
        <f>SaisieNote!P56</f>
        <v>10</v>
      </c>
      <c r="P51" s="43">
        <f t="shared" si="84"/>
        <v>3</v>
      </c>
      <c r="Q51" s="42">
        <f>SaisieNote!R56</f>
        <v>8</v>
      </c>
      <c r="R51" s="43">
        <f t="shared" si="84"/>
        <v>0</v>
      </c>
      <c r="S51" s="42">
        <f>SaisieNote!T56</f>
        <v>13.5</v>
      </c>
      <c r="T51" s="43">
        <f t="shared" si="84"/>
        <v>3</v>
      </c>
      <c r="U51" s="59">
        <f t="shared" si="85"/>
        <v>10.5</v>
      </c>
      <c r="V51" s="45">
        <f t="shared" si="86"/>
        <v>9</v>
      </c>
      <c r="W51" s="42" t="str">
        <f>SaisieNote!V56</f>
        <v>\</v>
      </c>
      <c r="X51" s="43">
        <f t="shared" si="87"/>
        <v>2</v>
      </c>
      <c r="Y51" s="42">
        <f>SaisieNote!X56</f>
        <v>10</v>
      </c>
      <c r="Z51" s="43">
        <f t="shared" si="87"/>
        <v>2</v>
      </c>
      <c r="AA51" s="42">
        <f>SaisieNote!Z56</f>
        <v>6</v>
      </c>
      <c r="AB51" s="43">
        <f t="shared" si="87"/>
        <v>0</v>
      </c>
      <c r="AC51" s="59" t="e">
        <f t="shared" si="88"/>
        <v>#VALUE!</v>
      </c>
      <c r="AD51" s="45" t="e">
        <f t="shared" si="89"/>
        <v>#VALUE!</v>
      </c>
      <c r="AE51" s="160" t="e">
        <f t="shared" si="90"/>
        <v>#VALUE!</v>
      </c>
      <c r="AF51" s="46" t="e">
        <f t="shared" si="91"/>
        <v>#VALUE!</v>
      </c>
      <c r="AG51" s="81" t="s">
        <v>1191</v>
      </c>
      <c r="AH51" s="58">
        <f>SaisieNote!AD56</f>
        <v>11.83</v>
      </c>
      <c r="AI51" s="58">
        <f t="shared" si="93"/>
        <v>5</v>
      </c>
      <c r="AJ51" s="58">
        <f>SaisieNote!AG56</f>
        <v>10.666666666666666</v>
      </c>
      <c r="AK51" s="58">
        <f t="shared" si="93"/>
        <v>5</v>
      </c>
      <c r="AL51" s="58">
        <f>SaisieNote!AJ56</f>
        <v>10</v>
      </c>
      <c r="AM51" s="84">
        <f t="shared" si="93"/>
        <v>5</v>
      </c>
      <c r="AN51" s="44">
        <f t="shared" si="94"/>
        <v>10.832222222222223</v>
      </c>
      <c r="AO51" s="85">
        <f t="shared" si="95"/>
        <v>15</v>
      </c>
      <c r="AP51" s="213">
        <f>SaisieNote!AL56</f>
        <v>10</v>
      </c>
      <c r="AQ51" s="213">
        <f t="shared" si="96"/>
        <v>3</v>
      </c>
      <c r="AR51" s="213">
        <f>SaisieNote!AN56</f>
        <v>12.5</v>
      </c>
      <c r="AS51" s="213">
        <f t="shared" si="96"/>
        <v>3</v>
      </c>
      <c r="AT51" s="213">
        <f>SaisieNote!AP56</f>
        <v>5.5</v>
      </c>
      <c r="AU51" s="84">
        <f t="shared" si="96"/>
        <v>0</v>
      </c>
      <c r="AV51" s="44">
        <f t="shared" si="97"/>
        <v>9.3333333333333339</v>
      </c>
      <c r="AW51" s="85">
        <f t="shared" si="98"/>
        <v>6</v>
      </c>
      <c r="AX51" s="67">
        <f>SaisieNote!AR56</f>
        <v>12</v>
      </c>
      <c r="AY51" s="84">
        <f t="shared" si="99"/>
        <v>2</v>
      </c>
      <c r="AZ51" s="67">
        <f>SaisieNote!AT56</f>
        <v>10</v>
      </c>
      <c r="BA51" s="84">
        <f t="shared" si="99"/>
        <v>2</v>
      </c>
      <c r="BB51" s="67">
        <f>SaisieNote!AV56</f>
        <v>14.5</v>
      </c>
      <c r="BC51" s="84">
        <f t="shared" si="99"/>
        <v>2</v>
      </c>
      <c r="BD51" s="44">
        <f t="shared" si="100"/>
        <v>12.166666666666666</v>
      </c>
      <c r="BE51" s="85">
        <f t="shared" si="101"/>
        <v>6</v>
      </c>
      <c r="BF51" s="60">
        <f t="shared" si="102"/>
        <v>10.629135802469136</v>
      </c>
      <c r="BG51" s="61">
        <f t="shared" si="103"/>
        <v>30</v>
      </c>
      <c r="BH51" s="62" t="e">
        <f t="shared" si="104"/>
        <v>#VALUE!</v>
      </c>
      <c r="BI51" s="61" t="e">
        <f t="shared" si="105"/>
        <v>#VALUE!</v>
      </c>
      <c r="BJ51" s="81" t="s">
        <v>1235</v>
      </c>
      <c r="BK51" s="291" t="s">
        <v>1191</v>
      </c>
      <c r="BL51" s="291" t="s">
        <v>1191</v>
      </c>
    </row>
    <row r="52" spans="1:64" ht="20.25" customHeight="1">
      <c r="A52" s="284">
        <v>42</v>
      </c>
      <c r="B52" s="176" t="s">
        <v>662</v>
      </c>
      <c r="C52" s="176" t="s">
        <v>664</v>
      </c>
      <c r="D52" s="176" t="s">
        <v>46</v>
      </c>
      <c r="E52" s="176" t="s">
        <v>663</v>
      </c>
      <c r="F52" s="176" t="s">
        <v>34</v>
      </c>
      <c r="G52" s="152">
        <f>SaisieNote!H57</f>
        <v>10.166666666666666</v>
      </c>
      <c r="H52" s="43">
        <f t="shared" si="80"/>
        <v>5</v>
      </c>
      <c r="I52" s="42">
        <f>SaisieNote!K57</f>
        <v>8.8333333333333339</v>
      </c>
      <c r="J52" s="43">
        <f t="shared" si="81"/>
        <v>0</v>
      </c>
      <c r="K52" s="42">
        <f>SaisieNote!N57</f>
        <v>10.666666666666666</v>
      </c>
      <c r="L52" s="43">
        <f t="shared" si="81"/>
        <v>5</v>
      </c>
      <c r="M52" s="59">
        <f t="shared" si="82"/>
        <v>9.8888888888888875</v>
      </c>
      <c r="N52" s="45">
        <f t="shared" si="83"/>
        <v>10</v>
      </c>
      <c r="O52" s="42">
        <f>SaisieNote!P57</f>
        <v>8</v>
      </c>
      <c r="P52" s="43">
        <f t="shared" si="84"/>
        <v>0</v>
      </c>
      <c r="Q52" s="42">
        <f>SaisieNote!R57</f>
        <v>13</v>
      </c>
      <c r="R52" s="43">
        <f t="shared" si="84"/>
        <v>3</v>
      </c>
      <c r="S52" s="42">
        <f>SaisieNote!T57</f>
        <v>4</v>
      </c>
      <c r="T52" s="43">
        <f t="shared" si="84"/>
        <v>0</v>
      </c>
      <c r="U52" s="59">
        <f t="shared" si="85"/>
        <v>8.3333333333333339</v>
      </c>
      <c r="V52" s="45">
        <f t="shared" si="86"/>
        <v>3</v>
      </c>
      <c r="W52" s="42">
        <f>SaisieNote!V57</f>
        <v>6.5</v>
      </c>
      <c r="X52" s="43">
        <f t="shared" si="87"/>
        <v>0</v>
      </c>
      <c r="Y52" s="42">
        <f>SaisieNote!X57</f>
        <v>5</v>
      </c>
      <c r="Z52" s="43">
        <f t="shared" si="87"/>
        <v>0</v>
      </c>
      <c r="AA52" s="42">
        <f>SaisieNote!Z57</f>
        <v>6</v>
      </c>
      <c r="AB52" s="43">
        <f t="shared" si="87"/>
        <v>0</v>
      </c>
      <c r="AC52" s="59">
        <f t="shared" si="88"/>
        <v>5.833333333333333</v>
      </c>
      <c r="AD52" s="45">
        <f t="shared" si="89"/>
        <v>0</v>
      </c>
      <c r="AE52" s="160">
        <f t="shared" si="90"/>
        <v>8.4691358024691361</v>
      </c>
      <c r="AF52" s="46">
        <f t="shared" si="91"/>
        <v>13</v>
      </c>
      <c r="AG52" s="81" t="str">
        <f t="shared" si="92"/>
        <v>Rattrapage</v>
      </c>
      <c r="AH52" s="58">
        <f>SaisieNote!AD57</f>
        <v>9</v>
      </c>
      <c r="AI52" s="58">
        <f t="shared" si="93"/>
        <v>0</v>
      </c>
      <c r="AJ52" s="58">
        <f>SaisieNote!AG57</f>
        <v>7</v>
      </c>
      <c r="AK52" s="58">
        <f t="shared" si="93"/>
        <v>0</v>
      </c>
      <c r="AL52" s="58">
        <f>SaisieNote!AJ57</f>
        <v>10.833333333333334</v>
      </c>
      <c r="AM52" s="84">
        <f t="shared" si="93"/>
        <v>5</v>
      </c>
      <c r="AN52" s="44">
        <f t="shared" si="94"/>
        <v>8.9444444444444446</v>
      </c>
      <c r="AO52" s="85">
        <f t="shared" si="95"/>
        <v>5</v>
      </c>
      <c r="AP52" s="213">
        <f>SaisieNote!AL57</f>
        <v>10</v>
      </c>
      <c r="AQ52" s="213">
        <f t="shared" si="96"/>
        <v>3</v>
      </c>
      <c r="AR52" s="213">
        <f>SaisieNote!AN57</f>
        <v>8</v>
      </c>
      <c r="AS52" s="213">
        <f t="shared" si="96"/>
        <v>0</v>
      </c>
      <c r="AT52" s="213">
        <f>SaisieNote!AP57</f>
        <v>7</v>
      </c>
      <c r="AU52" s="84">
        <f t="shared" si="96"/>
        <v>0</v>
      </c>
      <c r="AV52" s="44">
        <f t="shared" si="97"/>
        <v>8.3333333333333339</v>
      </c>
      <c r="AW52" s="85">
        <f t="shared" si="98"/>
        <v>3</v>
      </c>
      <c r="AX52" s="67">
        <f>SaisieNote!AR57</f>
        <v>8</v>
      </c>
      <c r="AY52" s="84">
        <f t="shared" si="99"/>
        <v>0</v>
      </c>
      <c r="AZ52" s="67">
        <f>SaisieNote!AT57</f>
        <v>8</v>
      </c>
      <c r="BA52" s="84">
        <f t="shared" si="99"/>
        <v>0</v>
      </c>
      <c r="BB52" s="67">
        <f>SaisieNote!AV57</f>
        <v>10</v>
      </c>
      <c r="BC52" s="84">
        <f t="shared" si="99"/>
        <v>2</v>
      </c>
      <c r="BD52" s="44">
        <f t="shared" si="100"/>
        <v>8.6666666666666661</v>
      </c>
      <c r="BE52" s="85">
        <f t="shared" si="101"/>
        <v>2</v>
      </c>
      <c r="BF52" s="60">
        <f t="shared" si="102"/>
        <v>8.6790123456790127</v>
      </c>
      <c r="BG52" s="61">
        <f t="shared" si="103"/>
        <v>10</v>
      </c>
      <c r="BH52" s="62">
        <f t="shared" si="104"/>
        <v>8.5740740740740744</v>
      </c>
      <c r="BI52" s="61">
        <f t="shared" si="105"/>
        <v>23</v>
      </c>
      <c r="BJ52" s="81" t="str">
        <f t="shared" si="37"/>
        <v>Ajourné(e )</v>
      </c>
      <c r="BK52" s="291" t="s">
        <v>1191</v>
      </c>
      <c r="BL52" s="291" t="s">
        <v>1191</v>
      </c>
    </row>
    <row r="53" spans="1:64" ht="20.25" customHeight="1">
      <c r="A53" s="284">
        <v>43</v>
      </c>
      <c r="B53" s="176" t="s">
        <v>669</v>
      </c>
      <c r="C53" s="176" t="s">
        <v>672</v>
      </c>
      <c r="D53" s="176" t="s">
        <v>673</v>
      </c>
      <c r="E53" s="176" t="s">
        <v>670</v>
      </c>
      <c r="F53" s="176" t="s">
        <v>671</v>
      </c>
      <c r="G53" s="152">
        <f>SaisieNote!H58</f>
        <v>11</v>
      </c>
      <c r="H53" s="43">
        <f t="shared" si="80"/>
        <v>5</v>
      </c>
      <c r="I53" s="42">
        <f>SaisieNote!K58</f>
        <v>10.333333333333334</v>
      </c>
      <c r="J53" s="43">
        <f t="shared" si="81"/>
        <v>5</v>
      </c>
      <c r="K53" s="42">
        <f>SaisieNote!N58</f>
        <v>12</v>
      </c>
      <c r="L53" s="43">
        <f t="shared" si="81"/>
        <v>5</v>
      </c>
      <c r="M53" s="59">
        <f t="shared" si="82"/>
        <v>11.111111111111112</v>
      </c>
      <c r="N53" s="45">
        <f t="shared" si="83"/>
        <v>15</v>
      </c>
      <c r="O53" s="42">
        <f>SaisieNote!P58</f>
        <v>10</v>
      </c>
      <c r="P53" s="43">
        <f t="shared" si="84"/>
        <v>3</v>
      </c>
      <c r="Q53" s="42">
        <f>SaisieNote!R58</f>
        <v>7.5</v>
      </c>
      <c r="R53" s="43">
        <f t="shared" si="84"/>
        <v>0</v>
      </c>
      <c r="S53" s="42">
        <f>SaisieNote!T58</f>
        <v>9.5</v>
      </c>
      <c r="T53" s="43">
        <f t="shared" si="84"/>
        <v>0</v>
      </c>
      <c r="U53" s="59">
        <f t="shared" si="85"/>
        <v>9</v>
      </c>
      <c r="V53" s="45">
        <f t="shared" si="86"/>
        <v>3</v>
      </c>
      <c r="W53" s="42">
        <f>SaisieNote!V58</f>
        <v>7</v>
      </c>
      <c r="X53" s="43">
        <f t="shared" si="87"/>
        <v>0</v>
      </c>
      <c r="Y53" s="42">
        <f>SaisieNote!X58</f>
        <v>6</v>
      </c>
      <c r="Z53" s="43">
        <f t="shared" si="87"/>
        <v>0</v>
      </c>
      <c r="AA53" s="42">
        <f>SaisieNote!Z58</f>
        <v>10.5</v>
      </c>
      <c r="AB53" s="43">
        <f t="shared" si="87"/>
        <v>2</v>
      </c>
      <c r="AC53" s="59">
        <f t="shared" si="88"/>
        <v>7.833333333333333</v>
      </c>
      <c r="AD53" s="45">
        <f t="shared" si="89"/>
        <v>2</v>
      </c>
      <c r="AE53" s="160">
        <f t="shared" si="90"/>
        <v>9.6790123456790145</v>
      </c>
      <c r="AF53" s="46">
        <f t="shared" si="91"/>
        <v>20</v>
      </c>
      <c r="AG53" s="81" t="str">
        <f t="shared" si="92"/>
        <v>Rattrapage</v>
      </c>
      <c r="AH53" s="58">
        <f>SaisieNote!AD58</f>
        <v>11</v>
      </c>
      <c r="AI53" s="58">
        <f t="shared" si="93"/>
        <v>5</v>
      </c>
      <c r="AJ53" s="58">
        <f>SaisieNote!AG58</f>
        <v>10</v>
      </c>
      <c r="AK53" s="58">
        <f t="shared" si="93"/>
        <v>5</v>
      </c>
      <c r="AL53" s="58">
        <f>SaisieNote!AJ58</f>
        <v>11</v>
      </c>
      <c r="AM53" s="84">
        <f t="shared" si="93"/>
        <v>5</v>
      </c>
      <c r="AN53" s="44">
        <f t="shared" si="94"/>
        <v>10.666666666666666</v>
      </c>
      <c r="AO53" s="85">
        <f t="shared" si="95"/>
        <v>15</v>
      </c>
      <c r="AP53" s="213">
        <f>SaisieNote!AL58</f>
        <v>10</v>
      </c>
      <c r="AQ53" s="213">
        <f t="shared" si="96"/>
        <v>3</v>
      </c>
      <c r="AR53" s="213">
        <f>SaisieNote!AN58</f>
        <v>10.5</v>
      </c>
      <c r="AS53" s="213">
        <f t="shared" si="96"/>
        <v>3</v>
      </c>
      <c r="AT53" s="213">
        <f>SaisieNote!AP58</f>
        <v>10</v>
      </c>
      <c r="AU53" s="84">
        <f t="shared" si="96"/>
        <v>3</v>
      </c>
      <c r="AV53" s="44">
        <f t="shared" si="97"/>
        <v>10.166666666666666</v>
      </c>
      <c r="AW53" s="85">
        <f t="shared" si="98"/>
        <v>9</v>
      </c>
      <c r="AX53" s="67">
        <f>SaisieNote!AR58</f>
        <v>10</v>
      </c>
      <c r="AY53" s="84">
        <f t="shared" si="99"/>
        <v>2</v>
      </c>
      <c r="AZ53" s="67">
        <f>SaisieNote!AT58</f>
        <v>11</v>
      </c>
      <c r="BA53" s="84">
        <f t="shared" si="99"/>
        <v>2</v>
      </c>
      <c r="BB53" s="67">
        <f>SaisieNote!AV58</f>
        <v>12</v>
      </c>
      <c r="BC53" s="84">
        <f t="shared" si="99"/>
        <v>2</v>
      </c>
      <c r="BD53" s="44">
        <f t="shared" si="100"/>
        <v>11</v>
      </c>
      <c r="BE53" s="85">
        <f t="shared" si="101"/>
        <v>6</v>
      </c>
      <c r="BF53" s="60">
        <f t="shared" si="102"/>
        <v>10.574074074074074</v>
      </c>
      <c r="BG53" s="61">
        <f t="shared" si="103"/>
        <v>30</v>
      </c>
      <c r="BH53" s="62">
        <f t="shared" si="104"/>
        <v>10.126543209876544</v>
      </c>
      <c r="BI53" s="61">
        <f t="shared" si="105"/>
        <v>60</v>
      </c>
      <c r="BJ53" s="81" t="str">
        <f t="shared" si="37"/>
        <v>Admis(e)</v>
      </c>
      <c r="BK53" s="291" t="s">
        <v>1191</v>
      </c>
      <c r="BL53" s="291" t="s">
        <v>1191</v>
      </c>
    </row>
    <row r="54" spans="1:64" ht="20.25" customHeight="1">
      <c r="A54" s="284">
        <v>44</v>
      </c>
      <c r="B54" s="176" t="s">
        <v>371</v>
      </c>
      <c r="C54" s="176" t="s">
        <v>372</v>
      </c>
      <c r="D54" s="176" t="s">
        <v>144</v>
      </c>
      <c r="E54" s="176" t="s">
        <v>675</v>
      </c>
      <c r="F54" s="176" t="s">
        <v>373</v>
      </c>
      <c r="G54" s="152">
        <f>SaisieNote!H59</f>
        <v>10</v>
      </c>
      <c r="H54" s="43">
        <f t="shared" si="80"/>
        <v>5</v>
      </c>
      <c r="I54" s="42">
        <f>SaisieNote!K59</f>
        <v>10.666666666666666</v>
      </c>
      <c r="J54" s="43">
        <f t="shared" si="81"/>
        <v>5</v>
      </c>
      <c r="K54" s="42">
        <f>SaisieNote!N59</f>
        <v>10.333333333333334</v>
      </c>
      <c r="L54" s="43">
        <f t="shared" si="81"/>
        <v>5</v>
      </c>
      <c r="M54" s="59">
        <f t="shared" si="82"/>
        <v>10.333333333333334</v>
      </c>
      <c r="N54" s="45">
        <f t="shared" si="83"/>
        <v>15</v>
      </c>
      <c r="O54" s="42">
        <f>SaisieNote!P59</f>
        <v>9</v>
      </c>
      <c r="P54" s="43">
        <f t="shared" si="84"/>
        <v>0</v>
      </c>
      <c r="Q54" s="42">
        <f>SaisieNote!R59</f>
        <v>8.5</v>
      </c>
      <c r="R54" s="43">
        <f t="shared" si="84"/>
        <v>0</v>
      </c>
      <c r="S54" s="42">
        <f>SaisieNote!T59</f>
        <v>12</v>
      </c>
      <c r="T54" s="43">
        <f t="shared" si="84"/>
        <v>3</v>
      </c>
      <c r="U54" s="59">
        <f t="shared" si="85"/>
        <v>9.8333333333333339</v>
      </c>
      <c r="V54" s="45">
        <f t="shared" si="86"/>
        <v>3</v>
      </c>
      <c r="W54" s="42">
        <f>SaisieNote!V59</f>
        <v>8</v>
      </c>
      <c r="X54" s="43">
        <f t="shared" si="87"/>
        <v>0</v>
      </c>
      <c r="Y54" s="42">
        <f>SaisieNote!X59</f>
        <v>10</v>
      </c>
      <c r="Z54" s="43">
        <f t="shared" si="87"/>
        <v>2</v>
      </c>
      <c r="AA54" s="42">
        <f>SaisieNote!Z59</f>
        <v>6.5</v>
      </c>
      <c r="AB54" s="43">
        <f t="shared" si="87"/>
        <v>0</v>
      </c>
      <c r="AC54" s="59">
        <f t="shared" si="88"/>
        <v>8.1666666666666661</v>
      </c>
      <c r="AD54" s="45">
        <f t="shared" si="89"/>
        <v>2</v>
      </c>
      <c r="AE54" s="160">
        <f t="shared" si="90"/>
        <v>9.6851851851851851</v>
      </c>
      <c r="AF54" s="46">
        <f t="shared" si="91"/>
        <v>20</v>
      </c>
      <c r="AG54" s="81" t="str">
        <f t="shared" si="92"/>
        <v>Rattrapage</v>
      </c>
      <c r="AH54" s="58">
        <f>SaisieNote!AD59</f>
        <v>11</v>
      </c>
      <c r="AI54" s="58">
        <f t="shared" si="93"/>
        <v>5</v>
      </c>
      <c r="AJ54" s="58">
        <f>SaisieNote!AG59</f>
        <v>8.33</v>
      </c>
      <c r="AK54" s="58">
        <f t="shared" si="93"/>
        <v>0</v>
      </c>
      <c r="AL54" s="58">
        <f>SaisieNote!AJ59</f>
        <v>11.67</v>
      </c>
      <c r="AM54" s="84">
        <f t="shared" si="93"/>
        <v>5</v>
      </c>
      <c r="AN54" s="44">
        <f t="shared" si="94"/>
        <v>10.333333333333334</v>
      </c>
      <c r="AO54" s="85">
        <f t="shared" si="95"/>
        <v>15</v>
      </c>
      <c r="AP54" s="213">
        <f>SaisieNote!AL59</f>
        <v>8.5</v>
      </c>
      <c r="AQ54" s="213">
        <f t="shared" si="96"/>
        <v>0</v>
      </c>
      <c r="AR54" s="213">
        <f>SaisieNote!AN59</f>
        <v>10</v>
      </c>
      <c r="AS54" s="213">
        <f t="shared" si="96"/>
        <v>3</v>
      </c>
      <c r="AT54" s="213">
        <f>SaisieNote!AP59</f>
        <v>10</v>
      </c>
      <c r="AU54" s="84">
        <f t="shared" si="96"/>
        <v>3</v>
      </c>
      <c r="AV54" s="44">
        <f t="shared" si="97"/>
        <v>9.5</v>
      </c>
      <c r="AW54" s="85">
        <f t="shared" si="98"/>
        <v>6</v>
      </c>
      <c r="AX54" s="67">
        <f>SaisieNote!AR59</f>
        <v>10</v>
      </c>
      <c r="AY54" s="84">
        <f t="shared" si="99"/>
        <v>2</v>
      </c>
      <c r="AZ54" s="67">
        <f>SaisieNote!AT59</f>
        <v>10</v>
      </c>
      <c r="BA54" s="84">
        <f t="shared" si="99"/>
        <v>2</v>
      </c>
      <c r="BB54" s="67">
        <f>SaisieNote!AV59</f>
        <v>14.5</v>
      </c>
      <c r="BC54" s="84">
        <f t="shared" si="99"/>
        <v>2</v>
      </c>
      <c r="BD54" s="44">
        <f t="shared" si="100"/>
        <v>11.5</v>
      </c>
      <c r="BE54" s="85">
        <f t="shared" si="101"/>
        <v>6</v>
      </c>
      <c r="BF54" s="60">
        <f t="shared" si="102"/>
        <v>10.314814814814815</v>
      </c>
      <c r="BG54" s="61">
        <f t="shared" si="103"/>
        <v>30</v>
      </c>
      <c r="BH54" s="62">
        <f t="shared" si="104"/>
        <v>10</v>
      </c>
      <c r="BI54" s="61">
        <f t="shared" si="105"/>
        <v>60</v>
      </c>
      <c r="BJ54" s="81" t="str">
        <f t="shared" si="37"/>
        <v>Admis(e)</v>
      </c>
      <c r="BK54" s="291" t="s">
        <v>1191</v>
      </c>
      <c r="BL54" s="291" t="s">
        <v>1191</v>
      </c>
    </row>
    <row r="55" spans="1:64" ht="20.25" customHeight="1">
      <c r="A55" s="284">
        <v>45</v>
      </c>
      <c r="B55" s="176" t="s">
        <v>680</v>
      </c>
      <c r="C55" s="176" t="s">
        <v>682</v>
      </c>
      <c r="D55" s="176" t="s">
        <v>13</v>
      </c>
      <c r="E55" s="176" t="s">
        <v>681</v>
      </c>
      <c r="F55" s="176" t="s">
        <v>63</v>
      </c>
      <c r="G55" s="152">
        <f>SaisieNote!H60</f>
        <v>10.333333333333334</v>
      </c>
      <c r="H55" s="43">
        <f t="shared" si="80"/>
        <v>5</v>
      </c>
      <c r="I55" s="42">
        <f>SaisieNote!K60</f>
        <v>11.5</v>
      </c>
      <c r="J55" s="43">
        <f t="shared" ref="J55:J60" si="106">IF(I55&gt;=9.995,5,0)</f>
        <v>5</v>
      </c>
      <c r="K55" s="42">
        <f>SaisieNote!N60</f>
        <v>8.8333333333333339</v>
      </c>
      <c r="L55" s="43">
        <f t="shared" ref="L55:L60" si="107">IF(K55&gt;=9.995,5,0)</f>
        <v>0</v>
      </c>
      <c r="M55" s="59">
        <f t="shared" si="82"/>
        <v>10.222222222222223</v>
      </c>
      <c r="N55" s="45">
        <f t="shared" si="83"/>
        <v>15</v>
      </c>
      <c r="O55" s="42">
        <f>SaisieNote!P60</f>
        <v>14</v>
      </c>
      <c r="P55" s="43">
        <f t="shared" ref="P55:P60" si="108">IF(O55&gt;=9.995,3,0)</f>
        <v>3</v>
      </c>
      <c r="Q55" s="42">
        <f>SaisieNote!R60</f>
        <v>8</v>
      </c>
      <c r="R55" s="43">
        <f t="shared" ref="R55:R60" si="109">IF(Q55&gt;=9.995,3,0)</f>
        <v>0</v>
      </c>
      <c r="S55" s="42">
        <f>SaisieNote!T60</f>
        <v>9.5</v>
      </c>
      <c r="T55" s="43">
        <f t="shared" ref="T55:T60" si="110">IF(S55&gt;=9.995,3,0)</f>
        <v>0</v>
      </c>
      <c r="U55" s="59">
        <f t="shared" si="85"/>
        <v>10.5</v>
      </c>
      <c r="V55" s="45">
        <f t="shared" si="86"/>
        <v>9</v>
      </c>
      <c r="W55" s="42">
        <f>SaisieNote!V60</f>
        <v>12.5</v>
      </c>
      <c r="X55" s="43">
        <f t="shared" ref="X55:X60" si="111">IF(W55&gt;=9.995,2,0)</f>
        <v>2</v>
      </c>
      <c r="Y55" s="42">
        <f>SaisieNote!X60</f>
        <v>6</v>
      </c>
      <c r="Z55" s="43">
        <f t="shared" ref="Z55:Z60" si="112">IF(Y55&gt;=9.995,2,0)</f>
        <v>0</v>
      </c>
      <c r="AA55" s="42">
        <f>SaisieNote!Z60</f>
        <v>8.5</v>
      </c>
      <c r="AB55" s="43">
        <f t="shared" ref="AB55:AB60" si="113">IF(AA55&gt;=9.995,2,0)</f>
        <v>0</v>
      </c>
      <c r="AC55" s="59">
        <f t="shared" si="88"/>
        <v>9</v>
      </c>
      <c r="AD55" s="45">
        <f t="shared" si="89"/>
        <v>2</v>
      </c>
      <c r="AE55" s="160">
        <f t="shared" si="90"/>
        <v>10.043209876543211</v>
      </c>
      <c r="AF55" s="46">
        <f t="shared" si="91"/>
        <v>30</v>
      </c>
      <c r="AG55" s="81" t="str">
        <f t="shared" si="92"/>
        <v>Admis(e)</v>
      </c>
      <c r="AH55" s="58">
        <f>SaisieNote!AD60</f>
        <v>10.166666666666666</v>
      </c>
      <c r="AI55" s="58">
        <f t="shared" ref="AI55:AI60" si="114">IF(AH55&gt;=9.995,5,0)</f>
        <v>5</v>
      </c>
      <c r="AJ55" s="58">
        <f>SaisieNote!AG60</f>
        <v>12.333333333333334</v>
      </c>
      <c r="AK55" s="58">
        <f t="shared" ref="AK55:AK60" si="115">IF(AJ55&gt;=9.995,5,0)</f>
        <v>5</v>
      </c>
      <c r="AL55" s="58">
        <f>SaisieNote!AJ60</f>
        <v>13</v>
      </c>
      <c r="AM55" s="84">
        <f t="shared" ref="AM55:AM60" si="116">IF(AL55&gt;=9.995,5,0)</f>
        <v>5</v>
      </c>
      <c r="AN55" s="44">
        <f t="shared" si="94"/>
        <v>11.833333333333334</v>
      </c>
      <c r="AO55" s="85">
        <f t="shared" si="95"/>
        <v>15</v>
      </c>
      <c r="AP55" s="213">
        <f>SaisieNote!AL60</f>
        <v>10</v>
      </c>
      <c r="AQ55" s="213">
        <f t="shared" ref="AQ55:AQ60" si="117">IF(AP55&gt;=9.995,3,0)</f>
        <v>3</v>
      </c>
      <c r="AR55" s="213">
        <f>SaisieNote!AN60</f>
        <v>8</v>
      </c>
      <c r="AS55" s="213">
        <f t="shared" ref="AS55:AS60" si="118">IF(AR55&gt;=9.995,3,0)</f>
        <v>0</v>
      </c>
      <c r="AT55" s="213">
        <f>SaisieNote!AP60</f>
        <v>6.5</v>
      </c>
      <c r="AU55" s="84">
        <f t="shared" ref="AU55:AU60" si="119">IF(AT55&gt;=9.995,3,0)</f>
        <v>0</v>
      </c>
      <c r="AV55" s="44">
        <f t="shared" si="97"/>
        <v>8.1666666666666661</v>
      </c>
      <c r="AW55" s="85">
        <f t="shared" si="98"/>
        <v>3</v>
      </c>
      <c r="AX55" s="67">
        <f>SaisieNote!AR60</f>
        <v>10</v>
      </c>
      <c r="AY55" s="84">
        <f t="shared" ref="AY55:AY60" si="120">IF(AX55&gt;=9.995,2,0)</f>
        <v>2</v>
      </c>
      <c r="AZ55" s="67">
        <f>SaisieNote!AT60</f>
        <v>10</v>
      </c>
      <c r="BA55" s="84">
        <f t="shared" ref="BA55:BA60" si="121">IF(AZ55&gt;=9.995,2,0)</f>
        <v>2</v>
      </c>
      <c r="BB55" s="67">
        <f>SaisieNote!AV60</f>
        <v>12</v>
      </c>
      <c r="BC55" s="84">
        <f t="shared" ref="BC55:BC60" si="122">IF(BB55&gt;=9.995,2,0)</f>
        <v>2</v>
      </c>
      <c r="BD55" s="44">
        <f t="shared" si="100"/>
        <v>10.666666666666666</v>
      </c>
      <c r="BE55" s="85">
        <f t="shared" si="101"/>
        <v>6</v>
      </c>
      <c r="BF55" s="60">
        <f t="shared" si="102"/>
        <v>10.351851851851851</v>
      </c>
      <c r="BG55" s="61">
        <f t="shared" si="103"/>
        <v>30</v>
      </c>
      <c r="BH55" s="62">
        <f t="shared" si="104"/>
        <v>10.197530864197532</v>
      </c>
      <c r="BI55" s="61">
        <f t="shared" si="105"/>
        <v>60</v>
      </c>
      <c r="BJ55" s="81" t="str">
        <f t="shared" si="37"/>
        <v>Admis(e)</v>
      </c>
      <c r="BK55" s="291" t="s">
        <v>1191</v>
      </c>
      <c r="BL55" s="291" t="s">
        <v>1231</v>
      </c>
    </row>
    <row r="56" spans="1:64" ht="20.25" customHeight="1">
      <c r="A56" s="284">
        <v>46</v>
      </c>
      <c r="B56" s="176" t="s">
        <v>78</v>
      </c>
      <c r="C56" s="176" t="s">
        <v>79</v>
      </c>
      <c r="D56" s="176" t="s">
        <v>1234</v>
      </c>
      <c r="E56" s="176" t="s">
        <v>692</v>
      </c>
      <c r="F56" s="176" t="s">
        <v>81</v>
      </c>
      <c r="G56" s="152">
        <f>SaisieNote!H61</f>
        <v>10.67</v>
      </c>
      <c r="H56" s="43">
        <f t="shared" si="80"/>
        <v>5</v>
      </c>
      <c r="I56" s="42">
        <f>SaisieNote!K61</f>
        <v>10</v>
      </c>
      <c r="J56" s="43">
        <f t="shared" si="106"/>
        <v>5</v>
      </c>
      <c r="K56" s="42">
        <f>SaisieNote!N61</f>
        <v>10.33</v>
      </c>
      <c r="L56" s="43">
        <f t="shared" si="107"/>
        <v>5</v>
      </c>
      <c r="M56" s="59">
        <f t="shared" si="82"/>
        <v>10.333333333333334</v>
      </c>
      <c r="N56" s="45">
        <f t="shared" si="83"/>
        <v>15</v>
      </c>
      <c r="O56" s="42">
        <f>SaisieNote!P61</f>
        <v>10</v>
      </c>
      <c r="P56" s="43">
        <f t="shared" si="108"/>
        <v>3</v>
      </c>
      <c r="Q56" s="42">
        <f>SaisieNote!R61</f>
        <v>10</v>
      </c>
      <c r="R56" s="43">
        <f t="shared" si="109"/>
        <v>3</v>
      </c>
      <c r="S56" s="42">
        <f>SaisieNote!T61</f>
        <v>10</v>
      </c>
      <c r="T56" s="43">
        <f t="shared" si="110"/>
        <v>3</v>
      </c>
      <c r="U56" s="59">
        <f t="shared" si="85"/>
        <v>10</v>
      </c>
      <c r="V56" s="45">
        <f t="shared" si="86"/>
        <v>9</v>
      </c>
      <c r="W56" s="42">
        <f>SaisieNote!V61</f>
        <v>11</v>
      </c>
      <c r="X56" s="43">
        <f t="shared" si="111"/>
        <v>2</v>
      </c>
      <c r="Y56" s="42">
        <f>SaisieNote!X61</f>
        <v>11</v>
      </c>
      <c r="Z56" s="43">
        <f t="shared" si="112"/>
        <v>2</v>
      </c>
      <c r="AA56" s="42">
        <f>SaisieNote!Z61</f>
        <v>8</v>
      </c>
      <c r="AB56" s="43">
        <f t="shared" si="113"/>
        <v>0</v>
      </c>
      <c r="AC56" s="59">
        <f t="shared" si="88"/>
        <v>10</v>
      </c>
      <c r="AD56" s="45">
        <f t="shared" si="89"/>
        <v>6</v>
      </c>
      <c r="AE56" s="160">
        <f t="shared" si="90"/>
        <v>10.148148148148149</v>
      </c>
      <c r="AF56" s="46">
        <f t="shared" si="91"/>
        <v>30</v>
      </c>
      <c r="AG56" s="81" t="str">
        <f t="shared" si="92"/>
        <v>Admis(e)</v>
      </c>
      <c r="AH56" s="58">
        <f>SaisieNote!AD61</f>
        <v>10.5</v>
      </c>
      <c r="AI56" s="58">
        <f t="shared" si="114"/>
        <v>5</v>
      </c>
      <c r="AJ56" s="58">
        <f>SaisieNote!AG61</f>
        <v>10.33</v>
      </c>
      <c r="AK56" s="58">
        <f t="shared" si="115"/>
        <v>5</v>
      </c>
      <c r="AL56" s="58">
        <f>SaisieNote!AJ61</f>
        <v>10.5</v>
      </c>
      <c r="AM56" s="84">
        <f t="shared" si="116"/>
        <v>5</v>
      </c>
      <c r="AN56" s="44">
        <f t="shared" si="94"/>
        <v>10.443333333333333</v>
      </c>
      <c r="AO56" s="85">
        <f t="shared" si="95"/>
        <v>15</v>
      </c>
      <c r="AP56" s="213">
        <f>SaisieNote!AL61</f>
        <v>10.5</v>
      </c>
      <c r="AQ56" s="213">
        <f t="shared" si="117"/>
        <v>3</v>
      </c>
      <c r="AR56" s="213">
        <f>SaisieNote!AN61</f>
        <v>8.5</v>
      </c>
      <c r="AS56" s="213">
        <f t="shared" si="118"/>
        <v>0</v>
      </c>
      <c r="AT56" s="213">
        <f>SaisieNote!AP61</f>
        <v>12</v>
      </c>
      <c r="AU56" s="84">
        <f t="shared" si="119"/>
        <v>3</v>
      </c>
      <c r="AV56" s="44">
        <f t="shared" si="97"/>
        <v>10.333333333333334</v>
      </c>
      <c r="AW56" s="85">
        <f t="shared" si="98"/>
        <v>9</v>
      </c>
      <c r="AX56" s="67">
        <f>SaisieNote!AR61</f>
        <v>10</v>
      </c>
      <c r="AY56" s="84">
        <f t="shared" si="120"/>
        <v>2</v>
      </c>
      <c r="AZ56" s="67">
        <f>SaisieNote!AT61</f>
        <v>10</v>
      </c>
      <c r="BA56" s="84">
        <f t="shared" si="121"/>
        <v>2</v>
      </c>
      <c r="BB56" s="67">
        <f>SaisieNote!AV61</f>
        <v>8</v>
      </c>
      <c r="BC56" s="84">
        <f t="shared" si="122"/>
        <v>0</v>
      </c>
      <c r="BD56" s="44">
        <f t="shared" si="100"/>
        <v>9.3333333333333339</v>
      </c>
      <c r="BE56" s="85">
        <f t="shared" si="101"/>
        <v>4</v>
      </c>
      <c r="BF56" s="60">
        <f t="shared" si="102"/>
        <v>10.16</v>
      </c>
      <c r="BG56" s="61">
        <f t="shared" si="103"/>
        <v>30</v>
      </c>
      <c r="BH56" s="62">
        <f t="shared" si="104"/>
        <v>10.154074074074074</v>
      </c>
      <c r="BI56" s="61">
        <f t="shared" si="105"/>
        <v>60</v>
      </c>
      <c r="BJ56" s="81" t="str">
        <f t="shared" si="37"/>
        <v>Admis(e)</v>
      </c>
      <c r="BK56" s="291" t="s">
        <v>1191</v>
      </c>
      <c r="BL56" s="291" t="s">
        <v>1231</v>
      </c>
    </row>
    <row r="57" spans="1:64" ht="20.25" customHeight="1">
      <c r="A57" s="284">
        <v>47</v>
      </c>
      <c r="B57" s="176" t="s">
        <v>382</v>
      </c>
      <c r="C57" s="176" t="s">
        <v>381</v>
      </c>
      <c r="D57" s="176" t="s">
        <v>383</v>
      </c>
      <c r="E57" s="176" t="s">
        <v>693</v>
      </c>
      <c r="F57" s="176" t="s">
        <v>5</v>
      </c>
      <c r="G57" s="152">
        <f>SaisieNote!H62</f>
        <v>9.6666666666666661</v>
      </c>
      <c r="H57" s="43">
        <f t="shared" si="80"/>
        <v>0</v>
      </c>
      <c r="I57" s="42">
        <f>SaisieNote!K62</f>
        <v>11</v>
      </c>
      <c r="J57" s="43">
        <f t="shared" si="106"/>
        <v>5</v>
      </c>
      <c r="K57" s="42">
        <f>SaisieNote!N62</f>
        <v>10</v>
      </c>
      <c r="L57" s="43">
        <f t="shared" si="107"/>
        <v>5</v>
      </c>
      <c r="M57" s="59">
        <f t="shared" si="82"/>
        <v>10.222222222222221</v>
      </c>
      <c r="N57" s="45">
        <f t="shared" si="83"/>
        <v>15</v>
      </c>
      <c r="O57" s="42">
        <f>SaisieNote!P62</f>
        <v>12</v>
      </c>
      <c r="P57" s="43">
        <f t="shared" si="108"/>
        <v>3</v>
      </c>
      <c r="Q57" s="42">
        <f>SaisieNote!R62</f>
        <v>10</v>
      </c>
      <c r="R57" s="43">
        <f t="shared" si="109"/>
        <v>3</v>
      </c>
      <c r="S57" s="42">
        <f>SaisieNote!T62</f>
        <v>12.5</v>
      </c>
      <c r="T57" s="43">
        <f t="shared" si="110"/>
        <v>3</v>
      </c>
      <c r="U57" s="59">
        <f t="shared" si="85"/>
        <v>11.5</v>
      </c>
      <c r="V57" s="45">
        <f t="shared" si="86"/>
        <v>9</v>
      </c>
      <c r="W57" s="42">
        <f>SaisieNote!V62</f>
        <v>4</v>
      </c>
      <c r="X57" s="43">
        <f t="shared" si="111"/>
        <v>0</v>
      </c>
      <c r="Y57" s="42">
        <f>SaisieNote!X62</f>
        <v>3</v>
      </c>
      <c r="Z57" s="43">
        <f t="shared" si="112"/>
        <v>0</v>
      </c>
      <c r="AA57" s="42">
        <f>SaisieNote!Z62</f>
        <v>10.5</v>
      </c>
      <c r="AB57" s="43">
        <f t="shared" si="113"/>
        <v>2</v>
      </c>
      <c r="AC57" s="59">
        <f t="shared" si="88"/>
        <v>5.833333333333333</v>
      </c>
      <c r="AD57" s="45">
        <f t="shared" si="89"/>
        <v>2</v>
      </c>
      <c r="AE57" s="160">
        <f t="shared" si="90"/>
        <v>9.6728395061728385</v>
      </c>
      <c r="AF57" s="46">
        <f t="shared" si="91"/>
        <v>26</v>
      </c>
      <c r="AG57" s="81" t="str">
        <f t="shared" si="92"/>
        <v>Rattrapage</v>
      </c>
      <c r="AH57" s="58">
        <f>SaisieNote!AD62</f>
        <v>7.5</v>
      </c>
      <c r="AI57" s="58">
        <f t="shared" si="114"/>
        <v>0</v>
      </c>
      <c r="AJ57" s="58">
        <f>SaisieNote!AG62</f>
        <v>8</v>
      </c>
      <c r="AK57" s="58">
        <f t="shared" si="115"/>
        <v>0</v>
      </c>
      <c r="AL57" s="58">
        <f>SaisieNote!AJ62</f>
        <v>12.67</v>
      </c>
      <c r="AM57" s="84">
        <f t="shared" si="116"/>
        <v>5</v>
      </c>
      <c r="AN57" s="44">
        <f t="shared" si="94"/>
        <v>9.39</v>
      </c>
      <c r="AO57" s="85">
        <f t="shared" si="95"/>
        <v>5</v>
      </c>
      <c r="AP57" s="213">
        <f>SaisieNote!AL62</f>
        <v>5.5</v>
      </c>
      <c r="AQ57" s="213">
        <f t="shared" si="117"/>
        <v>0</v>
      </c>
      <c r="AR57" s="213">
        <f>SaisieNote!AN62</f>
        <v>10</v>
      </c>
      <c r="AS57" s="213">
        <f t="shared" si="118"/>
        <v>3</v>
      </c>
      <c r="AT57" s="213">
        <f>SaisieNote!AP62</f>
        <v>15</v>
      </c>
      <c r="AU57" s="84">
        <f t="shared" si="119"/>
        <v>3</v>
      </c>
      <c r="AV57" s="44">
        <f t="shared" si="97"/>
        <v>10.166666666666666</v>
      </c>
      <c r="AW57" s="85">
        <f t="shared" si="98"/>
        <v>9</v>
      </c>
      <c r="AX57" s="67">
        <f>SaisieNote!AR62</f>
        <v>8</v>
      </c>
      <c r="AY57" s="84">
        <f t="shared" si="120"/>
        <v>0</v>
      </c>
      <c r="AZ57" s="67">
        <f>SaisieNote!AT62</f>
        <v>10</v>
      </c>
      <c r="BA57" s="84">
        <f t="shared" si="121"/>
        <v>2</v>
      </c>
      <c r="BB57" s="67">
        <f>SaisieNote!AV62</f>
        <v>11</v>
      </c>
      <c r="BC57" s="84">
        <f t="shared" si="122"/>
        <v>2</v>
      </c>
      <c r="BD57" s="44">
        <f t="shared" si="100"/>
        <v>9.6666666666666661</v>
      </c>
      <c r="BE57" s="85">
        <f t="shared" si="101"/>
        <v>4</v>
      </c>
      <c r="BF57" s="60">
        <f t="shared" si="102"/>
        <v>9.7103703703703701</v>
      </c>
      <c r="BG57" s="61">
        <f t="shared" si="103"/>
        <v>18</v>
      </c>
      <c r="BH57" s="62">
        <f t="shared" si="104"/>
        <v>9.6916049382716043</v>
      </c>
      <c r="BI57" s="61">
        <f t="shared" si="105"/>
        <v>44</v>
      </c>
      <c r="BJ57" s="295" t="s">
        <v>500</v>
      </c>
      <c r="BK57" s="291" t="s">
        <v>1191</v>
      </c>
      <c r="BL57" s="291" t="s">
        <v>1191</v>
      </c>
    </row>
    <row r="58" spans="1:64" ht="20.25" customHeight="1">
      <c r="A58" s="284">
        <v>48</v>
      </c>
      <c r="B58" s="176" t="s">
        <v>83</v>
      </c>
      <c r="C58" s="176" t="s">
        <v>82</v>
      </c>
      <c r="D58" s="176" t="s">
        <v>84</v>
      </c>
      <c r="E58" s="176" t="s">
        <v>694</v>
      </c>
      <c r="F58" s="176" t="s">
        <v>5</v>
      </c>
      <c r="G58" s="152">
        <f>SaisieNote!H63</f>
        <v>8.8333333333333339</v>
      </c>
      <c r="H58" s="43">
        <f t="shared" si="80"/>
        <v>0</v>
      </c>
      <c r="I58" s="42">
        <f>SaisieNote!K63</f>
        <v>7.666666666666667</v>
      </c>
      <c r="J58" s="43">
        <f t="shared" si="106"/>
        <v>0</v>
      </c>
      <c r="K58" s="42">
        <f>SaisieNote!N63</f>
        <v>13.166666666666666</v>
      </c>
      <c r="L58" s="43">
        <f t="shared" si="107"/>
        <v>5</v>
      </c>
      <c r="M58" s="59">
        <f t="shared" si="82"/>
        <v>9.8888888888888875</v>
      </c>
      <c r="N58" s="45">
        <f t="shared" si="83"/>
        <v>5</v>
      </c>
      <c r="O58" s="42">
        <f>SaisieNote!P63</f>
        <v>12</v>
      </c>
      <c r="P58" s="43">
        <f t="shared" si="108"/>
        <v>3</v>
      </c>
      <c r="Q58" s="42">
        <f>SaisieNote!R63</f>
        <v>8</v>
      </c>
      <c r="R58" s="43">
        <f t="shared" si="109"/>
        <v>0</v>
      </c>
      <c r="S58" s="42">
        <f>SaisieNote!T63</f>
        <v>9</v>
      </c>
      <c r="T58" s="43">
        <f t="shared" si="110"/>
        <v>0</v>
      </c>
      <c r="U58" s="59">
        <f t="shared" si="85"/>
        <v>9.6666666666666661</v>
      </c>
      <c r="V58" s="45">
        <f t="shared" si="86"/>
        <v>3</v>
      </c>
      <c r="W58" s="42">
        <f>SaisieNote!V63</f>
        <v>1.5</v>
      </c>
      <c r="X58" s="43">
        <f t="shared" si="111"/>
        <v>0</v>
      </c>
      <c r="Y58" s="42">
        <f>SaisieNote!X63</f>
        <v>6</v>
      </c>
      <c r="Z58" s="43">
        <f t="shared" si="112"/>
        <v>0</v>
      </c>
      <c r="AA58" s="42">
        <f>SaisieNote!Z63</f>
        <v>12.5</v>
      </c>
      <c r="AB58" s="43">
        <f t="shared" si="113"/>
        <v>2</v>
      </c>
      <c r="AC58" s="59">
        <f t="shared" si="88"/>
        <v>6.666666666666667</v>
      </c>
      <c r="AD58" s="45">
        <f t="shared" si="89"/>
        <v>2</v>
      </c>
      <c r="AE58" s="160">
        <f t="shared" si="90"/>
        <v>9.0987654320987659</v>
      </c>
      <c r="AF58" s="46">
        <f t="shared" si="91"/>
        <v>10</v>
      </c>
      <c r="AG58" s="81" t="s">
        <v>1191</v>
      </c>
      <c r="AH58" s="58">
        <f>SaisieNote!AD63</f>
        <v>10.166666666666666</v>
      </c>
      <c r="AI58" s="58">
        <f t="shared" si="114"/>
        <v>5</v>
      </c>
      <c r="AJ58" s="58">
        <f>SaisieNote!AG63</f>
        <v>10.33</v>
      </c>
      <c r="AK58" s="58">
        <f t="shared" si="115"/>
        <v>5</v>
      </c>
      <c r="AL58" s="58">
        <f>SaisieNote!AJ63</f>
        <v>10.83</v>
      </c>
      <c r="AM58" s="84">
        <f t="shared" si="116"/>
        <v>5</v>
      </c>
      <c r="AN58" s="44">
        <f t="shared" si="94"/>
        <v>10.442222222222222</v>
      </c>
      <c r="AO58" s="85">
        <f t="shared" si="95"/>
        <v>15</v>
      </c>
      <c r="AP58" s="213">
        <f>SaisieNote!AL63</f>
        <v>11.5</v>
      </c>
      <c r="AQ58" s="213">
        <f t="shared" si="117"/>
        <v>3</v>
      </c>
      <c r="AR58" s="213">
        <f>SaisieNote!AN63</f>
        <v>8.5</v>
      </c>
      <c r="AS58" s="213">
        <f t="shared" si="118"/>
        <v>0</v>
      </c>
      <c r="AT58" s="213">
        <f>SaisieNote!AP63</f>
        <v>7</v>
      </c>
      <c r="AU58" s="84">
        <f t="shared" si="119"/>
        <v>0</v>
      </c>
      <c r="AV58" s="44">
        <f t="shared" si="97"/>
        <v>9</v>
      </c>
      <c r="AW58" s="85">
        <f t="shared" si="98"/>
        <v>3</v>
      </c>
      <c r="AX58" s="67">
        <f>SaisieNote!AR63</f>
        <v>10</v>
      </c>
      <c r="AY58" s="84">
        <f t="shared" si="120"/>
        <v>2</v>
      </c>
      <c r="AZ58" s="67">
        <f>SaisieNote!AT63</f>
        <v>6</v>
      </c>
      <c r="BA58" s="84">
        <f t="shared" si="121"/>
        <v>0</v>
      </c>
      <c r="BB58" s="67">
        <f>SaisieNote!AV63</f>
        <v>13</v>
      </c>
      <c r="BC58" s="84">
        <f t="shared" si="122"/>
        <v>2</v>
      </c>
      <c r="BD58" s="44">
        <f t="shared" si="100"/>
        <v>9.6666666666666661</v>
      </c>
      <c r="BE58" s="85">
        <f t="shared" si="101"/>
        <v>4</v>
      </c>
      <c r="BF58" s="60">
        <f t="shared" si="102"/>
        <v>9.7891358024691364</v>
      </c>
      <c r="BG58" s="61">
        <f t="shared" si="103"/>
        <v>22</v>
      </c>
      <c r="BH58" s="62">
        <f t="shared" si="104"/>
        <v>9.4439506172839511</v>
      </c>
      <c r="BI58" s="61">
        <f t="shared" si="105"/>
        <v>32</v>
      </c>
      <c r="BJ58" s="295" t="s">
        <v>500</v>
      </c>
      <c r="BK58" s="291" t="s">
        <v>1191</v>
      </c>
      <c r="BL58" s="291" t="s">
        <v>1191</v>
      </c>
    </row>
    <row r="59" spans="1:64" ht="20.25" customHeight="1">
      <c r="A59" s="284">
        <v>49</v>
      </c>
      <c r="B59" s="176" t="s">
        <v>696</v>
      </c>
      <c r="C59" s="176" t="s">
        <v>698</v>
      </c>
      <c r="D59" s="176" t="s">
        <v>52</v>
      </c>
      <c r="E59" s="176" t="s">
        <v>697</v>
      </c>
      <c r="F59" s="176" t="s">
        <v>50</v>
      </c>
      <c r="G59" s="152">
        <f>SaisieNote!H64</f>
        <v>10.333333333333334</v>
      </c>
      <c r="H59" s="43">
        <f t="shared" si="80"/>
        <v>5</v>
      </c>
      <c r="I59" s="42">
        <f>SaisieNote!K64</f>
        <v>10.333333333333334</v>
      </c>
      <c r="J59" s="43">
        <f t="shared" si="106"/>
        <v>5</v>
      </c>
      <c r="K59" s="42">
        <f>SaisieNote!N64</f>
        <v>10.833333333333334</v>
      </c>
      <c r="L59" s="43">
        <f t="shared" si="107"/>
        <v>5</v>
      </c>
      <c r="M59" s="59">
        <f t="shared" si="82"/>
        <v>10.5</v>
      </c>
      <c r="N59" s="45">
        <f t="shared" si="83"/>
        <v>15</v>
      </c>
      <c r="O59" s="42">
        <f>SaisieNote!P64</f>
        <v>12</v>
      </c>
      <c r="P59" s="43">
        <f t="shared" si="108"/>
        <v>3</v>
      </c>
      <c r="Q59" s="42">
        <f>SaisieNote!R64</f>
        <v>11.5</v>
      </c>
      <c r="R59" s="43">
        <f t="shared" si="109"/>
        <v>3</v>
      </c>
      <c r="S59" s="42">
        <f>SaisieNote!T64</f>
        <v>10.5</v>
      </c>
      <c r="T59" s="43">
        <f t="shared" si="110"/>
        <v>3</v>
      </c>
      <c r="U59" s="59">
        <f t="shared" si="85"/>
        <v>11.333333333333334</v>
      </c>
      <c r="V59" s="45">
        <f t="shared" si="86"/>
        <v>9</v>
      </c>
      <c r="W59" s="42">
        <f>SaisieNote!V64</f>
        <v>8.5</v>
      </c>
      <c r="X59" s="43">
        <f t="shared" si="111"/>
        <v>0</v>
      </c>
      <c r="Y59" s="42">
        <f>SaisieNote!X64</f>
        <v>14</v>
      </c>
      <c r="Z59" s="43">
        <f t="shared" si="112"/>
        <v>2</v>
      </c>
      <c r="AA59" s="42">
        <f>SaisieNote!Z64</f>
        <v>9</v>
      </c>
      <c r="AB59" s="43">
        <f t="shared" si="113"/>
        <v>0</v>
      </c>
      <c r="AC59" s="59">
        <f t="shared" si="88"/>
        <v>10.5</v>
      </c>
      <c r="AD59" s="45">
        <f t="shared" si="89"/>
        <v>6</v>
      </c>
      <c r="AE59" s="160">
        <f t="shared" si="90"/>
        <v>10.777777777777779</v>
      </c>
      <c r="AF59" s="46">
        <f t="shared" si="91"/>
        <v>30</v>
      </c>
      <c r="AG59" s="81" t="str">
        <f t="shared" si="92"/>
        <v>Admis(e)</v>
      </c>
      <c r="AH59" s="58">
        <f>SaisieNote!AD64</f>
        <v>10.833333333333334</v>
      </c>
      <c r="AI59" s="58">
        <f t="shared" si="114"/>
        <v>5</v>
      </c>
      <c r="AJ59" s="58">
        <f>SaisieNote!AG64</f>
        <v>11</v>
      </c>
      <c r="AK59" s="58">
        <f t="shared" si="115"/>
        <v>5</v>
      </c>
      <c r="AL59" s="58">
        <f>SaisieNote!AJ64</f>
        <v>13.666666666666666</v>
      </c>
      <c r="AM59" s="84">
        <f t="shared" si="116"/>
        <v>5</v>
      </c>
      <c r="AN59" s="44">
        <f t="shared" si="94"/>
        <v>11.833333333333334</v>
      </c>
      <c r="AO59" s="85">
        <f t="shared" si="95"/>
        <v>15</v>
      </c>
      <c r="AP59" s="213">
        <f>SaisieNote!AL64</f>
        <v>10</v>
      </c>
      <c r="AQ59" s="213">
        <f t="shared" si="117"/>
        <v>3</v>
      </c>
      <c r="AR59" s="213">
        <f>SaisieNote!AN64</f>
        <v>9</v>
      </c>
      <c r="AS59" s="213">
        <f t="shared" si="118"/>
        <v>0</v>
      </c>
      <c r="AT59" s="213">
        <f>SaisieNote!AP64</f>
        <v>14</v>
      </c>
      <c r="AU59" s="84">
        <f t="shared" si="119"/>
        <v>3</v>
      </c>
      <c r="AV59" s="44">
        <f t="shared" si="97"/>
        <v>11</v>
      </c>
      <c r="AW59" s="85">
        <f t="shared" si="98"/>
        <v>9</v>
      </c>
      <c r="AX59" s="67">
        <f>SaisieNote!AR64</f>
        <v>7</v>
      </c>
      <c r="AY59" s="84">
        <f t="shared" si="120"/>
        <v>0</v>
      </c>
      <c r="AZ59" s="67">
        <f>SaisieNote!AT64</f>
        <v>10</v>
      </c>
      <c r="BA59" s="84">
        <f t="shared" si="121"/>
        <v>2</v>
      </c>
      <c r="BB59" s="67">
        <f>SaisieNote!AV64</f>
        <v>10</v>
      </c>
      <c r="BC59" s="84">
        <f t="shared" si="122"/>
        <v>2</v>
      </c>
      <c r="BD59" s="44">
        <f t="shared" si="100"/>
        <v>9</v>
      </c>
      <c r="BE59" s="85">
        <f t="shared" si="101"/>
        <v>4</v>
      </c>
      <c r="BF59" s="60">
        <f t="shared" si="102"/>
        <v>10.925925925925926</v>
      </c>
      <c r="BG59" s="61">
        <f t="shared" si="103"/>
        <v>30</v>
      </c>
      <c r="BH59" s="62">
        <f t="shared" si="104"/>
        <v>10.851851851851851</v>
      </c>
      <c r="BI59" s="61">
        <f t="shared" si="105"/>
        <v>60</v>
      </c>
      <c r="BJ59" s="81" t="str">
        <f t="shared" si="37"/>
        <v>Admis(e)</v>
      </c>
      <c r="BK59" s="291" t="s">
        <v>1191</v>
      </c>
      <c r="BL59" s="291" t="s">
        <v>1231</v>
      </c>
    </row>
    <row r="60" spans="1:64" ht="20.25" customHeight="1">
      <c r="A60" s="284">
        <v>50</v>
      </c>
      <c r="B60" s="176" t="s">
        <v>388</v>
      </c>
      <c r="C60" s="176" t="s">
        <v>389</v>
      </c>
      <c r="D60" s="176" t="s">
        <v>12</v>
      </c>
      <c r="E60" s="176" t="s">
        <v>703</v>
      </c>
      <c r="F60" s="176" t="s">
        <v>45</v>
      </c>
      <c r="G60" s="152">
        <f>SaisieNote!H65</f>
        <v>11.5</v>
      </c>
      <c r="H60" s="43">
        <f t="shared" si="80"/>
        <v>5</v>
      </c>
      <c r="I60" s="42">
        <f>SaisieNote!K65</f>
        <v>9.5</v>
      </c>
      <c r="J60" s="43">
        <f t="shared" si="106"/>
        <v>0</v>
      </c>
      <c r="K60" s="42">
        <f>SaisieNote!N65</f>
        <v>10.67</v>
      </c>
      <c r="L60" s="43">
        <f t="shared" si="107"/>
        <v>5</v>
      </c>
      <c r="M60" s="59">
        <f t="shared" si="82"/>
        <v>10.556666666666667</v>
      </c>
      <c r="N60" s="45">
        <f t="shared" si="83"/>
        <v>15</v>
      </c>
      <c r="O60" s="42">
        <f>SaisieNote!P65</f>
        <v>10</v>
      </c>
      <c r="P60" s="43">
        <f t="shared" si="108"/>
        <v>3</v>
      </c>
      <c r="Q60" s="42">
        <f>SaisieNote!R65</f>
        <v>10</v>
      </c>
      <c r="R60" s="43">
        <f t="shared" si="109"/>
        <v>3</v>
      </c>
      <c r="S60" s="42">
        <f>SaisieNote!T65</f>
        <v>10</v>
      </c>
      <c r="T60" s="43">
        <f t="shared" si="110"/>
        <v>3</v>
      </c>
      <c r="U60" s="59">
        <f t="shared" si="85"/>
        <v>10</v>
      </c>
      <c r="V60" s="45">
        <f t="shared" si="86"/>
        <v>9</v>
      </c>
      <c r="W60" s="42">
        <f>SaisieNote!V65</f>
        <v>5</v>
      </c>
      <c r="X60" s="43">
        <f t="shared" si="111"/>
        <v>0</v>
      </c>
      <c r="Y60" s="42">
        <f>SaisieNote!X65</f>
        <v>10.5</v>
      </c>
      <c r="Z60" s="43">
        <f t="shared" si="112"/>
        <v>2</v>
      </c>
      <c r="AA60" s="42">
        <f>SaisieNote!Z65</f>
        <v>11</v>
      </c>
      <c r="AB60" s="43">
        <f t="shared" si="113"/>
        <v>2</v>
      </c>
      <c r="AC60" s="59">
        <f t="shared" si="88"/>
        <v>8.8333333333333339</v>
      </c>
      <c r="AD60" s="45">
        <f t="shared" si="89"/>
        <v>4</v>
      </c>
      <c r="AE60" s="160">
        <f t="shared" si="90"/>
        <v>9.9881481481481487</v>
      </c>
      <c r="AF60" s="46">
        <f t="shared" si="91"/>
        <v>28</v>
      </c>
      <c r="AG60" s="81" t="str">
        <f t="shared" si="92"/>
        <v>Rattrapage</v>
      </c>
      <c r="AH60" s="58">
        <f>SaisieNote!AD65</f>
        <v>10</v>
      </c>
      <c r="AI60" s="58">
        <f t="shared" si="114"/>
        <v>5</v>
      </c>
      <c r="AJ60" s="58">
        <f>SaisieNote!AG65</f>
        <v>13.67</v>
      </c>
      <c r="AK60" s="58">
        <f t="shared" si="115"/>
        <v>5</v>
      </c>
      <c r="AL60" s="58">
        <f>SaisieNote!AJ65</f>
        <v>10.33</v>
      </c>
      <c r="AM60" s="84">
        <f t="shared" si="116"/>
        <v>5</v>
      </c>
      <c r="AN60" s="44">
        <f t="shared" si="94"/>
        <v>11.333333333333334</v>
      </c>
      <c r="AO60" s="85">
        <f t="shared" si="95"/>
        <v>15</v>
      </c>
      <c r="AP60" s="213">
        <f>SaisieNote!AL65</f>
        <v>10</v>
      </c>
      <c r="AQ60" s="213">
        <f t="shared" si="117"/>
        <v>3</v>
      </c>
      <c r="AR60" s="213">
        <f>SaisieNote!AN65</f>
        <v>10</v>
      </c>
      <c r="AS60" s="213">
        <f t="shared" si="118"/>
        <v>3</v>
      </c>
      <c r="AT60" s="213">
        <f>SaisieNote!AP65</f>
        <v>6.5</v>
      </c>
      <c r="AU60" s="84">
        <f t="shared" si="119"/>
        <v>0</v>
      </c>
      <c r="AV60" s="44">
        <f t="shared" si="97"/>
        <v>8.8333333333333339</v>
      </c>
      <c r="AW60" s="85">
        <f t="shared" si="98"/>
        <v>6</v>
      </c>
      <c r="AX60" s="67">
        <f>SaisieNote!AR65</f>
        <v>10</v>
      </c>
      <c r="AY60" s="84">
        <f t="shared" si="120"/>
        <v>2</v>
      </c>
      <c r="AZ60" s="67">
        <f>SaisieNote!AT65</f>
        <v>10</v>
      </c>
      <c r="BA60" s="84">
        <f t="shared" si="121"/>
        <v>2</v>
      </c>
      <c r="BB60" s="67">
        <f>SaisieNote!AV65</f>
        <v>9</v>
      </c>
      <c r="BC60" s="84">
        <f t="shared" si="122"/>
        <v>0</v>
      </c>
      <c r="BD60" s="44">
        <f t="shared" si="100"/>
        <v>9.6666666666666661</v>
      </c>
      <c r="BE60" s="85">
        <f t="shared" si="101"/>
        <v>4</v>
      </c>
      <c r="BF60" s="60">
        <f t="shared" si="102"/>
        <v>10.12962962962963</v>
      </c>
      <c r="BG60" s="61">
        <f t="shared" si="103"/>
        <v>30</v>
      </c>
      <c r="BH60" s="62">
        <f t="shared" si="104"/>
        <v>10.058888888888889</v>
      </c>
      <c r="BI60" s="61">
        <f t="shared" si="105"/>
        <v>60</v>
      </c>
      <c r="BJ60" s="81" t="str">
        <f t="shared" si="37"/>
        <v>Admis(e)</v>
      </c>
      <c r="BK60" s="291" t="s">
        <v>1191</v>
      </c>
      <c r="BL60" s="291" t="s">
        <v>1191</v>
      </c>
    </row>
    <row r="61" spans="1:64" s="266" customFormat="1" ht="20.25" customHeight="1">
      <c r="A61" s="284">
        <v>51</v>
      </c>
      <c r="B61" s="255" t="s">
        <v>704</v>
      </c>
      <c r="C61" s="255" t="s">
        <v>706</v>
      </c>
      <c r="D61" s="255" t="s">
        <v>707</v>
      </c>
      <c r="E61" s="255" t="s">
        <v>705</v>
      </c>
      <c r="F61" s="255" t="s">
        <v>67</v>
      </c>
      <c r="G61" s="258">
        <f>SaisieNote!H66</f>
        <v>10.333333333333334</v>
      </c>
      <c r="H61" s="257">
        <f t="shared" ref="H61:L72" si="123">IF(G61&gt;=9.995,5,0)</f>
        <v>5</v>
      </c>
      <c r="I61" s="258">
        <f>SaisieNote!K66</f>
        <v>5.333333333333333</v>
      </c>
      <c r="J61" s="257">
        <f t="shared" si="123"/>
        <v>0</v>
      </c>
      <c r="K61" s="258">
        <f>SaisieNote!N66</f>
        <v>12.5</v>
      </c>
      <c r="L61" s="257">
        <f t="shared" si="123"/>
        <v>5</v>
      </c>
      <c r="M61" s="259">
        <f t="shared" ref="M61:M81" si="124">((G61*4)+(I61*4)+(K61*4))/12</f>
        <v>9.3888888888888893</v>
      </c>
      <c r="N61" s="257">
        <f t="shared" ref="N61:N81" si="125">IF(M61&gt;=9.995,15,H61+J61+L61)</f>
        <v>10</v>
      </c>
      <c r="O61" s="258">
        <f>SaisieNote!P66</f>
        <v>15.5</v>
      </c>
      <c r="P61" s="257">
        <f t="shared" ref="P61:T72" si="126">IF(O61&gt;=9.995,3,0)</f>
        <v>3</v>
      </c>
      <c r="Q61" s="258">
        <f>SaisieNote!R66</f>
        <v>3</v>
      </c>
      <c r="R61" s="257">
        <f t="shared" si="126"/>
        <v>0</v>
      </c>
      <c r="S61" s="258">
        <f>SaisieNote!T66</f>
        <v>7.5</v>
      </c>
      <c r="T61" s="257">
        <f t="shared" si="126"/>
        <v>0</v>
      </c>
      <c r="U61" s="259">
        <f t="shared" ref="U61:U81" si="127">((O61*3)+(Q61*3)+(S61*3))/9</f>
        <v>8.6666666666666661</v>
      </c>
      <c r="V61" s="257">
        <f t="shared" ref="V61:V81" si="128">IF(U61&gt;=9.995,9,P61+R61+T61)</f>
        <v>3</v>
      </c>
      <c r="W61" s="258">
        <f>SaisieNote!V66</f>
        <v>5</v>
      </c>
      <c r="X61" s="257">
        <f t="shared" ref="X61:AB72" si="129">IF(W61&gt;=9.995,2,0)</f>
        <v>0</v>
      </c>
      <c r="Y61" s="258">
        <f>SaisieNote!X66</f>
        <v>6</v>
      </c>
      <c r="Z61" s="257">
        <f t="shared" si="129"/>
        <v>0</v>
      </c>
      <c r="AA61" s="258">
        <f>SaisieNote!Z66</f>
        <v>10</v>
      </c>
      <c r="AB61" s="257">
        <f t="shared" si="129"/>
        <v>2</v>
      </c>
      <c r="AC61" s="259">
        <f t="shared" ref="AC61:AC81" si="130">((W61*2)+(Y61*2)+(AA61*2))/6</f>
        <v>7</v>
      </c>
      <c r="AD61" s="257">
        <f t="shared" ref="AD61:AD81" si="131">IF(AC61&gt;=9.995,6,X61+Z61+AB61)</f>
        <v>2</v>
      </c>
      <c r="AE61" s="259">
        <f t="shared" ref="AE61:AE81" si="132">((M61*12)+(U61*9)+(AC61*6))/27</f>
        <v>8.6172839506172849</v>
      </c>
      <c r="AF61" s="260">
        <f t="shared" ref="AF61:AF81" si="133">IF(AE61&gt;=9.995,30,N61+V61+AD61)</f>
        <v>15</v>
      </c>
      <c r="AG61" s="261" t="str">
        <f t="shared" ref="AG61:AG81" si="134">IF(AE61&gt;=9.995,"Admis(e)","Rattrapage")</f>
        <v>Rattrapage</v>
      </c>
      <c r="AH61" s="259">
        <f>SaisieNote!AD66</f>
        <v>7</v>
      </c>
      <c r="AI61" s="259">
        <f t="shared" ref="AI61:AM72" si="135">IF(AH61&gt;=9.995,5,0)</f>
        <v>0</v>
      </c>
      <c r="AJ61" s="259">
        <f>SaisieNote!AG66</f>
        <v>9.5</v>
      </c>
      <c r="AK61" s="259">
        <f t="shared" si="135"/>
        <v>0</v>
      </c>
      <c r="AL61" s="259">
        <f>SaisieNote!AJ66</f>
        <v>12.5</v>
      </c>
      <c r="AM61" s="263">
        <f t="shared" si="135"/>
        <v>5</v>
      </c>
      <c r="AN61" s="258">
        <f t="shared" ref="AN61:AN81" si="136">((AH61*4)+(AJ61*4)+(AL61*4))/12</f>
        <v>9.6666666666666661</v>
      </c>
      <c r="AO61" s="264">
        <f t="shared" ref="AO61:AO81" si="137">IF(AN61&gt;=9.995,15,AI61+AK61+AM61)</f>
        <v>5</v>
      </c>
      <c r="AP61" s="259">
        <f>SaisieNote!AL66</f>
        <v>3.5</v>
      </c>
      <c r="AQ61" s="259">
        <f t="shared" ref="AQ61:AU72" si="138">IF(AP61&gt;=9.995,3,0)</f>
        <v>0</v>
      </c>
      <c r="AR61" s="259">
        <f>SaisieNote!AN66</f>
        <v>6</v>
      </c>
      <c r="AS61" s="259">
        <f t="shared" si="138"/>
        <v>0</v>
      </c>
      <c r="AT61" s="259">
        <f>SaisieNote!AP66</f>
        <v>6</v>
      </c>
      <c r="AU61" s="263">
        <f t="shared" si="138"/>
        <v>0</v>
      </c>
      <c r="AV61" s="258">
        <f t="shared" ref="AV61:AV81" si="139">((AP61*3)+(AR61*3)+(AT61*3))/9</f>
        <v>5.166666666666667</v>
      </c>
      <c r="AW61" s="264">
        <f t="shared" ref="AW61:AW81" si="140">IF(AV61&gt;=9.995,9,AQ61+AS61+AU61)</f>
        <v>0</v>
      </c>
      <c r="AX61" s="267">
        <f>SaisieNote!AR66</f>
        <v>10.5</v>
      </c>
      <c r="AY61" s="263">
        <f t="shared" ref="AY61:BC72" si="141">IF(AX61&gt;=9.995,2,0)</f>
        <v>2</v>
      </c>
      <c r="AZ61" s="267">
        <f>SaisieNote!AT66</f>
        <v>7</v>
      </c>
      <c r="BA61" s="263">
        <f t="shared" si="141"/>
        <v>0</v>
      </c>
      <c r="BB61" s="267">
        <f>SaisieNote!AV66</f>
        <v>10.5</v>
      </c>
      <c r="BC61" s="263">
        <f t="shared" si="141"/>
        <v>2</v>
      </c>
      <c r="BD61" s="258">
        <f t="shared" ref="BD61:BD81" si="142">((AX61*2)+(AZ61*2)+(BB61*2))/6</f>
        <v>9.3333333333333339</v>
      </c>
      <c r="BE61" s="264">
        <f t="shared" ref="BE61:BE81" si="143">IF(BD61&gt;=9.995,6,AY61+BA61+BC61)</f>
        <v>4</v>
      </c>
      <c r="BF61" s="258">
        <f t="shared" ref="BF61:BF81" si="144">((AN61*12)+(AV61*9)+(BD61*6))/27</f>
        <v>8.0925925925925934</v>
      </c>
      <c r="BG61" s="265">
        <f t="shared" ref="BG61:BG81" si="145">IF(BF61&gt;=9.995,30,AO61+AW61+BE61)</f>
        <v>9</v>
      </c>
      <c r="BH61" s="262">
        <f t="shared" ref="BH61:BH81" si="146">(AE61+BF61)/2</f>
        <v>8.3549382716049401</v>
      </c>
      <c r="BI61" s="265">
        <f t="shared" ref="BI61:BI81" si="147">IF(BH61&gt;=9.995,60,AF61+BG61)</f>
        <v>24</v>
      </c>
      <c r="BJ61" s="261" t="str">
        <f t="shared" si="37"/>
        <v>Ajourné(e )</v>
      </c>
      <c r="BK61" s="291" t="s">
        <v>1191</v>
      </c>
      <c r="BL61" s="291" t="s">
        <v>1191</v>
      </c>
    </row>
    <row r="62" spans="1:64" ht="20.25" customHeight="1">
      <c r="A62" s="284">
        <v>52</v>
      </c>
      <c r="B62" s="176" t="s">
        <v>390</v>
      </c>
      <c r="C62" s="176" t="s">
        <v>85</v>
      </c>
      <c r="D62" s="176" t="s">
        <v>37</v>
      </c>
      <c r="E62" s="176" t="s">
        <v>708</v>
      </c>
      <c r="F62" s="176" t="s">
        <v>50</v>
      </c>
      <c r="G62" s="42">
        <f>SaisieNote!H67</f>
        <v>10.67</v>
      </c>
      <c r="H62" s="43">
        <f t="shared" si="123"/>
        <v>5</v>
      </c>
      <c r="I62" s="42">
        <f>SaisieNote!K67</f>
        <v>11.833333333333334</v>
      </c>
      <c r="J62" s="43">
        <f t="shared" si="123"/>
        <v>5</v>
      </c>
      <c r="K62" s="42">
        <f>SaisieNote!N67</f>
        <v>10.83</v>
      </c>
      <c r="L62" s="43">
        <f t="shared" si="123"/>
        <v>5</v>
      </c>
      <c r="M62" s="59">
        <f t="shared" si="124"/>
        <v>11.111111111111112</v>
      </c>
      <c r="N62" s="45">
        <f t="shared" si="125"/>
        <v>15</v>
      </c>
      <c r="O62" s="42">
        <f>SaisieNote!P67</f>
        <v>10</v>
      </c>
      <c r="P62" s="43">
        <f t="shared" si="126"/>
        <v>3</v>
      </c>
      <c r="Q62" s="42">
        <f>SaisieNote!R67</f>
        <v>9</v>
      </c>
      <c r="R62" s="43">
        <f t="shared" si="126"/>
        <v>0</v>
      </c>
      <c r="S62" s="42">
        <f>SaisieNote!T67</f>
        <v>16</v>
      </c>
      <c r="T62" s="43">
        <f t="shared" si="126"/>
        <v>3</v>
      </c>
      <c r="U62" s="59">
        <f t="shared" si="127"/>
        <v>11.666666666666666</v>
      </c>
      <c r="V62" s="45">
        <f t="shared" si="128"/>
        <v>9</v>
      </c>
      <c r="W62" s="42">
        <f>SaisieNote!V67</f>
        <v>7.5</v>
      </c>
      <c r="X62" s="43">
        <f t="shared" si="129"/>
        <v>0</v>
      </c>
      <c r="Y62" s="42">
        <f>SaisieNote!X67</f>
        <v>11.5</v>
      </c>
      <c r="Z62" s="43">
        <f t="shared" si="129"/>
        <v>2</v>
      </c>
      <c r="AA62" s="42">
        <f>SaisieNote!Z67</f>
        <v>10</v>
      </c>
      <c r="AB62" s="43">
        <f t="shared" si="129"/>
        <v>2</v>
      </c>
      <c r="AC62" s="59">
        <f t="shared" si="130"/>
        <v>9.6666666666666661</v>
      </c>
      <c r="AD62" s="45">
        <f t="shared" si="131"/>
        <v>4</v>
      </c>
      <c r="AE62" s="160">
        <f t="shared" si="132"/>
        <v>10.97530864197531</v>
      </c>
      <c r="AF62" s="46">
        <f t="shared" si="133"/>
        <v>30</v>
      </c>
      <c r="AG62" s="81" t="str">
        <f t="shared" si="134"/>
        <v>Admis(e)</v>
      </c>
      <c r="AH62" s="58">
        <f>SaisieNote!AD67</f>
        <v>9.33</v>
      </c>
      <c r="AI62" s="58">
        <f t="shared" si="135"/>
        <v>0</v>
      </c>
      <c r="AJ62" s="58">
        <f>SaisieNote!AG67</f>
        <v>10.17</v>
      </c>
      <c r="AK62" s="58">
        <f t="shared" si="135"/>
        <v>5</v>
      </c>
      <c r="AL62" s="58">
        <f>SaisieNote!AJ67</f>
        <v>11.83</v>
      </c>
      <c r="AM62" s="84">
        <f t="shared" si="135"/>
        <v>5</v>
      </c>
      <c r="AN62" s="44">
        <f t="shared" si="136"/>
        <v>10.443333333333333</v>
      </c>
      <c r="AO62" s="85">
        <f t="shared" si="137"/>
        <v>15</v>
      </c>
      <c r="AP62" s="213">
        <f>SaisieNote!AL67</f>
        <v>10</v>
      </c>
      <c r="AQ62" s="213">
        <f t="shared" si="138"/>
        <v>3</v>
      </c>
      <c r="AR62" s="213">
        <f>SaisieNote!AN67</f>
        <v>9</v>
      </c>
      <c r="AS62" s="213">
        <f t="shared" si="138"/>
        <v>0</v>
      </c>
      <c r="AT62" s="213">
        <f>SaisieNote!AP67</f>
        <v>10</v>
      </c>
      <c r="AU62" s="84">
        <f t="shared" si="138"/>
        <v>3</v>
      </c>
      <c r="AV62" s="44">
        <f t="shared" si="139"/>
        <v>9.6666666666666661</v>
      </c>
      <c r="AW62" s="85">
        <f t="shared" si="140"/>
        <v>6</v>
      </c>
      <c r="AX62" s="67">
        <f>SaisieNote!AR67</f>
        <v>11</v>
      </c>
      <c r="AY62" s="84">
        <f t="shared" si="141"/>
        <v>2</v>
      </c>
      <c r="AZ62" s="67">
        <f>SaisieNote!AT67</f>
        <v>8</v>
      </c>
      <c r="BA62" s="84">
        <f t="shared" si="141"/>
        <v>0</v>
      </c>
      <c r="BB62" s="67">
        <f>SaisieNote!AV67</f>
        <v>10.5</v>
      </c>
      <c r="BC62" s="84">
        <f t="shared" si="141"/>
        <v>2</v>
      </c>
      <c r="BD62" s="44">
        <f t="shared" si="142"/>
        <v>9.8333333333333339</v>
      </c>
      <c r="BE62" s="85">
        <f t="shared" si="143"/>
        <v>4</v>
      </c>
      <c r="BF62" s="65">
        <f t="shared" si="144"/>
        <v>10.048888888888889</v>
      </c>
      <c r="BG62" s="61">
        <f t="shared" si="145"/>
        <v>30</v>
      </c>
      <c r="BH62" s="62">
        <f t="shared" si="146"/>
        <v>10.5120987654321</v>
      </c>
      <c r="BI62" s="61">
        <f t="shared" si="147"/>
        <v>60</v>
      </c>
      <c r="BJ62" s="81" t="str">
        <f t="shared" si="37"/>
        <v>Admis(e)</v>
      </c>
      <c r="BK62" s="291" t="s">
        <v>1191</v>
      </c>
      <c r="BL62" s="291" t="s">
        <v>1191</v>
      </c>
    </row>
    <row r="63" spans="1:64" ht="20.25" customHeight="1">
      <c r="A63" s="284">
        <v>53</v>
      </c>
      <c r="B63" s="176" t="s">
        <v>709</v>
      </c>
      <c r="C63" s="176" t="s">
        <v>711</v>
      </c>
      <c r="D63" s="176" t="s">
        <v>712</v>
      </c>
      <c r="E63" s="176" t="s">
        <v>710</v>
      </c>
      <c r="F63" s="176" t="s">
        <v>7</v>
      </c>
      <c r="G63" s="42">
        <f>SaisieNote!H68</f>
        <v>10</v>
      </c>
      <c r="H63" s="43">
        <f t="shared" si="123"/>
        <v>5</v>
      </c>
      <c r="I63" s="42">
        <f>SaisieNote!K68</f>
        <v>7.5</v>
      </c>
      <c r="J63" s="43">
        <f t="shared" si="123"/>
        <v>0</v>
      </c>
      <c r="K63" s="42">
        <f>SaisieNote!N68</f>
        <v>8.1666666666666661</v>
      </c>
      <c r="L63" s="43">
        <f t="shared" si="123"/>
        <v>0</v>
      </c>
      <c r="M63" s="59">
        <f t="shared" si="124"/>
        <v>8.5555555555555554</v>
      </c>
      <c r="N63" s="45">
        <f t="shared" si="125"/>
        <v>5</v>
      </c>
      <c r="O63" s="42">
        <f>SaisieNote!P68</f>
        <v>10</v>
      </c>
      <c r="P63" s="43">
        <f t="shared" si="126"/>
        <v>3</v>
      </c>
      <c r="Q63" s="42">
        <f>SaisieNote!R68</f>
        <v>6</v>
      </c>
      <c r="R63" s="43">
        <f t="shared" si="126"/>
        <v>0</v>
      </c>
      <c r="S63" s="42">
        <f>SaisieNote!T68</f>
        <v>9</v>
      </c>
      <c r="T63" s="43">
        <f t="shared" si="126"/>
        <v>0</v>
      </c>
      <c r="U63" s="59">
        <f t="shared" si="127"/>
        <v>8.3333333333333339</v>
      </c>
      <c r="V63" s="45">
        <f t="shared" si="128"/>
        <v>3</v>
      </c>
      <c r="W63" s="42">
        <f>SaisieNote!V68</f>
        <v>3</v>
      </c>
      <c r="X63" s="43">
        <f t="shared" si="129"/>
        <v>0</v>
      </c>
      <c r="Y63" s="42">
        <f>SaisieNote!X68</f>
        <v>4</v>
      </c>
      <c r="Z63" s="43">
        <f t="shared" si="129"/>
        <v>0</v>
      </c>
      <c r="AA63" s="42">
        <f>SaisieNote!Z68</f>
        <v>12.5</v>
      </c>
      <c r="AB63" s="43">
        <f t="shared" si="129"/>
        <v>2</v>
      </c>
      <c r="AC63" s="59">
        <f t="shared" si="130"/>
        <v>6.5</v>
      </c>
      <c r="AD63" s="45">
        <f t="shared" si="131"/>
        <v>2</v>
      </c>
      <c r="AE63" s="160">
        <f t="shared" si="132"/>
        <v>8.0246913580246915</v>
      </c>
      <c r="AF63" s="46">
        <f t="shared" si="133"/>
        <v>10</v>
      </c>
      <c r="AG63" s="81" t="str">
        <f t="shared" si="134"/>
        <v>Rattrapage</v>
      </c>
      <c r="AH63" s="58">
        <f>SaisieNote!AD68</f>
        <v>10.833333333333334</v>
      </c>
      <c r="AI63" s="58">
        <f t="shared" si="135"/>
        <v>5</v>
      </c>
      <c r="AJ63" s="58">
        <f>SaisieNote!AG68</f>
        <v>8</v>
      </c>
      <c r="AK63" s="58">
        <f t="shared" si="135"/>
        <v>0</v>
      </c>
      <c r="AL63" s="58">
        <f>SaisieNote!AJ68</f>
        <v>11</v>
      </c>
      <c r="AM63" s="84">
        <f t="shared" si="135"/>
        <v>5</v>
      </c>
      <c r="AN63" s="44">
        <f t="shared" si="136"/>
        <v>9.9444444444444446</v>
      </c>
      <c r="AO63" s="85">
        <f t="shared" si="137"/>
        <v>10</v>
      </c>
      <c r="AP63" s="213">
        <f>SaisieNote!AL68</f>
        <v>5</v>
      </c>
      <c r="AQ63" s="213">
        <f t="shared" si="138"/>
        <v>0</v>
      </c>
      <c r="AR63" s="213">
        <f>SaisieNote!AN68</f>
        <v>8</v>
      </c>
      <c r="AS63" s="213">
        <f t="shared" si="138"/>
        <v>0</v>
      </c>
      <c r="AT63" s="213">
        <f>SaisieNote!AP68</f>
        <v>10</v>
      </c>
      <c r="AU63" s="84">
        <f t="shared" si="138"/>
        <v>3</v>
      </c>
      <c r="AV63" s="44">
        <f t="shared" si="139"/>
        <v>7.666666666666667</v>
      </c>
      <c r="AW63" s="85">
        <f t="shared" si="140"/>
        <v>3</v>
      </c>
      <c r="AX63" s="67">
        <f>SaisieNote!AR68</f>
        <v>12.5</v>
      </c>
      <c r="AY63" s="84">
        <f t="shared" si="141"/>
        <v>2</v>
      </c>
      <c r="AZ63" s="67">
        <f>SaisieNote!AT68</f>
        <v>8.5</v>
      </c>
      <c r="BA63" s="84">
        <f t="shared" si="141"/>
        <v>0</v>
      </c>
      <c r="BB63" s="67">
        <f>SaisieNote!AV68</f>
        <v>11</v>
      </c>
      <c r="BC63" s="84">
        <f t="shared" si="141"/>
        <v>2</v>
      </c>
      <c r="BD63" s="44">
        <f t="shared" si="142"/>
        <v>10.666666666666666</v>
      </c>
      <c r="BE63" s="85">
        <f t="shared" si="143"/>
        <v>6</v>
      </c>
      <c r="BF63" s="65">
        <f t="shared" si="144"/>
        <v>9.3456790123456788</v>
      </c>
      <c r="BG63" s="61">
        <f t="shared" si="145"/>
        <v>19</v>
      </c>
      <c r="BH63" s="62">
        <f t="shared" si="146"/>
        <v>8.6851851851851851</v>
      </c>
      <c r="BI63" s="61">
        <f t="shared" si="147"/>
        <v>29</v>
      </c>
      <c r="BJ63" s="81" t="str">
        <f t="shared" si="37"/>
        <v>Ajourné(e )</v>
      </c>
      <c r="BK63" s="291" t="s">
        <v>1191</v>
      </c>
      <c r="BL63" s="291" t="s">
        <v>1191</v>
      </c>
    </row>
    <row r="64" spans="1:64" ht="20.25" customHeight="1">
      <c r="A64" s="284">
        <v>54</v>
      </c>
      <c r="B64" s="176" t="s">
        <v>395</v>
      </c>
      <c r="C64" s="176" t="s">
        <v>396</v>
      </c>
      <c r="D64" s="176" t="s">
        <v>397</v>
      </c>
      <c r="E64" s="176" t="s">
        <v>715</v>
      </c>
      <c r="F64" s="176" t="s">
        <v>5</v>
      </c>
      <c r="G64" s="42">
        <f>SaisieNote!H69</f>
        <v>12.166666666666666</v>
      </c>
      <c r="H64" s="43">
        <f t="shared" si="123"/>
        <v>5</v>
      </c>
      <c r="I64" s="42">
        <f>SaisieNote!K69</f>
        <v>9</v>
      </c>
      <c r="J64" s="43">
        <f t="shared" si="123"/>
        <v>0</v>
      </c>
      <c r="K64" s="42">
        <f>SaisieNote!N69</f>
        <v>10</v>
      </c>
      <c r="L64" s="43">
        <f t="shared" si="123"/>
        <v>5</v>
      </c>
      <c r="M64" s="59">
        <f t="shared" si="124"/>
        <v>10.388888888888888</v>
      </c>
      <c r="N64" s="45">
        <f t="shared" si="125"/>
        <v>15</v>
      </c>
      <c r="O64" s="42">
        <f>SaisieNote!P69</f>
        <v>16</v>
      </c>
      <c r="P64" s="43">
        <f t="shared" si="126"/>
        <v>3</v>
      </c>
      <c r="Q64" s="42">
        <f>SaisieNote!R69</f>
        <v>8</v>
      </c>
      <c r="R64" s="43">
        <f t="shared" si="126"/>
        <v>0</v>
      </c>
      <c r="S64" s="42">
        <f>SaisieNote!T69</f>
        <v>8</v>
      </c>
      <c r="T64" s="43">
        <f t="shared" si="126"/>
        <v>0</v>
      </c>
      <c r="U64" s="59">
        <f t="shared" si="127"/>
        <v>10.666666666666666</v>
      </c>
      <c r="V64" s="45">
        <f t="shared" si="128"/>
        <v>9</v>
      </c>
      <c r="W64" s="42">
        <f>SaisieNote!V69</f>
        <v>11.5</v>
      </c>
      <c r="X64" s="43">
        <f t="shared" si="129"/>
        <v>2</v>
      </c>
      <c r="Y64" s="42">
        <f>SaisieNote!X69</f>
        <v>5</v>
      </c>
      <c r="Z64" s="43">
        <f t="shared" si="129"/>
        <v>0</v>
      </c>
      <c r="AA64" s="42">
        <f>SaisieNote!Z69</f>
        <v>12.5</v>
      </c>
      <c r="AB64" s="43">
        <f t="shared" si="129"/>
        <v>2</v>
      </c>
      <c r="AC64" s="59">
        <f t="shared" si="130"/>
        <v>9.6666666666666661</v>
      </c>
      <c r="AD64" s="45">
        <f t="shared" si="131"/>
        <v>4</v>
      </c>
      <c r="AE64" s="160">
        <f t="shared" si="132"/>
        <v>10.320987654320986</v>
      </c>
      <c r="AF64" s="46">
        <f t="shared" si="133"/>
        <v>30</v>
      </c>
      <c r="AG64" s="81" t="s">
        <v>1191</v>
      </c>
      <c r="AH64" s="58">
        <f>SaisieNote!AD69</f>
        <v>12.166666666666666</v>
      </c>
      <c r="AI64" s="58">
        <f t="shared" si="135"/>
        <v>5</v>
      </c>
      <c r="AJ64" s="58">
        <f>SaisieNote!AG69</f>
        <v>12.666666666666666</v>
      </c>
      <c r="AK64" s="58">
        <f t="shared" si="135"/>
        <v>5</v>
      </c>
      <c r="AL64" s="58">
        <f>SaisieNote!AJ69</f>
        <v>11.333333333333334</v>
      </c>
      <c r="AM64" s="84">
        <f t="shared" si="135"/>
        <v>5</v>
      </c>
      <c r="AN64" s="44">
        <f t="shared" si="136"/>
        <v>12.055555555555555</v>
      </c>
      <c r="AO64" s="85">
        <f t="shared" si="137"/>
        <v>15</v>
      </c>
      <c r="AP64" s="213">
        <f>SaisieNote!AL69</f>
        <v>10</v>
      </c>
      <c r="AQ64" s="213">
        <f t="shared" si="138"/>
        <v>3</v>
      </c>
      <c r="AR64" s="213">
        <f>SaisieNote!AN69</f>
        <v>7</v>
      </c>
      <c r="AS64" s="213">
        <f t="shared" si="138"/>
        <v>0</v>
      </c>
      <c r="AT64" s="213">
        <f>SaisieNote!AP69</f>
        <v>13.5</v>
      </c>
      <c r="AU64" s="84">
        <f t="shared" si="138"/>
        <v>3</v>
      </c>
      <c r="AV64" s="44">
        <f t="shared" si="139"/>
        <v>10.166666666666666</v>
      </c>
      <c r="AW64" s="85">
        <f t="shared" si="140"/>
        <v>9</v>
      </c>
      <c r="AX64" s="67">
        <f>SaisieNote!AR69</f>
        <v>14.5</v>
      </c>
      <c r="AY64" s="84">
        <f t="shared" si="141"/>
        <v>2</v>
      </c>
      <c r="AZ64" s="67">
        <f>SaisieNote!AT69</f>
        <v>6</v>
      </c>
      <c r="BA64" s="84">
        <f t="shared" si="141"/>
        <v>0</v>
      </c>
      <c r="BB64" s="67">
        <f>SaisieNote!AV69</f>
        <v>12.5</v>
      </c>
      <c r="BC64" s="84">
        <f t="shared" si="141"/>
        <v>2</v>
      </c>
      <c r="BD64" s="44">
        <f t="shared" si="142"/>
        <v>11</v>
      </c>
      <c r="BE64" s="85">
        <f t="shared" si="143"/>
        <v>6</v>
      </c>
      <c r="BF64" s="65">
        <f t="shared" si="144"/>
        <v>11.191358024691356</v>
      </c>
      <c r="BG64" s="61">
        <f t="shared" si="145"/>
        <v>30</v>
      </c>
      <c r="BH64" s="62">
        <f t="shared" si="146"/>
        <v>10.756172839506171</v>
      </c>
      <c r="BI64" s="61">
        <f t="shared" si="147"/>
        <v>60</v>
      </c>
      <c r="BJ64" s="81" t="str">
        <f t="shared" si="37"/>
        <v>Admis(e)</v>
      </c>
      <c r="BK64" s="291" t="s">
        <v>1191</v>
      </c>
      <c r="BL64" s="291" t="s">
        <v>1231</v>
      </c>
    </row>
    <row r="65" spans="1:64" s="266" customFormat="1" ht="20.25" customHeight="1">
      <c r="A65" s="284">
        <v>55</v>
      </c>
      <c r="B65" s="255" t="s">
        <v>721</v>
      </c>
      <c r="C65" s="255" t="s">
        <v>723</v>
      </c>
      <c r="D65" s="255" t="s">
        <v>125</v>
      </c>
      <c r="E65" s="255" t="s">
        <v>722</v>
      </c>
      <c r="F65" s="255" t="s">
        <v>5</v>
      </c>
      <c r="G65" s="258">
        <f>SaisieNote!H70</f>
        <v>8.8333333333333339</v>
      </c>
      <c r="H65" s="257">
        <f t="shared" si="123"/>
        <v>0</v>
      </c>
      <c r="I65" s="258">
        <f>SaisieNote!K70</f>
        <v>7.166666666666667</v>
      </c>
      <c r="J65" s="257">
        <f t="shared" si="123"/>
        <v>0</v>
      </c>
      <c r="K65" s="258">
        <f>SaisieNote!N70</f>
        <v>6</v>
      </c>
      <c r="L65" s="257">
        <f t="shared" si="123"/>
        <v>0</v>
      </c>
      <c r="M65" s="259">
        <f t="shared" si="124"/>
        <v>7.333333333333333</v>
      </c>
      <c r="N65" s="257">
        <f t="shared" si="125"/>
        <v>0</v>
      </c>
      <c r="O65" s="258">
        <f>SaisieNote!P70</f>
        <v>6.5</v>
      </c>
      <c r="P65" s="257">
        <f t="shared" si="126"/>
        <v>0</v>
      </c>
      <c r="Q65" s="258">
        <f>SaisieNote!R70</f>
        <v>7</v>
      </c>
      <c r="R65" s="257">
        <f t="shared" si="126"/>
        <v>0</v>
      </c>
      <c r="S65" s="258">
        <f>SaisieNote!T70</f>
        <v>4.5</v>
      </c>
      <c r="T65" s="257">
        <f t="shared" si="126"/>
        <v>0</v>
      </c>
      <c r="U65" s="259">
        <f t="shared" si="127"/>
        <v>6</v>
      </c>
      <c r="V65" s="257">
        <f t="shared" si="128"/>
        <v>0</v>
      </c>
      <c r="W65" s="258">
        <f>SaisieNote!V70</f>
        <v>3</v>
      </c>
      <c r="X65" s="257">
        <f t="shared" si="129"/>
        <v>0</v>
      </c>
      <c r="Y65" s="258">
        <f>SaisieNote!X70</f>
        <v>1</v>
      </c>
      <c r="Z65" s="257">
        <f t="shared" si="129"/>
        <v>0</v>
      </c>
      <c r="AA65" s="258">
        <f>SaisieNote!Z70</f>
        <v>8</v>
      </c>
      <c r="AB65" s="257">
        <f t="shared" si="129"/>
        <v>0</v>
      </c>
      <c r="AC65" s="259">
        <f t="shared" si="130"/>
        <v>4</v>
      </c>
      <c r="AD65" s="257">
        <f t="shared" si="131"/>
        <v>0</v>
      </c>
      <c r="AE65" s="259">
        <f t="shared" si="132"/>
        <v>6.1481481481481479</v>
      </c>
      <c r="AF65" s="260">
        <f t="shared" si="133"/>
        <v>0</v>
      </c>
      <c r="AG65" s="261" t="str">
        <f t="shared" si="134"/>
        <v>Rattrapage</v>
      </c>
      <c r="AH65" s="259" t="e">
        <f>SaisieNote!AD70</f>
        <v>#VALUE!</v>
      </c>
      <c r="AI65" s="259" t="e">
        <f t="shared" si="135"/>
        <v>#VALUE!</v>
      </c>
      <c r="AJ65" s="259" t="e">
        <f>SaisieNote!AG70</f>
        <v>#VALUE!</v>
      </c>
      <c r="AK65" s="259" t="e">
        <f t="shared" si="135"/>
        <v>#VALUE!</v>
      </c>
      <c r="AL65" s="259" t="e">
        <f>SaisieNote!AJ70</f>
        <v>#VALUE!</v>
      </c>
      <c r="AM65" s="263" t="e">
        <f t="shared" si="135"/>
        <v>#VALUE!</v>
      </c>
      <c r="AN65" s="258" t="e">
        <f t="shared" si="136"/>
        <v>#VALUE!</v>
      </c>
      <c r="AO65" s="264" t="e">
        <f t="shared" si="137"/>
        <v>#VALUE!</v>
      </c>
      <c r="AP65" s="259" t="str">
        <f>SaisieNote!AL70</f>
        <v>ABS</v>
      </c>
      <c r="AQ65" s="259">
        <f t="shared" si="138"/>
        <v>3</v>
      </c>
      <c r="AR65" s="259" t="str">
        <f>SaisieNote!AN70</f>
        <v>Abs</v>
      </c>
      <c r="AS65" s="259">
        <f t="shared" si="138"/>
        <v>3</v>
      </c>
      <c r="AT65" s="259" t="str">
        <f>SaisieNote!AP70</f>
        <v>\</v>
      </c>
      <c r="AU65" s="263">
        <f t="shared" si="138"/>
        <v>3</v>
      </c>
      <c r="AV65" s="258" t="e">
        <f t="shared" si="139"/>
        <v>#VALUE!</v>
      </c>
      <c r="AW65" s="264" t="e">
        <f t="shared" si="140"/>
        <v>#VALUE!</v>
      </c>
      <c r="AX65" s="267" t="str">
        <f>SaisieNote!AR70</f>
        <v>\</v>
      </c>
      <c r="AY65" s="263">
        <f t="shared" si="141"/>
        <v>2</v>
      </c>
      <c r="AZ65" s="267" t="str">
        <f>SaisieNote!AT70</f>
        <v>\</v>
      </c>
      <c r="BA65" s="263">
        <f t="shared" si="141"/>
        <v>2</v>
      </c>
      <c r="BB65" s="267" t="str">
        <f>SaisieNote!AV70</f>
        <v>\</v>
      </c>
      <c r="BC65" s="263">
        <f t="shared" si="141"/>
        <v>2</v>
      </c>
      <c r="BD65" s="258" t="e">
        <f t="shared" si="142"/>
        <v>#VALUE!</v>
      </c>
      <c r="BE65" s="264" t="e">
        <f t="shared" si="143"/>
        <v>#VALUE!</v>
      </c>
      <c r="BF65" s="258" t="e">
        <f t="shared" si="144"/>
        <v>#VALUE!</v>
      </c>
      <c r="BG65" s="265" t="e">
        <f t="shared" si="145"/>
        <v>#VALUE!</v>
      </c>
      <c r="BH65" s="262" t="e">
        <f t="shared" si="146"/>
        <v>#VALUE!</v>
      </c>
      <c r="BI65" s="265" t="e">
        <f t="shared" si="147"/>
        <v>#VALUE!</v>
      </c>
      <c r="BJ65" s="295" t="s">
        <v>500</v>
      </c>
      <c r="BK65" s="291" t="s">
        <v>1191</v>
      </c>
      <c r="BL65" s="291" t="s">
        <v>1191</v>
      </c>
    </row>
    <row r="66" spans="1:64" ht="20.25" customHeight="1">
      <c r="A66" s="284">
        <v>56</v>
      </c>
      <c r="B66" s="176" t="s">
        <v>727</v>
      </c>
      <c r="C66" s="176" t="s">
        <v>729</v>
      </c>
      <c r="D66" s="176" t="s">
        <v>730</v>
      </c>
      <c r="E66" s="176" t="s">
        <v>728</v>
      </c>
      <c r="F66" s="176" t="s">
        <v>50</v>
      </c>
      <c r="G66" s="42">
        <f>SaisieNote!H71</f>
        <v>10.166666666666666</v>
      </c>
      <c r="H66" s="43">
        <f t="shared" si="123"/>
        <v>5</v>
      </c>
      <c r="I66" s="42">
        <f>SaisieNote!K71</f>
        <v>11.166666666666666</v>
      </c>
      <c r="J66" s="43">
        <f t="shared" si="123"/>
        <v>5</v>
      </c>
      <c r="K66" s="42">
        <f>SaisieNote!N71</f>
        <v>10.166666666666666</v>
      </c>
      <c r="L66" s="43">
        <f t="shared" si="123"/>
        <v>5</v>
      </c>
      <c r="M66" s="59">
        <f t="shared" si="124"/>
        <v>10.5</v>
      </c>
      <c r="N66" s="45">
        <f t="shared" si="125"/>
        <v>15</v>
      </c>
      <c r="O66" s="42">
        <f>SaisieNote!P71</f>
        <v>12</v>
      </c>
      <c r="P66" s="43">
        <f t="shared" si="126"/>
        <v>3</v>
      </c>
      <c r="Q66" s="42">
        <f>SaisieNote!R71</f>
        <v>14</v>
      </c>
      <c r="R66" s="43">
        <f t="shared" si="126"/>
        <v>3</v>
      </c>
      <c r="S66" s="42">
        <f>SaisieNote!T71</f>
        <v>9.5</v>
      </c>
      <c r="T66" s="43">
        <f t="shared" si="126"/>
        <v>0</v>
      </c>
      <c r="U66" s="59">
        <f t="shared" si="127"/>
        <v>11.833333333333334</v>
      </c>
      <c r="V66" s="45">
        <f t="shared" si="128"/>
        <v>9</v>
      </c>
      <c r="W66" s="42">
        <f>SaisieNote!V71</f>
        <v>10.5</v>
      </c>
      <c r="X66" s="43">
        <f t="shared" si="129"/>
        <v>2</v>
      </c>
      <c r="Y66" s="42">
        <f>SaisieNote!X71</f>
        <v>7</v>
      </c>
      <c r="Z66" s="43">
        <f t="shared" si="129"/>
        <v>0</v>
      </c>
      <c r="AA66" s="42">
        <f>SaisieNote!Z71</f>
        <v>12</v>
      </c>
      <c r="AB66" s="43">
        <f t="shared" si="129"/>
        <v>2</v>
      </c>
      <c r="AC66" s="59">
        <f t="shared" si="130"/>
        <v>9.8333333333333339</v>
      </c>
      <c r="AD66" s="45">
        <f t="shared" si="131"/>
        <v>4</v>
      </c>
      <c r="AE66" s="160">
        <f t="shared" si="132"/>
        <v>10.796296296296296</v>
      </c>
      <c r="AF66" s="46">
        <f t="shared" si="133"/>
        <v>30</v>
      </c>
      <c r="AG66" s="81" t="str">
        <f t="shared" si="134"/>
        <v>Admis(e)</v>
      </c>
      <c r="AH66" s="58">
        <f>SaisieNote!AD71</f>
        <v>11.833333333333334</v>
      </c>
      <c r="AI66" s="58">
        <f t="shared" si="135"/>
        <v>5</v>
      </c>
      <c r="AJ66" s="58">
        <f>SaisieNote!AG71</f>
        <v>13.166666666666666</v>
      </c>
      <c r="AK66" s="58">
        <f t="shared" si="135"/>
        <v>5</v>
      </c>
      <c r="AL66" s="58">
        <f>SaisieNote!AJ71</f>
        <v>11.166666666666666</v>
      </c>
      <c r="AM66" s="84">
        <f t="shared" si="135"/>
        <v>5</v>
      </c>
      <c r="AN66" s="44">
        <f t="shared" si="136"/>
        <v>12.055555555555555</v>
      </c>
      <c r="AO66" s="85">
        <f t="shared" si="137"/>
        <v>15</v>
      </c>
      <c r="AP66" s="213">
        <f>SaisieNote!AL71</f>
        <v>8</v>
      </c>
      <c r="AQ66" s="213">
        <f t="shared" si="138"/>
        <v>0</v>
      </c>
      <c r="AR66" s="213">
        <f>SaisieNote!AN71</f>
        <v>10</v>
      </c>
      <c r="AS66" s="213">
        <f t="shared" si="138"/>
        <v>3</v>
      </c>
      <c r="AT66" s="213">
        <f>SaisieNote!AP71</f>
        <v>8</v>
      </c>
      <c r="AU66" s="84">
        <f t="shared" si="138"/>
        <v>0</v>
      </c>
      <c r="AV66" s="44">
        <f t="shared" si="139"/>
        <v>8.6666666666666661</v>
      </c>
      <c r="AW66" s="85">
        <f t="shared" si="140"/>
        <v>3</v>
      </c>
      <c r="AX66" s="67">
        <f>SaisieNote!AR71</f>
        <v>9</v>
      </c>
      <c r="AY66" s="84">
        <f t="shared" si="141"/>
        <v>0</v>
      </c>
      <c r="AZ66" s="67">
        <f>SaisieNote!AT71</f>
        <v>10</v>
      </c>
      <c r="BA66" s="84">
        <f t="shared" si="141"/>
        <v>2</v>
      </c>
      <c r="BB66" s="67">
        <f>SaisieNote!AV71</f>
        <v>10</v>
      </c>
      <c r="BC66" s="84">
        <f t="shared" si="141"/>
        <v>2</v>
      </c>
      <c r="BD66" s="44">
        <f t="shared" si="142"/>
        <v>9.6666666666666661</v>
      </c>
      <c r="BE66" s="85">
        <f t="shared" si="143"/>
        <v>4</v>
      </c>
      <c r="BF66" s="65">
        <f t="shared" si="144"/>
        <v>10.39506172839506</v>
      </c>
      <c r="BG66" s="61">
        <f t="shared" si="145"/>
        <v>30</v>
      </c>
      <c r="BH66" s="62">
        <f t="shared" si="146"/>
        <v>10.595679012345677</v>
      </c>
      <c r="BI66" s="61">
        <f t="shared" si="147"/>
        <v>60</v>
      </c>
      <c r="BJ66" s="81" t="str">
        <f t="shared" si="37"/>
        <v>Admis(e)</v>
      </c>
      <c r="BK66" s="291" t="s">
        <v>1191</v>
      </c>
      <c r="BL66" s="291" t="s">
        <v>1191</v>
      </c>
    </row>
    <row r="67" spans="1:64" ht="20.25" customHeight="1">
      <c r="A67" s="284">
        <v>57</v>
      </c>
      <c r="B67" s="176" t="s">
        <v>731</v>
      </c>
      <c r="C67" s="176" t="s">
        <v>398</v>
      </c>
      <c r="D67" s="176" t="s">
        <v>62</v>
      </c>
      <c r="E67" s="176" t="s">
        <v>732</v>
      </c>
      <c r="F67" s="176" t="s">
        <v>8</v>
      </c>
      <c r="G67" s="42">
        <f>SaisieNote!H72</f>
        <v>8.8333333333333339</v>
      </c>
      <c r="H67" s="43">
        <f t="shared" si="123"/>
        <v>0</v>
      </c>
      <c r="I67" s="42">
        <f>SaisieNote!K72</f>
        <v>11.833333333333334</v>
      </c>
      <c r="J67" s="43">
        <f t="shared" si="123"/>
        <v>5</v>
      </c>
      <c r="K67" s="42">
        <f>SaisieNote!N72</f>
        <v>12</v>
      </c>
      <c r="L67" s="43">
        <f t="shared" si="123"/>
        <v>5</v>
      </c>
      <c r="M67" s="59">
        <f t="shared" si="124"/>
        <v>10.888888888888891</v>
      </c>
      <c r="N67" s="45">
        <f t="shared" si="125"/>
        <v>15</v>
      </c>
      <c r="O67" s="42">
        <f>SaisieNote!P72</f>
        <v>15</v>
      </c>
      <c r="P67" s="43">
        <f t="shared" si="126"/>
        <v>3</v>
      </c>
      <c r="Q67" s="42">
        <f>SaisieNote!R72</f>
        <v>5</v>
      </c>
      <c r="R67" s="43">
        <f t="shared" si="126"/>
        <v>0</v>
      </c>
      <c r="S67" s="42">
        <f>SaisieNote!T72</f>
        <v>6.5</v>
      </c>
      <c r="T67" s="43">
        <f t="shared" si="126"/>
        <v>0</v>
      </c>
      <c r="U67" s="59">
        <f t="shared" si="127"/>
        <v>8.8333333333333339</v>
      </c>
      <c r="V67" s="45">
        <f t="shared" si="128"/>
        <v>3</v>
      </c>
      <c r="W67" s="42">
        <f>SaisieNote!V72</f>
        <v>9</v>
      </c>
      <c r="X67" s="43">
        <f t="shared" si="129"/>
        <v>0</v>
      </c>
      <c r="Y67" s="42">
        <f>SaisieNote!X72</f>
        <v>9</v>
      </c>
      <c r="Z67" s="43">
        <f t="shared" si="129"/>
        <v>0</v>
      </c>
      <c r="AA67" s="42">
        <f>SaisieNote!Z72</f>
        <v>14</v>
      </c>
      <c r="AB67" s="43">
        <f t="shared" si="129"/>
        <v>2</v>
      </c>
      <c r="AC67" s="59">
        <f t="shared" si="130"/>
        <v>10.666666666666666</v>
      </c>
      <c r="AD67" s="45">
        <f t="shared" si="131"/>
        <v>6</v>
      </c>
      <c r="AE67" s="160">
        <f t="shared" si="132"/>
        <v>10.154320987654321</v>
      </c>
      <c r="AF67" s="46">
        <f t="shared" si="133"/>
        <v>30</v>
      </c>
      <c r="AG67" s="81" t="str">
        <f t="shared" si="134"/>
        <v>Admis(e)</v>
      </c>
      <c r="AH67" s="58">
        <f>SaisieNote!AD72</f>
        <v>10.333333333333334</v>
      </c>
      <c r="AI67" s="58">
        <f t="shared" si="135"/>
        <v>5</v>
      </c>
      <c r="AJ67" s="58">
        <f>SaisieNote!AG72</f>
        <v>11.166666666666666</v>
      </c>
      <c r="AK67" s="58">
        <f t="shared" si="135"/>
        <v>5</v>
      </c>
      <c r="AL67" s="58">
        <f>SaisieNote!AJ72</f>
        <v>10.166666666666666</v>
      </c>
      <c r="AM67" s="84">
        <f t="shared" si="135"/>
        <v>5</v>
      </c>
      <c r="AN67" s="44">
        <f t="shared" si="136"/>
        <v>10.555555555555555</v>
      </c>
      <c r="AO67" s="85">
        <f t="shared" si="137"/>
        <v>15</v>
      </c>
      <c r="AP67" s="213">
        <f>SaisieNote!AL72</f>
        <v>6</v>
      </c>
      <c r="AQ67" s="213">
        <f t="shared" si="138"/>
        <v>0</v>
      </c>
      <c r="AR67" s="213">
        <f>SaisieNote!AN72</f>
        <v>10.5</v>
      </c>
      <c r="AS67" s="213">
        <f t="shared" si="138"/>
        <v>3</v>
      </c>
      <c r="AT67" s="213">
        <f>SaisieNote!AP72</f>
        <v>10</v>
      </c>
      <c r="AU67" s="84">
        <f t="shared" si="138"/>
        <v>3</v>
      </c>
      <c r="AV67" s="44">
        <f t="shared" si="139"/>
        <v>8.8333333333333339</v>
      </c>
      <c r="AW67" s="85">
        <f t="shared" si="140"/>
        <v>6</v>
      </c>
      <c r="AX67" s="67">
        <f>SaisieNote!AR72</f>
        <v>11</v>
      </c>
      <c r="AY67" s="84">
        <f t="shared" si="141"/>
        <v>2</v>
      </c>
      <c r="AZ67" s="67">
        <f>SaisieNote!AT72</f>
        <v>11.5</v>
      </c>
      <c r="BA67" s="84">
        <f t="shared" si="141"/>
        <v>2</v>
      </c>
      <c r="BB67" s="67">
        <f>SaisieNote!AV72</f>
        <v>12</v>
      </c>
      <c r="BC67" s="84">
        <f t="shared" si="141"/>
        <v>2</v>
      </c>
      <c r="BD67" s="44">
        <f t="shared" si="142"/>
        <v>11.5</v>
      </c>
      <c r="BE67" s="85">
        <f t="shared" si="143"/>
        <v>6</v>
      </c>
      <c r="BF67" s="65">
        <f t="shared" si="144"/>
        <v>10.191358024691356</v>
      </c>
      <c r="BG67" s="61">
        <f t="shared" si="145"/>
        <v>30</v>
      </c>
      <c r="BH67" s="62">
        <f t="shared" si="146"/>
        <v>10.172839506172838</v>
      </c>
      <c r="BI67" s="61">
        <f t="shared" si="147"/>
        <v>60</v>
      </c>
      <c r="BJ67" s="81" t="str">
        <f t="shared" si="37"/>
        <v>Admis(e)</v>
      </c>
      <c r="BK67" s="291" t="s">
        <v>1191</v>
      </c>
      <c r="BL67" s="291" t="s">
        <v>1191</v>
      </c>
    </row>
    <row r="68" spans="1:64" ht="20.25" customHeight="1">
      <c r="A68" s="284">
        <v>58</v>
      </c>
      <c r="B68" s="176" t="s">
        <v>733</v>
      </c>
      <c r="C68" s="176" t="s">
        <v>735</v>
      </c>
      <c r="D68" s="176" t="s">
        <v>331</v>
      </c>
      <c r="E68" s="176" t="s">
        <v>734</v>
      </c>
      <c r="F68" s="176" t="s">
        <v>5</v>
      </c>
      <c r="G68" s="42">
        <f>SaisieNote!H73</f>
        <v>11.666666666666666</v>
      </c>
      <c r="H68" s="43">
        <f t="shared" si="123"/>
        <v>5</v>
      </c>
      <c r="I68" s="42">
        <f>SaisieNote!K73</f>
        <v>9.6666666666666661</v>
      </c>
      <c r="J68" s="43">
        <f t="shared" si="123"/>
        <v>0</v>
      </c>
      <c r="K68" s="42">
        <f>SaisieNote!N73</f>
        <v>9.6666666666666661</v>
      </c>
      <c r="L68" s="43">
        <f t="shared" si="123"/>
        <v>0</v>
      </c>
      <c r="M68" s="59">
        <f t="shared" si="124"/>
        <v>10.333333333333334</v>
      </c>
      <c r="N68" s="45">
        <f t="shared" si="125"/>
        <v>15</v>
      </c>
      <c r="O68" s="42">
        <f>SaisieNote!P73</f>
        <v>17</v>
      </c>
      <c r="P68" s="43">
        <f t="shared" si="126"/>
        <v>3</v>
      </c>
      <c r="Q68" s="42">
        <f>SaisieNote!R73</f>
        <v>9</v>
      </c>
      <c r="R68" s="43">
        <f t="shared" si="126"/>
        <v>0</v>
      </c>
      <c r="S68" s="42">
        <f>SaisieNote!T73</f>
        <v>8.5</v>
      </c>
      <c r="T68" s="43">
        <f t="shared" si="126"/>
        <v>0</v>
      </c>
      <c r="U68" s="59">
        <f t="shared" si="127"/>
        <v>11.5</v>
      </c>
      <c r="V68" s="45">
        <f t="shared" si="128"/>
        <v>9</v>
      </c>
      <c r="W68" s="42">
        <f>SaisieNote!V73</f>
        <v>14</v>
      </c>
      <c r="X68" s="43">
        <f t="shared" si="129"/>
        <v>2</v>
      </c>
      <c r="Y68" s="42">
        <f>SaisieNote!X73</f>
        <v>15</v>
      </c>
      <c r="Z68" s="43">
        <f t="shared" si="129"/>
        <v>2</v>
      </c>
      <c r="AA68" s="42">
        <f>SaisieNote!Z73</f>
        <v>12.5</v>
      </c>
      <c r="AB68" s="43">
        <f t="shared" si="129"/>
        <v>2</v>
      </c>
      <c r="AC68" s="59">
        <f t="shared" si="130"/>
        <v>13.833333333333334</v>
      </c>
      <c r="AD68" s="45">
        <f t="shared" si="131"/>
        <v>6</v>
      </c>
      <c r="AE68" s="160">
        <f t="shared" si="132"/>
        <v>11.5</v>
      </c>
      <c r="AF68" s="46">
        <f t="shared" si="133"/>
        <v>30</v>
      </c>
      <c r="AG68" s="81" t="str">
        <f t="shared" si="134"/>
        <v>Admis(e)</v>
      </c>
      <c r="AH68" s="58">
        <f>SaisieNote!AD73</f>
        <v>11</v>
      </c>
      <c r="AI68" s="58">
        <f t="shared" si="135"/>
        <v>5</v>
      </c>
      <c r="AJ68" s="58">
        <f>SaisieNote!AG73</f>
        <v>6.833333333333333</v>
      </c>
      <c r="AK68" s="58">
        <f t="shared" si="135"/>
        <v>0</v>
      </c>
      <c r="AL68" s="58">
        <f>SaisieNote!AJ73</f>
        <v>13</v>
      </c>
      <c r="AM68" s="84">
        <f t="shared" si="135"/>
        <v>5</v>
      </c>
      <c r="AN68" s="44">
        <f t="shared" si="136"/>
        <v>10.277777777777777</v>
      </c>
      <c r="AO68" s="85">
        <f t="shared" si="137"/>
        <v>15</v>
      </c>
      <c r="AP68" s="213">
        <f>SaisieNote!AL73</f>
        <v>6</v>
      </c>
      <c r="AQ68" s="213">
        <f t="shared" si="138"/>
        <v>0</v>
      </c>
      <c r="AR68" s="213">
        <f>SaisieNote!AN73</f>
        <v>7</v>
      </c>
      <c r="AS68" s="213">
        <f t="shared" si="138"/>
        <v>0</v>
      </c>
      <c r="AT68" s="213">
        <f>SaisieNote!AP73</f>
        <v>12.5</v>
      </c>
      <c r="AU68" s="84">
        <f t="shared" si="138"/>
        <v>3</v>
      </c>
      <c r="AV68" s="44">
        <f t="shared" si="139"/>
        <v>8.5</v>
      </c>
      <c r="AW68" s="85">
        <f t="shared" si="140"/>
        <v>3</v>
      </c>
      <c r="AX68" s="67">
        <f>SaisieNote!AR73</f>
        <v>11.5</v>
      </c>
      <c r="AY68" s="84">
        <f t="shared" si="141"/>
        <v>2</v>
      </c>
      <c r="AZ68" s="67">
        <f>SaisieNote!AT73</f>
        <v>7</v>
      </c>
      <c r="BA68" s="84">
        <f t="shared" si="141"/>
        <v>0</v>
      </c>
      <c r="BB68" s="67">
        <f>SaisieNote!AV73</f>
        <v>13</v>
      </c>
      <c r="BC68" s="84">
        <f t="shared" si="141"/>
        <v>2</v>
      </c>
      <c r="BD68" s="44">
        <f t="shared" si="142"/>
        <v>10.5</v>
      </c>
      <c r="BE68" s="85">
        <f t="shared" si="143"/>
        <v>6</v>
      </c>
      <c r="BF68" s="65">
        <f t="shared" si="144"/>
        <v>9.7345679012345681</v>
      </c>
      <c r="BG68" s="61">
        <f t="shared" si="145"/>
        <v>24</v>
      </c>
      <c r="BH68" s="62">
        <f t="shared" si="146"/>
        <v>10.617283950617285</v>
      </c>
      <c r="BI68" s="61">
        <f t="shared" si="147"/>
        <v>60</v>
      </c>
      <c r="BJ68" s="81" t="str">
        <f t="shared" si="37"/>
        <v>Admis(e)</v>
      </c>
      <c r="BK68" s="291" t="s">
        <v>1191</v>
      </c>
      <c r="BL68" s="291" t="s">
        <v>1191</v>
      </c>
    </row>
    <row r="69" spans="1:64" ht="20.25" customHeight="1">
      <c r="A69" s="284">
        <v>59</v>
      </c>
      <c r="B69" s="176" t="s">
        <v>736</v>
      </c>
      <c r="C69" s="176" t="s">
        <v>738</v>
      </c>
      <c r="D69" s="176" t="s">
        <v>623</v>
      </c>
      <c r="E69" s="176" t="s">
        <v>737</v>
      </c>
      <c r="F69" s="176" t="s">
        <v>34</v>
      </c>
      <c r="G69" s="42">
        <f>SaisieNote!H74</f>
        <v>10.333333333333334</v>
      </c>
      <c r="H69" s="43">
        <f t="shared" si="123"/>
        <v>5</v>
      </c>
      <c r="I69" s="42">
        <f>SaisieNote!K74</f>
        <v>8.3333333333333339</v>
      </c>
      <c r="J69" s="43">
        <f t="shared" si="123"/>
        <v>0</v>
      </c>
      <c r="K69" s="42">
        <f>SaisieNote!N74</f>
        <v>7.833333333333333</v>
      </c>
      <c r="L69" s="43">
        <f t="shared" si="123"/>
        <v>0</v>
      </c>
      <c r="M69" s="59">
        <f t="shared" si="124"/>
        <v>8.8333333333333339</v>
      </c>
      <c r="N69" s="45">
        <f t="shared" si="125"/>
        <v>5</v>
      </c>
      <c r="O69" s="42">
        <f>SaisieNote!P74</f>
        <v>10</v>
      </c>
      <c r="P69" s="43">
        <f t="shared" si="126"/>
        <v>3</v>
      </c>
      <c r="Q69" s="42">
        <f>SaisieNote!R74</f>
        <v>6</v>
      </c>
      <c r="R69" s="43">
        <f t="shared" si="126"/>
        <v>0</v>
      </c>
      <c r="S69" s="42">
        <f>SaisieNote!T74</f>
        <v>12</v>
      </c>
      <c r="T69" s="43">
        <f t="shared" si="126"/>
        <v>3</v>
      </c>
      <c r="U69" s="59">
        <f t="shared" si="127"/>
        <v>9.3333333333333339</v>
      </c>
      <c r="V69" s="45">
        <f t="shared" si="128"/>
        <v>6</v>
      </c>
      <c r="W69" s="42">
        <f>SaisieNote!V74</f>
        <v>12</v>
      </c>
      <c r="X69" s="43">
        <f t="shared" si="129"/>
        <v>2</v>
      </c>
      <c r="Y69" s="42">
        <f>SaisieNote!X74</f>
        <v>5</v>
      </c>
      <c r="Z69" s="43">
        <f t="shared" si="129"/>
        <v>0</v>
      </c>
      <c r="AA69" s="42">
        <f>SaisieNote!Z74</f>
        <v>7</v>
      </c>
      <c r="AB69" s="43">
        <f t="shared" si="129"/>
        <v>0</v>
      </c>
      <c r="AC69" s="59">
        <f t="shared" si="130"/>
        <v>8</v>
      </c>
      <c r="AD69" s="45">
        <f t="shared" si="131"/>
        <v>2</v>
      </c>
      <c r="AE69" s="160">
        <f t="shared" si="132"/>
        <v>8.8148148148148149</v>
      </c>
      <c r="AF69" s="46">
        <f t="shared" si="133"/>
        <v>13</v>
      </c>
      <c r="AG69" s="81" t="str">
        <f t="shared" si="134"/>
        <v>Rattrapage</v>
      </c>
      <c r="AH69" s="58">
        <f>SaisieNote!AD74</f>
        <v>8.3333333333333339</v>
      </c>
      <c r="AI69" s="58">
        <f t="shared" si="135"/>
        <v>0</v>
      </c>
      <c r="AJ69" s="58">
        <f>SaisieNote!AG74</f>
        <v>11</v>
      </c>
      <c r="AK69" s="58">
        <f t="shared" si="135"/>
        <v>5</v>
      </c>
      <c r="AL69" s="58">
        <f>SaisieNote!AJ74</f>
        <v>12.166666666666666</v>
      </c>
      <c r="AM69" s="84">
        <f t="shared" si="135"/>
        <v>5</v>
      </c>
      <c r="AN69" s="44">
        <f t="shared" si="136"/>
        <v>10.5</v>
      </c>
      <c r="AO69" s="85">
        <f t="shared" si="137"/>
        <v>15</v>
      </c>
      <c r="AP69" s="213">
        <f>SaisieNote!AL74</f>
        <v>4.5</v>
      </c>
      <c r="AQ69" s="213">
        <f t="shared" si="138"/>
        <v>0</v>
      </c>
      <c r="AR69" s="213">
        <f>SaisieNote!AN74</f>
        <v>8.5</v>
      </c>
      <c r="AS69" s="213">
        <f t="shared" si="138"/>
        <v>0</v>
      </c>
      <c r="AT69" s="213">
        <f>SaisieNote!AP74</f>
        <v>13.5</v>
      </c>
      <c r="AU69" s="84">
        <f t="shared" si="138"/>
        <v>3</v>
      </c>
      <c r="AV69" s="44">
        <f t="shared" si="139"/>
        <v>8.8333333333333339</v>
      </c>
      <c r="AW69" s="85">
        <f t="shared" si="140"/>
        <v>3</v>
      </c>
      <c r="AX69" s="67">
        <f>SaisieNote!AR74</f>
        <v>10</v>
      </c>
      <c r="AY69" s="84">
        <f t="shared" si="141"/>
        <v>2</v>
      </c>
      <c r="AZ69" s="67">
        <f>SaisieNote!AT74</f>
        <v>10.5</v>
      </c>
      <c r="BA69" s="84">
        <f t="shared" si="141"/>
        <v>2</v>
      </c>
      <c r="BB69" s="67">
        <f>SaisieNote!AV74</f>
        <v>8.5</v>
      </c>
      <c r="BC69" s="84">
        <f t="shared" si="141"/>
        <v>0</v>
      </c>
      <c r="BD69" s="44">
        <f t="shared" si="142"/>
        <v>9.6666666666666661</v>
      </c>
      <c r="BE69" s="85">
        <f t="shared" si="143"/>
        <v>4</v>
      </c>
      <c r="BF69" s="65">
        <f t="shared" si="144"/>
        <v>9.7592592592592595</v>
      </c>
      <c r="BG69" s="61">
        <f t="shared" si="145"/>
        <v>22</v>
      </c>
      <c r="BH69" s="62">
        <f t="shared" si="146"/>
        <v>9.2870370370370381</v>
      </c>
      <c r="BI69" s="61">
        <f t="shared" si="147"/>
        <v>35</v>
      </c>
      <c r="BJ69" s="295" t="s">
        <v>500</v>
      </c>
      <c r="BK69" s="291" t="s">
        <v>1191</v>
      </c>
      <c r="BL69" s="291" t="s">
        <v>1191</v>
      </c>
    </row>
    <row r="70" spans="1:64" ht="20.25" customHeight="1">
      <c r="A70" s="284">
        <v>60</v>
      </c>
      <c r="B70" s="176" t="s">
        <v>739</v>
      </c>
      <c r="C70" s="176" t="s">
        <v>742</v>
      </c>
      <c r="D70" s="176" t="s">
        <v>56</v>
      </c>
      <c r="E70" s="176" t="s">
        <v>740</v>
      </c>
      <c r="F70" s="176" t="s">
        <v>741</v>
      </c>
      <c r="G70" s="42">
        <f>SaisieNote!H75</f>
        <v>10.666666666666666</v>
      </c>
      <c r="H70" s="43">
        <f t="shared" si="123"/>
        <v>5</v>
      </c>
      <c r="I70" s="42">
        <f>SaisieNote!K75</f>
        <v>9</v>
      </c>
      <c r="J70" s="43">
        <f t="shared" si="123"/>
        <v>0</v>
      </c>
      <c r="K70" s="42">
        <f>SaisieNote!N75</f>
        <v>8.8333333333333339</v>
      </c>
      <c r="L70" s="43">
        <f t="shared" si="123"/>
        <v>0</v>
      </c>
      <c r="M70" s="59">
        <f t="shared" si="124"/>
        <v>9.5</v>
      </c>
      <c r="N70" s="45">
        <f t="shared" si="125"/>
        <v>5</v>
      </c>
      <c r="O70" s="42">
        <f>SaisieNote!P75</f>
        <v>11</v>
      </c>
      <c r="P70" s="43">
        <f t="shared" si="126"/>
        <v>3</v>
      </c>
      <c r="Q70" s="42">
        <f>SaisieNote!R75</f>
        <v>11</v>
      </c>
      <c r="R70" s="43">
        <f t="shared" si="126"/>
        <v>3</v>
      </c>
      <c r="S70" s="42">
        <f>SaisieNote!T75</f>
        <v>8</v>
      </c>
      <c r="T70" s="43">
        <f t="shared" si="126"/>
        <v>0</v>
      </c>
      <c r="U70" s="59">
        <f t="shared" si="127"/>
        <v>10</v>
      </c>
      <c r="V70" s="45">
        <f t="shared" si="128"/>
        <v>9</v>
      </c>
      <c r="W70" s="42">
        <f>SaisieNote!V75</f>
        <v>10</v>
      </c>
      <c r="X70" s="43">
        <f t="shared" si="129"/>
        <v>2</v>
      </c>
      <c r="Y70" s="42">
        <f>SaisieNote!X75</f>
        <v>13</v>
      </c>
      <c r="Z70" s="43">
        <f t="shared" si="129"/>
        <v>2</v>
      </c>
      <c r="AA70" s="42">
        <f>SaisieNote!Z75</f>
        <v>9</v>
      </c>
      <c r="AB70" s="43">
        <f t="shared" si="129"/>
        <v>0</v>
      </c>
      <c r="AC70" s="59">
        <f t="shared" si="130"/>
        <v>10.666666666666666</v>
      </c>
      <c r="AD70" s="45">
        <f t="shared" si="131"/>
        <v>6</v>
      </c>
      <c r="AE70" s="160">
        <f t="shared" si="132"/>
        <v>9.9259259259259256</v>
      </c>
      <c r="AF70" s="46">
        <f t="shared" si="133"/>
        <v>20</v>
      </c>
      <c r="AG70" s="81" t="str">
        <f t="shared" si="134"/>
        <v>Rattrapage</v>
      </c>
      <c r="AH70" s="58">
        <f>SaisieNote!AD75</f>
        <v>7.5</v>
      </c>
      <c r="AI70" s="58">
        <f t="shared" si="135"/>
        <v>0</v>
      </c>
      <c r="AJ70" s="58">
        <f>SaisieNote!AG75</f>
        <v>12.333333333333334</v>
      </c>
      <c r="AK70" s="58">
        <f t="shared" si="135"/>
        <v>5</v>
      </c>
      <c r="AL70" s="58">
        <f>SaisieNote!AJ75</f>
        <v>11.666666666666666</v>
      </c>
      <c r="AM70" s="84">
        <f t="shared" si="135"/>
        <v>5</v>
      </c>
      <c r="AN70" s="44">
        <f t="shared" si="136"/>
        <v>10.5</v>
      </c>
      <c r="AO70" s="85">
        <f t="shared" si="137"/>
        <v>15</v>
      </c>
      <c r="AP70" s="213">
        <f>SaisieNote!AL75</f>
        <v>6.5</v>
      </c>
      <c r="AQ70" s="213">
        <f t="shared" si="138"/>
        <v>0</v>
      </c>
      <c r="AR70" s="213">
        <f>SaisieNote!AN75</f>
        <v>11</v>
      </c>
      <c r="AS70" s="213">
        <f t="shared" si="138"/>
        <v>3</v>
      </c>
      <c r="AT70" s="213">
        <f>SaisieNote!AP75</f>
        <v>7</v>
      </c>
      <c r="AU70" s="84">
        <f t="shared" si="138"/>
        <v>0</v>
      </c>
      <c r="AV70" s="44">
        <f t="shared" si="139"/>
        <v>8.1666666666666661</v>
      </c>
      <c r="AW70" s="85">
        <f t="shared" si="140"/>
        <v>3</v>
      </c>
      <c r="AX70" s="67">
        <f>SaisieNote!AR75</f>
        <v>8.5</v>
      </c>
      <c r="AY70" s="84">
        <f t="shared" si="141"/>
        <v>0</v>
      </c>
      <c r="AZ70" s="67">
        <f>SaisieNote!AT75</f>
        <v>7.5</v>
      </c>
      <c r="BA70" s="84">
        <f t="shared" si="141"/>
        <v>0</v>
      </c>
      <c r="BB70" s="67">
        <f>SaisieNote!AV75</f>
        <v>13.5</v>
      </c>
      <c r="BC70" s="84">
        <f t="shared" si="141"/>
        <v>2</v>
      </c>
      <c r="BD70" s="44">
        <f t="shared" si="142"/>
        <v>9.8333333333333339</v>
      </c>
      <c r="BE70" s="85">
        <f t="shared" si="143"/>
        <v>2</v>
      </c>
      <c r="BF70" s="65">
        <f t="shared" si="144"/>
        <v>9.5740740740740744</v>
      </c>
      <c r="BG70" s="61">
        <f t="shared" si="145"/>
        <v>20</v>
      </c>
      <c r="BH70" s="62">
        <f t="shared" si="146"/>
        <v>9.75</v>
      </c>
      <c r="BI70" s="61">
        <f t="shared" si="147"/>
        <v>40</v>
      </c>
      <c r="BJ70" s="295" t="s">
        <v>500</v>
      </c>
      <c r="BK70" s="291" t="s">
        <v>1191</v>
      </c>
      <c r="BL70" s="291" t="s">
        <v>1191</v>
      </c>
    </row>
    <row r="71" spans="1:64" ht="20.25" customHeight="1">
      <c r="A71" s="284">
        <v>61</v>
      </c>
      <c r="B71" s="176" t="s">
        <v>399</v>
      </c>
      <c r="C71" s="176" t="s">
        <v>400</v>
      </c>
      <c r="D71" s="176" t="s">
        <v>55</v>
      </c>
      <c r="E71" s="176" t="s">
        <v>743</v>
      </c>
      <c r="F71" s="176" t="s">
        <v>5</v>
      </c>
      <c r="G71" s="42">
        <f>SaisieNote!H76</f>
        <v>11.5</v>
      </c>
      <c r="H71" s="43">
        <f t="shared" si="123"/>
        <v>5</v>
      </c>
      <c r="I71" s="42">
        <f>SaisieNote!K76</f>
        <v>8.8333333333333339</v>
      </c>
      <c r="J71" s="43">
        <f t="shared" si="123"/>
        <v>0</v>
      </c>
      <c r="K71" s="42">
        <f>SaisieNote!N76</f>
        <v>10.17</v>
      </c>
      <c r="L71" s="43">
        <f t="shared" si="123"/>
        <v>5</v>
      </c>
      <c r="M71" s="59">
        <f t="shared" si="124"/>
        <v>10.167777777777779</v>
      </c>
      <c r="N71" s="45">
        <f t="shared" si="125"/>
        <v>15</v>
      </c>
      <c r="O71" s="42">
        <f>SaisieNote!P76</f>
        <v>10</v>
      </c>
      <c r="P71" s="43">
        <f t="shared" si="126"/>
        <v>3</v>
      </c>
      <c r="Q71" s="42">
        <f>SaisieNote!R76</f>
        <v>7.5</v>
      </c>
      <c r="R71" s="43">
        <f t="shared" si="126"/>
        <v>0</v>
      </c>
      <c r="S71" s="42">
        <f>SaisieNote!T76</f>
        <v>14.5</v>
      </c>
      <c r="T71" s="43">
        <f t="shared" si="126"/>
        <v>3</v>
      </c>
      <c r="U71" s="59">
        <f t="shared" si="127"/>
        <v>10.666666666666666</v>
      </c>
      <c r="V71" s="45">
        <f t="shared" si="128"/>
        <v>9</v>
      </c>
      <c r="W71" s="42">
        <f>SaisieNote!V76</f>
        <v>5</v>
      </c>
      <c r="X71" s="43">
        <f t="shared" si="129"/>
        <v>0</v>
      </c>
      <c r="Y71" s="42">
        <f>SaisieNote!X76</f>
        <v>11</v>
      </c>
      <c r="Z71" s="43">
        <f t="shared" si="129"/>
        <v>2</v>
      </c>
      <c r="AA71" s="42">
        <f>SaisieNote!Z76</f>
        <v>10</v>
      </c>
      <c r="AB71" s="43">
        <f t="shared" si="129"/>
        <v>2</v>
      </c>
      <c r="AC71" s="59">
        <f t="shared" si="130"/>
        <v>8.6666666666666661</v>
      </c>
      <c r="AD71" s="45">
        <f t="shared" si="131"/>
        <v>4</v>
      </c>
      <c r="AE71" s="160">
        <f t="shared" si="132"/>
        <v>10.000493827160494</v>
      </c>
      <c r="AF71" s="46">
        <f t="shared" si="133"/>
        <v>30</v>
      </c>
      <c r="AG71" s="81" t="str">
        <f t="shared" si="134"/>
        <v>Admis(e)</v>
      </c>
      <c r="AH71" s="58">
        <f>SaisieNote!AD76</f>
        <v>10</v>
      </c>
      <c r="AI71" s="58">
        <f t="shared" si="135"/>
        <v>5</v>
      </c>
      <c r="AJ71" s="58">
        <f>SaisieNote!AG76</f>
        <v>6</v>
      </c>
      <c r="AK71" s="58">
        <f t="shared" si="135"/>
        <v>0</v>
      </c>
      <c r="AL71" s="58">
        <f>SaisieNote!AJ76</f>
        <v>14.17</v>
      </c>
      <c r="AM71" s="84">
        <f t="shared" si="135"/>
        <v>5</v>
      </c>
      <c r="AN71" s="44">
        <f t="shared" si="136"/>
        <v>10.056666666666667</v>
      </c>
      <c r="AO71" s="85">
        <f t="shared" si="137"/>
        <v>15</v>
      </c>
      <c r="AP71" s="213">
        <f>SaisieNote!AL76</f>
        <v>5</v>
      </c>
      <c r="AQ71" s="213">
        <f t="shared" si="138"/>
        <v>0</v>
      </c>
      <c r="AR71" s="213">
        <f>SaisieNote!AN76</f>
        <v>10.5</v>
      </c>
      <c r="AS71" s="213">
        <f t="shared" si="138"/>
        <v>3</v>
      </c>
      <c r="AT71" s="213">
        <f>SaisieNote!AP76</f>
        <v>10</v>
      </c>
      <c r="AU71" s="84">
        <f t="shared" si="138"/>
        <v>3</v>
      </c>
      <c r="AV71" s="44">
        <f t="shared" si="139"/>
        <v>8.5</v>
      </c>
      <c r="AW71" s="85">
        <f t="shared" si="140"/>
        <v>6</v>
      </c>
      <c r="AX71" s="67">
        <f>SaisieNote!AR76</f>
        <v>7</v>
      </c>
      <c r="AY71" s="84">
        <f t="shared" si="141"/>
        <v>0</v>
      </c>
      <c r="AZ71" s="67">
        <f>SaisieNote!AT76</f>
        <v>10</v>
      </c>
      <c r="BA71" s="84">
        <f t="shared" si="141"/>
        <v>2</v>
      </c>
      <c r="BB71" s="67">
        <f>SaisieNote!AV76</f>
        <v>14</v>
      </c>
      <c r="BC71" s="84">
        <f t="shared" si="141"/>
        <v>2</v>
      </c>
      <c r="BD71" s="44">
        <f t="shared" si="142"/>
        <v>10.333333333333334</v>
      </c>
      <c r="BE71" s="85">
        <f t="shared" si="143"/>
        <v>6</v>
      </c>
      <c r="BF71" s="65">
        <f t="shared" si="144"/>
        <v>9.5992592592592594</v>
      </c>
      <c r="BG71" s="61">
        <f t="shared" si="145"/>
        <v>27</v>
      </c>
      <c r="BH71" s="62">
        <f t="shared" si="146"/>
        <v>9.7998765432098764</v>
      </c>
      <c r="BI71" s="61">
        <f t="shared" si="147"/>
        <v>57</v>
      </c>
      <c r="BJ71" s="295" t="s">
        <v>500</v>
      </c>
      <c r="BK71" s="291" t="s">
        <v>1231</v>
      </c>
      <c r="BL71" s="291" t="s">
        <v>1191</v>
      </c>
    </row>
    <row r="72" spans="1:64" ht="20.25" customHeight="1">
      <c r="A72" s="284">
        <v>62</v>
      </c>
      <c r="B72" s="176" t="s">
        <v>744</v>
      </c>
      <c r="C72" s="176" t="s">
        <v>746</v>
      </c>
      <c r="D72" s="176" t="s">
        <v>747</v>
      </c>
      <c r="E72" s="176" t="s">
        <v>745</v>
      </c>
      <c r="F72" s="176" t="s">
        <v>5</v>
      </c>
      <c r="G72" s="42">
        <f>SaisieNote!H77</f>
        <v>10.5</v>
      </c>
      <c r="H72" s="43">
        <f t="shared" si="123"/>
        <v>5</v>
      </c>
      <c r="I72" s="42">
        <f>SaisieNote!K77</f>
        <v>5.666666666666667</v>
      </c>
      <c r="J72" s="43">
        <f t="shared" si="123"/>
        <v>0</v>
      </c>
      <c r="K72" s="42">
        <f>SaisieNote!N77</f>
        <v>9</v>
      </c>
      <c r="L72" s="43">
        <f t="shared" si="123"/>
        <v>0</v>
      </c>
      <c r="M72" s="59">
        <f t="shared" si="124"/>
        <v>8.3888888888888893</v>
      </c>
      <c r="N72" s="45">
        <f t="shared" si="125"/>
        <v>5</v>
      </c>
      <c r="O72" s="42">
        <f>SaisieNote!P77</f>
        <v>6.5</v>
      </c>
      <c r="P72" s="43">
        <f t="shared" si="126"/>
        <v>0</v>
      </c>
      <c r="Q72" s="42">
        <f>SaisieNote!R77</f>
        <v>5</v>
      </c>
      <c r="R72" s="43">
        <f t="shared" si="126"/>
        <v>0</v>
      </c>
      <c r="S72" s="42">
        <f>SaisieNote!T77</f>
        <v>7.5</v>
      </c>
      <c r="T72" s="43">
        <f t="shared" si="126"/>
        <v>0</v>
      </c>
      <c r="U72" s="59">
        <f t="shared" si="127"/>
        <v>6.333333333333333</v>
      </c>
      <c r="V72" s="45">
        <f t="shared" si="128"/>
        <v>0</v>
      </c>
      <c r="W72" s="42">
        <f>SaisieNote!V77</f>
        <v>6</v>
      </c>
      <c r="X72" s="43">
        <f t="shared" si="129"/>
        <v>0</v>
      </c>
      <c r="Y72" s="42">
        <f>SaisieNote!X77</f>
        <v>4</v>
      </c>
      <c r="Z72" s="43">
        <f t="shared" si="129"/>
        <v>0</v>
      </c>
      <c r="AA72" s="42">
        <f>SaisieNote!Z77</f>
        <v>6</v>
      </c>
      <c r="AB72" s="43">
        <f t="shared" si="129"/>
        <v>0</v>
      </c>
      <c r="AC72" s="59">
        <f t="shared" si="130"/>
        <v>5.333333333333333</v>
      </c>
      <c r="AD72" s="45">
        <f t="shared" si="131"/>
        <v>0</v>
      </c>
      <c r="AE72" s="160">
        <f t="shared" si="132"/>
        <v>7.0246913580246924</v>
      </c>
      <c r="AF72" s="46">
        <f t="shared" si="133"/>
        <v>5</v>
      </c>
      <c r="AG72" s="81" t="str">
        <f t="shared" si="134"/>
        <v>Rattrapage</v>
      </c>
      <c r="AH72" s="58">
        <f>SaisieNote!AD77</f>
        <v>8.8333333333333339</v>
      </c>
      <c r="AI72" s="58">
        <f t="shared" si="135"/>
        <v>0</v>
      </c>
      <c r="AJ72" s="58">
        <f>SaisieNote!AG77</f>
        <v>8.3333333333333339</v>
      </c>
      <c r="AK72" s="58">
        <f t="shared" si="135"/>
        <v>0</v>
      </c>
      <c r="AL72" s="58">
        <f>SaisieNote!AJ77</f>
        <v>14.666666666666666</v>
      </c>
      <c r="AM72" s="84">
        <f t="shared" si="135"/>
        <v>5</v>
      </c>
      <c r="AN72" s="44">
        <f t="shared" si="136"/>
        <v>10.611111111111112</v>
      </c>
      <c r="AO72" s="85">
        <f t="shared" si="137"/>
        <v>15</v>
      </c>
      <c r="AP72" s="213">
        <f>SaisieNote!AL77</f>
        <v>7.5</v>
      </c>
      <c r="AQ72" s="213">
        <f t="shared" si="138"/>
        <v>0</v>
      </c>
      <c r="AR72" s="213">
        <f>SaisieNote!AN77</f>
        <v>10</v>
      </c>
      <c r="AS72" s="213">
        <f t="shared" si="138"/>
        <v>3</v>
      </c>
      <c r="AT72" s="213">
        <f>SaisieNote!AP77</f>
        <v>11</v>
      </c>
      <c r="AU72" s="84">
        <f t="shared" si="138"/>
        <v>3</v>
      </c>
      <c r="AV72" s="44">
        <f t="shared" si="139"/>
        <v>9.5</v>
      </c>
      <c r="AW72" s="85">
        <f t="shared" si="140"/>
        <v>6</v>
      </c>
      <c r="AX72" s="67">
        <f>SaisieNote!AR77</f>
        <v>11</v>
      </c>
      <c r="AY72" s="84">
        <f t="shared" si="141"/>
        <v>2</v>
      </c>
      <c r="AZ72" s="67">
        <f>SaisieNote!AT77</f>
        <v>7</v>
      </c>
      <c r="BA72" s="84">
        <f t="shared" si="141"/>
        <v>0</v>
      </c>
      <c r="BB72" s="67">
        <f>SaisieNote!AV77</f>
        <v>7.5</v>
      </c>
      <c r="BC72" s="84">
        <f t="shared" si="141"/>
        <v>0</v>
      </c>
      <c r="BD72" s="44">
        <f t="shared" si="142"/>
        <v>8.5</v>
      </c>
      <c r="BE72" s="85">
        <f t="shared" si="143"/>
        <v>2</v>
      </c>
      <c r="BF72" s="65">
        <f t="shared" si="144"/>
        <v>9.7716049382716061</v>
      </c>
      <c r="BG72" s="61">
        <f t="shared" si="145"/>
        <v>23</v>
      </c>
      <c r="BH72" s="62">
        <f t="shared" si="146"/>
        <v>8.3981481481481488</v>
      </c>
      <c r="BI72" s="61">
        <f t="shared" si="147"/>
        <v>28</v>
      </c>
      <c r="BJ72" s="295" t="s">
        <v>500</v>
      </c>
      <c r="BK72" s="291" t="s">
        <v>1191</v>
      </c>
      <c r="BL72" s="291" t="s">
        <v>1191</v>
      </c>
    </row>
    <row r="73" spans="1:64" ht="20.25" customHeight="1">
      <c r="A73" s="284">
        <v>63</v>
      </c>
      <c r="B73" s="176" t="s">
        <v>748</v>
      </c>
      <c r="C73" s="176" t="s">
        <v>750</v>
      </c>
      <c r="D73" s="176" t="s">
        <v>751</v>
      </c>
      <c r="E73" s="176" t="s">
        <v>749</v>
      </c>
      <c r="F73" s="176" t="s">
        <v>5</v>
      </c>
      <c r="G73" s="42" t="str">
        <f>SaisieNote!H78</f>
        <v>Exclu</v>
      </c>
      <c r="H73" s="43">
        <f t="shared" ref="H73:H81" si="148">IF(G73&gt;=9.995,5,0)</f>
        <v>5</v>
      </c>
      <c r="I73" s="42" t="str">
        <f>SaisieNote!K78</f>
        <v>Exclu</v>
      </c>
      <c r="J73" s="43">
        <f t="shared" ref="J73:J81" si="149">IF(I73&gt;=9.995,5,0)</f>
        <v>5</v>
      </c>
      <c r="K73" s="42" t="str">
        <f>SaisieNote!N78</f>
        <v>Exclu</v>
      </c>
      <c r="L73" s="43">
        <f t="shared" ref="L73:L81" si="150">IF(K73&gt;=9.995,5,0)</f>
        <v>5</v>
      </c>
      <c r="M73" s="59" t="e">
        <f t="shared" si="124"/>
        <v>#VALUE!</v>
      </c>
      <c r="N73" s="45" t="e">
        <f t="shared" si="125"/>
        <v>#VALUE!</v>
      </c>
      <c r="O73" s="42" t="str">
        <f>SaisieNote!P78</f>
        <v>Exclu</v>
      </c>
      <c r="P73" s="43">
        <f t="shared" ref="P73:P81" si="151">IF(O73&gt;=9.995,3,0)</f>
        <v>3</v>
      </c>
      <c r="Q73" s="42" t="str">
        <f>SaisieNote!R78</f>
        <v>Exclu</v>
      </c>
      <c r="R73" s="43">
        <f t="shared" ref="R73:R81" si="152">IF(Q73&gt;=9.995,3,0)</f>
        <v>3</v>
      </c>
      <c r="S73" s="42" t="str">
        <f>SaisieNote!T78</f>
        <v>Exclu</v>
      </c>
      <c r="T73" s="43">
        <f t="shared" ref="T73:T81" si="153">IF(S73&gt;=9.995,3,0)</f>
        <v>3</v>
      </c>
      <c r="U73" s="59" t="e">
        <f t="shared" si="127"/>
        <v>#VALUE!</v>
      </c>
      <c r="V73" s="45" t="e">
        <f t="shared" si="128"/>
        <v>#VALUE!</v>
      </c>
      <c r="W73" s="42" t="str">
        <f>SaisieNote!V78</f>
        <v>Exclu</v>
      </c>
      <c r="X73" s="43">
        <f t="shared" ref="X73:X81" si="154">IF(W73&gt;=9.995,2,0)</f>
        <v>2</v>
      </c>
      <c r="Y73" s="42" t="str">
        <f>SaisieNote!X78</f>
        <v>Exclu</v>
      </c>
      <c r="Z73" s="43">
        <f t="shared" ref="Z73:Z81" si="155">IF(Y73&gt;=9.995,2,0)</f>
        <v>2</v>
      </c>
      <c r="AA73" s="42" t="str">
        <f>SaisieNote!Z78</f>
        <v>Exclu</v>
      </c>
      <c r="AB73" s="43">
        <f t="shared" ref="AB73:AB81" si="156">IF(AA73&gt;=9.995,2,0)</f>
        <v>2</v>
      </c>
      <c r="AC73" s="59" t="e">
        <f t="shared" si="130"/>
        <v>#VALUE!</v>
      </c>
      <c r="AD73" s="45" t="e">
        <f t="shared" si="131"/>
        <v>#VALUE!</v>
      </c>
      <c r="AE73" s="160" t="e">
        <f t="shared" si="132"/>
        <v>#VALUE!</v>
      </c>
      <c r="AF73" s="46" t="e">
        <f t="shared" si="133"/>
        <v>#VALUE!</v>
      </c>
      <c r="AG73" s="81" t="s">
        <v>500</v>
      </c>
      <c r="AH73" s="58">
        <f>SaisieNote!AD78</f>
        <v>5.5</v>
      </c>
      <c r="AI73" s="58">
        <f t="shared" ref="AI73:AI81" si="157">IF(AH73&gt;=9.995,5,0)</f>
        <v>0</v>
      </c>
      <c r="AJ73" s="58">
        <f>SaisieNote!AG78</f>
        <v>8.6666666666666661</v>
      </c>
      <c r="AK73" s="58">
        <f t="shared" ref="AK73:AK81" si="158">IF(AJ73&gt;=9.995,5,0)</f>
        <v>0</v>
      </c>
      <c r="AL73" s="58">
        <f>SaisieNote!AJ78</f>
        <v>12.666666666666666</v>
      </c>
      <c r="AM73" s="84">
        <f t="shared" ref="AM73:AM81" si="159">IF(AL73&gt;=9.995,5,0)</f>
        <v>5</v>
      </c>
      <c r="AN73" s="44">
        <f t="shared" si="136"/>
        <v>8.9444444444444446</v>
      </c>
      <c r="AO73" s="85">
        <f t="shared" si="137"/>
        <v>5</v>
      </c>
      <c r="AP73" s="213">
        <f>SaisieNote!AL78</f>
        <v>6.5</v>
      </c>
      <c r="AQ73" s="213">
        <f t="shared" ref="AQ73:AQ81" si="160">IF(AP73&gt;=9.995,3,0)</f>
        <v>0</v>
      </c>
      <c r="AR73" s="213">
        <f>SaisieNote!AN78</f>
        <v>13</v>
      </c>
      <c r="AS73" s="213">
        <f t="shared" ref="AS73:AS81" si="161">IF(AR73&gt;=9.995,3,0)</f>
        <v>3</v>
      </c>
      <c r="AT73" s="213">
        <f>SaisieNote!AP78</f>
        <v>7</v>
      </c>
      <c r="AU73" s="84">
        <f t="shared" ref="AU73:AU81" si="162">IF(AT73&gt;=9.995,3,0)</f>
        <v>0</v>
      </c>
      <c r="AV73" s="44">
        <f t="shared" si="139"/>
        <v>8.8333333333333339</v>
      </c>
      <c r="AW73" s="85">
        <f t="shared" si="140"/>
        <v>3</v>
      </c>
      <c r="AX73" s="67">
        <f>SaisieNote!AR78</f>
        <v>5</v>
      </c>
      <c r="AY73" s="84">
        <f t="shared" ref="AY73:AY81" si="163">IF(AX73&gt;=9.995,2,0)</f>
        <v>0</v>
      </c>
      <c r="AZ73" s="67">
        <f>SaisieNote!AT78</f>
        <v>14</v>
      </c>
      <c r="BA73" s="84">
        <f t="shared" ref="BA73:BA81" si="164">IF(AZ73&gt;=9.995,2,0)</f>
        <v>2</v>
      </c>
      <c r="BB73" s="67">
        <f>SaisieNote!AV78</f>
        <v>8</v>
      </c>
      <c r="BC73" s="84">
        <f t="shared" ref="BC73:BC81" si="165">IF(BB73&gt;=9.995,2,0)</f>
        <v>0</v>
      </c>
      <c r="BD73" s="44">
        <f t="shared" si="142"/>
        <v>9</v>
      </c>
      <c r="BE73" s="85">
        <f t="shared" si="143"/>
        <v>2</v>
      </c>
      <c r="BF73" s="65">
        <f t="shared" si="144"/>
        <v>8.9197530864197532</v>
      </c>
      <c r="BG73" s="61">
        <f t="shared" si="145"/>
        <v>10</v>
      </c>
      <c r="BH73" s="62" t="e">
        <f t="shared" si="146"/>
        <v>#VALUE!</v>
      </c>
      <c r="BI73" s="61" t="e">
        <f t="shared" si="147"/>
        <v>#VALUE!</v>
      </c>
      <c r="BJ73" s="81" t="s">
        <v>1235</v>
      </c>
      <c r="BK73" s="291" t="s">
        <v>1191</v>
      </c>
      <c r="BL73" s="291" t="s">
        <v>1191</v>
      </c>
    </row>
    <row r="74" spans="1:64" ht="20.25" customHeight="1">
      <c r="A74" s="284">
        <v>64</v>
      </c>
      <c r="B74" s="176" t="s">
        <v>752</v>
      </c>
      <c r="C74" s="176" t="s">
        <v>754</v>
      </c>
      <c r="D74" s="176" t="s">
        <v>442</v>
      </c>
      <c r="E74" s="176" t="s">
        <v>753</v>
      </c>
      <c r="F74" s="176" t="s">
        <v>34</v>
      </c>
      <c r="G74" s="42">
        <f>SaisieNote!H79</f>
        <v>8</v>
      </c>
      <c r="H74" s="43">
        <f t="shared" si="148"/>
        <v>0</v>
      </c>
      <c r="I74" s="42">
        <f>SaisieNote!K79</f>
        <v>6.833333333333333</v>
      </c>
      <c r="J74" s="43">
        <f t="shared" si="149"/>
        <v>0</v>
      </c>
      <c r="K74" s="42">
        <f>SaisieNote!N79</f>
        <v>10.833333333333334</v>
      </c>
      <c r="L74" s="43">
        <f t="shared" si="150"/>
        <v>5</v>
      </c>
      <c r="M74" s="59">
        <f t="shared" si="124"/>
        <v>8.5555555555555554</v>
      </c>
      <c r="N74" s="45">
        <f t="shared" si="125"/>
        <v>5</v>
      </c>
      <c r="O74" s="42">
        <f>SaisieNote!P79</f>
        <v>13</v>
      </c>
      <c r="P74" s="43">
        <f t="shared" si="151"/>
        <v>3</v>
      </c>
      <c r="Q74" s="42">
        <f>SaisieNote!R79</f>
        <v>6</v>
      </c>
      <c r="R74" s="43">
        <f t="shared" si="152"/>
        <v>0</v>
      </c>
      <c r="S74" s="42">
        <f>SaisieNote!T79</f>
        <v>10</v>
      </c>
      <c r="T74" s="43">
        <f t="shared" si="153"/>
        <v>3</v>
      </c>
      <c r="U74" s="59">
        <f t="shared" si="127"/>
        <v>9.6666666666666661</v>
      </c>
      <c r="V74" s="45">
        <f t="shared" si="128"/>
        <v>6</v>
      </c>
      <c r="W74" s="42">
        <f>SaisieNote!V79</f>
        <v>2</v>
      </c>
      <c r="X74" s="43">
        <f t="shared" si="154"/>
        <v>0</v>
      </c>
      <c r="Y74" s="42">
        <f>SaisieNote!X79</f>
        <v>1</v>
      </c>
      <c r="Z74" s="43">
        <f t="shared" si="155"/>
        <v>0</v>
      </c>
      <c r="AA74" s="42">
        <f>SaisieNote!Z79</f>
        <v>9</v>
      </c>
      <c r="AB74" s="43">
        <f t="shared" si="156"/>
        <v>0</v>
      </c>
      <c r="AC74" s="59">
        <f t="shared" si="130"/>
        <v>4</v>
      </c>
      <c r="AD74" s="45">
        <f t="shared" si="131"/>
        <v>0</v>
      </c>
      <c r="AE74" s="160">
        <f t="shared" si="132"/>
        <v>7.9135802469135799</v>
      </c>
      <c r="AF74" s="46">
        <f t="shared" si="133"/>
        <v>11</v>
      </c>
      <c r="AG74" s="81" t="str">
        <f t="shared" si="134"/>
        <v>Rattrapage</v>
      </c>
      <c r="AH74" s="58">
        <f>SaisieNote!AD79</f>
        <v>7.333333333333333</v>
      </c>
      <c r="AI74" s="58">
        <f t="shared" si="157"/>
        <v>0</v>
      </c>
      <c r="AJ74" s="58">
        <f>SaisieNote!AG79</f>
        <v>10.666666666666666</v>
      </c>
      <c r="AK74" s="58">
        <f t="shared" si="158"/>
        <v>5</v>
      </c>
      <c r="AL74" s="58">
        <f>SaisieNote!AJ79</f>
        <v>12.166666666666666</v>
      </c>
      <c r="AM74" s="84">
        <f t="shared" si="159"/>
        <v>5</v>
      </c>
      <c r="AN74" s="44">
        <f t="shared" si="136"/>
        <v>10.055555555555555</v>
      </c>
      <c r="AO74" s="85">
        <f t="shared" si="137"/>
        <v>15</v>
      </c>
      <c r="AP74" s="213">
        <f>SaisieNote!AL79</f>
        <v>5.5</v>
      </c>
      <c r="AQ74" s="213">
        <f t="shared" si="160"/>
        <v>0</v>
      </c>
      <c r="AR74" s="213">
        <f>SaisieNote!AN79</f>
        <v>4</v>
      </c>
      <c r="AS74" s="213">
        <f t="shared" si="161"/>
        <v>0</v>
      </c>
      <c r="AT74" s="213">
        <f>SaisieNote!AP79</f>
        <v>8</v>
      </c>
      <c r="AU74" s="84">
        <f t="shared" si="162"/>
        <v>0</v>
      </c>
      <c r="AV74" s="44">
        <f t="shared" si="139"/>
        <v>5.833333333333333</v>
      </c>
      <c r="AW74" s="85">
        <f t="shared" si="140"/>
        <v>0</v>
      </c>
      <c r="AX74" s="67">
        <f>SaisieNote!AR79</f>
        <v>9</v>
      </c>
      <c r="AY74" s="84">
        <f t="shared" si="163"/>
        <v>0</v>
      </c>
      <c r="AZ74" s="67">
        <f>SaisieNote!AT79</f>
        <v>5</v>
      </c>
      <c r="BA74" s="84">
        <f t="shared" si="164"/>
        <v>0</v>
      </c>
      <c r="BB74" s="67">
        <f>SaisieNote!AV79</f>
        <v>7</v>
      </c>
      <c r="BC74" s="84">
        <f t="shared" si="165"/>
        <v>0</v>
      </c>
      <c r="BD74" s="44">
        <f t="shared" si="142"/>
        <v>7</v>
      </c>
      <c r="BE74" s="85">
        <f t="shared" si="143"/>
        <v>0</v>
      </c>
      <c r="BF74" s="65">
        <f t="shared" si="144"/>
        <v>7.9691358024691352</v>
      </c>
      <c r="BG74" s="61">
        <f t="shared" si="145"/>
        <v>15</v>
      </c>
      <c r="BH74" s="62">
        <f t="shared" si="146"/>
        <v>7.9413580246913575</v>
      </c>
      <c r="BI74" s="61">
        <f t="shared" si="147"/>
        <v>26</v>
      </c>
      <c r="BJ74" s="81" t="str">
        <f t="shared" si="37"/>
        <v>Ajourné(e )</v>
      </c>
      <c r="BK74" s="291" t="s">
        <v>1191</v>
      </c>
      <c r="BL74" s="291" t="s">
        <v>1191</v>
      </c>
    </row>
    <row r="75" spans="1:64" s="266" customFormat="1" ht="20.25" customHeight="1">
      <c r="A75" s="284">
        <v>65</v>
      </c>
      <c r="B75" s="255" t="s">
        <v>755</v>
      </c>
      <c r="C75" s="255" t="s">
        <v>757</v>
      </c>
      <c r="D75" s="255" t="s">
        <v>758</v>
      </c>
      <c r="E75" s="255" t="s">
        <v>756</v>
      </c>
      <c r="F75" s="255" t="s">
        <v>5</v>
      </c>
      <c r="G75" s="258">
        <f>SaisieNote!H80</f>
        <v>10.666666666666666</v>
      </c>
      <c r="H75" s="257">
        <f t="shared" si="148"/>
        <v>5</v>
      </c>
      <c r="I75" s="258">
        <f>SaisieNote!K80</f>
        <v>10.5</v>
      </c>
      <c r="J75" s="257">
        <f t="shared" si="149"/>
        <v>5</v>
      </c>
      <c r="K75" s="258">
        <f>SaisieNote!N80</f>
        <v>8.8333333333333339</v>
      </c>
      <c r="L75" s="257">
        <f t="shared" si="150"/>
        <v>0</v>
      </c>
      <c r="M75" s="259">
        <f t="shared" si="124"/>
        <v>10</v>
      </c>
      <c r="N75" s="257">
        <f t="shared" si="125"/>
        <v>15</v>
      </c>
      <c r="O75" s="258">
        <f>SaisieNote!P80</f>
        <v>12</v>
      </c>
      <c r="P75" s="257">
        <f t="shared" si="151"/>
        <v>3</v>
      </c>
      <c r="Q75" s="258">
        <f>SaisieNote!R80</f>
        <v>6</v>
      </c>
      <c r="R75" s="257">
        <f t="shared" si="152"/>
        <v>0</v>
      </c>
      <c r="S75" s="258">
        <f>SaisieNote!T80</f>
        <v>1</v>
      </c>
      <c r="T75" s="257">
        <f t="shared" si="153"/>
        <v>0</v>
      </c>
      <c r="U75" s="259">
        <f t="shared" si="127"/>
        <v>6.333333333333333</v>
      </c>
      <c r="V75" s="257">
        <f t="shared" si="128"/>
        <v>3</v>
      </c>
      <c r="W75" s="258">
        <f>SaisieNote!V80</f>
        <v>3</v>
      </c>
      <c r="X75" s="257">
        <f t="shared" si="154"/>
        <v>0</v>
      </c>
      <c r="Y75" s="258">
        <f>SaisieNote!X80</f>
        <v>3</v>
      </c>
      <c r="Z75" s="257">
        <f t="shared" si="155"/>
        <v>0</v>
      </c>
      <c r="AA75" s="258">
        <f>SaisieNote!Z80</f>
        <v>5</v>
      </c>
      <c r="AB75" s="257">
        <f t="shared" si="156"/>
        <v>0</v>
      </c>
      <c r="AC75" s="259">
        <f t="shared" si="130"/>
        <v>3.6666666666666665</v>
      </c>
      <c r="AD75" s="257">
        <f t="shared" si="131"/>
        <v>0</v>
      </c>
      <c r="AE75" s="259">
        <f t="shared" si="132"/>
        <v>7.3703703703703702</v>
      </c>
      <c r="AF75" s="260">
        <f t="shared" si="133"/>
        <v>18</v>
      </c>
      <c r="AG75" s="261" t="str">
        <f t="shared" si="134"/>
        <v>Rattrapage</v>
      </c>
      <c r="AH75" s="259">
        <f>SaisieNote!AD80</f>
        <v>7.666666666666667</v>
      </c>
      <c r="AI75" s="259">
        <f t="shared" si="157"/>
        <v>0</v>
      </c>
      <c r="AJ75" s="259">
        <f>SaisieNote!AG80</f>
        <v>9</v>
      </c>
      <c r="AK75" s="259">
        <f t="shared" si="158"/>
        <v>0</v>
      </c>
      <c r="AL75" s="259">
        <f>SaisieNote!AJ80</f>
        <v>8.3333333333333339</v>
      </c>
      <c r="AM75" s="263">
        <f t="shared" si="159"/>
        <v>0</v>
      </c>
      <c r="AN75" s="258">
        <f t="shared" si="136"/>
        <v>8.3333333333333339</v>
      </c>
      <c r="AO75" s="264">
        <f t="shared" si="137"/>
        <v>0</v>
      </c>
      <c r="AP75" s="259">
        <f>SaisieNote!AL80</f>
        <v>10</v>
      </c>
      <c r="AQ75" s="259">
        <f t="shared" si="160"/>
        <v>3</v>
      </c>
      <c r="AR75" s="259">
        <f>SaisieNote!AN80</f>
        <v>9</v>
      </c>
      <c r="AS75" s="259">
        <f t="shared" si="161"/>
        <v>0</v>
      </c>
      <c r="AT75" s="259">
        <f>SaisieNote!AP80</f>
        <v>14.5</v>
      </c>
      <c r="AU75" s="263">
        <f t="shared" si="162"/>
        <v>3</v>
      </c>
      <c r="AV75" s="258">
        <f t="shared" si="139"/>
        <v>11.166666666666666</v>
      </c>
      <c r="AW75" s="264">
        <f t="shared" si="140"/>
        <v>9</v>
      </c>
      <c r="AX75" s="267">
        <f>SaisieNote!AR80</f>
        <v>6</v>
      </c>
      <c r="AY75" s="263">
        <f t="shared" si="163"/>
        <v>0</v>
      </c>
      <c r="AZ75" s="267">
        <f>SaisieNote!AT80</f>
        <v>14</v>
      </c>
      <c r="BA75" s="263">
        <f t="shared" si="164"/>
        <v>2</v>
      </c>
      <c r="BB75" s="267">
        <f>SaisieNote!AV80</f>
        <v>7.5</v>
      </c>
      <c r="BC75" s="263">
        <f t="shared" si="165"/>
        <v>0</v>
      </c>
      <c r="BD75" s="258">
        <f t="shared" si="142"/>
        <v>9.1666666666666661</v>
      </c>
      <c r="BE75" s="264">
        <f t="shared" si="143"/>
        <v>2</v>
      </c>
      <c r="BF75" s="258">
        <f t="shared" si="144"/>
        <v>9.4629629629629637</v>
      </c>
      <c r="BG75" s="265">
        <f t="shared" si="145"/>
        <v>11</v>
      </c>
      <c r="BH75" s="262">
        <f t="shared" si="146"/>
        <v>8.4166666666666679</v>
      </c>
      <c r="BI75" s="265">
        <f t="shared" si="147"/>
        <v>29</v>
      </c>
      <c r="BJ75" s="295" t="s">
        <v>500</v>
      </c>
      <c r="BK75" s="291" t="s">
        <v>1191</v>
      </c>
      <c r="BL75" s="291" t="s">
        <v>1191</v>
      </c>
    </row>
    <row r="76" spans="1:64" s="266" customFormat="1" ht="20.25" customHeight="1">
      <c r="A76" s="284">
        <v>66</v>
      </c>
      <c r="B76" s="255" t="s">
        <v>759</v>
      </c>
      <c r="C76" s="255" t="s">
        <v>761</v>
      </c>
      <c r="D76" s="255" t="s">
        <v>762</v>
      </c>
      <c r="E76" s="255" t="s">
        <v>760</v>
      </c>
      <c r="F76" s="255" t="s">
        <v>8</v>
      </c>
      <c r="G76" s="258">
        <f>SaisieNote!H81</f>
        <v>12.166666666666666</v>
      </c>
      <c r="H76" s="257">
        <f t="shared" si="148"/>
        <v>5</v>
      </c>
      <c r="I76" s="258">
        <f>SaisieNote!K81</f>
        <v>11.5</v>
      </c>
      <c r="J76" s="257">
        <f t="shared" si="149"/>
        <v>5</v>
      </c>
      <c r="K76" s="258">
        <f>SaisieNote!N81</f>
        <v>15.666666666666666</v>
      </c>
      <c r="L76" s="257">
        <f t="shared" si="150"/>
        <v>5</v>
      </c>
      <c r="M76" s="259">
        <f t="shared" si="124"/>
        <v>13.111111111111109</v>
      </c>
      <c r="N76" s="257">
        <f t="shared" si="125"/>
        <v>15</v>
      </c>
      <c r="O76" s="258">
        <f>SaisieNote!P81</f>
        <v>13.5</v>
      </c>
      <c r="P76" s="257">
        <f t="shared" si="151"/>
        <v>3</v>
      </c>
      <c r="Q76" s="258">
        <f>SaisieNote!R81</f>
        <v>10</v>
      </c>
      <c r="R76" s="257">
        <f t="shared" si="152"/>
        <v>3</v>
      </c>
      <c r="S76" s="258">
        <f>SaisieNote!T81</f>
        <v>8.5</v>
      </c>
      <c r="T76" s="257">
        <f t="shared" si="153"/>
        <v>0</v>
      </c>
      <c r="U76" s="259">
        <f t="shared" si="127"/>
        <v>10.666666666666666</v>
      </c>
      <c r="V76" s="257">
        <f t="shared" si="128"/>
        <v>9</v>
      </c>
      <c r="W76" s="258">
        <f>SaisieNote!V81</f>
        <v>8.5</v>
      </c>
      <c r="X76" s="257">
        <f t="shared" si="154"/>
        <v>0</v>
      </c>
      <c r="Y76" s="258">
        <f>SaisieNote!X81</f>
        <v>4</v>
      </c>
      <c r="Z76" s="257">
        <f t="shared" si="155"/>
        <v>0</v>
      </c>
      <c r="AA76" s="258">
        <f>SaisieNote!Z81</f>
        <v>10.5</v>
      </c>
      <c r="AB76" s="257">
        <f t="shared" si="156"/>
        <v>2</v>
      </c>
      <c r="AC76" s="259">
        <f t="shared" si="130"/>
        <v>7.666666666666667</v>
      </c>
      <c r="AD76" s="257">
        <f t="shared" si="131"/>
        <v>2</v>
      </c>
      <c r="AE76" s="259">
        <f t="shared" si="132"/>
        <v>11.086419753086419</v>
      </c>
      <c r="AF76" s="260">
        <f t="shared" si="133"/>
        <v>30</v>
      </c>
      <c r="AG76" s="261" t="s">
        <v>1191</v>
      </c>
      <c r="AH76" s="259">
        <f>SaisieNote!AD81</f>
        <v>10.666666666666666</v>
      </c>
      <c r="AI76" s="259">
        <f t="shared" si="157"/>
        <v>5</v>
      </c>
      <c r="AJ76" s="259">
        <f>SaisieNote!AG81</f>
        <v>14</v>
      </c>
      <c r="AK76" s="259">
        <f t="shared" si="158"/>
        <v>5</v>
      </c>
      <c r="AL76" s="259">
        <f>SaisieNote!AJ81</f>
        <v>10</v>
      </c>
      <c r="AM76" s="263">
        <f t="shared" si="159"/>
        <v>5</v>
      </c>
      <c r="AN76" s="258">
        <f t="shared" si="136"/>
        <v>11.555555555555555</v>
      </c>
      <c r="AO76" s="264">
        <f t="shared" si="137"/>
        <v>15</v>
      </c>
      <c r="AP76" s="259">
        <f>SaisieNote!AL81</f>
        <v>4</v>
      </c>
      <c r="AQ76" s="259">
        <f t="shared" si="160"/>
        <v>0</v>
      </c>
      <c r="AR76" s="259">
        <f>SaisieNote!AN81</f>
        <v>4</v>
      </c>
      <c r="AS76" s="259">
        <f t="shared" si="161"/>
        <v>0</v>
      </c>
      <c r="AT76" s="259">
        <f>SaisieNote!AP81</f>
        <v>11</v>
      </c>
      <c r="AU76" s="263">
        <f t="shared" si="162"/>
        <v>3</v>
      </c>
      <c r="AV76" s="258">
        <f t="shared" si="139"/>
        <v>6.333333333333333</v>
      </c>
      <c r="AW76" s="264">
        <f t="shared" si="140"/>
        <v>3</v>
      </c>
      <c r="AX76" s="267">
        <f>SaisieNote!AR81</f>
        <v>10</v>
      </c>
      <c r="AY76" s="263">
        <f t="shared" si="163"/>
        <v>2</v>
      </c>
      <c r="AZ76" s="267">
        <f>SaisieNote!AT81</f>
        <v>10</v>
      </c>
      <c r="BA76" s="263">
        <f t="shared" si="164"/>
        <v>2</v>
      </c>
      <c r="BB76" s="267">
        <f>SaisieNote!AV81</f>
        <v>13</v>
      </c>
      <c r="BC76" s="263">
        <f t="shared" si="165"/>
        <v>2</v>
      </c>
      <c r="BD76" s="258">
        <f t="shared" si="142"/>
        <v>11</v>
      </c>
      <c r="BE76" s="264">
        <f t="shared" si="143"/>
        <v>6</v>
      </c>
      <c r="BF76" s="258">
        <f t="shared" si="144"/>
        <v>9.6913580246913558</v>
      </c>
      <c r="BG76" s="265">
        <f t="shared" si="145"/>
        <v>24</v>
      </c>
      <c r="BH76" s="262">
        <f t="shared" si="146"/>
        <v>10.388888888888888</v>
      </c>
      <c r="BI76" s="265">
        <f t="shared" si="147"/>
        <v>60</v>
      </c>
      <c r="BJ76" s="261"/>
      <c r="BK76" s="291" t="s">
        <v>1191</v>
      </c>
      <c r="BL76" s="291" t="s">
        <v>1191</v>
      </c>
    </row>
    <row r="77" spans="1:64" ht="20.25" customHeight="1">
      <c r="A77" s="284">
        <v>67</v>
      </c>
      <c r="B77" s="176" t="s">
        <v>763</v>
      </c>
      <c r="C77" s="176" t="s">
        <v>766</v>
      </c>
      <c r="D77" s="176" t="s">
        <v>767</v>
      </c>
      <c r="E77" s="176" t="s">
        <v>764</v>
      </c>
      <c r="F77" s="176" t="s">
        <v>765</v>
      </c>
      <c r="G77" s="42">
        <f>SaisieNote!H82</f>
        <v>10.5</v>
      </c>
      <c r="H77" s="43">
        <f t="shared" si="148"/>
        <v>5</v>
      </c>
      <c r="I77" s="42">
        <f>SaisieNote!K82</f>
        <v>7.333333333333333</v>
      </c>
      <c r="J77" s="43">
        <f t="shared" si="149"/>
        <v>0</v>
      </c>
      <c r="K77" s="42">
        <f>SaisieNote!N82</f>
        <v>11.166666666666666</v>
      </c>
      <c r="L77" s="43">
        <f t="shared" si="150"/>
        <v>5</v>
      </c>
      <c r="M77" s="59">
        <f t="shared" si="124"/>
        <v>9.6666666666666661</v>
      </c>
      <c r="N77" s="45">
        <f t="shared" si="125"/>
        <v>10</v>
      </c>
      <c r="O77" s="42">
        <f>SaisieNote!P82</f>
        <v>10</v>
      </c>
      <c r="P77" s="43">
        <f t="shared" si="151"/>
        <v>3</v>
      </c>
      <c r="Q77" s="42">
        <f>SaisieNote!R82</f>
        <v>8</v>
      </c>
      <c r="R77" s="43">
        <f t="shared" si="152"/>
        <v>0</v>
      </c>
      <c r="S77" s="42">
        <f>SaisieNote!T82</f>
        <v>10</v>
      </c>
      <c r="T77" s="43">
        <f t="shared" si="153"/>
        <v>3</v>
      </c>
      <c r="U77" s="59">
        <f t="shared" si="127"/>
        <v>9.3333333333333339</v>
      </c>
      <c r="V77" s="45">
        <f t="shared" si="128"/>
        <v>6</v>
      </c>
      <c r="W77" s="42">
        <f>SaisieNote!V82</f>
        <v>6</v>
      </c>
      <c r="X77" s="43">
        <f t="shared" si="154"/>
        <v>0</v>
      </c>
      <c r="Y77" s="42">
        <f>SaisieNote!X82</f>
        <v>8</v>
      </c>
      <c r="Z77" s="43">
        <f t="shared" si="155"/>
        <v>0</v>
      </c>
      <c r="AA77" s="42">
        <f>SaisieNote!Z82</f>
        <v>8.5</v>
      </c>
      <c r="AB77" s="43">
        <f t="shared" si="156"/>
        <v>0</v>
      </c>
      <c r="AC77" s="59">
        <f t="shared" si="130"/>
        <v>7.5</v>
      </c>
      <c r="AD77" s="45">
        <f t="shared" si="131"/>
        <v>0</v>
      </c>
      <c r="AE77" s="160">
        <f t="shared" si="132"/>
        <v>9.0740740740740744</v>
      </c>
      <c r="AF77" s="46">
        <f t="shared" si="133"/>
        <v>16</v>
      </c>
      <c r="AG77" s="81" t="s">
        <v>1191</v>
      </c>
      <c r="AH77" s="58">
        <f>SaisieNote!AD82</f>
        <v>9</v>
      </c>
      <c r="AI77" s="58">
        <f t="shared" si="157"/>
        <v>0</v>
      </c>
      <c r="AJ77" s="58">
        <f>SaisieNote!AG82</f>
        <v>10.333333333333334</v>
      </c>
      <c r="AK77" s="58">
        <f t="shared" si="158"/>
        <v>5</v>
      </c>
      <c r="AL77" s="58">
        <f>SaisieNote!AJ82</f>
        <v>11</v>
      </c>
      <c r="AM77" s="84">
        <f t="shared" si="159"/>
        <v>5</v>
      </c>
      <c r="AN77" s="44">
        <f t="shared" si="136"/>
        <v>10.111111111111112</v>
      </c>
      <c r="AO77" s="85">
        <f t="shared" si="137"/>
        <v>15</v>
      </c>
      <c r="AP77" s="213">
        <f>SaisieNote!AL82</f>
        <v>4.5</v>
      </c>
      <c r="AQ77" s="213">
        <f t="shared" si="160"/>
        <v>0</v>
      </c>
      <c r="AR77" s="213">
        <f>SaisieNote!AN82</f>
        <v>7</v>
      </c>
      <c r="AS77" s="213">
        <f t="shared" si="161"/>
        <v>0</v>
      </c>
      <c r="AT77" s="213">
        <f>SaisieNote!AP82</f>
        <v>15</v>
      </c>
      <c r="AU77" s="84">
        <f t="shared" si="162"/>
        <v>3</v>
      </c>
      <c r="AV77" s="44">
        <f t="shared" si="139"/>
        <v>8.8333333333333339</v>
      </c>
      <c r="AW77" s="85">
        <f t="shared" si="140"/>
        <v>3</v>
      </c>
      <c r="AX77" s="67">
        <f>SaisieNote!AR82</f>
        <v>10</v>
      </c>
      <c r="AY77" s="84">
        <f t="shared" si="163"/>
        <v>2</v>
      </c>
      <c r="AZ77" s="67">
        <f>SaisieNote!AT82</f>
        <v>10</v>
      </c>
      <c r="BA77" s="84">
        <f t="shared" si="164"/>
        <v>2</v>
      </c>
      <c r="BB77" s="67">
        <f>SaisieNote!AV82</f>
        <v>12</v>
      </c>
      <c r="BC77" s="84">
        <f t="shared" si="165"/>
        <v>2</v>
      </c>
      <c r="BD77" s="44">
        <f t="shared" si="142"/>
        <v>10.666666666666666</v>
      </c>
      <c r="BE77" s="85">
        <f t="shared" si="143"/>
        <v>6</v>
      </c>
      <c r="BF77" s="65">
        <f t="shared" si="144"/>
        <v>9.8086419753086442</v>
      </c>
      <c r="BG77" s="61">
        <f t="shared" si="145"/>
        <v>24</v>
      </c>
      <c r="BH77" s="62">
        <f t="shared" si="146"/>
        <v>9.4413580246913593</v>
      </c>
      <c r="BI77" s="61">
        <f t="shared" si="147"/>
        <v>40</v>
      </c>
      <c r="BJ77" s="81" t="str">
        <f t="shared" ref="BJ77:BJ139" si="166">IF(BH77&gt;=9.995,"Admis(e)","Ajourné(e )")</f>
        <v>Ajourné(e )</v>
      </c>
      <c r="BK77" s="291" t="s">
        <v>1191</v>
      </c>
      <c r="BL77" s="291" t="s">
        <v>1191</v>
      </c>
    </row>
    <row r="78" spans="1:64" ht="20.25" customHeight="1">
      <c r="A78" s="284">
        <v>68</v>
      </c>
      <c r="B78" s="176" t="s">
        <v>772</v>
      </c>
      <c r="C78" s="176" t="s">
        <v>773</v>
      </c>
      <c r="D78" s="176" t="s">
        <v>322</v>
      </c>
      <c r="E78" s="176" t="s">
        <v>567</v>
      </c>
      <c r="F78" s="176" t="s">
        <v>7</v>
      </c>
      <c r="G78" s="42">
        <f>SaisieNote!H83</f>
        <v>8.1666666666666661</v>
      </c>
      <c r="H78" s="43">
        <f t="shared" si="148"/>
        <v>0</v>
      </c>
      <c r="I78" s="42">
        <f>SaisieNote!K83</f>
        <v>9</v>
      </c>
      <c r="J78" s="43">
        <f t="shared" si="149"/>
        <v>0</v>
      </c>
      <c r="K78" s="42">
        <f>SaisieNote!N83</f>
        <v>8</v>
      </c>
      <c r="L78" s="43">
        <f t="shared" si="150"/>
        <v>0</v>
      </c>
      <c r="M78" s="59">
        <f t="shared" si="124"/>
        <v>8.3888888888888875</v>
      </c>
      <c r="N78" s="45">
        <f t="shared" si="125"/>
        <v>0</v>
      </c>
      <c r="O78" s="42">
        <f>SaisieNote!P83</f>
        <v>8</v>
      </c>
      <c r="P78" s="43">
        <f t="shared" si="151"/>
        <v>0</v>
      </c>
      <c r="Q78" s="42">
        <f>SaisieNote!R83</f>
        <v>7</v>
      </c>
      <c r="R78" s="43">
        <f t="shared" si="152"/>
        <v>0</v>
      </c>
      <c r="S78" s="42">
        <f>SaisieNote!T83</f>
        <v>5.5</v>
      </c>
      <c r="T78" s="43">
        <f t="shared" si="153"/>
        <v>0</v>
      </c>
      <c r="U78" s="59">
        <f t="shared" si="127"/>
        <v>6.833333333333333</v>
      </c>
      <c r="V78" s="45">
        <f t="shared" si="128"/>
        <v>0</v>
      </c>
      <c r="W78" s="42">
        <f>SaisieNote!V83</f>
        <v>10</v>
      </c>
      <c r="X78" s="43">
        <f t="shared" si="154"/>
        <v>2</v>
      </c>
      <c r="Y78" s="42">
        <f>SaisieNote!X83</f>
        <v>6</v>
      </c>
      <c r="Z78" s="43">
        <f t="shared" si="155"/>
        <v>0</v>
      </c>
      <c r="AA78" s="42">
        <f>SaisieNote!Z83</f>
        <v>10.5</v>
      </c>
      <c r="AB78" s="43">
        <f t="shared" si="156"/>
        <v>2</v>
      </c>
      <c r="AC78" s="59">
        <f t="shared" si="130"/>
        <v>8.8333333333333339</v>
      </c>
      <c r="AD78" s="45">
        <f t="shared" si="131"/>
        <v>4</v>
      </c>
      <c r="AE78" s="160">
        <f t="shared" si="132"/>
        <v>7.9691358024691352</v>
      </c>
      <c r="AF78" s="46">
        <f t="shared" si="133"/>
        <v>4</v>
      </c>
      <c r="AG78" s="81" t="str">
        <f t="shared" si="134"/>
        <v>Rattrapage</v>
      </c>
      <c r="AH78" s="58">
        <f>SaisieNote!AD83</f>
        <v>9</v>
      </c>
      <c r="AI78" s="58">
        <f t="shared" si="157"/>
        <v>0</v>
      </c>
      <c r="AJ78" s="58">
        <f>SaisieNote!AG83</f>
        <v>6</v>
      </c>
      <c r="AK78" s="58">
        <f t="shared" si="158"/>
        <v>0</v>
      </c>
      <c r="AL78" s="58">
        <f>SaisieNote!AJ83</f>
        <v>14</v>
      </c>
      <c r="AM78" s="84">
        <f t="shared" si="159"/>
        <v>5</v>
      </c>
      <c r="AN78" s="44">
        <f t="shared" si="136"/>
        <v>9.6666666666666661</v>
      </c>
      <c r="AO78" s="85">
        <f t="shared" si="137"/>
        <v>5</v>
      </c>
      <c r="AP78" s="213">
        <f>SaisieNote!AL83</f>
        <v>6</v>
      </c>
      <c r="AQ78" s="213">
        <f t="shared" si="160"/>
        <v>0</v>
      </c>
      <c r="AR78" s="213">
        <f>SaisieNote!AN83</f>
        <v>8</v>
      </c>
      <c r="AS78" s="213">
        <f t="shared" si="161"/>
        <v>0</v>
      </c>
      <c r="AT78" s="213">
        <f>SaisieNote!AP83</f>
        <v>6.5</v>
      </c>
      <c r="AU78" s="84">
        <f t="shared" si="162"/>
        <v>0</v>
      </c>
      <c r="AV78" s="44">
        <f t="shared" si="139"/>
        <v>6.833333333333333</v>
      </c>
      <c r="AW78" s="85">
        <f t="shared" si="140"/>
        <v>0</v>
      </c>
      <c r="AX78" s="67">
        <f>SaisieNote!AR83</f>
        <v>6</v>
      </c>
      <c r="AY78" s="84">
        <f t="shared" si="163"/>
        <v>0</v>
      </c>
      <c r="AZ78" s="67">
        <f>SaisieNote!AT83</f>
        <v>8</v>
      </c>
      <c r="BA78" s="84">
        <f t="shared" si="164"/>
        <v>0</v>
      </c>
      <c r="BB78" s="67">
        <f>SaisieNote!AV83</f>
        <v>10</v>
      </c>
      <c r="BC78" s="84">
        <f t="shared" si="165"/>
        <v>2</v>
      </c>
      <c r="BD78" s="44">
        <f t="shared" si="142"/>
        <v>8</v>
      </c>
      <c r="BE78" s="85">
        <f t="shared" si="143"/>
        <v>2</v>
      </c>
      <c r="BF78" s="65">
        <f t="shared" si="144"/>
        <v>8.3518518518518512</v>
      </c>
      <c r="BG78" s="61">
        <f t="shared" si="145"/>
        <v>7</v>
      </c>
      <c r="BH78" s="62">
        <f t="shared" si="146"/>
        <v>8.1604938271604937</v>
      </c>
      <c r="BI78" s="61">
        <f t="shared" si="147"/>
        <v>11</v>
      </c>
      <c r="BJ78" s="81" t="str">
        <f t="shared" si="166"/>
        <v>Ajourné(e )</v>
      </c>
      <c r="BK78" s="291" t="s">
        <v>1191</v>
      </c>
      <c r="BL78" s="291" t="s">
        <v>1191</v>
      </c>
    </row>
    <row r="79" spans="1:64" s="266" customFormat="1" ht="20.25" customHeight="1">
      <c r="A79" s="284">
        <v>69</v>
      </c>
      <c r="B79" s="255" t="s">
        <v>778</v>
      </c>
      <c r="C79" s="255" t="s">
        <v>776</v>
      </c>
      <c r="D79" s="255" t="s">
        <v>780</v>
      </c>
      <c r="E79" s="255" t="s">
        <v>779</v>
      </c>
      <c r="F79" s="255" t="s">
        <v>50</v>
      </c>
      <c r="G79" s="258">
        <f>SaisieNote!H84</f>
        <v>10.833333333333334</v>
      </c>
      <c r="H79" s="257">
        <f t="shared" si="148"/>
        <v>5</v>
      </c>
      <c r="I79" s="258">
        <f>SaisieNote!K84</f>
        <v>9.3333333333333339</v>
      </c>
      <c r="J79" s="257">
        <f t="shared" si="149"/>
        <v>0</v>
      </c>
      <c r="K79" s="258">
        <f>SaisieNote!N84</f>
        <v>10</v>
      </c>
      <c r="L79" s="257">
        <f t="shared" si="150"/>
        <v>5</v>
      </c>
      <c r="M79" s="259">
        <f t="shared" si="124"/>
        <v>10.055555555555555</v>
      </c>
      <c r="N79" s="257">
        <f t="shared" si="125"/>
        <v>15</v>
      </c>
      <c r="O79" s="258">
        <f>SaisieNote!P84</f>
        <v>9</v>
      </c>
      <c r="P79" s="257">
        <f t="shared" si="151"/>
        <v>0</v>
      </c>
      <c r="Q79" s="258">
        <f>SaisieNote!R84</f>
        <v>6</v>
      </c>
      <c r="R79" s="257">
        <f t="shared" si="152"/>
        <v>0</v>
      </c>
      <c r="S79" s="258">
        <f>SaisieNote!T84</f>
        <v>8.5</v>
      </c>
      <c r="T79" s="257">
        <f t="shared" si="153"/>
        <v>0</v>
      </c>
      <c r="U79" s="259">
        <f t="shared" si="127"/>
        <v>7.833333333333333</v>
      </c>
      <c r="V79" s="257">
        <f t="shared" si="128"/>
        <v>0</v>
      </c>
      <c r="W79" s="258">
        <f>SaisieNote!V84</f>
        <v>8.5</v>
      </c>
      <c r="X79" s="257">
        <f t="shared" si="154"/>
        <v>0</v>
      </c>
      <c r="Y79" s="258">
        <f>SaisieNote!X84</f>
        <v>4</v>
      </c>
      <c r="Z79" s="257">
        <f t="shared" si="155"/>
        <v>0</v>
      </c>
      <c r="AA79" s="258">
        <f>SaisieNote!Z84</f>
        <v>7</v>
      </c>
      <c r="AB79" s="257">
        <f t="shared" si="156"/>
        <v>0</v>
      </c>
      <c r="AC79" s="259">
        <f t="shared" si="130"/>
        <v>6.5</v>
      </c>
      <c r="AD79" s="257">
        <f t="shared" si="131"/>
        <v>0</v>
      </c>
      <c r="AE79" s="259">
        <f t="shared" si="132"/>
        <v>8.5246913580246915</v>
      </c>
      <c r="AF79" s="260">
        <f t="shared" si="133"/>
        <v>15</v>
      </c>
      <c r="AG79" s="261" t="str">
        <f t="shared" si="134"/>
        <v>Rattrapage</v>
      </c>
      <c r="AH79" s="259">
        <f>SaisieNote!AD84</f>
        <v>10.166666666666666</v>
      </c>
      <c r="AI79" s="259">
        <f t="shared" si="157"/>
        <v>5</v>
      </c>
      <c r="AJ79" s="259">
        <f>SaisieNote!AG84</f>
        <v>13.333333333333334</v>
      </c>
      <c r="AK79" s="259">
        <f t="shared" si="158"/>
        <v>5</v>
      </c>
      <c r="AL79" s="259">
        <f>SaisieNote!AJ84</f>
        <v>11.666666666666666</v>
      </c>
      <c r="AM79" s="263">
        <f t="shared" si="159"/>
        <v>5</v>
      </c>
      <c r="AN79" s="258">
        <f t="shared" si="136"/>
        <v>11.722222222222221</v>
      </c>
      <c r="AO79" s="264">
        <f t="shared" si="137"/>
        <v>15</v>
      </c>
      <c r="AP79" s="259">
        <f>SaisieNote!AL84</f>
        <v>10</v>
      </c>
      <c r="AQ79" s="259">
        <f t="shared" si="160"/>
        <v>3</v>
      </c>
      <c r="AR79" s="259">
        <f>SaisieNote!AN84</f>
        <v>5.5</v>
      </c>
      <c r="AS79" s="259">
        <f t="shared" si="161"/>
        <v>0</v>
      </c>
      <c r="AT79" s="259">
        <f>SaisieNote!AP84</f>
        <v>11.5</v>
      </c>
      <c r="AU79" s="263">
        <f t="shared" si="162"/>
        <v>3</v>
      </c>
      <c r="AV79" s="258">
        <f t="shared" si="139"/>
        <v>9</v>
      </c>
      <c r="AW79" s="264">
        <f t="shared" si="140"/>
        <v>6</v>
      </c>
      <c r="AX79" s="267">
        <f>SaisieNote!AR84</f>
        <v>8.5</v>
      </c>
      <c r="AY79" s="263">
        <f t="shared" si="163"/>
        <v>0</v>
      </c>
      <c r="AZ79" s="267">
        <f>SaisieNote!AT84</f>
        <v>12</v>
      </c>
      <c r="BA79" s="263">
        <f t="shared" si="164"/>
        <v>2</v>
      </c>
      <c r="BB79" s="267">
        <f>SaisieNote!AV84</f>
        <v>7.5</v>
      </c>
      <c r="BC79" s="263">
        <f t="shared" si="165"/>
        <v>0</v>
      </c>
      <c r="BD79" s="258">
        <f t="shared" si="142"/>
        <v>9.3333333333333339</v>
      </c>
      <c r="BE79" s="264">
        <f t="shared" si="143"/>
        <v>2</v>
      </c>
      <c r="BF79" s="258">
        <f t="shared" si="144"/>
        <v>10.283950617283949</v>
      </c>
      <c r="BG79" s="265">
        <f t="shared" si="145"/>
        <v>30</v>
      </c>
      <c r="BH79" s="262">
        <f t="shared" si="146"/>
        <v>9.4043209876543195</v>
      </c>
      <c r="BI79" s="265">
        <f t="shared" si="147"/>
        <v>45</v>
      </c>
      <c r="BJ79" s="261" t="str">
        <f t="shared" si="166"/>
        <v>Ajourné(e )</v>
      </c>
      <c r="BK79" s="291" t="s">
        <v>1191</v>
      </c>
      <c r="BL79" s="291" t="s">
        <v>1191</v>
      </c>
    </row>
    <row r="80" spans="1:64" ht="20.25" customHeight="1">
      <c r="A80" s="284">
        <v>70</v>
      </c>
      <c r="B80" s="176" t="s">
        <v>781</v>
      </c>
      <c r="C80" s="176" t="s">
        <v>783</v>
      </c>
      <c r="D80" s="176" t="s">
        <v>99</v>
      </c>
      <c r="E80" s="176" t="s">
        <v>782</v>
      </c>
      <c r="F80" s="176" t="s">
        <v>5</v>
      </c>
      <c r="G80" s="42">
        <f>SaisieNote!H85</f>
        <v>6.833333333333333</v>
      </c>
      <c r="H80" s="43">
        <f t="shared" si="148"/>
        <v>0</v>
      </c>
      <c r="I80" s="42">
        <f>SaisieNote!K85</f>
        <v>8.6666666666666661</v>
      </c>
      <c r="J80" s="43">
        <f t="shared" si="149"/>
        <v>0</v>
      </c>
      <c r="K80" s="42">
        <f>SaisieNote!N85</f>
        <v>10.833333333333334</v>
      </c>
      <c r="L80" s="43">
        <f t="shared" si="150"/>
        <v>5</v>
      </c>
      <c r="M80" s="59">
        <f t="shared" si="124"/>
        <v>8.7777777777777786</v>
      </c>
      <c r="N80" s="45">
        <f t="shared" si="125"/>
        <v>5</v>
      </c>
      <c r="O80" s="42">
        <f>SaisieNote!P85</f>
        <v>13</v>
      </c>
      <c r="P80" s="43">
        <f t="shared" si="151"/>
        <v>3</v>
      </c>
      <c r="Q80" s="42">
        <f>SaisieNote!R85</f>
        <v>8</v>
      </c>
      <c r="R80" s="43">
        <f t="shared" si="152"/>
        <v>0</v>
      </c>
      <c r="S80" s="42">
        <f>SaisieNote!T85</f>
        <v>11</v>
      </c>
      <c r="T80" s="43">
        <f t="shared" si="153"/>
        <v>3</v>
      </c>
      <c r="U80" s="59">
        <f t="shared" si="127"/>
        <v>10.666666666666666</v>
      </c>
      <c r="V80" s="45">
        <f t="shared" si="128"/>
        <v>9</v>
      </c>
      <c r="W80" s="42">
        <f>SaisieNote!V85</f>
        <v>5</v>
      </c>
      <c r="X80" s="43">
        <f t="shared" si="154"/>
        <v>0</v>
      </c>
      <c r="Y80" s="42">
        <f>SaisieNote!X85</f>
        <v>5</v>
      </c>
      <c r="Z80" s="43">
        <f t="shared" si="155"/>
        <v>0</v>
      </c>
      <c r="AA80" s="42">
        <f>SaisieNote!Z85</f>
        <v>3</v>
      </c>
      <c r="AB80" s="43">
        <f t="shared" si="156"/>
        <v>0</v>
      </c>
      <c r="AC80" s="59">
        <f t="shared" si="130"/>
        <v>4.333333333333333</v>
      </c>
      <c r="AD80" s="45">
        <f t="shared" si="131"/>
        <v>0</v>
      </c>
      <c r="AE80" s="160">
        <f t="shared" si="132"/>
        <v>8.4197530864197532</v>
      </c>
      <c r="AF80" s="46">
        <f t="shared" si="133"/>
        <v>14</v>
      </c>
      <c r="AG80" s="81" t="s">
        <v>1191</v>
      </c>
      <c r="AH80" s="58">
        <f>SaisieNote!AD85</f>
        <v>11.5</v>
      </c>
      <c r="AI80" s="58">
        <f t="shared" si="157"/>
        <v>5</v>
      </c>
      <c r="AJ80" s="58">
        <f>SaisieNote!AG85</f>
        <v>6</v>
      </c>
      <c r="AK80" s="58">
        <f t="shared" si="158"/>
        <v>0</v>
      </c>
      <c r="AL80" s="58">
        <f>SaisieNote!AJ85</f>
        <v>13.333333333333334</v>
      </c>
      <c r="AM80" s="84">
        <f t="shared" si="159"/>
        <v>5</v>
      </c>
      <c r="AN80" s="44">
        <f t="shared" si="136"/>
        <v>10.277777777777779</v>
      </c>
      <c r="AO80" s="85">
        <f t="shared" si="137"/>
        <v>15</v>
      </c>
      <c r="AP80" s="213">
        <f>SaisieNote!AL85</f>
        <v>10</v>
      </c>
      <c r="AQ80" s="213">
        <f t="shared" si="160"/>
        <v>3</v>
      </c>
      <c r="AR80" s="213">
        <f>SaisieNote!AN85</f>
        <v>13</v>
      </c>
      <c r="AS80" s="213">
        <f t="shared" si="161"/>
        <v>3</v>
      </c>
      <c r="AT80" s="213">
        <f>SaisieNote!AP85</f>
        <v>5</v>
      </c>
      <c r="AU80" s="84">
        <f t="shared" si="162"/>
        <v>0</v>
      </c>
      <c r="AV80" s="44">
        <f t="shared" si="139"/>
        <v>9.3333333333333339</v>
      </c>
      <c r="AW80" s="85">
        <f t="shared" si="140"/>
        <v>6</v>
      </c>
      <c r="AX80" s="67">
        <f>SaisieNote!AR85</f>
        <v>12</v>
      </c>
      <c r="AY80" s="84">
        <f t="shared" si="163"/>
        <v>2</v>
      </c>
      <c r="AZ80" s="67">
        <f>SaisieNote!AT85</f>
        <v>8.5</v>
      </c>
      <c r="BA80" s="84">
        <f t="shared" si="164"/>
        <v>0</v>
      </c>
      <c r="BB80" s="67">
        <f>SaisieNote!AV85</f>
        <v>10</v>
      </c>
      <c r="BC80" s="84">
        <f t="shared" si="165"/>
        <v>2</v>
      </c>
      <c r="BD80" s="44">
        <f t="shared" si="142"/>
        <v>10.166666666666666</v>
      </c>
      <c r="BE80" s="85">
        <f t="shared" si="143"/>
        <v>6</v>
      </c>
      <c r="BF80" s="65">
        <f t="shared" si="144"/>
        <v>9.9382716049382722</v>
      </c>
      <c r="BG80" s="61">
        <f t="shared" si="145"/>
        <v>27</v>
      </c>
      <c r="BH80" s="62">
        <f t="shared" si="146"/>
        <v>9.1790123456790127</v>
      </c>
      <c r="BI80" s="61">
        <f t="shared" si="147"/>
        <v>41</v>
      </c>
      <c r="BJ80" s="81" t="str">
        <f t="shared" si="166"/>
        <v>Ajourné(e )</v>
      </c>
      <c r="BK80" s="291" t="s">
        <v>1191</v>
      </c>
      <c r="BL80" s="291" t="s">
        <v>1191</v>
      </c>
    </row>
    <row r="81" spans="1:64" ht="20.25" customHeight="1">
      <c r="A81" s="284">
        <v>71</v>
      </c>
      <c r="B81" s="176" t="s">
        <v>785</v>
      </c>
      <c r="C81" s="176" t="s">
        <v>787</v>
      </c>
      <c r="D81" s="176" t="s">
        <v>788</v>
      </c>
      <c r="E81" s="176" t="s">
        <v>786</v>
      </c>
      <c r="F81" s="176" t="s">
        <v>63</v>
      </c>
      <c r="G81" s="42">
        <f>SaisieNote!H86</f>
        <v>7.166666666666667</v>
      </c>
      <c r="H81" s="43">
        <f t="shared" si="148"/>
        <v>0</v>
      </c>
      <c r="I81" s="42">
        <f>SaisieNote!K86</f>
        <v>9</v>
      </c>
      <c r="J81" s="43">
        <f t="shared" si="149"/>
        <v>0</v>
      </c>
      <c r="K81" s="42">
        <f>SaisieNote!N86</f>
        <v>8.1666666666666661</v>
      </c>
      <c r="L81" s="43">
        <f t="shared" si="150"/>
        <v>0</v>
      </c>
      <c r="M81" s="59">
        <f t="shared" si="124"/>
        <v>8.1111111111111125</v>
      </c>
      <c r="N81" s="45">
        <f t="shared" si="125"/>
        <v>0</v>
      </c>
      <c r="O81" s="42">
        <f>SaisieNote!P86</f>
        <v>13</v>
      </c>
      <c r="P81" s="43">
        <f t="shared" si="151"/>
        <v>3</v>
      </c>
      <c r="Q81" s="42">
        <f>SaisieNote!R86</f>
        <v>6</v>
      </c>
      <c r="R81" s="43">
        <f t="shared" si="152"/>
        <v>0</v>
      </c>
      <c r="S81" s="42">
        <f>SaisieNote!T86</f>
        <v>11.5</v>
      </c>
      <c r="T81" s="43">
        <f t="shared" si="153"/>
        <v>3</v>
      </c>
      <c r="U81" s="59">
        <f t="shared" si="127"/>
        <v>10.166666666666666</v>
      </c>
      <c r="V81" s="45">
        <f t="shared" si="128"/>
        <v>9</v>
      </c>
      <c r="W81" s="42">
        <f>SaisieNote!V86</f>
        <v>4.5</v>
      </c>
      <c r="X81" s="43">
        <f t="shared" si="154"/>
        <v>0</v>
      </c>
      <c r="Y81" s="42">
        <f>SaisieNote!X86</f>
        <v>3</v>
      </c>
      <c r="Z81" s="43">
        <f t="shared" si="155"/>
        <v>0</v>
      </c>
      <c r="AA81" s="42">
        <f>SaisieNote!Z86</f>
        <v>13</v>
      </c>
      <c r="AB81" s="43">
        <f t="shared" si="156"/>
        <v>2</v>
      </c>
      <c r="AC81" s="59">
        <f t="shared" si="130"/>
        <v>6.833333333333333</v>
      </c>
      <c r="AD81" s="45">
        <f t="shared" si="131"/>
        <v>2</v>
      </c>
      <c r="AE81" s="160">
        <f t="shared" si="132"/>
        <v>8.5123456790123466</v>
      </c>
      <c r="AF81" s="46">
        <f t="shared" si="133"/>
        <v>11</v>
      </c>
      <c r="AG81" s="81" t="str">
        <f t="shared" si="134"/>
        <v>Rattrapage</v>
      </c>
      <c r="AH81" s="58">
        <f>SaisieNote!AD86</f>
        <v>7.166666666666667</v>
      </c>
      <c r="AI81" s="58">
        <f t="shared" si="157"/>
        <v>0</v>
      </c>
      <c r="AJ81" s="58">
        <f>SaisieNote!AG86</f>
        <v>11.333333333333334</v>
      </c>
      <c r="AK81" s="58">
        <f t="shared" si="158"/>
        <v>5</v>
      </c>
      <c r="AL81" s="58">
        <f>SaisieNote!AJ86</f>
        <v>11.333333333333334</v>
      </c>
      <c r="AM81" s="84">
        <f t="shared" si="159"/>
        <v>5</v>
      </c>
      <c r="AN81" s="44">
        <f t="shared" si="136"/>
        <v>9.9444444444444446</v>
      </c>
      <c r="AO81" s="85">
        <f t="shared" si="137"/>
        <v>10</v>
      </c>
      <c r="AP81" s="213">
        <f>SaisieNote!AL86</f>
        <v>7</v>
      </c>
      <c r="AQ81" s="213">
        <f t="shared" si="160"/>
        <v>0</v>
      </c>
      <c r="AR81" s="213">
        <f>SaisieNote!AN86</f>
        <v>10</v>
      </c>
      <c r="AS81" s="213">
        <f t="shared" si="161"/>
        <v>3</v>
      </c>
      <c r="AT81" s="213">
        <f>SaisieNote!AP86</f>
        <v>11.5</v>
      </c>
      <c r="AU81" s="84">
        <f t="shared" si="162"/>
        <v>3</v>
      </c>
      <c r="AV81" s="44">
        <f t="shared" si="139"/>
        <v>9.5</v>
      </c>
      <c r="AW81" s="85">
        <f t="shared" si="140"/>
        <v>6</v>
      </c>
      <c r="AX81" s="67">
        <f>SaisieNote!AR86</f>
        <v>11.5</v>
      </c>
      <c r="AY81" s="84">
        <f t="shared" si="163"/>
        <v>2</v>
      </c>
      <c r="AZ81" s="67">
        <f>SaisieNote!AT86</f>
        <v>8</v>
      </c>
      <c r="BA81" s="84">
        <f t="shared" si="164"/>
        <v>0</v>
      </c>
      <c r="BB81" s="67">
        <f>SaisieNote!AV86</f>
        <v>12</v>
      </c>
      <c r="BC81" s="84">
        <f t="shared" si="165"/>
        <v>2</v>
      </c>
      <c r="BD81" s="44">
        <f t="shared" si="142"/>
        <v>10.5</v>
      </c>
      <c r="BE81" s="85">
        <f t="shared" si="143"/>
        <v>6</v>
      </c>
      <c r="BF81" s="65">
        <f t="shared" si="144"/>
        <v>9.919753086419755</v>
      </c>
      <c r="BG81" s="61">
        <f t="shared" si="145"/>
        <v>22</v>
      </c>
      <c r="BH81" s="62">
        <f t="shared" si="146"/>
        <v>9.2160493827160508</v>
      </c>
      <c r="BI81" s="61">
        <f t="shared" si="147"/>
        <v>33</v>
      </c>
      <c r="BJ81" s="81" t="str">
        <f t="shared" si="166"/>
        <v>Ajourné(e )</v>
      </c>
      <c r="BK81" s="291" t="s">
        <v>1191</v>
      </c>
      <c r="BL81" s="291" t="s">
        <v>1191</v>
      </c>
    </row>
    <row r="82" spans="1:64" ht="20.25" customHeight="1">
      <c r="A82" s="284">
        <v>72</v>
      </c>
      <c r="B82" s="176" t="s">
        <v>792</v>
      </c>
      <c r="C82" s="176" t="s">
        <v>795</v>
      </c>
      <c r="D82" s="176" t="s">
        <v>796</v>
      </c>
      <c r="E82" s="176" t="s">
        <v>793</v>
      </c>
      <c r="F82" s="176" t="s">
        <v>794</v>
      </c>
      <c r="G82" s="42">
        <f>SaisieNote!H87</f>
        <v>8</v>
      </c>
      <c r="H82" s="43">
        <f t="shared" ref="H82:H99" si="167">IF(G82&gt;=9.995,5,0)</f>
        <v>0</v>
      </c>
      <c r="I82" s="42">
        <f>SaisieNote!K87</f>
        <v>9.5</v>
      </c>
      <c r="J82" s="43">
        <f t="shared" ref="J82:L91" si="168">IF(I82&gt;=9.995,5,0)</f>
        <v>0</v>
      </c>
      <c r="K82" s="42">
        <f>SaisieNote!N87</f>
        <v>9.3333333333333339</v>
      </c>
      <c r="L82" s="43">
        <f t="shared" si="168"/>
        <v>0</v>
      </c>
      <c r="M82" s="59">
        <f t="shared" ref="M82:M99" si="169">((G82*4)+(I82*4)+(K82*4))/12</f>
        <v>8.9444444444444446</v>
      </c>
      <c r="N82" s="45">
        <f t="shared" ref="N82:N99" si="170">IF(M82&gt;=9.995,15,H82+J82+L82)</f>
        <v>0</v>
      </c>
      <c r="O82" s="42">
        <f>SaisieNote!P87</f>
        <v>12</v>
      </c>
      <c r="P82" s="43">
        <f t="shared" ref="P82:T91" si="171">IF(O82&gt;=9.995,3,0)</f>
        <v>3</v>
      </c>
      <c r="Q82" s="42">
        <f>SaisieNote!R87</f>
        <v>5.5</v>
      </c>
      <c r="R82" s="43">
        <f t="shared" si="171"/>
        <v>0</v>
      </c>
      <c r="S82" s="42">
        <f>SaisieNote!T87</f>
        <v>6</v>
      </c>
      <c r="T82" s="43">
        <f t="shared" si="171"/>
        <v>0</v>
      </c>
      <c r="U82" s="59">
        <f t="shared" ref="U82:U99" si="172">((O82*3)+(Q82*3)+(S82*3))/9</f>
        <v>7.833333333333333</v>
      </c>
      <c r="V82" s="45">
        <f t="shared" ref="V82:V99" si="173">IF(U82&gt;=9.995,9,P82+R82+T82)</f>
        <v>3</v>
      </c>
      <c r="W82" s="42">
        <f>SaisieNote!V87</f>
        <v>7</v>
      </c>
      <c r="X82" s="43">
        <f t="shared" ref="X82:AB91" si="174">IF(W82&gt;=9.995,2,0)</f>
        <v>0</v>
      </c>
      <c r="Y82" s="42">
        <f>SaisieNote!X87</f>
        <v>5</v>
      </c>
      <c r="Z82" s="43">
        <f t="shared" si="174"/>
        <v>0</v>
      </c>
      <c r="AA82" s="42">
        <f>SaisieNote!Z87</f>
        <v>9</v>
      </c>
      <c r="AB82" s="43">
        <f t="shared" si="174"/>
        <v>0</v>
      </c>
      <c r="AC82" s="59">
        <f t="shared" ref="AC82:AC99" si="175">((W82*2)+(Y82*2)+(AA82*2))/6</f>
        <v>7</v>
      </c>
      <c r="AD82" s="45">
        <f t="shared" ref="AD82:AD99" si="176">IF(AC82&gt;=9.995,6,X82+Z82+AB82)</f>
        <v>0</v>
      </c>
      <c r="AE82" s="160">
        <f t="shared" ref="AE82:AE99" si="177">((M82*12)+(U82*9)+(AC82*6))/27</f>
        <v>8.1419753086419764</v>
      </c>
      <c r="AF82" s="46">
        <f t="shared" ref="AF82:AF99" si="178">IF(AE82&gt;=9.995,30,N82+V82+AD82)</f>
        <v>3</v>
      </c>
      <c r="AG82" s="81" t="str">
        <f t="shared" ref="AG82:AG99" si="179">IF(AE82&gt;=9.995,"Admis(e)","Rattrapage")</f>
        <v>Rattrapage</v>
      </c>
      <c r="AH82" s="58">
        <f>SaisieNote!AD87</f>
        <v>7.833333333333333</v>
      </c>
      <c r="AI82" s="58">
        <f t="shared" ref="AI82:AM91" si="180">IF(AH82&gt;=9.995,5,0)</f>
        <v>0</v>
      </c>
      <c r="AJ82" s="58">
        <f>SaisieNote!AG87</f>
        <v>6.333333333333333</v>
      </c>
      <c r="AK82" s="58">
        <f t="shared" si="180"/>
        <v>0</v>
      </c>
      <c r="AL82" s="58">
        <f>SaisieNote!AJ87</f>
        <v>12.5</v>
      </c>
      <c r="AM82" s="84">
        <f t="shared" si="180"/>
        <v>5</v>
      </c>
      <c r="AN82" s="44">
        <f t="shared" ref="AN82:AN99" si="181">((AH82*4)+(AJ82*4)+(AL82*4))/12</f>
        <v>8.8888888888888875</v>
      </c>
      <c r="AO82" s="85">
        <f t="shared" ref="AO82:AO99" si="182">IF(AN82&gt;=9.995,15,AI82+AK82+AM82)</f>
        <v>5</v>
      </c>
      <c r="AP82" s="213">
        <f>SaisieNote!AL87</f>
        <v>5.5</v>
      </c>
      <c r="AQ82" s="213">
        <f t="shared" ref="AQ82:AU91" si="183">IF(AP82&gt;=9.995,3,0)</f>
        <v>0</v>
      </c>
      <c r="AR82" s="213">
        <f>SaisieNote!AN87</f>
        <v>7</v>
      </c>
      <c r="AS82" s="213">
        <f t="shared" si="183"/>
        <v>0</v>
      </c>
      <c r="AT82" s="213">
        <f>SaisieNote!AP87</f>
        <v>10.5</v>
      </c>
      <c r="AU82" s="84">
        <f t="shared" si="183"/>
        <v>3</v>
      </c>
      <c r="AV82" s="44">
        <f t="shared" ref="AV82:AV99" si="184">((AP82*3)+(AR82*3)+(AT82*3))/9</f>
        <v>7.666666666666667</v>
      </c>
      <c r="AW82" s="85">
        <f t="shared" ref="AW82:AW99" si="185">IF(AV82&gt;=9.995,9,AQ82+AS82+AU82)</f>
        <v>3</v>
      </c>
      <c r="AX82" s="67">
        <f>SaisieNote!AR87</f>
        <v>10.5</v>
      </c>
      <c r="AY82" s="84">
        <f t="shared" ref="AY82:BC91" si="186">IF(AX82&gt;=9.995,2,0)</f>
        <v>2</v>
      </c>
      <c r="AZ82" s="67">
        <f>SaisieNote!AT87</f>
        <v>10</v>
      </c>
      <c r="BA82" s="84">
        <f t="shared" si="186"/>
        <v>2</v>
      </c>
      <c r="BB82" s="67">
        <f>SaisieNote!AV87</f>
        <v>7</v>
      </c>
      <c r="BC82" s="84">
        <f t="shared" si="186"/>
        <v>0</v>
      </c>
      <c r="BD82" s="44">
        <f t="shared" ref="BD82:BD99" si="187">((AX82*2)+(AZ82*2)+(BB82*2))/6</f>
        <v>9.1666666666666661</v>
      </c>
      <c r="BE82" s="85">
        <f t="shared" ref="BE82:BE99" si="188">IF(BD82&gt;=9.995,6,AY82+BA82+BC82)</f>
        <v>4</v>
      </c>
      <c r="BF82" s="65">
        <f t="shared" ref="BF82:BF99" si="189">((AN82*12)+(AV82*9)+(BD82*6))/27</f>
        <v>8.5432098765432087</v>
      </c>
      <c r="BG82" s="61">
        <f t="shared" ref="BG82:BG99" si="190">IF(BF82&gt;=9.995,30,AO82+AW82+BE82)</f>
        <v>12</v>
      </c>
      <c r="BH82" s="62">
        <f t="shared" ref="BH82:BH99" si="191">(AE82+BF82)/2</f>
        <v>8.3425925925925917</v>
      </c>
      <c r="BI82" s="61">
        <f t="shared" ref="BI82:BI99" si="192">IF(BH82&gt;=9.995,60,AF82+BG82)</f>
        <v>15</v>
      </c>
      <c r="BJ82" s="81" t="str">
        <f t="shared" si="166"/>
        <v>Ajourné(e )</v>
      </c>
      <c r="BK82" s="291" t="s">
        <v>1191</v>
      </c>
      <c r="BL82" s="291" t="s">
        <v>1191</v>
      </c>
    </row>
    <row r="83" spans="1:64" ht="20.25" customHeight="1">
      <c r="A83" s="284">
        <v>73</v>
      </c>
      <c r="B83" s="176" t="s">
        <v>797</v>
      </c>
      <c r="C83" s="176" t="s">
        <v>799</v>
      </c>
      <c r="D83" s="176" t="s">
        <v>800</v>
      </c>
      <c r="E83" s="176" t="s">
        <v>798</v>
      </c>
      <c r="F83" s="176" t="s">
        <v>8</v>
      </c>
      <c r="G83" s="42">
        <f>SaisieNote!H88</f>
        <v>8.3333333333333339</v>
      </c>
      <c r="H83" s="43">
        <f t="shared" si="167"/>
        <v>0</v>
      </c>
      <c r="I83" s="42">
        <f>SaisieNote!K88</f>
        <v>9</v>
      </c>
      <c r="J83" s="43">
        <f t="shared" si="168"/>
        <v>0</v>
      </c>
      <c r="K83" s="42">
        <f>SaisieNote!N88</f>
        <v>11.333333333333334</v>
      </c>
      <c r="L83" s="43">
        <f t="shared" si="168"/>
        <v>5</v>
      </c>
      <c r="M83" s="59">
        <f t="shared" si="169"/>
        <v>9.5555555555555571</v>
      </c>
      <c r="N83" s="45">
        <f t="shared" si="170"/>
        <v>5</v>
      </c>
      <c r="O83" s="42">
        <f>SaisieNote!P88</f>
        <v>15</v>
      </c>
      <c r="P83" s="43">
        <f t="shared" si="171"/>
        <v>3</v>
      </c>
      <c r="Q83" s="42">
        <f>SaisieNote!R88</f>
        <v>14</v>
      </c>
      <c r="R83" s="43">
        <f t="shared" si="171"/>
        <v>3</v>
      </c>
      <c r="S83" s="42">
        <f>SaisieNote!T88</f>
        <v>14</v>
      </c>
      <c r="T83" s="43">
        <f t="shared" si="171"/>
        <v>3</v>
      </c>
      <c r="U83" s="59">
        <f t="shared" si="172"/>
        <v>14.333333333333334</v>
      </c>
      <c r="V83" s="45">
        <f t="shared" si="173"/>
        <v>9</v>
      </c>
      <c r="W83" s="42">
        <f>SaisieNote!V88</f>
        <v>6</v>
      </c>
      <c r="X83" s="43">
        <f t="shared" si="174"/>
        <v>0</v>
      </c>
      <c r="Y83" s="42">
        <f>SaisieNote!X88</f>
        <v>12</v>
      </c>
      <c r="Z83" s="43">
        <f t="shared" si="174"/>
        <v>2</v>
      </c>
      <c r="AA83" s="42">
        <f>SaisieNote!Z88</f>
        <v>8.5</v>
      </c>
      <c r="AB83" s="43">
        <f t="shared" si="174"/>
        <v>0</v>
      </c>
      <c r="AC83" s="59">
        <f t="shared" si="175"/>
        <v>8.8333333333333339</v>
      </c>
      <c r="AD83" s="45">
        <f t="shared" si="176"/>
        <v>2</v>
      </c>
      <c r="AE83" s="160">
        <f t="shared" si="177"/>
        <v>10.987654320987655</v>
      </c>
      <c r="AF83" s="46">
        <f t="shared" si="178"/>
        <v>30</v>
      </c>
      <c r="AG83" s="81" t="str">
        <f t="shared" si="179"/>
        <v>Admis(e)</v>
      </c>
      <c r="AH83" s="58">
        <f>SaisieNote!AD88</f>
        <v>11.166666666666666</v>
      </c>
      <c r="AI83" s="58">
        <f t="shared" si="180"/>
        <v>5</v>
      </c>
      <c r="AJ83" s="58">
        <f>SaisieNote!AG88</f>
        <v>9.3333333333333339</v>
      </c>
      <c r="AK83" s="58">
        <f t="shared" si="180"/>
        <v>0</v>
      </c>
      <c r="AL83" s="58">
        <f>SaisieNote!AJ88</f>
        <v>12</v>
      </c>
      <c r="AM83" s="84">
        <f t="shared" si="180"/>
        <v>5</v>
      </c>
      <c r="AN83" s="44">
        <f t="shared" si="181"/>
        <v>10.833333333333334</v>
      </c>
      <c r="AO83" s="85">
        <f t="shared" si="182"/>
        <v>15</v>
      </c>
      <c r="AP83" s="213">
        <f>SaisieNote!AL88</f>
        <v>10</v>
      </c>
      <c r="AQ83" s="213">
        <f t="shared" si="183"/>
        <v>3</v>
      </c>
      <c r="AR83" s="213">
        <f>SaisieNote!AN88</f>
        <v>10.5</v>
      </c>
      <c r="AS83" s="213">
        <f t="shared" si="183"/>
        <v>3</v>
      </c>
      <c r="AT83" s="213">
        <f>SaisieNote!AP88</f>
        <v>13</v>
      </c>
      <c r="AU83" s="84">
        <f t="shared" si="183"/>
        <v>3</v>
      </c>
      <c r="AV83" s="44">
        <f t="shared" si="184"/>
        <v>11.166666666666666</v>
      </c>
      <c r="AW83" s="85">
        <f t="shared" si="185"/>
        <v>9</v>
      </c>
      <c r="AX83" s="67">
        <f>SaisieNote!AR88</f>
        <v>10.5</v>
      </c>
      <c r="AY83" s="84">
        <f t="shared" si="186"/>
        <v>2</v>
      </c>
      <c r="AZ83" s="67">
        <f>SaisieNote!AT88</f>
        <v>12</v>
      </c>
      <c r="BA83" s="84">
        <f t="shared" si="186"/>
        <v>2</v>
      </c>
      <c r="BB83" s="67">
        <f>SaisieNote!AV88</f>
        <v>13</v>
      </c>
      <c r="BC83" s="84">
        <f t="shared" si="186"/>
        <v>2</v>
      </c>
      <c r="BD83" s="44">
        <f t="shared" si="187"/>
        <v>11.833333333333334</v>
      </c>
      <c r="BE83" s="85">
        <f t="shared" si="188"/>
        <v>6</v>
      </c>
      <c r="BF83" s="65">
        <f t="shared" si="189"/>
        <v>11.166666666666666</v>
      </c>
      <c r="BG83" s="61">
        <f t="shared" si="190"/>
        <v>30</v>
      </c>
      <c r="BH83" s="62">
        <f t="shared" si="191"/>
        <v>11.077160493827162</v>
      </c>
      <c r="BI83" s="61">
        <f t="shared" si="192"/>
        <v>60</v>
      </c>
      <c r="BJ83" s="81" t="str">
        <f t="shared" si="166"/>
        <v>Admis(e)</v>
      </c>
      <c r="BK83" s="291" t="s">
        <v>1191</v>
      </c>
      <c r="BL83" s="291" t="s">
        <v>1191</v>
      </c>
    </row>
    <row r="84" spans="1:64" ht="20.25" customHeight="1">
      <c r="A84" s="284">
        <v>74</v>
      </c>
      <c r="B84" s="176" t="s">
        <v>411</v>
      </c>
      <c r="C84" s="176" t="s">
        <v>412</v>
      </c>
      <c r="D84" s="176" t="s">
        <v>413</v>
      </c>
      <c r="E84" s="176" t="s">
        <v>802</v>
      </c>
      <c r="F84" s="176" t="s">
        <v>77</v>
      </c>
      <c r="G84" s="42">
        <f>SaisieNote!H89</f>
        <v>10.33</v>
      </c>
      <c r="H84" s="43">
        <f t="shared" si="167"/>
        <v>5</v>
      </c>
      <c r="I84" s="42">
        <f>SaisieNote!K89</f>
        <v>7.666666666666667</v>
      </c>
      <c r="J84" s="43">
        <f t="shared" si="168"/>
        <v>0</v>
      </c>
      <c r="K84" s="42">
        <f>SaisieNote!N89</f>
        <v>10.33</v>
      </c>
      <c r="L84" s="43">
        <f t="shared" si="168"/>
        <v>5</v>
      </c>
      <c r="M84" s="59">
        <f t="shared" si="169"/>
        <v>9.4422222222222221</v>
      </c>
      <c r="N84" s="45">
        <f t="shared" si="170"/>
        <v>10</v>
      </c>
      <c r="O84" s="42">
        <f>SaisieNote!P89</f>
        <v>9</v>
      </c>
      <c r="P84" s="43">
        <f t="shared" si="171"/>
        <v>0</v>
      </c>
      <c r="Q84" s="42">
        <f>SaisieNote!R89</f>
        <v>12</v>
      </c>
      <c r="R84" s="43">
        <f t="shared" si="171"/>
        <v>3</v>
      </c>
      <c r="S84" s="42">
        <f>SaisieNote!T89</f>
        <v>13.5</v>
      </c>
      <c r="T84" s="43">
        <f t="shared" si="171"/>
        <v>3</v>
      </c>
      <c r="U84" s="59">
        <f t="shared" si="172"/>
        <v>11.5</v>
      </c>
      <c r="V84" s="45">
        <f t="shared" si="173"/>
        <v>9</v>
      </c>
      <c r="W84" s="42">
        <f>SaisieNote!V89</f>
        <v>10</v>
      </c>
      <c r="X84" s="43">
        <f t="shared" si="174"/>
        <v>2</v>
      </c>
      <c r="Y84" s="42">
        <f>SaisieNote!X89</f>
        <v>10</v>
      </c>
      <c r="Z84" s="43">
        <f t="shared" si="174"/>
        <v>2</v>
      </c>
      <c r="AA84" s="42">
        <f>SaisieNote!Z89</f>
        <v>14.5</v>
      </c>
      <c r="AB84" s="43">
        <f t="shared" si="174"/>
        <v>2</v>
      </c>
      <c r="AC84" s="59">
        <f t="shared" si="175"/>
        <v>11.5</v>
      </c>
      <c r="AD84" s="45">
        <f t="shared" si="176"/>
        <v>6</v>
      </c>
      <c r="AE84" s="160">
        <f t="shared" si="177"/>
        <v>10.585432098765432</v>
      </c>
      <c r="AF84" s="46">
        <f t="shared" si="178"/>
        <v>30</v>
      </c>
      <c r="AG84" s="81" t="s">
        <v>1191</v>
      </c>
      <c r="AH84" s="58">
        <f>SaisieNote!AD89</f>
        <v>6.5</v>
      </c>
      <c r="AI84" s="58">
        <f t="shared" si="180"/>
        <v>0</v>
      </c>
      <c r="AJ84" s="58">
        <f>SaisieNote!AG89</f>
        <v>8.67</v>
      </c>
      <c r="AK84" s="58">
        <f t="shared" si="180"/>
        <v>0</v>
      </c>
      <c r="AL84" s="58">
        <f>SaisieNote!AJ89</f>
        <v>14</v>
      </c>
      <c r="AM84" s="84">
        <f t="shared" si="180"/>
        <v>5</v>
      </c>
      <c r="AN84" s="44">
        <f t="shared" si="181"/>
        <v>9.7233333333333345</v>
      </c>
      <c r="AO84" s="85">
        <f t="shared" si="182"/>
        <v>5</v>
      </c>
      <c r="AP84" s="213">
        <f>SaisieNote!AL89</f>
        <v>8.5</v>
      </c>
      <c r="AQ84" s="213">
        <f t="shared" si="183"/>
        <v>0</v>
      </c>
      <c r="AR84" s="213">
        <f>SaisieNote!AN89</f>
        <v>15</v>
      </c>
      <c r="AS84" s="213">
        <f t="shared" si="183"/>
        <v>3</v>
      </c>
      <c r="AT84" s="213">
        <f>SaisieNote!AP89</f>
        <v>10</v>
      </c>
      <c r="AU84" s="84">
        <f t="shared" si="183"/>
        <v>3</v>
      </c>
      <c r="AV84" s="44">
        <f t="shared" si="184"/>
        <v>11.166666666666666</v>
      </c>
      <c r="AW84" s="85">
        <f t="shared" si="185"/>
        <v>9</v>
      </c>
      <c r="AX84" s="67">
        <f>SaisieNote!AR89</f>
        <v>12</v>
      </c>
      <c r="AY84" s="84">
        <f t="shared" si="186"/>
        <v>2</v>
      </c>
      <c r="AZ84" s="67">
        <f>SaisieNote!AT89</f>
        <v>10</v>
      </c>
      <c r="BA84" s="84">
        <f t="shared" si="186"/>
        <v>2</v>
      </c>
      <c r="BB84" s="67">
        <f>SaisieNote!AV89</f>
        <v>12.5</v>
      </c>
      <c r="BC84" s="84">
        <f t="shared" si="186"/>
        <v>2</v>
      </c>
      <c r="BD84" s="44">
        <f t="shared" si="187"/>
        <v>11.5</v>
      </c>
      <c r="BE84" s="85">
        <f t="shared" si="188"/>
        <v>6</v>
      </c>
      <c r="BF84" s="65">
        <f t="shared" si="189"/>
        <v>10.599259259259259</v>
      </c>
      <c r="BG84" s="61">
        <f t="shared" si="190"/>
        <v>30</v>
      </c>
      <c r="BH84" s="62">
        <f t="shared" si="191"/>
        <v>10.592345679012347</v>
      </c>
      <c r="BI84" s="61">
        <f t="shared" si="192"/>
        <v>60</v>
      </c>
      <c r="BJ84" s="81" t="str">
        <f t="shared" si="166"/>
        <v>Admis(e)</v>
      </c>
      <c r="BK84" s="291" t="s">
        <v>1191</v>
      </c>
      <c r="BL84" s="291" t="s">
        <v>1231</v>
      </c>
    </row>
    <row r="85" spans="1:64" ht="20.25" customHeight="1">
      <c r="A85" s="284">
        <v>75</v>
      </c>
      <c r="B85" s="176" t="s">
        <v>803</v>
      </c>
      <c r="C85" s="176" t="s">
        <v>805</v>
      </c>
      <c r="D85" s="176" t="s">
        <v>806</v>
      </c>
      <c r="E85" s="176" t="s">
        <v>804</v>
      </c>
      <c r="F85" s="176" t="s">
        <v>5</v>
      </c>
      <c r="G85" s="42">
        <f>SaisieNote!H90</f>
        <v>10.833333333333334</v>
      </c>
      <c r="H85" s="43">
        <f t="shared" si="167"/>
        <v>5</v>
      </c>
      <c r="I85" s="42">
        <f>SaisieNote!K90</f>
        <v>5.333333333333333</v>
      </c>
      <c r="J85" s="43">
        <f t="shared" si="168"/>
        <v>0</v>
      </c>
      <c r="K85" s="42">
        <f>SaisieNote!N90</f>
        <v>7.833333333333333</v>
      </c>
      <c r="L85" s="43">
        <f t="shared" si="168"/>
        <v>0</v>
      </c>
      <c r="M85" s="59">
        <f t="shared" si="169"/>
        <v>8</v>
      </c>
      <c r="N85" s="45">
        <f t="shared" si="170"/>
        <v>5</v>
      </c>
      <c r="O85" s="42">
        <f>SaisieNote!P90</f>
        <v>8</v>
      </c>
      <c r="P85" s="43">
        <f t="shared" si="171"/>
        <v>0</v>
      </c>
      <c r="Q85" s="42">
        <f>SaisieNote!R90</f>
        <v>2</v>
      </c>
      <c r="R85" s="43">
        <f t="shared" si="171"/>
        <v>0</v>
      </c>
      <c r="S85" s="42">
        <f>SaisieNote!T90</f>
        <v>6</v>
      </c>
      <c r="T85" s="43">
        <f t="shared" si="171"/>
        <v>0</v>
      </c>
      <c r="U85" s="59">
        <f t="shared" si="172"/>
        <v>5.333333333333333</v>
      </c>
      <c r="V85" s="45">
        <f t="shared" si="173"/>
        <v>0</v>
      </c>
      <c r="W85" s="42">
        <f>SaisieNote!V90</f>
        <v>4</v>
      </c>
      <c r="X85" s="43">
        <f t="shared" si="174"/>
        <v>0</v>
      </c>
      <c r="Y85" s="42">
        <f>SaisieNote!X90</f>
        <v>7</v>
      </c>
      <c r="Z85" s="43">
        <f t="shared" si="174"/>
        <v>0</v>
      </c>
      <c r="AA85" s="42">
        <f>SaisieNote!Z90</f>
        <v>5.75</v>
      </c>
      <c r="AB85" s="43">
        <f t="shared" si="174"/>
        <v>0</v>
      </c>
      <c r="AC85" s="59">
        <f t="shared" si="175"/>
        <v>5.583333333333333</v>
      </c>
      <c r="AD85" s="45">
        <f t="shared" si="176"/>
        <v>0</v>
      </c>
      <c r="AE85" s="160">
        <f t="shared" si="177"/>
        <v>6.5740740740740744</v>
      </c>
      <c r="AF85" s="46">
        <f t="shared" si="178"/>
        <v>5</v>
      </c>
      <c r="AG85" s="81" t="str">
        <f t="shared" si="179"/>
        <v>Rattrapage</v>
      </c>
      <c r="AH85" s="58">
        <f>SaisieNote!AD90</f>
        <v>9.5</v>
      </c>
      <c r="AI85" s="58">
        <f t="shared" si="180"/>
        <v>0</v>
      </c>
      <c r="AJ85" s="58">
        <f>SaisieNote!AG90</f>
        <v>11.666666666666666</v>
      </c>
      <c r="AK85" s="58">
        <f t="shared" si="180"/>
        <v>5</v>
      </c>
      <c r="AL85" s="58">
        <f>SaisieNote!AJ90</f>
        <v>13.333333333333334</v>
      </c>
      <c r="AM85" s="84">
        <f t="shared" si="180"/>
        <v>5</v>
      </c>
      <c r="AN85" s="44">
        <f t="shared" si="181"/>
        <v>11.5</v>
      </c>
      <c r="AO85" s="85">
        <f t="shared" si="182"/>
        <v>15</v>
      </c>
      <c r="AP85" s="213">
        <f>SaisieNote!AL90</f>
        <v>5</v>
      </c>
      <c r="AQ85" s="213">
        <f t="shared" si="183"/>
        <v>0</v>
      </c>
      <c r="AR85" s="213">
        <f>SaisieNote!AN90</f>
        <v>7</v>
      </c>
      <c r="AS85" s="213">
        <f t="shared" si="183"/>
        <v>0</v>
      </c>
      <c r="AT85" s="213">
        <f>SaisieNote!AP90</f>
        <v>11</v>
      </c>
      <c r="AU85" s="84">
        <f t="shared" si="183"/>
        <v>3</v>
      </c>
      <c r="AV85" s="44">
        <f t="shared" si="184"/>
        <v>7.666666666666667</v>
      </c>
      <c r="AW85" s="85">
        <f t="shared" si="185"/>
        <v>3</v>
      </c>
      <c r="AX85" s="67">
        <f>SaisieNote!AR90</f>
        <v>7.5</v>
      </c>
      <c r="AY85" s="84">
        <f t="shared" si="186"/>
        <v>0</v>
      </c>
      <c r="AZ85" s="67">
        <f>SaisieNote!AT90</f>
        <v>5.5</v>
      </c>
      <c r="BA85" s="84">
        <f t="shared" si="186"/>
        <v>0</v>
      </c>
      <c r="BB85" s="67">
        <f>SaisieNote!AV90</f>
        <v>10</v>
      </c>
      <c r="BC85" s="84">
        <f t="shared" si="186"/>
        <v>2</v>
      </c>
      <c r="BD85" s="44">
        <f t="shared" si="187"/>
        <v>7.666666666666667</v>
      </c>
      <c r="BE85" s="85">
        <f t="shared" si="188"/>
        <v>2</v>
      </c>
      <c r="BF85" s="65">
        <f t="shared" si="189"/>
        <v>9.3703703703703702</v>
      </c>
      <c r="BG85" s="61">
        <f t="shared" si="190"/>
        <v>20</v>
      </c>
      <c r="BH85" s="62">
        <f t="shared" si="191"/>
        <v>7.9722222222222223</v>
      </c>
      <c r="BI85" s="61">
        <f t="shared" si="192"/>
        <v>25</v>
      </c>
      <c r="BJ85" s="81" t="str">
        <f t="shared" si="166"/>
        <v>Ajourné(e )</v>
      </c>
      <c r="BK85" s="291" t="s">
        <v>1191</v>
      </c>
      <c r="BL85" s="291" t="s">
        <v>1191</v>
      </c>
    </row>
    <row r="86" spans="1:64" ht="20.25" customHeight="1">
      <c r="A86" s="284">
        <v>76</v>
      </c>
      <c r="B86" s="176" t="s">
        <v>807</v>
      </c>
      <c r="C86" s="176" t="s">
        <v>805</v>
      </c>
      <c r="D86" s="176" t="s">
        <v>322</v>
      </c>
      <c r="E86" s="176" t="s">
        <v>808</v>
      </c>
      <c r="F86" s="176" t="s">
        <v>8</v>
      </c>
      <c r="G86" s="42">
        <f>SaisieNote!H91</f>
        <v>8</v>
      </c>
      <c r="H86" s="43">
        <f t="shared" si="167"/>
        <v>0</v>
      </c>
      <c r="I86" s="42">
        <f>SaisieNote!K91</f>
        <v>7.666666666666667</v>
      </c>
      <c r="J86" s="43">
        <f t="shared" si="168"/>
        <v>0</v>
      </c>
      <c r="K86" s="42">
        <f>SaisieNote!N91</f>
        <v>10.666666666666666</v>
      </c>
      <c r="L86" s="43">
        <f t="shared" si="168"/>
        <v>5</v>
      </c>
      <c r="M86" s="59">
        <f t="shared" si="169"/>
        <v>8.7777777777777786</v>
      </c>
      <c r="N86" s="45">
        <f t="shared" si="170"/>
        <v>5</v>
      </c>
      <c r="O86" s="42">
        <f>SaisieNote!P91</f>
        <v>13</v>
      </c>
      <c r="P86" s="43">
        <f t="shared" si="171"/>
        <v>3</v>
      </c>
      <c r="Q86" s="42">
        <f>SaisieNote!R91</f>
        <v>9</v>
      </c>
      <c r="R86" s="43">
        <f t="shared" si="171"/>
        <v>0</v>
      </c>
      <c r="S86" s="42">
        <f>SaisieNote!T91</f>
        <v>10.5</v>
      </c>
      <c r="T86" s="43">
        <f t="shared" si="171"/>
        <v>3</v>
      </c>
      <c r="U86" s="59">
        <f t="shared" si="172"/>
        <v>10.833333333333334</v>
      </c>
      <c r="V86" s="45">
        <f t="shared" si="173"/>
        <v>9</v>
      </c>
      <c r="W86" s="42">
        <f>SaisieNote!V91</f>
        <v>10.5</v>
      </c>
      <c r="X86" s="43">
        <f t="shared" si="174"/>
        <v>2</v>
      </c>
      <c r="Y86" s="42">
        <f>SaisieNote!X91</f>
        <v>11</v>
      </c>
      <c r="Z86" s="43">
        <f t="shared" si="174"/>
        <v>2</v>
      </c>
      <c r="AA86" s="42">
        <f>SaisieNote!Z91</f>
        <v>13</v>
      </c>
      <c r="AB86" s="43">
        <f t="shared" si="174"/>
        <v>2</v>
      </c>
      <c r="AC86" s="59">
        <f t="shared" si="175"/>
        <v>11.5</v>
      </c>
      <c r="AD86" s="45">
        <f t="shared" si="176"/>
        <v>6</v>
      </c>
      <c r="AE86" s="160">
        <f t="shared" si="177"/>
        <v>10.067901234567902</v>
      </c>
      <c r="AF86" s="46">
        <f t="shared" si="178"/>
        <v>30</v>
      </c>
      <c r="AG86" s="81" t="str">
        <f t="shared" si="179"/>
        <v>Admis(e)</v>
      </c>
      <c r="AH86" s="58">
        <f>SaisieNote!AD91</f>
        <v>10.5</v>
      </c>
      <c r="AI86" s="58">
        <f t="shared" si="180"/>
        <v>5</v>
      </c>
      <c r="AJ86" s="58">
        <f>SaisieNote!AG91</f>
        <v>10.666666666666666</v>
      </c>
      <c r="AK86" s="58">
        <f t="shared" si="180"/>
        <v>5</v>
      </c>
      <c r="AL86" s="58">
        <f>SaisieNote!AJ91</f>
        <v>11.5</v>
      </c>
      <c r="AM86" s="84">
        <f t="shared" si="180"/>
        <v>5</v>
      </c>
      <c r="AN86" s="44">
        <f t="shared" si="181"/>
        <v>10.888888888888888</v>
      </c>
      <c r="AO86" s="85">
        <f t="shared" si="182"/>
        <v>15</v>
      </c>
      <c r="AP86" s="213">
        <f>SaisieNote!AL91</f>
        <v>8</v>
      </c>
      <c r="AQ86" s="213">
        <f t="shared" si="183"/>
        <v>0</v>
      </c>
      <c r="AR86" s="213">
        <f>SaisieNote!AN91</f>
        <v>8.5</v>
      </c>
      <c r="AS86" s="213">
        <f t="shared" si="183"/>
        <v>0</v>
      </c>
      <c r="AT86" s="213">
        <f>SaisieNote!AP91</f>
        <v>9</v>
      </c>
      <c r="AU86" s="84">
        <f t="shared" si="183"/>
        <v>0</v>
      </c>
      <c r="AV86" s="44">
        <f t="shared" si="184"/>
        <v>8.5</v>
      </c>
      <c r="AW86" s="85">
        <f t="shared" si="185"/>
        <v>0</v>
      </c>
      <c r="AX86" s="67">
        <f>SaisieNote!AR91</f>
        <v>10</v>
      </c>
      <c r="AY86" s="84">
        <f t="shared" si="186"/>
        <v>2</v>
      </c>
      <c r="AZ86" s="67">
        <f>SaisieNote!AT91</f>
        <v>10</v>
      </c>
      <c r="BA86" s="84">
        <f t="shared" si="186"/>
        <v>2</v>
      </c>
      <c r="BB86" s="67">
        <f>SaisieNote!AV91</f>
        <v>12</v>
      </c>
      <c r="BC86" s="84">
        <f t="shared" si="186"/>
        <v>2</v>
      </c>
      <c r="BD86" s="44">
        <f t="shared" si="187"/>
        <v>10.666666666666666</v>
      </c>
      <c r="BE86" s="85">
        <f t="shared" si="188"/>
        <v>6</v>
      </c>
      <c r="BF86" s="65">
        <f t="shared" si="189"/>
        <v>10.043209876543209</v>
      </c>
      <c r="BG86" s="61">
        <f t="shared" si="190"/>
        <v>30</v>
      </c>
      <c r="BH86" s="62">
        <f t="shared" si="191"/>
        <v>10.055555555555555</v>
      </c>
      <c r="BI86" s="61">
        <f t="shared" si="192"/>
        <v>60</v>
      </c>
      <c r="BJ86" s="81" t="str">
        <f t="shared" si="166"/>
        <v>Admis(e)</v>
      </c>
      <c r="BK86" s="291" t="s">
        <v>1191</v>
      </c>
      <c r="BL86" s="291" t="s">
        <v>1231</v>
      </c>
    </row>
    <row r="87" spans="1:64" ht="20.25" customHeight="1">
      <c r="A87" s="284">
        <v>77</v>
      </c>
      <c r="B87" s="176" t="s">
        <v>417</v>
      </c>
      <c r="C87" s="176" t="s">
        <v>418</v>
      </c>
      <c r="D87" s="176" t="s">
        <v>419</v>
      </c>
      <c r="E87" s="176" t="s">
        <v>810</v>
      </c>
      <c r="F87" s="176" t="s">
        <v>420</v>
      </c>
      <c r="G87" s="42">
        <f>SaisieNote!H92</f>
        <v>7.333333333333333</v>
      </c>
      <c r="H87" s="43">
        <f t="shared" si="167"/>
        <v>0</v>
      </c>
      <c r="I87" s="42">
        <f>SaisieNote!K92</f>
        <v>11</v>
      </c>
      <c r="J87" s="43">
        <f t="shared" si="168"/>
        <v>5</v>
      </c>
      <c r="K87" s="42">
        <f>SaisieNote!N92</f>
        <v>11</v>
      </c>
      <c r="L87" s="43">
        <f t="shared" si="168"/>
        <v>5</v>
      </c>
      <c r="M87" s="59">
        <f t="shared" si="169"/>
        <v>9.7777777777777768</v>
      </c>
      <c r="N87" s="45">
        <f t="shared" si="170"/>
        <v>10</v>
      </c>
      <c r="O87" s="42">
        <f>SaisieNote!P92</f>
        <v>14</v>
      </c>
      <c r="P87" s="43">
        <f t="shared" si="171"/>
        <v>3</v>
      </c>
      <c r="Q87" s="42">
        <f>SaisieNote!R92</f>
        <v>10</v>
      </c>
      <c r="R87" s="43">
        <f t="shared" si="171"/>
        <v>3</v>
      </c>
      <c r="S87" s="42">
        <f>SaisieNote!T92</f>
        <v>11</v>
      </c>
      <c r="T87" s="43">
        <f t="shared" si="171"/>
        <v>3</v>
      </c>
      <c r="U87" s="59">
        <f t="shared" si="172"/>
        <v>11.666666666666666</v>
      </c>
      <c r="V87" s="45">
        <f t="shared" si="173"/>
        <v>9</v>
      </c>
      <c r="W87" s="42">
        <f>SaisieNote!V92</f>
        <v>5</v>
      </c>
      <c r="X87" s="43">
        <f t="shared" si="174"/>
        <v>0</v>
      </c>
      <c r="Y87" s="42">
        <f>SaisieNote!X92</f>
        <v>10</v>
      </c>
      <c r="Z87" s="43">
        <f t="shared" si="174"/>
        <v>2</v>
      </c>
      <c r="AA87" s="42">
        <f>SaisieNote!Z92</f>
        <v>8.5</v>
      </c>
      <c r="AB87" s="43">
        <f t="shared" si="174"/>
        <v>0</v>
      </c>
      <c r="AC87" s="59">
        <f t="shared" si="175"/>
        <v>7.833333333333333</v>
      </c>
      <c r="AD87" s="45">
        <f t="shared" si="176"/>
        <v>2</v>
      </c>
      <c r="AE87" s="160">
        <f t="shared" si="177"/>
        <v>9.9753086419753085</v>
      </c>
      <c r="AF87" s="46">
        <f t="shared" si="178"/>
        <v>21</v>
      </c>
      <c r="AG87" s="81" t="str">
        <f t="shared" si="179"/>
        <v>Rattrapage</v>
      </c>
      <c r="AH87" s="58">
        <f>SaisieNote!AD92</f>
        <v>6.833333333333333</v>
      </c>
      <c r="AI87" s="58">
        <f t="shared" si="180"/>
        <v>0</v>
      </c>
      <c r="AJ87" s="58">
        <f>SaisieNote!AG92</f>
        <v>8.6666666666666661</v>
      </c>
      <c r="AK87" s="58">
        <f t="shared" si="180"/>
        <v>0</v>
      </c>
      <c r="AL87" s="58">
        <f>SaisieNote!AJ92</f>
        <v>11.67</v>
      </c>
      <c r="AM87" s="84">
        <f t="shared" si="180"/>
        <v>5</v>
      </c>
      <c r="AN87" s="44">
        <f t="shared" si="181"/>
        <v>9.0566666666666666</v>
      </c>
      <c r="AO87" s="85">
        <f t="shared" si="182"/>
        <v>5</v>
      </c>
      <c r="AP87" s="213">
        <f>SaisieNote!AL92</f>
        <v>7</v>
      </c>
      <c r="AQ87" s="213">
        <f t="shared" si="183"/>
        <v>0</v>
      </c>
      <c r="AR87" s="213">
        <f>SaisieNote!AN92</f>
        <v>10</v>
      </c>
      <c r="AS87" s="213">
        <f t="shared" si="183"/>
        <v>3</v>
      </c>
      <c r="AT87" s="213">
        <f>SaisieNote!AP92</f>
        <v>9</v>
      </c>
      <c r="AU87" s="84">
        <f t="shared" si="183"/>
        <v>0</v>
      </c>
      <c r="AV87" s="44">
        <f t="shared" si="184"/>
        <v>8.6666666666666661</v>
      </c>
      <c r="AW87" s="85">
        <f t="shared" si="185"/>
        <v>3</v>
      </c>
      <c r="AX87" s="67">
        <f>SaisieNote!AR92</f>
        <v>7</v>
      </c>
      <c r="AY87" s="84">
        <f t="shared" si="186"/>
        <v>0</v>
      </c>
      <c r="AZ87" s="67">
        <f>SaisieNote!AT92</f>
        <v>10</v>
      </c>
      <c r="BA87" s="84">
        <f t="shared" si="186"/>
        <v>2</v>
      </c>
      <c r="BB87" s="67">
        <f>SaisieNote!AV92</f>
        <v>11</v>
      </c>
      <c r="BC87" s="84">
        <f t="shared" si="186"/>
        <v>2</v>
      </c>
      <c r="BD87" s="44">
        <f t="shared" si="187"/>
        <v>9.3333333333333339</v>
      </c>
      <c r="BE87" s="85">
        <f t="shared" si="188"/>
        <v>4</v>
      </c>
      <c r="BF87" s="65">
        <f t="shared" si="189"/>
        <v>8.9881481481481487</v>
      </c>
      <c r="BG87" s="61">
        <f t="shared" si="190"/>
        <v>12</v>
      </c>
      <c r="BH87" s="62">
        <f t="shared" si="191"/>
        <v>9.4817283950617295</v>
      </c>
      <c r="BI87" s="61">
        <f t="shared" si="192"/>
        <v>33</v>
      </c>
      <c r="BJ87" s="295" t="s">
        <v>500</v>
      </c>
      <c r="BK87" s="291" t="s">
        <v>1191</v>
      </c>
      <c r="BL87" s="291" t="s">
        <v>1191</v>
      </c>
    </row>
    <row r="88" spans="1:64" ht="20.25" customHeight="1">
      <c r="A88" s="284">
        <v>78</v>
      </c>
      <c r="B88" s="176" t="s">
        <v>811</v>
      </c>
      <c r="C88" s="176" t="s">
        <v>813</v>
      </c>
      <c r="D88" s="176" t="s">
        <v>747</v>
      </c>
      <c r="E88" s="176" t="s">
        <v>812</v>
      </c>
      <c r="F88" s="176" t="s">
        <v>8</v>
      </c>
      <c r="G88" s="42">
        <f>SaisieNote!H93</f>
        <v>10</v>
      </c>
      <c r="H88" s="43">
        <f t="shared" si="167"/>
        <v>5</v>
      </c>
      <c r="I88" s="42">
        <f>SaisieNote!K93</f>
        <v>9.5</v>
      </c>
      <c r="J88" s="43">
        <f t="shared" si="168"/>
        <v>0</v>
      </c>
      <c r="K88" s="42">
        <f>SaisieNote!N93</f>
        <v>9.3333333333333339</v>
      </c>
      <c r="L88" s="43">
        <f t="shared" si="168"/>
        <v>0</v>
      </c>
      <c r="M88" s="59">
        <f t="shared" si="169"/>
        <v>9.6111111111111125</v>
      </c>
      <c r="N88" s="45">
        <f t="shared" si="170"/>
        <v>5</v>
      </c>
      <c r="O88" s="42">
        <f>SaisieNote!P93</f>
        <v>13</v>
      </c>
      <c r="P88" s="43">
        <f t="shared" si="171"/>
        <v>3</v>
      </c>
      <c r="Q88" s="42">
        <f>SaisieNote!R93</f>
        <v>8</v>
      </c>
      <c r="R88" s="43">
        <f t="shared" si="171"/>
        <v>0</v>
      </c>
      <c r="S88" s="42">
        <f>SaisieNote!T93</f>
        <v>9</v>
      </c>
      <c r="T88" s="43">
        <f t="shared" si="171"/>
        <v>0</v>
      </c>
      <c r="U88" s="59">
        <f t="shared" si="172"/>
        <v>10</v>
      </c>
      <c r="V88" s="45">
        <f t="shared" si="173"/>
        <v>9</v>
      </c>
      <c r="W88" s="42">
        <f>SaisieNote!V93</f>
        <v>10</v>
      </c>
      <c r="X88" s="43">
        <f t="shared" si="174"/>
        <v>2</v>
      </c>
      <c r="Y88" s="42">
        <f>SaisieNote!X93</f>
        <v>8</v>
      </c>
      <c r="Z88" s="43">
        <f t="shared" si="174"/>
        <v>0</v>
      </c>
      <c r="AA88" s="42">
        <f>SaisieNote!Z93</f>
        <v>13</v>
      </c>
      <c r="AB88" s="43">
        <f t="shared" si="174"/>
        <v>2</v>
      </c>
      <c r="AC88" s="59">
        <f t="shared" si="175"/>
        <v>10.333333333333334</v>
      </c>
      <c r="AD88" s="45">
        <f t="shared" si="176"/>
        <v>6</v>
      </c>
      <c r="AE88" s="160">
        <f t="shared" si="177"/>
        <v>9.9012345679012359</v>
      </c>
      <c r="AF88" s="46">
        <f t="shared" si="178"/>
        <v>20</v>
      </c>
      <c r="AG88" s="81" t="str">
        <f t="shared" si="179"/>
        <v>Rattrapage</v>
      </c>
      <c r="AH88" s="58">
        <f>SaisieNote!AD93</f>
        <v>11.166666666666666</v>
      </c>
      <c r="AI88" s="58">
        <f t="shared" si="180"/>
        <v>5</v>
      </c>
      <c r="AJ88" s="58">
        <f>SaisieNote!AG93</f>
        <v>10.666666666666666</v>
      </c>
      <c r="AK88" s="58">
        <f t="shared" si="180"/>
        <v>5</v>
      </c>
      <c r="AL88" s="58">
        <f>SaisieNote!AJ93</f>
        <v>12.333333333333334</v>
      </c>
      <c r="AM88" s="84">
        <f t="shared" si="180"/>
        <v>5</v>
      </c>
      <c r="AN88" s="44">
        <f t="shared" si="181"/>
        <v>11.388888888888888</v>
      </c>
      <c r="AO88" s="85">
        <f t="shared" si="182"/>
        <v>15</v>
      </c>
      <c r="AP88" s="213">
        <f>SaisieNote!AL93</f>
        <v>7</v>
      </c>
      <c r="AQ88" s="213">
        <f t="shared" si="183"/>
        <v>0</v>
      </c>
      <c r="AR88" s="213">
        <f>SaisieNote!AN93</f>
        <v>8.5</v>
      </c>
      <c r="AS88" s="213">
        <f t="shared" si="183"/>
        <v>0</v>
      </c>
      <c r="AT88" s="213">
        <f>SaisieNote!AP93</f>
        <v>16</v>
      </c>
      <c r="AU88" s="84">
        <f t="shared" si="183"/>
        <v>3</v>
      </c>
      <c r="AV88" s="44">
        <f t="shared" si="184"/>
        <v>10.5</v>
      </c>
      <c r="AW88" s="85">
        <f t="shared" si="185"/>
        <v>9</v>
      </c>
      <c r="AX88" s="67">
        <f>SaisieNote!AR93</f>
        <v>13.5</v>
      </c>
      <c r="AY88" s="84">
        <f t="shared" si="186"/>
        <v>2</v>
      </c>
      <c r="AZ88" s="67">
        <f>SaisieNote!AT93</f>
        <v>8</v>
      </c>
      <c r="BA88" s="84">
        <f t="shared" si="186"/>
        <v>0</v>
      </c>
      <c r="BB88" s="67">
        <f>SaisieNote!AV93</f>
        <v>12</v>
      </c>
      <c r="BC88" s="84">
        <f t="shared" si="186"/>
        <v>2</v>
      </c>
      <c r="BD88" s="44">
        <f t="shared" si="187"/>
        <v>11.166666666666666</v>
      </c>
      <c r="BE88" s="85">
        <f t="shared" si="188"/>
        <v>6</v>
      </c>
      <c r="BF88" s="65">
        <f t="shared" si="189"/>
        <v>11.043209876543209</v>
      </c>
      <c r="BG88" s="61">
        <f t="shared" si="190"/>
        <v>30</v>
      </c>
      <c r="BH88" s="62">
        <f t="shared" si="191"/>
        <v>10.472222222222221</v>
      </c>
      <c r="BI88" s="61">
        <f t="shared" si="192"/>
        <v>60</v>
      </c>
      <c r="BJ88" s="81" t="str">
        <f t="shared" si="166"/>
        <v>Admis(e)</v>
      </c>
      <c r="BK88" s="291" t="s">
        <v>1191</v>
      </c>
      <c r="BL88" s="291" t="s">
        <v>1231</v>
      </c>
    </row>
    <row r="89" spans="1:64" s="266" customFormat="1" ht="20.25" customHeight="1">
      <c r="A89" s="284">
        <v>79</v>
      </c>
      <c r="B89" s="255" t="s">
        <v>421</v>
      </c>
      <c r="C89" s="255" t="s">
        <v>91</v>
      </c>
      <c r="D89" s="255" t="s">
        <v>422</v>
      </c>
      <c r="E89" s="255" t="s">
        <v>817</v>
      </c>
      <c r="F89" s="255" t="s">
        <v>34</v>
      </c>
      <c r="G89" s="258">
        <f>SaisieNote!H94</f>
        <v>8.1666666666666661</v>
      </c>
      <c r="H89" s="257">
        <f t="shared" si="167"/>
        <v>0</v>
      </c>
      <c r="I89" s="258">
        <f>SaisieNote!K94</f>
        <v>9.6666666666666661</v>
      </c>
      <c r="J89" s="257">
        <f t="shared" si="168"/>
        <v>0</v>
      </c>
      <c r="K89" s="258">
        <f>SaisieNote!N94</f>
        <v>13.333333333333334</v>
      </c>
      <c r="L89" s="257">
        <f t="shared" si="168"/>
        <v>5</v>
      </c>
      <c r="M89" s="259">
        <f t="shared" si="169"/>
        <v>10.388888888888888</v>
      </c>
      <c r="N89" s="257">
        <f t="shared" si="170"/>
        <v>15</v>
      </c>
      <c r="O89" s="258">
        <f>SaisieNote!P94</f>
        <v>10.5</v>
      </c>
      <c r="P89" s="257">
        <f t="shared" si="171"/>
        <v>3</v>
      </c>
      <c r="Q89" s="258">
        <f>SaisieNote!R94</f>
        <v>14</v>
      </c>
      <c r="R89" s="257">
        <f t="shared" si="171"/>
        <v>3</v>
      </c>
      <c r="S89" s="258">
        <f>SaisieNote!T94</f>
        <v>11</v>
      </c>
      <c r="T89" s="257">
        <f t="shared" si="171"/>
        <v>3</v>
      </c>
      <c r="U89" s="259">
        <f t="shared" si="172"/>
        <v>11.833333333333334</v>
      </c>
      <c r="V89" s="257">
        <f t="shared" si="173"/>
        <v>9</v>
      </c>
      <c r="W89" s="258">
        <f>SaisieNote!V94</f>
        <v>2</v>
      </c>
      <c r="X89" s="257">
        <f t="shared" si="174"/>
        <v>0</v>
      </c>
      <c r="Y89" s="258">
        <f>SaisieNote!X94</f>
        <v>6</v>
      </c>
      <c r="Z89" s="257">
        <f t="shared" si="174"/>
        <v>0</v>
      </c>
      <c r="AA89" s="258">
        <f>SaisieNote!Z94</f>
        <v>8.5</v>
      </c>
      <c r="AB89" s="257">
        <f t="shared" si="174"/>
        <v>0</v>
      </c>
      <c r="AC89" s="259">
        <f t="shared" si="175"/>
        <v>5.5</v>
      </c>
      <c r="AD89" s="257">
        <f t="shared" si="176"/>
        <v>0</v>
      </c>
      <c r="AE89" s="259">
        <f t="shared" si="177"/>
        <v>9.7839506172839492</v>
      </c>
      <c r="AF89" s="260">
        <f t="shared" si="178"/>
        <v>24</v>
      </c>
      <c r="AG89" s="261" t="str">
        <f t="shared" si="179"/>
        <v>Rattrapage</v>
      </c>
      <c r="AH89" s="259">
        <f>SaisieNote!AD94</f>
        <v>11</v>
      </c>
      <c r="AI89" s="259">
        <f t="shared" si="180"/>
        <v>5</v>
      </c>
      <c r="AJ89" s="259">
        <f>SaisieNote!AG94</f>
        <v>10.166666666666666</v>
      </c>
      <c r="AK89" s="259">
        <f t="shared" si="180"/>
        <v>5</v>
      </c>
      <c r="AL89" s="259">
        <f>SaisieNote!AJ94</f>
        <v>11.67</v>
      </c>
      <c r="AM89" s="263">
        <f t="shared" si="180"/>
        <v>5</v>
      </c>
      <c r="AN89" s="258">
        <f t="shared" si="181"/>
        <v>10.945555555555556</v>
      </c>
      <c r="AO89" s="264">
        <f t="shared" si="182"/>
        <v>15</v>
      </c>
      <c r="AP89" s="259">
        <f>SaisieNote!AL94</f>
        <v>11</v>
      </c>
      <c r="AQ89" s="259">
        <f t="shared" si="183"/>
        <v>3</v>
      </c>
      <c r="AR89" s="259">
        <f>SaisieNote!AN94</f>
        <v>10</v>
      </c>
      <c r="AS89" s="259">
        <f t="shared" si="183"/>
        <v>3</v>
      </c>
      <c r="AT89" s="259">
        <f>SaisieNote!AP94</f>
        <v>12</v>
      </c>
      <c r="AU89" s="263">
        <f t="shared" si="183"/>
        <v>3</v>
      </c>
      <c r="AV89" s="258">
        <f t="shared" si="184"/>
        <v>11</v>
      </c>
      <c r="AW89" s="264">
        <f t="shared" si="185"/>
        <v>9</v>
      </c>
      <c r="AX89" s="267">
        <f>SaisieNote!AR94</f>
        <v>10</v>
      </c>
      <c r="AY89" s="263">
        <f t="shared" si="186"/>
        <v>2</v>
      </c>
      <c r="AZ89" s="267">
        <f>SaisieNote!AT94</f>
        <v>10</v>
      </c>
      <c r="BA89" s="263">
        <f t="shared" si="186"/>
        <v>2</v>
      </c>
      <c r="BB89" s="267">
        <f>SaisieNote!AV94</f>
        <v>14</v>
      </c>
      <c r="BC89" s="263">
        <f t="shared" si="186"/>
        <v>2</v>
      </c>
      <c r="BD89" s="258">
        <f t="shared" si="187"/>
        <v>11.333333333333334</v>
      </c>
      <c r="BE89" s="264">
        <f t="shared" si="188"/>
        <v>6</v>
      </c>
      <c r="BF89" s="258">
        <f t="shared" si="189"/>
        <v>11.049876543209878</v>
      </c>
      <c r="BG89" s="265">
        <f t="shared" si="190"/>
        <v>30</v>
      </c>
      <c r="BH89" s="262">
        <f t="shared" si="191"/>
        <v>10.416913580246913</v>
      </c>
      <c r="BI89" s="265">
        <f t="shared" si="192"/>
        <v>60</v>
      </c>
      <c r="BJ89" s="261" t="str">
        <f t="shared" si="166"/>
        <v>Admis(e)</v>
      </c>
      <c r="BK89" s="291" t="s">
        <v>1191</v>
      </c>
      <c r="BL89" s="291" t="s">
        <v>1191</v>
      </c>
    </row>
    <row r="90" spans="1:64" ht="20.25" customHeight="1">
      <c r="A90" s="284">
        <v>80</v>
      </c>
      <c r="B90" s="176" t="s">
        <v>92</v>
      </c>
      <c r="C90" s="176" t="s">
        <v>93</v>
      </c>
      <c r="D90" s="176" t="s">
        <v>94</v>
      </c>
      <c r="E90" s="176" t="s">
        <v>818</v>
      </c>
      <c r="F90" s="176" t="s">
        <v>95</v>
      </c>
      <c r="G90" s="42">
        <f>SaisieNote!H95</f>
        <v>11</v>
      </c>
      <c r="H90" s="43">
        <f t="shared" si="167"/>
        <v>5</v>
      </c>
      <c r="I90" s="42">
        <f>SaisieNote!K95</f>
        <v>11.833333333333334</v>
      </c>
      <c r="J90" s="43">
        <f t="shared" si="168"/>
        <v>5</v>
      </c>
      <c r="K90" s="42">
        <f>SaisieNote!N95</f>
        <v>8.8333333333333339</v>
      </c>
      <c r="L90" s="43">
        <f t="shared" si="168"/>
        <v>0</v>
      </c>
      <c r="M90" s="59">
        <f t="shared" si="169"/>
        <v>10.555555555555557</v>
      </c>
      <c r="N90" s="45">
        <f t="shared" si="170"/>
        <v>15</v>
      </c>
      <c r="O90" s="42">
        <f>SaisieNote!P95</f>
        <v>10</v>
      </c>
      <c r="P90" s="43">
        <f t="shared" si="171"/>
        <v>3</v>
      </c>
      <c r="Q90" s="42">
        <f>SaisieNote!R95</f>
        <v>11.5</v>
      </c>
      <c r="R90" s="43">
        <f t="shared" si="171"/>
        <v>3</v>
      </c>
      <c r="S90" s="42">
        <f>SaisieNote!T95</f>
        <v>10</v>
      </c>
      <c r="T90" s="43">
        <f t="shared" si="171"/>
        <v>3</v>
      </c>
      <c r="U90" s="59">
        <f t="shared" si="172"/>
        <v>10.5</v>
      </c>
      <c r="V90" s="45">
        <f t="shared" si="173"/>
        <v>9</v>
      </c>
      <c r="W90" s="42">
        <f>SaisieNote!V95</f>
        <v>4.5</v>
      </c>
      <c r="X90" s="43">
        <f t="shared" si="174"/>
        <v>0</v>
      </c>
      <c r="Y90" s="42">
        <f>SaisieNote!X95</f>
        <v>7</v>
      </c>
      <c r="Z90" s="43">
        <f t="shared" si="174"/>
        <v>0</v>
      </c>
      <c r="AA90" s="42">
        <f>SaisieNote!Z95</f>
        <v>11.5</v>
      </c>
      <c r="AB90" s="43">
        <f t="shared" si="174"/>
        <v>2</v>
      </c>
      <c r="AC90" s="59">
        <f t="shared" si="175"/>
        <v>7.666666666666667</v>
      </c>
      <c r="AD90" s="45">
        <f t="shared" si="176"/>
        <v>2</v>
      </c>
      <c r="AE90" s="160">
        <f t="shared" si="177"/>
        <v>9.8950617283950617</v>
      </c>
      <c r="AF90" s="46">
        <f t="shared" si="178"/>
        <v>26</v>
      </c>
      <c r="AG90" s="81" t="str">
        <f t="shared" si="179"/>
        <v>Rattrapage</v>
      </c>
      <c r="AH90" s="58">
        <f>SaisieNote!AD95</f>
        <v>10.833333333333334</v>
      </c>
      <c r="AI90" s="58">
        <f t="shared" si="180"/>
        <v>5</v>
      </c>
      <c r="AJ90" s="58">
        <f>SaisieNote!AG95</f>
        <v>7.5</v>
      </c>
      <c r="AK90" s="58">
        <f t="shared" si="180"/>
        <v>0</v>
      </c>
      <c r="AL90" s="58">
        <f>SaisieNote!AJ95</f>
        <v>12</v>
      </c>
      <c r="AM90" s="84">
        <f t="shared" si="180"/>
        <v>5</v>
      </c>
      <c r="AN90" s="44">
        <f t="shared" si="181"/>
        <v>10.111111111111112</v>
      </c>
      <c r="AO90" s="85">
        <f t="shared" si="182"/>
        <v>15</v>
      </c>
      <c r="AP90" s="213">
        <f>SaisieNote!AL95</f>
        <v>4.5</v>
      </c>
      <c r="AQ90" s="213">
        <f t="shared" si="183"/>
        <v>0</v>
      </c>
      <c r="AR90" s="213">
        <f>SaisieNote!AN95</f>
        <v>11</v>
      </c>
      <c r="AS90" s="213">
        <f t="shared" si="183"/>
        <v>3</v>
      </c>
      <c r="AT90" s="213">
        <f>SaisieNote!AP95</f>
        <v>8</v>
      </c>
      <c r="AU90" s="84">
        <f t="shared" si="183"/>
        <v>0</v>
      </c>
      <c r="AV90" s="44">
        <f t="shared" si="184"/>
        <v>7.833333333333333</v>
      </c>
      <c r="AW90" s="85">
        <f t="shared" si="185"/>
        <v>3</v>
      </c>
      <c r="AX90" s="67">
        <f>SaisieNote!AR95</f>
        <v>14</v>
      </c>
      <c r="AY90" s="84">
        <f t="shared" si="186"/>
        <v>2</v>
      </c>
      <c r="AZ90" s="67">
        <f>SaisieNote!AT95</f>
        <v>6.5</v>
      </c>
      <c r="BA90" s="84">
        <f t="shared" si="186"/>
        <v>0</v>
      </c>
      <c r="BB90" s="67">
        <f>SaisieNote!AV95</f>
        <v>10</v>
      </c>
      <c r="BC90" s="84">
        <f t="shared" si="186"/>
        <v>2</v>
      </c>
      <c r="BD90" s="44">
        <f t="shared" si="187"/>
        <v>10.166666666666666</v>
      </c>
      <c r="BE90" s="85">
        <f t="shared" si="188"/>
        <v>6</v>
      </c>
      <c r="BF90" s="65">
        <f t="shared" si="189"/>
        <v>9.3641975308641978</v>
      </c>
      <c r="BG90" s="61">
        <f t="shared" si="190"/>
        <v>24</v>
      </c>
      <c r="BH90" s="62">
        <f t="shared" si="191"/>
        <v>9.6296296296296298</v>
      </c>
      <c r="BI90" s="61">
        <f t="shared" si="192"/>
        <v>50</v>
      </c>
      <c r="BJ90" s="295" t="s">
        <v>500</v>
      </c>
      <c r="BK90" s="291" t="s">
        <v>1191</v>
      </c>
      <c r="BL90" s="291" t="s">
        <v>1191</v>
      </c>
    </row>
    <row r="91" spans="1:64" ht="20.25" customHeight="1">
      <c r="A91" s="284">
        <v>81</v>
      </c>
      <c r="B91" s="176" t="s">
        <v>823</v>
      </c>
      <c r="C91" s="176" t="s">
        <v>825</v>
      </c>
      <c r="D91" s="176" t="s">
        <v>826</v>
      </c>
      <c r="E91" s="176" t="s">
        <v>824</v>
      </c>
      <c r="F91" s="176" t="s">
        <v>34</v>
      </c>
      <c r="G91" s="42">
        <f>SaisieNote!H96</f>
        <v>9.1666666666666661</v>
      </c>
      <c r="H91" s="43">
        <f t="shared" si="167"/>
        <v>0</v>
      </c>
      <c r="I91" s="42">
        <f>SaisieNote!K96</f>
        <v>12</v>
      </c>
      <c r="J91" s="43">
        <f t="shared" si="168"/>
        <v>5</v>
      </c>
      <c r="K91" s="42">
        <f>SaisieNote!N96</f>
        <v>8.6666666666666661</v>
      </c>
      <c r="L91" s="43">
        <f t="shared" si="168"/>
        <v>0</v>
      </c>
      <c r="M91" s="59">
        <f t="shared" si="169"/>
        <v>9.9444444444444429</v>
      </c>
      <c r="N91" s="45">
        <f t="shared" si="170"/>
        <v>5</v>
      </c>
      <c r="O91" s="42">
        <f>SaisieNote!P96</f>
        <v>12</v>
      </c>
      <c r="P91" s="43">
        <f t="shared" si="171"/>
        <v>3</v>
      </c>
      <c r="Q91" s="42">
        <f>SaisieNote!R96</f>
        <v>7</v>
      </c>
      <c r="R91" s="43">
        <f t="shared" si="171"/>
        <v>0</v>
      </c>
      <c r="S91" s="42">
        <f>SaisieNote!T96</f>
        <v>10</v>
      </c>
      <c r="T91" s="43">
        <f t="shared" si="171"/>
        <v>3</v>
      </c>
      <c r="U91" s="59">
        <f t="shared" si="172"/>
        <v>9.6666666666666661</v>
      </c>
      <c r="V91" s="45">
        <f t="shared" si="173"/>
        <v>6</v>
      </c>
      <c r="W91" s="42">
        <f>SaisieNote!V96</f>
        <v>12.5</v>
      </c>
      <c r="X91" s="43">
        <f t="shared" si="174"/>
        <v>2</v>
      </c>
      <c r="Y91" s="42">
        <f>SaisieNote!X96</f>
        <v>8</v>
      </c>
      <c r="Z91" s="43">
        <f t="shared" si="174"/>
        <v>0</v>
      </c>
      <c r="AA91" s="42">
        <f>SaisieNote!Z96</f>
        <v>10</v>
      </c>
      <c r="AB91" s="43">
        <f t="shared" si="174"/>
        <v>2</v>
      </c>
      <c r="AC91" s="59">
        <f t="shared" si="175"/>
        <v>10.166666666666666</v>
      </c>
      <c r="AD91" s="45">
        <f t="shared" si="176"/>
        <v>6</v>
      </c>
      <c r="AE91" s="160">
        <f t="shared" si="177"/>
        <v>9.9012345679012341</v>
      </c>
      <c r="AF91" s="46">
        <f t="shared" si="178"/>
        <v>17</v>
      </c>
      <c r="AG91" s="81" t="str">
        <f t="shared" si="179"/>
        <v>Rattrapage</v>
      </c>
      <c r="AH91" s="58">
        <f>SaisieNote!AD96</f>
        <v>10.166666666666666</v>
      </c>
      <c r="AI91" s="58">
        <f t="shared" si="180"/>
        <v>5</v>
      </c>
      <c r="AJ91" s="58">
        <f>SaisieNote!AG96</f>
        <v>10</v>
      </c>
      <c r="AK91" s="58">
        <f t="shared" si="180"/>
        <v>5</v>
      </c>
      <c r="AL91" s="58">
        <f>SaisieNote!AJ96</f>
        <v>12.333333333333334</v>
      </c>
      <c r="AM91" s="84">
        <f t="shared" si="180"/>
        <v>5</v>
      </c>
      <c r="AN91" s="44">
        <f t="shared" si="181"/>
        <v>10.833333333333334</v>
      </c>
      <c r="AO91" s="85">
        <f t="shared" si="182"/>
        <v>15</v>
      </c>
      <c r="AP91" s="213">
        <f>SaisieNote!AL96</f>
        <v>6.5</v>
      </c>
      <c r="AQ91" s="213">
        <f t="shared" si="183"/>
        <v>0</v>
      </c>
      <c r="AR91" s="213">
        <f>SaisieNote!AN96</f>
        <v>8</v>
      </c>
      <c r="AS91" s="213">
        <f t="shared" si="183"/>
        <v>0</v>
      </c>
      <c r="AT91" s="213">
        <f>SaisieNote!AP96</f>
        <v>6.5</v>
      </c>
      <c r="AU91" s="84">
        <f t="shared" si="183"/>
        <v>0</v>
      </c>
      <c r="AV91" s="44">
        <f t="shared" si="184"/>
        <v>7</v>
      </c>
      <c r="AW91" s="85">
        <f t="shared" si="185"/>
        <v>0</v>
      </c>
      <c r="AX91" s="67">
        <f>SaisieNote!AR96</f>
        <v>10.5</v>
      </c>
      <c r="AY91" s="84">
        <f t="shared" si="186"/>
        <v>2</v>
      </c>
      <c r="AZ91" s="67">
        <f>SaisieNote!AT96</f>
        <v>10.5</v>
      </c>
      <c r="BA91" s="84">
        <f t="shared" si="186"/>
        <v>2</v>
      </c>
      <c r="BB91" s="67">
        <f>SaisieNote!AV96</f>
        <v>10</v>
      </c>
      <c r="BC91" s="84">
        <f t="shared" si="186"/>
        <v>2</v>
      </c>
      <c r="BD91" s="44">
        <f t="shared" si="187"/>
        <v>10.333333333333334</v>
      </c>
      <c r="BE91" s="85">
        <f t="shared" si="188"/>
        <v>6</v>
      </c>
      <c r="BF91" s="65">
        <f t="shared" si="189"/>
        <v>9.4444444444444446</v>
      </c>
      <c r="BG91" s="61">
        <f t="shared" si="190"/>
        <v>21</v>
      </c>
      <c r="BH91" s="62">
        <f t="shared" si="191"/>
        <v>9.6728395061728385</v>
      </c>
      <c r="BI91" s="61">
        <f t="shared" si="192"/>
        <v>38</v>
      </c>
      <c r="BJ91" s="81" t="str">
        <f t="shared" si="166"/>
        <v>Ajourné(e )</v>
      </c>
      <c r="BK91" s="291" t="s">
        <v>1191</v>
      </c>
      <c r="BL91" s="291" t="s">
        <v>1191</v>
      </c>
    </row>
    <row r="92" spans="1:64" s="266" customFormat="1" ht="20.25" customHeight="1">
      <c r="A92" s="284">
        <v>82</v>
      </c>
      <c r="B92" s="255" t="s">
        <v>827</v>
      </c>
      <c r="C92" s="255" t="s">
        <v>829</v>
      </c>
      <c r="D92" s="255" t="s">
        <v>51</v>
      </c>
      <c r="E92" s="255" t="s">
        <v>828</v>
      </c>
      <c r="F92" s="255" t="s">
        <v>8</v>
      </c>
      <c r="G92" s="258">
        <f>SaisieNote!H97</f>
        <v>9.8333333333333339</v>
      </c>
      <c r="H92" s="257">
        <f t="shared" si="167"/>
        <v>0</v>
      </c>
      <c r="I92" s="258">
        <f>SaisieNote!K97</f>
        <v>6</v>
      </c>
      <c r="J92" s="257">
        <f t="shared" ref="J92:J99" si="193">IF(I92&gt;=9.995,5,0)</f>
        <v>0</v>
      </c>
      <c r="K92" s="258">
        <f>SaisieNote!N97</f>
        <v>14.333333333333334</v>
      </c>
      <c r="L92" s="257">
        <f t="shared" ref="L92:L99" si="194">IF(K92&gt;=9.995,5,0)</f>
        <v>5</v>
      </c>
      <c r="M92" s="259">
        <f t="shared" si="169"/>
        <v>10.055555555555555</v>
      </c>
      <c r="N92" s="257">
        <f t="shared" si="170"/>
        <v>15</v>
      </c>
      <c r="O92" s="258">
        <f>SaisieNote!P97</f>
        <v>17</v>
      </c>
      <c r="P92" s="257">
        <f t="shared" ref="P92:P99" si="195">IF(O92&gt;=9.995,3,0)</f>
        <v>3</v>
      </c>
      <c r="Q92" s="258">
        <f>SaisieNote!R97</f>
        <v>14</v>
      </c>
      <c r="R92" s="257">
        <f t="shared" ref="R92:R99" si="196">IF(Q92&gt;=9.995,3,0)</f>
        <v>3</v>
      </c>
      <c r="S92" s="258">
        <f>SaisieNote!T97</f>
        <v>7</v>
      </c>
      <c r="T92" s="257">
        <f t="shared" ref="T92:T99" si="197">IF(S92&gt;=9.995,3,0)</f>
        <v>0</v>
      </c>
      <c r="U92" s="259">
        <f t="shared" si="172"/>
        <v>12.666666666666666</v>
      </c>
      <c r="V92" s="257">
        <f t="shared" si="173"/>
        <v>9</v>
      </c>
      <c r="W92" s="258">
        <f>SaisieNote!V97</f>
        <v>10</v>
      </c>
      <c r="X92" s="257">
        <f t="shared" ref="X92:X99" si="198">IF(W92&gt;=9.995,2,0)</f>
        <v>2</v>
      </c>
      <c r="Y92" s="258">
        <f>SaisieNote!X97</f>
        <v>10</v>
      </c>
      <c r="Z92" s="257">
        <f t="shared" ref="Z92:Z99" si="199">IF(Y92&gt;=9.995,2,0)</f>
        <v>2</v>
      </c>
      <c r="AA92" s="258">
        <f>SaisieNote!Z97</f>
        <v>13.5</v>
      </c>
      <c r="AB92" s="257">
        <f t="shared" ref="AB92:AB99" si="200">IF(AA92&gt;=9.995,2,0)</f>
        <v>2</v>
      </c>
      <c r="AC92" s="259">
        <f t="shared" si="175"/>
        <v>11.166666666666666</v>
      </c>
      <c r="AD92" s="257">
        <f t="shared" si="176"/>
        <v>6</v>
      </c>
      <c r="AE92" s="259">
        <f t="shared" si="177"/>
        <v>11.172839506172838</v>
      </c>
      <c r="AF92" s="260">
        <f t="shared" si="178"/>
        <v>30</v>
      </c>
      <c r="AG92" s="261" t="str">
        <f t="shared" si="179"/>
        <v>Admis(e)</v>
      </c>
      <c r="AH92" s="259">
        <f>SaisieNote!AD97</f>
        <v>11.166666666666666</v>
      </c>
      <c r="AI92" s="259">
        <f t="shared" ref="AI92:AI99" si="201">IF(AH92&gt;=9.995,5,0)</f>
        <v>5</v>
      </c>
      <c r="AJ92" s="259">
        <f>SaisieNote!AG97</f>
        <v>16</v>
      </c>
      <c r="AK92" s="259">
        <f t="shared" ref="AK92:AK99" si="202">IF(AJ92&gt;=9.995,5,0)</f>
        <v>5</v>
      </c>
      <c r="AL92" s="259">
        <f>SaisieNote!AJ97</f>
        <v>9.3333333333333339</v>
      </c>
      <c r="AM92" s="263">
        <f t="shared" ref="AM92:AM99" si="203">IF(AL92&gt;=9.995,5,0)</f>
        <v>0</v>
      </c>
      <c r="AN92" s="258">
        <f t="shared" si="181"/>
        <v>12.166666666666666</v>
      </c>
      <c r="AO92" s="264">
        <f t="shared" si="182"/>
        <v>15</v>
      </c>
      <c r="AP92" s="259">
        <f>SaisieNote!AL97</f>
        <v>3</v>
      </c>
      <c r="AQ92" s="259">
        <f t="shared" ref="AQ92:AQ99" si="204">IF(AP92&gt;=9.995,3,0)</f>
        <v>0</v>
      </c>
      <c r="AR92" s="259">
        <f>SaisieNote!AN97</f>
        <v>7</v>
      </c>
      <c r="AS92" s="259">
        <f t="shared" ref="AS92:AS99" si="205">IF(AR92&gt;=9.995,3,0)</f>
        <v>0</v>
      </c>
      <c r="AT92" s="259">
        <f>SaisieNote!AP97</f>
        <v>16</v>
      </c>
      <c r="AU92" s="263">
        <f t="shared" ref="AU92:AU99" si="206">IF(AT92&gt;=9.995,3,0)</f>
        <v>3</v>
      </c>
      <c r="AV92" s="258">
        <f t="shared" si="184"/>
        <v>8.6666666666666661</v>
      </c>
      <c r="AW92" s="264">
        <f t="shared" si="185"/>
        <v>3</v>
      </c>
      <c r="AX92" s="267">
        <f>SaisieNote!AR97</f>
        <v>8</v>
      </c>
      <c r="AY92" s="263">
        <f t="shared" ref="AY92:AY99" si="207">IF(AX92&gt;=9.995,2,0)</f>
        <v>0</v>
      </c>
      <c r="AZ92" s="267">
        <f>SaisieNote!AT97</f>
        <v>11.5</v>
      </c>
      <c r="BA92" s="263">
        <f t="shared" ref="BA92:BA99" si="208">IF(AZ92&gt;=9.995,2,0)</f>
        <v>2</v>
      </c>
      <c r="BB92" s="267">
        <f>SaisieNote!AV97</f>
        <v>11.5</v>
      </c>
      <c r="BC92" s="263">
        <f t="shared" ref="BC92:BC99" si="209">IF(BB92&gt;=9.995,2,0)</f>
        <v>2</v>
      </c>
      <c r="BD92" s="258">
        <f t="shared" si="187"/>
        <v>10.333333333333334</v>
      </c>
      <c r="BE92" s="264">
        <f t="shared" si="188"/>
        <v>6</v>
      </c>
      <c r="BF92" s="258">
        <f t="shared" si="189"/>
        <v>10.592592592592593</v>
      </c>
      <c r="BG92" s="265">
        <f t="shared" si="190"/>
        <v>30</v>
      </c>
      <c r="BH92" s="262">
        <f t="shared" si="191"/>
        <v>10.882716049382715</v>
      </c>
      <c r="BI92" s="265">
        <f t="shared" si="192"/>
        <v>60</v>
      </c>
      <c r="BJ92" s="261"/>
      <c r="BK92" s="291" t="s">
        <v>1191</v>
      </c>
      <c r="BL92" s="291" t="s">
        <v>1231</v>
      </c>
    </row>
    <row r="93" spans="1:64" ht="20.25" customHeight="1">
      <c r="A93" s="284">
        <v>83</v>
      </c>
      <c r="B93" s="176" t="s">
        <v>830</v>
      </c>
      <c r="C93" s="176" t="s">
        <v>833</v>
      </c>
      <c r="D93" s="176" t="s">
        <v>834</v>
      </c>
      <c r="E93" s="176" t="s">
        <v>831</v>
      </c>
      <c r="F93" s="176" t="s">
        <v>832</v>
      </c>
      <c r="G93" s="42">
        <f>SaisieNote!H98</f>
        <v>9</v>
      </c>
      <c r="H93" s="43">
        <f t="shared" si="167"/>
        <v>0</v>
      </c>
      <c r="I93" s="42">
        <f>SaisieNote!K98</f>
        <v>6.333333333333333</v>
      </c>
      <c r="J93" s="43">
        <f t="shared" si="193"/>
        <v>0</v>
      </c>
      <c r="K93" s="42">
        <f>SaisieNote!N98</f>
        <v>8</v>
      </c>
      <c r="L93" s="43">
        <f t="shared" si="194"/>
        <v>0</v>
      </c>
      <c r="M93" s="59">
        <f t="shared" si="169"/>
        <v>7.7777777777777777</v>
      </c>
      <c r="N93" s="45">
        <f t="shared" si="170"/>
        <v>0</v>
      </c>
      <c r="O93" s="42">
        <f>SaisieNote!P98</f>
        <v>14</v>
      </c>
      <c r="P93" s="43">
        <f t="shared" si="195"/>
        <v>3</v>
      </c>
      <c r="Q93" s="42">
        <f>SaisieNote!R98</f>
        <v>10</v>
      </c>
      <c r="R93" s="43">
        <f t="shared" si="196"/>
        <v>3</v>
      </c>
      <c r="S93" s="42">
        <f>SaisieNote!T98</f>
        <v>11.5</v>
      </c>
      <c r="T93" s="43">
        <f t="shared" si="197"/>
        <v>3</v>
      </c>
      <c r="U93" s="59">
        <f t="shared" si="172"/>
        <v>11.833333333333334</v>
      </c>
      <c r="V93" s="45">
        <f t="shared" si="173"/>
        <v>9</v>
      </c>
      <c r="W93" s="42">
        <f>SaisieNote!V98</f>
        <v>14</v>
      </c>
      <c r="X93" s="43">
        <f t="shared" si="198"/>
        <v>2</v>
      </c>
      <c r="Y93" s="42">
        <f>SaisieNote!X98</f>
        <v>6</v>
      </c>
      <c r="Z93" s="43">
        <f t="shared" si="199"/>
        <v>0</v>
      </c>
      <c r="AA93" s="42">
        <f>SaisieNote!Z98</f>
        <v>12</v>
      </c>
      <c r="AB93" s="43">
        <f t="shared" si="200"/>
        <v>2</v>
      </c>
      <c r="AC93" s="59">
        <f t="shared" si="175"/>
        <v>10.666666666666666</v>
      </c>
      <c r="AD93" s="45">
        <f t="shared" si="176"/>
        <v>6</v>
      </c>
      <c r="AE93" s="160">
        <f t="shared" si="177"/>
        <v>9.7716049382716044</v>
      </c>
      <c r="AF93" s="46">
        <f t="shared" si="178"/>
        <v>15</v>
      </c>
      <c r="AG93" s="81" t="str">
        <f t="shared" si="179"/>
        <v>Rattrapage</v>
      </c>
      <c r="AH93" s="58">
        <f>SaisieNote!AD98</f>
        <v>11</v>
      </c>
      <c r="AI93" s="58">
        <f t="shared" si="201"/>
        <v>5</v>
      </c>
      <c r="AJ93" s="58">
        <f>SaisieNote!AG98</f>
        <v>13.333333333333334</v>
      </c>
      <c r="AK93" s="58">
        <f t="shared" si="202"/>
        <v>5</v>
      </c>
      <c r="AL93" s="58">
        <f>SaisieNote!AJ98</f>
        <v>10.5</v>
      </c>
      <c r="AM93" s="84">
        <f t="shared" si="203"/>
        <v>5</v>
      </c>
      <c r="AN93" s="44">
        <f t="shared" si="181"/>
        <v>11.611111111111112</v>
      </c>
      <c r="AO93" s="85">
        <f t="shared" si="182"/>
        <v>15</v>
      </c>
      <c r="AP93" s="213">
        <f>SaisieNote!AL98</f>
        <v>8</v>
      </c>
      <c r="AQ93" s="213">
        <f t="shared" si="204"/>
        <v>0</v>
      </c>
      <c r="AR93" s="213">
        <f>SaisieNote!AN98</f>
        <v>10</v>
      </c>
      <c r="AS93" s="213">
        <f t="shared" si="205"/>
        <v>3</v>
      </c>
      <c r="AT93" s="213">
        <f>SaisieNote!AP98</f>
        <v>10</v>
      </c>
      <c r="AU93" s="84">
        <f t="shared" si="206"/>
        <v>3</v>
      </c>
      <c r="AV93" s="44">
        <f t="shared" si="184"/>
        <v>9.3333333333333339</v>
      </c>
      <c r="AW93" s="85">
        <f t="shared" si="185"/>
        <v>6</v>
      </c>
      <c r="AX93" s="67">
        <f>SaisieNote!AR98</f>
        <v>12.5</v>
      </c>
      <c r="AY93" s="84">
        <f t="shared" si="207"/>
        <v>2</v>
      </c>
      <c r="AZ93" s="67">
        <f>SaisieNote!AT98</f>
        <v>10</v>
      </c>
      <c r="BA93" s="84">
        <f t="shared" si="208"/>
        <v>2</v>
      </c>
      <c r="BB93" s="67">
        <f>SaisieNote!AV98</f>
        <v>10</v>
      </c>
      <c r="BC93" s="84">
        <f t="shared" si="209"/>
        <v>2</v>
      </c>
      <c r="BD93" s="44">
        <f t="shared" si="187"/>
        <v>10.833333333333334</v>
      </c>
      <c r="BE93" s="85">
        <f t="shared" si="188"/>
        <v>6</v>
      </c>
      <c r="BF93" s="65">
        <f t="shared" si="189"/>
        <v>10.679012345679014</v>
      </c>
      <c r="BG93" s="61">
        <f t="shared" si="190"/>
        <v>30</v>
      </c>
      <c r="BH93" s="62">
        <f t="shared" si="191"/>
        <v>10.22530864197531</v>
      </c>
      <c r="BI93" s="61">
        <f t="shared" si="192"/>
        <v>60</v>
      </c>
      <c r="BJ93" s="81" t="str">
        <f t="shared" si="166"/>
        <v>Admis(e)</v>
      </c>
      <c r="BK93" s="291" t="s">
        <v>1191</v>
      </c>
      <c r="BL93" s="291" t="s">
        <v>1231</v>
      </c>
    </row>
    <row r="94" spans="1:64" ht="20.25" customHeight="1">
      <c r="A94" s="284">
        <v>84</v>
      </c>
      <c r="B94" s="176" t="s">
        <v>835</v>
      </c>
      <c r="C94" s="176" t="s">
        <v>837</v>
      </c>
      <c r="D94" s="176" t="s">
        <v>838</v>
      </c>
      <c r="E94" s="176" t="s">
        <v>836</v>
      </c>
      <c r="F94" s="176" t="s">
        <v>332</v>
      </c>
      <c r="G94" s="42">
        <f>SaisieNote!H99</f>
        <v>9.3333333333333339</v>
      </c>
      <c r="H94" s="43">
        <f t="shared" si="167"/>
        <v>0</v>
      </c>
      <c r="I94" s="42">
        <f>SaisieNote!K99</f>
        <v>10.333333333333334</v>
      </c>
      <c r="J94" s="43">
        <f t="shared" si="193"/>
        <v>5</v>
      </c>
      <c r="K94" s="42">
        <f>SaisieNote!N99</f>
        <v>8.6666666666666661</v>
      </c>
      <c r="L94" s="43">
        <f t="shared" si="194"/>
        <v>0</v>
      </c>
      <c r="M94" s="59">
        <f t="shared" si="169"/>
        <v>9.4444444444444446</v>
      </c>
      <c r="N94" s="45">
        <f t="shared" si="170"/>
        <v>5</v>
      </c>
      <c r="O94" s="42">
        <f>SaisieNote!P99</f>
        <v>15</v>
      </c>
      <c r="P94" s="43">
        <f t="shared" si="195"/>
        <v>3</v>
      </c>
      <c r="Q94" s="42">
        <f>SaisieNote!R99</f>
        <v>4</v>
      </c>
      <c r="R94" s="43">
        <f t="shared" si="196"/>
        <v>0</v>
      </c>
      <c r="S94" s="42">
        <f>SaisieNote!T99</f>
        <v>12.5</v>
      </c>
      <c r="T94" s="43">
        <f t="shared" si="197"/>
        <v>3</v>
      </c>
      <c r="U94" s="59">
        <f t="shared" si="172"/>
        <v>10.5</v>
      </c>
      <c r="V94" s="45">
        <f t="shared" si="173"/>
        <v>9</v>
      </c>
      <c r="W94" s="42">
        <f>SaisieNote!V99</f>
        <v>12.5</v>
      </c>
      <c r="X94" s="43">
        <f t="shared" si="198"/>
        <v>2</v>
      </c>
      <c r="Y94" s="42">
        <f>SaisieNote!X99</f>
        <v>5</v>
      </c>
      <c r="Z94" s="43">
        <f t="shared" si="199"/>
        <v>0</v>
      </c>
      <c r="AA94" s="42">
        <f>SaisieNote!Z99</f>
        <v>16</v>
      </c>
      <c r="AB94" s="43">
        <f t="shared" si="200"/>
        <v>2</v>
      </c>
      <c r="AC94" s="59">
        <f t="shared" si="175"/>
        <v>11.166666666666666</v>
      </c>
      <c r="AD94" s="45">
        <f t="shared" si="176"/>
        <v>6</v>
      </c>
      <c r="AE94" s="160">
        <f t="shared" si="177"/>
        <v>10.179012345679014</v>
      </c>
      <c r="AF94" s="46">
        <f t="shared" si="178"/>
        <v>30</v>
      </c>
      <c r="AG94" s="81" t="str">
        <f t="shared" si="179"/>
        <v>Admis(e)</v>
      </c>
      <c r="AH94" s="58">
        <f>SaisieNote!AD99</f>
        <v>10.666666666666666</v>
      </c>
      <c r="AI94" s="58">
        <f t="shared" si="201"/>
        <v>5</v>
      </c>
      <c r="AJ94" s="58">
        <f>SaisieNote!AG99</f>
        <v>9.6666666666666661</v>
      </c>
      <c r="AK94" s="58">
        <f t="shared" si="202"/>
        <v>0</v>
      </c>
      <c r="AL94" s="58">
        <f>SaisieNote!AJ99</f>
        <v>13.5</v>
      </c>
      <c r="AM94" s="84">
        <f t="shared" si="203"/>
        <v>5</v>
      </c>
      <c r="AN94" s="44">
        <f t="shared" si="181"/>
        <v>11.277777777777777</v>
      </c>
      <c r="AO94" s="85">
        <f t="shared" si="182"/>
        <v>15</v>
      </c>
      <c r="AP94" s="213">
        <f>SaisieNote!AL99</f>
        <v>6.5</v>
      </c>
      <c r="AQ94" s="213">
        <f t="shared" si="204"/>
        <v>0</v>
      </c>
      <c r="AR94" s="213">
        <f>SaisieNote!AN99</f>
        <v>10</v>
      </c>
      <c r="AS94" s="213">
        <f t="shared" si="205"/>
        <v>3</v>
      </c>
      <c r="AT94" s="213">
        <f>SaisieNote!AP99</f>
        <v>8.5</v>
      </c>
      <c r="AU94" s="84">
        <f t="shared" si="206"/>
        <v>0</v>
      </c>
      <c r="AV94" s="44">
        <f t="shared" si="184"/>
        <v>8.3333333333333339</v>
      </c>
      <c r="AW94" s="85">
        <f t="shared" si="185"/>
        <v>3</v>
      </c>
      <c r="AX94" s="67">
        <f>SaisieNote!AR99</f>
        <v>6</v>
      </c>
      <c r="AY94" s="84">
        <f t="shared" si="207"/>
        <v>0</v>
      </c>
      <c r="AZ94" s="67">
        <f>SaisieNote!AT99</f>
        <v>12</v>
      </c>
      <c r="BA94" s="84">
        <f t="shared" si="208"/>
        <v>2</v>
      </c>
      <c r="BB94" s="67">
        <f>SaisieNote!AV99</f>
        <v>12</v>
      </c>
      <c r="BC94" s="84">
        <f t="shared" si="209"/>
        <v>2</v>
      </c>
      <c r="BD94" s="44">
        <f t="shared" si="187"/>
        <v>10</v>
      </c>
      <c r="BE94" s="85">
        <f t="shared" si="188"/>
        <v>6</v>
      </c>
      <c r="BF94" s="65">
        <f t="shared" si="189"/>
        <v>10.012345679012345</v>
      </c>
      <c r="BG94" s="61">
        <f t="shared" si="190"/>
        <v>30</v>
      </c>
      <c r="BH94" s="62">
        <f t="shared" si="191"/>
        <v>10.095679012345681</v>
      </c>
      <c r="BI94" s="61">
        <f t="shared" si="192"/>
        <v>60</v>
      </c>
      <c r="BJ94" s="81" t="str">
        <f t="shared" si="166"/>
        <v>Admis(e)</v>
      </c>
      <c r="BK94" s="291" t="s">
        <v>1191</v>
      </c>
      <c r="BL94" s="291" t="s">
        <v>1231</v>
      </c>
    </row>
    <row r="95" spans="1:64" ht="20.25" customHeight="1">
      <c r="A95" s="284">
        <v>85</v>
      </c>
      <c r="B95" s="176" t="s">
        <v>839</v>
      </c>
      <c r="C95" s="176" t="s">
        <v>841</v>
      </c>
      <c r="D95" s="176" t="s">
        <v>842</v>
      </c>
      <c r="E95" s="176" t="s">
        <v>840</v>
      </c>
      <c r="F95" s="176" t="s">
        <v>5</v>
      </c>
      <c r="G95" s="42">
        <f>SaisieNote!H100</f>
        <v>8.6666666666666661</v>
      </c>
      <c r="H95" s="43">
        <f t="shared" si="167"/>
        <v>0</v>
      </c>
      <c r="I95" s="42">
        <f>SaisieNote!K100</f>
        <v>7.333333333333333</v>
      </c>
      <c r="J95" s="43">
        <f t="shared" si="193"/>
        <v>0</v>
      </c>
      <c r="K95" s="42">
        <f>SaisieNote!N100</f>
        <v>9</v>
      </c>
      <c r="L95" s="43">
        <f t="shared" si="194"/>
        <v>0</v>
      </c>
      <c r="M95" s="59">
        <f t="shared" si="169"/>
        <v>8.3333333333333339</v>
      </c>
      <c r="N95" s="45">
        <f t="shared" si="170"/>
        <v>0</v>
      </c>
      <c r="O95" s="42">
        <f>SaisieNote!P100</f>
        <v>11</v>
      </c>
      <c r="P95" s="43">
        <f t="shared" si="195"/>
        <v>3</v>
      </c>
      <c r="Q95" s="42">
        <f>SaisieNote!R100</f>
        <v>6.5</v>
      </c>
      <c r="R95" s="43">
        <f t="shared" si="196"/>
        <v>0</v>
      </c>
      <c r="S95" s="42">
        <f>SaisieNote!T100</f>
        <v>10.5</v>
      </c>
      <c r="T95" s="43">
        <f t="shared" si="197"/>
        <v>3</v>
      </c>
      <c r="U95" s="59">
        <f t="shared" si="172"/>
        <v>9.3333333333333339</v>
      </c>
      <c r="V95" s="45">
        <f t="shared" si="173"/>
        <v>6</v>
      </c>
      <c r="W95" s="42">
        <f>SaisieNote!V100</f>
        <v>14.5</v>
      </c>
      <c r="X95" s="43">
        <f t="shared" si="198"/>
        <v>2</v>
      </c>
      <c r="Y95" s="42">
        <f>SaisieNote!X100</f>
        <v>11</v>
      </c>
      <c r="Z95" s="43">
        <f t="shared" si="199"/>
        <v>2</v>
      </c>
      <c r="AA95" s="42">
        <f>SaisieNote!Z100</f>
        <v>10</v>
      </c>
      <c r="AB95" s="43">
        <f t="shared" si="200"/>
        <v>2</v>
      </c>
      <c r="AC95" s="59">
        <f t="shared" si="175"/>
        <v>11.833333333333334</v>
      </c>
      <c r="AD95" s="45">
        <f t="shared" si="176"/>
        <v>6</v>
      </c>
      <c r="AE95" s="160">
        <f t="shared" si="177"/>
        <v>9.4444444444444446</v>
      </c>
      <c r="AF95" s="46">
        <f t="shared" si="178"/>
        <v>12</v>
      </c>
      <c r="AG95" s="81" t="str">
        <f t="shared" si="179"/>
        <v>Rattrapage</v>
      </c>
      <c r="AH95" s="58">
        <f>SaisieNote!AD100</f>
        <v>11.833333333333334</v>
      </c>
      <c r="AI95" s="58">
        <f t="shared" si="201"/>
        <v>5</v>
      </c>
      <c r="AJ95" s="58">
        <f>SaisieNote!AG100</f>
        <v>14.333333333333334</v>
      </c>
      <c r="AK95" s="58">
        <f t="shared" si="202"/>
        <v>5</v>
      </c>
      <c r="AL95" s="58">
        <f>SaisieNote!AJ100</f>
        <v>11.5</v>
      </c>
      <c r="AM95" s="84">
        <f t="shared" si="203"/>
        <v>5</v>
      </c>
      <c r="AN95" s="44">
        <f t="shared" si="181"/>
        <v>12.555555555555557</v>
      </c>
      <c r="AO95" s="85">
        <f t="shared" si="182"/>
        <v>15</v>
      </c>
      <c r="AP95" s="213">
        <f>SaisieNote!AL100</f>
        <v>7</v>
      </c>
      <c r="AQ95" s="213">
        <f t="shared" si="204"/>
        <v>0</v>
      </c>
      <c r="AR95" s="213">
        <f>SaisieNote!AN100</f>
        <v>6.5</v>
      </c>
      <c r="AS95" s="213">
        <f t="shared" si="205"/>
        <v>0</v>
      </c>
      <c r="AT95" s="213">
        <f>SaisieNote!AP100</f>
        <v>14</v>
      </c>
      <c r="AU95" s="84">
        <f t="shared" si="206"/>
        <v>3</v>
      </c>
      <c r="AV95" s="44">
        <f t="shared" si="184"/>
        <v>9.1666666666666661</v>
      </c>
      <c r="AW95" s="85">
        <f t="shared" si="185"/>
        <v>3</v>
      </c>
      <c r="AX95" s="67">
        <f>SaisieNote!AR100</f>
        <v>11</v>
      </c>
      <c r="AY95" s="84">
        <f t="shared" si="207"/>
        <v>2</v>
      </c>
      <c r="AZ95" s="67">
        <f>SaisieNote!AT100</f>
        <v>10</v>
      </c>
      <c r="BA95" s="84">
        <f t="shared" si="208"/>
        <v>2</v>
      </c>
      <c r="BB95" s="67">
        <f>SaisieNote!AV100</f>
        <v>14</v>
      </c>
      <c r="BC95" s="84">
        <f t="shared" si="209"/>
        <v>2</v>
      </c>
      <c r="BD95" s="44">
        <f t="shared" si="187"/>
        <v>11.666666666666666</v>
      </c>
      <c r="BE95" s="85">
        <f t="shared" si="188"/>
        <v>6</v>
      </c>
      <c r="BF95" s="65">
        <f t="shared" si="189"/>
        <v>11.228395061728396</v>
      </c>
      <c r="BG95" s="61">
        <f t="shared" si="190"/>
        <v>30</v>
      </c>
      <c r="BH95" s="62">
        <f t="shared" si="191"/>
        <v>10.336419753086421</v>
      </c>
      <c r="BI95" s="61">
        <f t="shared" si="192"/>
        <v>60</v>
      </c>
      <c r="BJ95" s="81" t="str">
        <f t="shared" si="166"/>
        <v>Admis(e)</v>
      </c>
      <c r="BK95" s="291" t="s">
        <v>1191</v>
      </c>
      <c r="BL95" s="291" t="s">
        <v>1231</v>
      </c>
    </row>
    <row r="96" spans="1:64" ht="20.25" customHeight="1">
      <c r="A96" s="284">
        <v>86</v>
      </c>
      <c r="B96" s="176" t="s">
        <v>426</v>
      </c>
      <c r="C96" s="176" t="s">
        <v>427</v>
      </c>
      <c r="D96" s="176" t="s">
        <v>66</v>
      </c>
      <c r="E96" s="176" t="s">
        <v>843</v>
      </c>
      <c r="F96" s="176" t="s">
        <v>50</v>
      </c>
      <c r="G96" s="42">
        <f>SaisieNote!H101</f>
        <v>12</v>
      </c>
      <c r="H96" s="43">
        <f t="shared" si="167"/>
        <v>5</v>
      </c>
      <c r="I96" s="42">
        <f>SaisieNote!K101</f>
        <v>7.5</v>
      </c>
      <c r="J96" s="43">
        <f t="shared" si="193"/>
        <v>0</v>
      </c>
      <c r="K96" s="42">
        <f>SaisieNote!N101</f>
        <v>8.3333333333333339</v>
      </c>
      <c r="L96" s="43">
        <f t="shared" si="194"/>
        <v>0</v>
      </c>
      <c r="M96" s="59">
        <f t="shared" si="169"/>
        <v>9.2777777777777786</v>
      </c>
      <c r="N96" s="45">
        <f t="shared" si="170"/>
        <v>5</v>
      </c>
      <c r="O96" s="42">
        <f>SaisieNote!P101</f>
        <v>10</v>
      </c>
      <c r="P96" s="43">
        <f t="shared" si="195"/>
        <v>3</v>
      </c>
      <c r="Q96" s="42">
        <f>SaisieNote!R101</f>
        <v>6.5</v>
      </c>
      <c r="R96" s="43">
        <f t="shared" si="196"/>
        <v>0</v>
      </c>
      <c r="S96" s="42">
        <f>SaisieNote!T101</f>
        <v>10</v>
      </c>
      <c r="T96" s="43">
        <f t="shared" si="197"/>
        <v>3</v>
      </c>
      <c r="U96" s="59">
        <f t="shared" si="172"/>
        <v>8.8333333333333339</v>
      </c>
      <c r="V96" s="45">
        <f t="shared" si="173"/>
        <v>6</v>
      </c>
      <c r="W96" s="42">
        <f>SaisieNote!V101</f>
        <v>5.5</v>
      </c>
      <c r="X96" s="43">
        <f t="shared" si="198"/>
        <v>0</v>
      </c>
      <c r="Y96" s="42">
        <f>SaisieNote!X101</f>
        <v>11.5</v>
      </c>
      <c r="Z96" s="43">
        <f t="shared" si="199"/>
        <v>2</v>
      </c>
      <c r="AA96" s="42">
        <f>SaisieNote!Z101</f>
        <v>10</v>
      </c>
      <c r="AB96" s="43">
        <f t="shared" si="200"/>
        <v>2</v>
      </c>
      <c r="AC96" s="59">
        <f t="shared" si="175"/>
        <v>9</v>
      </c>
      <c r="AD96" s="45">
        <f t="shared" si="176"/>
        <v>4</v>
      </c>
      <c r="AE96" s="160">
        <f t="shared" si="177"/>
        <v>9.067901234567902</v>
      </c>
      <c r="AF96" s="46">
        <f t="shared" si="178"/>
        <v>15</v>
      </c>
      <c r="AG96" s="81" t="str">
        <f t="shared" si="179"/>
        <v>Rattrapage</v>
      </c>
      <c r="AH96" s="58">
        <f>SaisieNote!AD101</f>
        <v>10</v>
      </c>
      <c r="AI96" s="58">
        <f t="shared" si="201"/>
        <v>5</v>
      </c>
      <c r="AJ96" s="58">
        <f>SaisieNote!AG101</f>
        <v>6.666666666666667</v>
      </c>
      <c r="AK96" s="58">
        <f t="shared" si="202"/>
        <v>0</v>
      </c>
      <c r="AL96" s="58">
        <f>SaisieNote!AJ101</f>
        <v>11</v>
      </c>
      <c r="AM96" s="84">
        <f t="shared" si="203"/>
        <v>5</v>
      </c>
      <c r="AN96" s="44">
        <f t="shared" si="181"/>
        <v>9.2222222222222232</v>
      </c>
      <c r="AO96" s="85">
        <f t="shared" si="182"/>
        <v>10</v>
      </c>
      <c r="AP96" s="213">
        <f>SaisieNote!AL101</f>
        <v>10</v>
      </c>
      <c r="AQ96" s="213">
        <f t="shared" si="204"/>
        <v>3</v>
      </c>
      <c r="AR96" s="213">
        <f>SaisieNote!AN101</f>
        <v>7.5</v>
      </c>
      <c r="AS96" s="213">
        <f t="shared" si="205"/>
        <v>0</v>
      </c>
      <c r="AT96" s="213">
        <f>SaisieNote!AP101</f>
        <v>10.5</v>
      </c>
      <c r="AU96" s="84">
        <f t="shared" si="206"/>
        <v>3</v>
      </c>
      <c r="AV96" s="44">
        <f t="shared" si="184"/>
        <v>9.3333333333333339</v>
      </c>
      <c r="AW96" s="85">
        <f t="shared" si="185"/>
        <v>6</v>
      </c>
      <c r="AX96" s="67">
        <f>SaisieNote!AR101</f>
        <v>11</v>
      </c>
      <c r="AY96" s="84">
        <f t="shared" si="207"/>
        <v>2</v>
      </c>
      <c r="AZ96" s="67">
        <f>SaisieNote!AT101</f>
        <v>10</v>
      </c>
      <c r="BA96" s="84">
        <f t="shared" si="208"/>
        <v>2</v>
      </c>
      <c r="BB96" s="67">
        <f>SaisieNote!AV101</f>
        <v>11.5</v>
      </c>
      <c r="BC96" s="84">
        <f t="shared" si="209"/>
        <v>2</v>
      </c>
      <c r="BD96" s="44">
        <f t="shared" si="187"/>
        <v>10.833333333333334</v>
      </c>
      <c r="BE96" s="85">
        <f t="shared" si="188"/>
        <v>6</v>
      </c>
      <c r="BF96" s="65">
        <f t="shared" si="189"/>
        <v>9.6172839506172849</v>
      </c>
      <c r="BG96" s="61">
        <f t="shared" si="190"/>
        <v>22</v>
      </c>
      <c r="BH96" s="62">
        <f t="shared" si="191"/>
        <v>9.3425925925925934</v>
      </c>
      <c r="BI96" s="61">
        <f t="shared" si="192"/>
        <v>37</v>
      </c>
      <c r="BJ96" s="295" t="s">
        <v>500</v>
      </c>
      <c r="BK96" s="291" t="s">
        <v>1191</v>
      </c>
      <c r="BL96" s="291" t="s">
        <v>1191</v>
      </c>
    </row>
    <row r="97" spans="1:64" ht="20.25" customHeight="1">
      <c r="A97" s="284">
        <v>87</v>
      </c>
      <c r="B97" s="176" t="s">
        <v>844</v>
      </c>
      <c r="C97" s="176" t="s">
        <v>846</v>
      </c>
      <c r="D97" s="176" t="s">
        <v>847</v>
      </c>
      <c r="E97" s="176" t="s">
        <v>845</v>
      </c>
      <c r="F97" s="176" t="s">
        <v>8</v>
      </c>
      <c r="G97" s="42">
        <f>SaisieNote!H102</f>
        <v>6.833333333333333</v>
      </c>
      <c r="H97" s="43">
        <f t="shared" si="167"/>
        <v>0</v>
      </c>
      <c r="I97" s="42">
        <f>SaisieNote!K102</f>
        <v>10.666666666666666</v>
      </c>
      <c r="J97" s="43">
        <f t="shared" si="193"/>
        <v>5</v>
      </c>
      <c r="K97" s="42">
        <f>SaisieNote!N102</f>
        <v>11</v>
      </c>
      <c r="L97" s="43">
        <f t="shared" si="194"/>
        <v>5</v>
      </c>
      <c r="M97" s="59">
        <f t="shared" si="169"/>
        <v>9.5</v>
      </c>
      <c r="N97" s="45">
        <f t="shared" si="170"/>
        <v>10</v>
      </c>
      <c r="O97" s="42">
        <f>SaisieNote!P102</f>
        <v>11.5</v>
      </c>
      <c r="P97" s="43">
        <f t="shared" si="195"/>
        <v>3</v>
      </c>
      <c r="Q97" s="42">
        <f>SaisieNote!R102</f>
        <v>7</v>
      </c>
      <c r="R97" s="43">
        <f t="shared" si="196"/>
        <v>0</v>
      </c>
      <c r="S97" s="42">
        <f>SaisieNote!T102</f>
        <v>13.5</v>
      </c>
      <c r="T97" s="43">
        <f t="shared" si="197"/>
        <v>3</v>
      </c>
      <c r="U97" s="59">
        <f t="shared" si="172"/>
        <v>10.666666666666666</v>
      </c>
      <c r="V97" s="45">
        <f t="shared" si="173"/>
        <v>9</v>
      </c>
      <c r="W97" s="42">
        <f>SaisieNote!V102</f>
        <v>12</v>
      </c>
      <c r="X97" s="43">
        <f t="shared" si="198"/>
        <v>2</v>
      </c>
      <c r="Y97" s="42">
        <f>SaisieNote!X102</f>
        <v>7</v>
      </c>
      <c r="Z97" s="43">
        <f t="shared" si="199"/>
        <v>0</v>
      </c>
      <c r="AA97" s="42">
        <f>SaisieNote!Z102</f>
        <v>11.5</v>
      </c>
      <c r="AB97" s="43">
        <f t="shared" si="200"/>
        <v>2</v>
      </c>
      <c r="AC97" s="59">
        <f t="shared" si="175"/>
        <v>10.166666666666666</v>
      </c>
      <c r="AD97" s="45">
        <f t="shared" si="176"/>
        <v>6</v>
      </c>
      <c r="AE97" s="160">
        <f t="shared" si="177"/>
        <v>10.037037037037036</v>
      </c>
      <c r="AF97" s="46">
        <f t="shared" si="178"/>
        <v>30</v>
      </c>
      <c r="AG97" s="81" t="s">
        <v>1191</v>
      </c>
      <c r="AH97" s="58">
        <f>SaisieNote!AD102</f>
        <v>7.5</v>
      </c>
      <c r="AI97" s="58">
        <f t="shared" si="201"/>
        <v>0</v>
      </c>
      <c r="AJ97" s="58">
        <f>SaisieNote!AG102</f>
        <v>10.5</v>
      </c>
      <c r="AK97" s="58">
        <f t="shared" si="202"/>
        <v>5</v>
      </c>
      <c r="AL97" s="58">
        <f>SaisieNote!AJ102</f>
        <v>12.666666666666666</v>
      </c>
      <c r="AM97" s="84">
        <f t="shared" si="203"/>
        <v>5</v>
      </c>
      <c r="AN97" s="44">
        <f t="shared" si="181"/>
        <v>10.222222222222221</v>
      </c>
      <c r="AO97" s="85">
        <f t="shared" si="182"/>
        <v>15</v>
      </c>
      <c r="AP97" s="213">
        <f>SaisieNote!AL102</f>
        <v>7</v>
      </c>
      <c r="AQ97" s="213">
        <f t="shared" si="204"/>
        <v>0</v>
      </c>
      <c r="AR97" s="213">
        <f>SaisieNote!AN102</f>
        <v>4</v>
      </c>
      <c r="AS97" s="213">
        <f t="shared" si="205"/>
        <v>0</v>
      </c>
      <c r="AT97" s="213">
        <f>SaisieNote!AP102</f>
        <v>12</v>
      </c>
      <c r="AU97" s="84">
        <f t="shared" si="206"/>
        <v>3</v>
      </c>
      <c r="AV97" s="44">
        <f t="shared" si="184"/>
        <v>7.666666666666667</v>
      </c>
      <c r="AW97" s="85">
        <f t="shared" si="185"/>
        <v>3</v>
      </c>
      <c r="AX97" s="67">
        <f>SaisieNote!AR102</f>
        <v>12.5</v>
      </c>
      <c r="AY97" s="84">
        <f t="shared" si="207"/>
        <v>2</v>
      </c>
      <c r="AZ97" s="67">
        <f>SaisieNote!AT102</f>
        <v>10</v>
      </c>
      <c r="BA97" s="84">
        <f t="shared" si="208"/>
        <v>2</v>
      </c>
      <c r="BB97" s="67">
        <f>SaisieNote!AV102</f>
        <v>10.5</v>
      </c>
      <c r="BC97" s="84">
        <f t="shared" si="209"/>
        <v>2</v>
      </c>
      <c r="BD97" s="44">
        <f t="shared" si="187"/>
        <v>11</v>
      </c>
      <c r="BE97" s="85">
        <f t="shared" si="188"/>
        <v>6</v>
      </c>
      <c r="BF97" s="65">
        <f t="shared" si="189"/>
        <v>9.5432098765432087</v>
      </c>
      <c r="BG97" s="61">
        <f t="shared" si="190"/>
        <v>24</v>
      </c>
      <c r="BH97" s="62">
        <f t="shared" si="191"/>
        <v>9.7901234567901234</v>
      </c>
      <c r="BI97" s="61">
        <f t="shared" si="192"/>
        <v>54</v>
      </c>
      <c r="BJ97" s="295" t="s">
        <v>500</v>
      </c>
      <c r="BK97" s="291" t="s">
        <v>1191</v>
      </c>
      <c r="BL97" s="291" t="s">
        <v>1191</v>
      </c>
    </row>
    <row r="98" spans="1:64" ht="20.25" customHeight="1">
      <c r="A98" s="284">
        <v>88</v>
      </c>
      <c r="B98" s="176" t="s">
        <v>428</v>
      </c>
      <c r="C98" s="176" t="s">
        <v>429</v>
      </c>
      <c r="D98" s="176" t="s">
        <v>430</v>
      </c>
      <c r="E98" s="176" t="s">
        <v>852</v>
      </c>
      <c r="F98" s="176" t="s">
        <v>77</v>
      </c>
      <c r="G98" s="42">
        <f>SaisieNote!H103</f>
        <v>9.5</v>
      </c>
      <c r="H98" s="43">
        <f t="shared" si="167"/>
        <v>0</v>
      </c>
      <c r="I98" s="42">
        <f>SaisieNote!K103</f>
        <v>8</v>
      </c>
      <c r="J98" s="43">
        <f t="shared" si="193"/>
        <v>0</v>
      </c>
      <c r="K98" s="42">
        <f>SaisieNote!N103</f>
        <v>13.17</v>
      </c>
      <c r="L98" s="43">
        <f t="shared" si="194"/>
        <v>5</v>
      </c>
      <c r="M98" s="59">
        <f t="shared" si="169"/>
        <v>10.223333333333334</v>
      </c>
      <c r="N98" s="45">
        <f t="shared" si="170"/>
        <v>15</v>
      </c>
      <c r="O98" s="42">
        <f>SaisieNote!P103</f>
        <v>5</v>
      </c>
      <c r="P98" s="43">
        <f t="shared" si="195"/>
        <v>0</v>
      </c>
      <c r="Q98" s="42">
        <f>SaisieNote!R103</f>
        <v>3</v>
      </c>
      <c r="R98" s="43">
        <f t="shared" si="196"/>
        <v>0</v>
      </c>
      <c r="S98" s="42">
        <f>SaisieNote!T103</f>
        <v>6</v>
      </c>
      <c r="T98" s="43">
        <f t="shared" si="197"/>
        <v>0</v>
      </c>
      <c r="U98" s="59">
        <f t="shared" si="172"/>
        <v>4.666666666666667</v>
      </c>
      <c r="V98" s="45">
        <f t="shared" si="173"/>
        <v>0</v>
      </c>
      <c r="W98" s="42">
        <f>SaisieNote!V103</f>
        <v>0</v>
      </c>
      <c r="X98" s="43">
        <f t="shared" si="198"/>
        <v>0</v>
      </c>
      <c r="Y98" s="42">
        <f>SaisieNote!X103</f>
        <v>2</v>
      </c>
      <c r="Z98" s="43">
        <f t="shared" si="199"/>
        <v>0</v>
      </c>
      <c r="AA98" s="42">
        <f>SaisieNote!Z103</f>
        <v>9</v>
      </c>
      <c r="AB98" s="43">
        <f t="shared" si="200"/>
        <v>0</v>
      </c>
      <c r="AC98" s="59">
        <f t="shared" si="175"/>
        <v>3.6666666666666665</v>
      </c>
      <c r="AD98" s="45">
        <f t="shared" si="176"/>
        <v>0</v>
      </c>
      <c r="AE98" s="160">
        <f t="shared" si="177"/>
        <v>6.9140740740740743</v>
      </c>
      <c r="AF98" s="46">
        <f t="shared" si="178"/>
        <v>15</v>
      </c>
      <c r="AG98" s="81" t="str">
        <f t="shared" si="179"/>
        <v>Rattrapage</v>
      </c>
      <c r="AH98" s="58">
        <f>SaisieNote!AD103</f>
        <v>6.333333333333333</v>
      </c>
      <c r="AI98" s="58">
        <f t="shared" si="201"/>
        <v>0</v>
      </c>
      <c r="AJ98" s="58">
        <f>SaisieNote!AG103</f>
        <v>5.5</v>
      </c>
      <c r="AK98" s="58">
        <f t="shared" si="202"/>
        <v>0</v>
      </c>
      <c r="AL98" s="58">
        <f>SaisieNote!AJ103</f>
        <v>8.6666666666666661</v>
      </c>
      <c r="AM98" s="84">
        <f t="shared" si="203"/>
        <v>0</v>
      </c>
      <c r="AN98" s="44">
        <f t="shared" si="181"/>
        <v>6.833333333333333</v>
      </c>
      <c r="AO98" s="85">
        <f t="shared" si="182"/>
        <v>0</v>
      </c>
      <c r="AP98" s="213">
        <f>SaisieNote!AL103</f>
        <v>7</v>
      </c>
      <c r="AQ98" s="213">
        <f t="shared" si="204"/>
        <v>0</v>
      </c>
      <c r="AR98" s="213">
        <f>SaisieNote!AN103</f>
        <v>6.5</v>
      </c>
      <c r="AS98" s="213">
        <f t="shared" si="205"/>
        <v>0</v>
      </c>
      <c r="AT98" s="213">
        <f>SaisieNote!AP103</f>
        <v>10</v>
      </c>
      <c r="AU98" s="84">
        <f t="shared" si="206"/>
        <v>3</v>
      </c>
      <c r="AV98" s="44">
        <f t="shared" si="184"/>
        <v>7.833333333333333</v>
      </c>
      <c r="AW98" s="85">
        <f t="shared" si="185"/>
        <v>3</v>
      </c>
      <c r="AX98" s="67">
        <f>SaisieNote!AR103</f>
        <v>12</v>
      </c>
      <c r="AY98" s="84">
        <f t="shared" si="207"/>
        <v>2</v>
      </c>
      <c r="AZ98" s="67">
        <f>SaisieNote!AT103</f>
        <v>10.5</v>
      </c>
      <c r="BA98" s="84">
        <f t="shared" si="208"/>
        <v>2</v>
      </c>
      <c r="BB98" s="67">
        <f>SaisieNote!AV103</f>
        <v>12.5</v>
      </c>
      <c r="BC98" s="84">
        <f t="shared" si="209"/>
        <v>2</v>
      </c>
      <c r="BD98" s="44">
        <f t="shared" si="187"/>
        <v>11.666666666666666</v>
      </c>
      <c r="BE98" s="85">
        <f t="shared" si="188"/>
        <v>6</v>
      </c>
      <c r="BF98" s="65">
        <f t="shared" si="189"/>
        <v>8.2407407407407405</v>
      </c>
      <c r="BG98" s="61">
        <f t="shared" si="190"/>
        <v>9</v>
      </c>
      <c r="BH98" s="62">
        <f t="shared" si="191"/>
        <v>7.5774074074074074</v>
      </c>
      <c r="BI98" s="61">
        <f t="shared" si="192"/>
        <v>24</v>
      </c>
      <c r="BJ98" s="295" t="s">
        <v>500</v>
      </c>
      <c r="BK98" s="291" t="s">
        <v>1191</v>
      </c>
      <c r="BL98" s="291" t="s">
        <v>1191</v>
      </c>
    </row>
    <row r="99" spans="1:64" ht="20.25" customHeight="1">
      <c r="A99" s="284">
        <v>89</v>
      </c>
      <c r="B99" s="176" t="s">
        <v>432</v>
      </c>
      <c r="C99" s="176" t="s">
        <v>433</v>
      </c>
      <c r="D99" s="176" t="s">
        <v>434</v>
      </c>
      <c r="E99" s="176" t="s">
        <v>862</v>
      </c>
      <c r="F99" s="176" t="s">
        <v>5</v>
      </c>
      <c r="G99" s="42">
        <f>SaisieNote!H104</f>
        <v>9.5</v>
      </c>
      <c r="H99" s="43">
        <f t="shared" si="167"/>
        <v>0</v>
      </c>
      <c r="I99" s="42">
        <f>SaisieNote!K104</f>
        <v>9.6666666666666661</v>
      </c>
      <c r="J99" s="43">
        <f t="shared" si="193"/>
        <v>0</v>
      </c>
      <c r="K99" s="42">
        <f>SaisieNote!N104</f>
        <v>10.33</v>
      </c>
      <c r="L99" s="43">
        <f t="shared" si="194"/>
        <v>5</v>
      </c>
      <c r="M99" s="59">
        <f t="shared" si="169"/>
        <v>9.8322222222222209</v>
      </c>
      <c r="N99" s="45">
        <f t="shared" si="170"/>
        <v>5</v>
      </c>
      <c r="O99" s="42">
        <f>SaisieNote!P104</f>
        <v>11</v>
      </c>
      <c r="P99" s="43">
        <f t="shared" si="195"/>
        <v>3</v>
      </c>
      <c r="Q99" s="42">
        <f>SaisieNote!R104</f>
        <v>8</v>
      </c>
      <c r="R99" s="43">
        <f t="shared" si="196"/>
        <v>0</v>
      </c>
      <c r="S99" s="42">
        <f>SaisieNote!T104</f>
        <v>14</v>
      </c>
      <c r="T99" s="43">
        <f t="shared" si="197"/>
        <v>3</v>
      </c>
      <c r="U99" s="59">
        <f t="shared" si="172"/>
        <v>11</v>
      </c>
      <c r="V99" s="45">
        <f t="shared" si="173"/>
        <v>9</v>
      </c>
      <c r="W99" s="42">
        <f>SaisieNote!V104</f>
        <v>6</v>
      </c>
      <c r="X99" s="43">
        <f t="shared" si="198"/>
        <v>0</v>
      </c>
      <c r="Y99" s="42">
        <f>SaisieNote!X104</f>
        <v>5</v>
      </c>
      <c r="Z99" s="43">
        <f t="shared" si="199"/>
        <v>0</v>
      </c>
      <c r="AA99" s="42">
        <f>SaisieNote!Z104</f>
        <v>5</v>
      </c>
      <c r="AB99" s="43">
        <f t="shared" si="200"/>
        <v>0</v>
      </c>
      <c r="AC99" s="59">
        <f t="shared" si="175"/>
        <v>5.333333333333333</v>
      </c>
      <c r="AD99" s="45">
        <f t="shared" si="176"/>
        <v>0</v>
      </c>
      <c r="AE99" s="160">
        <f t="shared" si="177"/>
        <v>9.2217283950617279</v>
      </c>
      <c r="AF99" s="46">
        <f t="shared" si="178"/>
        <v>14</v>
      </c>
      <c r="AG99" s="81" t="str">
        <f t="shared" si="179"/>
        <v>Rattrapage</v>
      </c>
      <c r="AH99" s="58">
        <f>SaisieNote!AD104</f>
        <v>10.166666666666666</v>
      </c>
      <c r="AI99" s="58">
        <f t="shared" si="201"/>
        <v>5</v>
      </c>
      <c r="AJ99" s="58">
        <f>SaisieNote!AG104</f>
        <v>14.166666666666666</v>
      </c>
      <c r="AK99" s="58">
        <f t="shared" si="202"/>
        <v>5</v>
      </c>
      <c r="AL99" s="58">
        <f>SaisieNote!AJ104</f>
        <v>13.17</v>
      </c>
      <c r="AM99" s="84">
        <f t="shared" si="203"/>
        <v>5</v>
      </c>
      <c r="AN99" s="44">
        <f t="shared" si="181"/>
        <v>12.50111111111111</v>
      </c>
      <c r="AO99" s="85">
        <f t="shared" si="182"/>
        <v>15</v>
      </c>
      <c r="AP99" s="213">
        <f>SaisieNote!AL104</f>
        <v>6</v>
      </c>
      <c r="AQ99" s="213">
        <f t="shared" si="204"/>
        <v>0</v>
      </c>
      <c r="AR99" s="213">
        <f>SaisieNote!AN104</f>
        <v>12</v>
      </c>
      <c r="AS99" s="213">
        <f t="shared" si="205"/>
        <v>3</v>
      </c>
      <c r="AT99" s="213">
        <f>SaisieNote!AP104</f>
        <v>11</v>
      </c>
      <c r="AU99" s="84">
        <f t="shared" si="206"/>
        <v>3</v>
      </c>
      <c r="AV99" s="44">
        <f t="shared" si="184"/>
        <v>9.6666666666666661</v>
      </c>
      <c r="AW99" s="85">
        <f t="shared" si="185"/>
        <v>6</v>
      </c>
      <c r="AX99" s="67">
        <f>SaisieNote!AR104</f>
        <v>11</v>
      </c>
      <c r="AY99" s="84">
        <f t="shared" si="207"/>
        <v>2</v>
      </c>
      <c r="AZ99" s="67">
        <f>SaisieNote!AT104</f>
        <v>10.5</v>
      </c>
      <c r="BA99" s="84">
        <f t="shared" si="208"/>
        <v>2</v>
      </c>
      <c r="BB99" s="67">
        <f>SaisieNote!AV104</f>
        <v>13.5</v>
      </c>
      <c r="BC99" s="84">
        <f t="shared" si="209"/>
        <v>2</v>
      </c>
      <c r="BD99" s="44">
        <f t="shared" si="187"/>
        <v>11.666666666666666</v>
      </c>
      <c r="BE99" s="85">
        <f t="shared" si="188"/>
        <v>6</v>
      </c>
      <c r="BF99" s="65">
        <f t="shared" si="189"/>
        <v>11.370864197530864</v>
      </c>
      <c r="BG99" s="61">
        <f t="shared" si="190"/>
        <v>30</v>
      </c>
      <c r="BH99" s="62">
        <f t="shared" si="191"/>
        <v>10.296296296296296</v>
      </c>
      <c r="BI99" s="61">
        <f t="shared" si="192"/>
        <v>60</v>
      </c>
      <c r="BJ99" s="81" t="str">
        <f t="shared" si="166"/>
        <v>Admis(e)</v>
      </c>
      <c r="BK99" s="291" t="s">
        <v>1191</v>
      </c>
      <c r="BL99" s="291" t="s">
        <v>1191</v>
      </c>
    </row>
    <row r="100" spans="1:64" ht="20.25" customHeight="1">
      <c r="A100" s="284">
        <v>90</v>
      </c>
      <c r="B100" s="176" t="s">
        <v>435</v>
      </c>
      <c r="C100" s="176" t="s">
        <v>436</v>
      </c>
      <c r="D100" s="176" t="s">
        <v>124</v>
      </c>
      <c r="E100" s="176" t="s">
        <v>866</v>
      </c>
      <c r="F100" s="176" t="s">
        <v>437</v>
      </c>
      <c r="G100" s="42">
        <f>SaisieNote!H105</f>
        <v>6</v>
      </c>
      <c r="H100" s="43">
        <f t="shared" ref="H100:L109" si="210">IF(G100&gt;=9.995,5,0)</f>
        <v>0</v>
      </c>
      <c r="I100" s="42">
        <f>SaisieNote!K105</f>
        <v>5</v>
      </c>
      <c r="J100" s="43">
        <f t="shared" si="210"/>
        <v>0</v>
      </c>
      <c r="K100" s="42">
        <f>SaisieNote!N105</f>
        <v>7.833333333333333</v>
      </c>
      <c r="L100" s="43">
        <f t="shared" si="210"/>
        <v>0</v>
      </c>
      <c r="M100" s="59">
        <f t="shared" ref="M100:M113" si="211">((G100*4)+(I100*4)+(K100*4))/12</f>
        <v>6.2777777777777777</v>
      </c>
      <c r="N100" s="45">
        <f t="shared" ref="N100:N113" si="212">IF(M100&gt;=9.995,15,H100+J100+L100)</f>
        <v>0</v>
      </c>
      <c r="O100" s="42">
        <f>SaisieNote!P105</f>
        <v>3.5</v>
      </c>
      <c r="P100" s="43">
        <f t="shared" ref="P100:T109" si="213">IF(O100&gt;=9.995,3,0)</f>
        <v>0</v>
      </c>
      <c r="Q100" s="42">
        <f>SaisieNote!R105</f>
        <v>7</v>
      </c>
      <c r="R100" s="43">
        <f t="shared" si="213"/>
        <v>0</v>
      </c>
      <c r="S100" s="42">
        <f>SaisieNote!T105</f>
        <v>2.5</v>
      </c>
      <c r="T100" s="43">
        <f t="shared" si="213"/>
        <v>0</v>
      </c>
      <c r="U100" s="59">
        <f t="shared" ref="U100:U113" si="214">((O100*3)+(Q100*3)+(S100*3))/9</f>
        <v>4.333333333333333</v>
      </c>
      <c r="V100" s="45">
        <f t="shared" ref="V100:V113" si="215">IF(U100&gt;=9.995,9,P100+R100+T100)</f>
        <v>0</v>
      </c>
      <c r="W100" s="42">
        <f>SaisieNote!V105</f>
        <v>1</v>
      </c>
      <c r="X100" s="43">
        <f t="shared" ref="X100:AB109" si="216">IF(W100&gt;=9.995,2,0)</f>
        <v>0</v>
      </c>
      <c r="Y100" s="42">
        <f>SaisieNote!X105</f>
        <v>1</v>
      </c>
      <c r="Z100" s="43">
        <f t="shared" si="216"/>
        <v>0</v>
      </c>
      <c r="AA100" s="42">
        <f>SaisieNote!Z105</f>
        <v>4</v>
      </c>
      <c r="AB100" s="43">
        <f t="shared" si="216"/>
        <v>0</v>
      </c>
      <c r="AC100" s="59">
        <f t="shared" ref="AC100:AC113" si="217">((W100*2)+(Y100*2)+(AA100*2))/6</f>
        <v>2</v>
      </c>
      <c r="AD100" s="45">
        <f t="shared" ref="AD100:AD113" si="218">IF(AC100&gt;=9.995,6,X100+Z100+AB100)</f>
        <v>0</v>
      </c>
      <c r="AE100" s="160">
        <f t="shared" ref="AE100:AE113" si="219">((M100*12)+(U100*9)+(AC100*6))/27</f>
        <v>4.6790123456790118</v>
      </c>
      <c r="AF100" s="46">
        <f t="shared" ref="AF100:AF113" si="220">IF(AE100&gt;=9.995,30,N100+V100+AD100)</f>
        <v>0</v>
      </c>
      <c r="AG100" s="81" t="str">
        <f t="shared" ref="AG100:AG113" si="221">IF(AE100&gt;=9.995,"Admis(e)","Rattrapage")</f>
        <v>Rattrapage</v>
      </c>
      <c r="AH100" s="58">
        <f>SaisieNote!AD105</f>
        <v>10.666666666666666</v>
      </c>
      <c r="AI100" s="58">
        <f t="shared" ref="AI100:AM109" si="222">IF(AH100&gt;=9.995,5,0)</f>
        <v>5</v>
      </c>
      <c r="AJ100" s="58">
        <f>SaisieNote!AG105</f>
        <v>3.5</v>
      </c>
      <c r="AK100" s="58">
        <f t="shared" si="222"/>
        <v>0</v>
      </c>
      <c r="AL100" s="58">
        <f>SaisieNote!AJ105</f>
        <v>8.3333333333333339</v>
      </c>
      <c r="AM100" s="84">
        <f t="shared" si="222"/>
        <v>0</v>
      </c>
      <c r="AN100" s="44">
        <f t="shared" ref="AN100:AN113" si="223">((AH100*4)+(AJ100*4)+(AL100*4))/12</f>
        <v>7.5</v>
      </c>
      <c r="AO100" s="85">
        <f t="shared" ref="AO100:AO113" si="224">IF(AN100&gt;=9.995,15,AI100+AK100+AM100)</f>
        <v>5</v>
      </c>
      <c r="AP100" s="213">
        <f>SaisieNote!AL105</f>
        <v>2</v>
      </c>
      <c r="AQ100" s="213">
        <f t="shared" ref="AQ100:AU109" si="225">IF(AP100&gt;=9.995,3,0)</f>
        <v>0</v>
      </c>
      <c r="AR100" s="213">
        <f>SaisieNote!AN105</f>
        <v>10</v>
      </c>
      <c r="AS100" s="213">
        <f t="shared" si="225"/>
        <v>3</v>
      </c>
      <c r="AT100" s="213">
        <f>SaisieNote!AP105</f>
        <v>3</v>
      </c>
      <c r="AU100" s="84">
        <f t="shared" si="225"/>
        <v>0</v>
      </c>
      <c r="AV100" s="44">
        <f t="shared" ref="AV100:AV113" si="226">((AP100*3)+(AR100*3)+(AT100*3))/9</f>
        <v>5</v>
      </c>
      <c r="AW100" s="85">
        <f t="shared" ref="AW100:AW113" si="227">IF(AV100&gt;=9.995,9,AQ100+AS100+AU100)</f>
        <v>3</v>
      </c>
      <c r="AX100" s="67">
        <f>SaisieNote!AR105</f>
        <v>10</v>
      </c>
      <c r="AY100" s="84">
        <f t="shared" ref="AY100:BC109" si="228">IF(AX100&gt;=9.995,2,0)</f>
        <v>2</v>
      </c>
      <c r="AZ100" s="67">
        <f>SaisieNote!AT105</f>
        <v>3</v>
      </c>
      <c r="BA100" s="84">
        <f t="shared" si="228"/>
        <v>0</v>
      </c>
      <c r="BB100" s="67">
        <f>SaisieNote!AV105</f>
        <v>3.5</v>
      </c>
      <c r="BC100" s="84">
        <f t="shared" si="228"/>
        <v>0</v>
      </c>
      <c r="BD100" s="44">
        <f t="shared" ref="BD100:BD113" si="229">((AX100*2)+(AZ100*2)+(BB100*2))/6</f>
        <v>5.5</v>
      </c>
      <c r="BE100" s="85">
        <f t="shared" ref="BE100:BE113" si="230">IF(BD100&gt;=9.995,6,AY100+BA100+BC100)</f>
        <v>2</v>
      </c>
      <c r="BF100" s="65">
        <f t="shared" ref="BF100:BF113" si="231">((AN100*12)+(AV100*9)+(BD100*6))/27</f>
        <v>6.2222222222222223</v>
      </c>
      <c r="BG100" s="61">
        <f t="shared" ref="BG100:BG113" si="232">IF(BF100&gt;=9.995,30,AO100+AW100+BE100)</f>
        <v>10</v>
      </c>
      <c r="BH100" s="62">
        <f t="shared" ref="BH100:BH113" si="233">(AE100+BF100)/2</f>
        <v>5.4506172839506171</v>
      </c>
      <c r="BI100" s="61">
        <f t="shared" ref="BI100:BI113" si="234">IF(BH100&gt;=9.995,60,AF100+BG100)</f>
        <v>10</v>
      </c>
      <c r="BJ100" s="295" t="s">
        <v>500</v>
      </c>
      <c r="BK100" s="291" t="s">
        <v>1191</v>
      </c>
      <c r="BL100" s="291" t="s">
        <v>1191</v>
      </c>
    </row>
    <row r="101" spans="1:64" ht="20.25" customHeight="1">
      <c r="A101" s="284">
        <v>91</v>
      </c>
      <c r="B101" s="176" t="s">
        <v>867</v>
      </c>
      <c r="C101" s="176" t="s">
        <v>436</v>
      </c>
      <c r="D101" s="176" t="s">
        <v>869</v>
      </c>
      <c r="E101" s="176" t="s">
        <v>868</v>
      </c>
      <c r="F101" s="176" t="s">
        <v>7</v>
      </c>
      <c r="G101" s="42">
        <f>SaisieNote!H106</f>
        <v>8</v>
      </c>
      <c r="H101" s="43">
        <f t="shared" si="210"/>
        <v>0</v>
      </c>
      <c r="I101" s="42">
        <f>SaisieNote!K106</f>
        <v>16.166666666666668</v>
      </c>
      <c r="J101" s="43">
        <f t="shared" si="210"/>
        <v>5</v>
      </c>
      <c r="K101" s="42">
        <f>SaisieNote!N106</f>
        <v>11</v>
      </c>
      <c r="L101" s="43">
        <f t="shared" si="210"/>
        <v>5</v>
      </c>
      <c r="M101" s="59">
        <f t="shared" si="211"/>
        <v>11.722222222222223</v>
      </c>
      <c r="N101" s="45">
        <f t="shared" si="212"/>
        <v>15</v>
      </c>
      <c r="O101" s="42">
        <f>SaisieNote!P106</f>
        <v>10</v>
      </c>
      <c r="P101" s="43">
        <f t="shared" si="213"/>
        <v>3</v>
      </c>
      <c r="Q101" s="42">
        <f>SaisieNote!R106</f>
        <v>7.5</v>
      </c>
      <c r="R101" s="43">
        <f t="shared" si="213"/>
        <v>0</v>
      </c>
      <c r="S101" s="42">
        <f>SaisieNote!T106</f>
        <v>13.5</v>
      </c>
      <c r="T101" s="43">
        <f t="shared" si="213"/>
        <v>3</v>
      </c>
      <c r="U101" s="59">
        <f t="shared" si="214"/>
        <v>10.333333333333334</v>
      </c>
      <c r="V101" s="45">
        <f t="shared" si="215"/>
        <v>9</v>
      </c>
      <c r="W101" s="42">
        <f>SaisieNote!V106</f>
        <v>5.5</v>
      </c>
      <c r="X101" s="43">
        <f t="shared" si="216"/>
        <v>0</v>
      </c>
      <c r="Y101" s="42">
        <f>SaisieNote!X106</f>
        <v>10</v>
      </c>
      <c r="Z101" s="43">
        <f t="shared" si="216"/>
        <v>2</v>
      </c>
      <c r="AA101" s="42">
        <f>SaisieNote!Z106</f>
        <v>7</v>
      </c>
      <c r="AB101" s="43">
        <f t="shared" si="216"/>
        <v>0</v>
      </c>
      <c r="AC101" s="59">
        <f t="shared" si="217"/>
        <v>7.5</v>
      </c>
      <c r="AD101" s="45">
        <f t="shared" si="218"/>
        <v>2</v>
      </c>
      <c r="AE101" s="160">
        <f t="shared" si="219"/>
        <v>10.320987654320989</v>
      </c>
      <c r="AF101" s="46">
        <f t="shared" si="220"/>
        <v>30</v>
      </c>
      <c r="AG101" s="81" t="str">
        <f t="shared" si="221"/>
        <v>Admis(e)</v>
      </c>
      <c r="AH101" s="58">
        <f>SaisieNote!AD106</f>
        <v>6.166666666666667</v>
      </c>
      <c r="AI101" s="58">
        <f t="shared" si="222"/>
        <v>0</v>
      </c>
      <c r="AJ101" s="58">
        <f>SaisieNote!AG106</f>
        <v>14.166666666666666</v>
      </c>
      <c r="AK101" s="58">
        <f t="shared" si="222"/>
        <v>5</v>
      </c>
      <c r="AL101" s="58">
        <f>SaisieNote!AJ106</f>
        <v>13.333333333333334</v>
      </c>
      <c r="AM101" s="84">
        <f t="shared" si="222"/>
        <v>5</v>
      </c>
      <c r="AN101" s="44">
        <f t="shared" si="223"/>
        <v>11.222222222222221</v>
      </c>
      <c r="AO101" s="85">
        <f t="shared" si="224"/>
        <v>15</v>
      </c>
      <c r="AP101" s="213">
        <f>SaisieNote!AL106</f>
        <v>10</v>
      </c>
      <c r="AQ101" s="213">
        <f t="shared" si="225"/>
        <v>3</v>
      </c>
      <c r="AR101" s="213">
        <f>SaisieNote!AN106</f>
        <v>7</v>
      </c>
      <c r="AS101" s="213">
        <f t="shared" si="225"/>
        <v>0</v>
      </c>
      <c r="AT101" s="213">
        <f>SaisieNote!AP106</f>
        <v>10</v>
      </c>
      <c r="AU101" s="84">
        <f t="shared" si="225"/>
        <v>3</v>
      </c>
      <c r="AV101" s="44">
        <f t="shared" si="226"/>
        <v>9</v>
      </c>
      <c r="AW101" s="85">
        <f t="shared" si="227"/>
        <v>6</v>
      </c>
      <c r="AX101" s="67">
        <f>SaisieNote!AR106</f>
        <v>8</v>
      </c>
      <c r="AY101" s="84">
        <f t="shared" si="228"/>
        <v>0</v>
      </c>
      <c r="AZ101" s="67">
        <f>SaisieNote!AT106</f>
        <v>12.5</v>
      </c>
      <c r="BA101" s="84">
        <f t="shared" si="228"/>
        <v>2</v>
      </c>
      <c r="BB101" s="67">
        <f>SaisieNote!AV106</f>
        <v>10.5</v>
      </c>
      <c r="BC101" s="84">
        <f t="shared" si="228"/>
        <v>2</v>
      </c>
      <c r="BD101" s="44">
        <f t="shared" si="229"/>
        <v>10.333333333333334</v>
      </c>
      <c r="BE101" s="85">
        <f t="shared" si="230"/>
        <v>6</v>
      </c>
      <c r="BF101" s="65">
        <f t="shared" si="231"/>
        <v>10.283950617283949</v>
      </c>
      <c r="BG101" s="61">
        <f t="shared" si="232"/>
        <v>30</v>
      </c>
      <c r="BH101" s="62">
        <f t="shared" si="233"/>
        <v>10.302469135802468</v>
      </c>
      <c r="BI101" s="61">
        <f t="shared" si="234"/>
        <v>60</v>
      </c>
      <c r="BJ101" s="81" t="str">
        <f t="shared" si="166"/>
        <v>Admis(e)</v>
      </c>
      <c r="BK101" s="291" t="s">
        <v>1231</v>
      </c>
      <c r="BL101" s="291" t="s">
        <v>1191</v>
      </c>
    </row>
    <row r="102" spans="1:64" ht="20.25" customHeight="1">
      <c r="A102" s="284">
        <v>92</v>
      </c>
      <c r="B102" s="176" t="s">
        <v>872</v>
      </c>
      <c r="C102" s="176" t="s">
        <v>874</v>
      </c>
      <c r="D102" s="176" t="s">
        <v>116</v>
      </c>
      <c r="E102" s="176" t="s">
        <v>873</v>
      </c>
      <c r="F102" s="176" t="s">
        <v>63</v>
      </c>
      <c r="G102" s="42">
        <f>SaisieNote!H107</f>
        <v>8.3333333333333339</v>
      </c>
      <c r="H102" s="43">
        <f t="shared" si="210"/>
        <v>0</v>
      </c>
      <c r="I102" s="42">
        <f>SaisieNote!K107</f>
        <v>14.666666666666666</v>
      </c>
      <c r="J102" s="43">
        <f t="shared" si="210"/>
        <v>5</v>
      </c>
      <c r="K102" s="42">
        <f>SaisieNote!N107</f>
        <v>11</v>
      </c>
      <c r="L102" s="43">
        <f t="shared" si="210"/>
        <v>5</v>
      </c>
      <c r="M102" s="59">
        <f t="shared" si="211"/>
        <v>11.333333333333334</v>
      </c>
      <c r="N102" s="45">
        <f t="shared" si="212"/>
        <v>15</v>
      </c>
      <c r="O102" s="42">
        <f>SaisieNote!P107</f>
        <v>8</v>
      </c>
      <c r="P102" s="43">
        <f t="shared" si="213"/>
        <v>0</v>
      </c>
      <c r="Q102" s="42">
        <f>SaisieNote!R107</f>
        <v>8.5</v>
      </c>
      <c r="R102" s="43">
        <f t="shared" si="213"/>
        <v>0</v>
      </c>
      <c r="S102" s="42">
        <f>SaisieNote!T107</f>
        <v>16</v>
      </c>
      <c r="T102" s="43">
        <f t="shared" si="213"/>
        <v>3</v>
      </c>
      <c r="U102" s="59">
        <f t="shared" si="214"/>
        <v>10.833333333333334</v>
      </c>
      <c r="V102" s="45">
        <f t="shared" si="215"/>
        <v>9</v>
      </c>
      <c r="W102" s="42">
        <f>SaisieNote!V107</f>
        <v>12</v>
      </c>
      <c r="X102" s="43">
        <f t="shared" si="216"/>
        <v>2</v>
      </c>
      <c r="Y102" s="42">
        <f>SaisieNote!X107</f>
        <v>1</v>
      </c>
      <c r="Z102" s="43">
        <f t="shared" si="216"/>
        <v>0</v>
      </c>
      <c r="AA102" s="42">
        <f>SaisieNote!Z107</f>
        <v>12</v>
      </c>
      <c r="AB102" s="43">
        <f t="shared" si="216"/>
        <v>2</v>
      </c>
      <c r="AC102" s="59">
        <f t="shared" si="217"/>
        <v>8.3333333333333339</v>
      </c>
      <c r="AD102" s="45">
        <f t="shared" si="218"/>
        <v>4</v>
      </c>
      <c r="AE102" s="160">
        <f t="shared" si="219"/>
        <v>10.5</v>
      </c>
      <c r="AF102" s="46">
        <f t="shared" si="220"/>
        <v>30</v>
      </c>
      <c r="AG102" s="81" t="s">
        <v>1191</v>
      </c>
      <c r="AH102" s="58">
        <f>SaisieNote!AD107</f>
        <v>10</v>
      </c>
      <c r="AI102" s="58">
        <f t="shared" si="222"/>
        <v>5</v>
      </c>
      <c r="AJ102" s="58">
        <f>SaisieNote!AG107</f>
        <v>13.833333333333334</v>
      </c>
      <c r="AK102" s="58">
        <f t="shared" si="222"/>
        <v>5</v>
      </c>
      <c r="AL102" s="58">
        <f>SaisieNote!AJ107</f>
        <v>12.5</v>
      </c>
      <c r="AM102" s="84">
        <f t="shared" si="222"/>
        <v>5</v>
      </c>
      <c r="AN102" s="44">
        <f t="shared" si="223"/>
        <v>12.111111111111112</v>
      </c>
      <c r="AO102" s="85">
        <f t="shared" si="224"/>
        <v>15</v>
      </c>
      <c r="AP102" s="213">
        <f>SaisieNote!AL107</f>
        <v>11</v>
      </c>
      <c r="AQ102" s="213">
        <f t="shared" si="225"/>
        <v>3</v>
      </c>
      <c r="AR102" s="213">
        <f>SaisieNote!AN107</f>
        <v>9</v>
      </c>
      <c r="AS102" s="213">
        <f t="shared" si="225"/>
        <v>0</v>
      </c>
      <c r="AT102" s="213">
        <f>SaisieNote!AP107</f>
        <v>7</v>
      </c>
      <c r="AU102" s="84">
        <f t="shared" si="225"/>
        <v>0</v>
      </c>
      <c r="AV102" s="44">
        <f t="shared" si="226"/>
        <v>9</v>
      </c>
      <c r="AW102" s="85">
        <f t="shared" si="227"/>
        <v>3</v>
      </c>
      <c r="AX102" s="67">
        <f>SaisieNote!AR107</f>
        <v>6.5</v>
      </c>
      <c r="AY102" s="84">
        <f t="shared" si="228"/>
        <v>0</v>
      </c>
      <c r="AZ102" s="67">
        <f>SaisieNote!AT107</f>
        <v>14</v>
      </c>
      <c r="BA102" s="84">
        <f t="shared" si="228"/>
        <v>2</v>
      </c>
      <c r="BB102" s="67">
        <f>SaisieNote!AV107</f>
        <v>12.5</v>
      </c>
      <c r="BC102" s="84">
        <f t="shared" si="228"/>
        <v>2</v>
      </c>
      <c r="BD102" s="44">
        <f t="shared" si="229"/>
        <v>11</v>
      </c>
      <c r="BE102" s="85">
        <f t="shared" si="230"/>
        <v>6</v>
      </c>
      <c r="BF102" s="65">
        <f t="shared" si="231"/>
        <v>10.827160493827162</v>
      </c>
      <c r="BG102" s="61">
        <f t="shared" si="232"/>
        <v>30</v>
      </c>
      <c r="BH102" s="62">
        <f t="shared" si="233"/>
        <v>10.663580246913581</v>
      </c>
      <c r="BI102" s="61">
        <f t="shared" si="234"/>
        <v>60</v>
      </c>
      <c r="BJ102" s="81" t="str">
        <f t="shared" si="166"/>
        <v>Admis(e)</v>
      </c>
      <c r="BK102" s="291" t="s">
        <v>1191</v>
      </c>
      <c r="BL102" s="291" t="s">
        <v>1191</v>
      </c>
    </row>
    <row r="103" spans="1:64" s="266" customFormat="1" ht="20.25" customHeight="1">
      <c r="A103" s="284">
        <v>93</v>
      </c>
      <c r="B103" s="255" t="s">
        <v>878</v>
      </c>
      <c r="C103" s="255" t="s">
        <v>880</v>
      </c>
      <c r="D103" s="255" t="s">
        <v>65</v>
      </c>
      <c r="E103" s="255" t="s">
        <v>879</v>
      </c>
      <c r="F103" s="255" t="s">
        <v>34</v>
      </c>
      <c r="G103" s="258">
        <f>SaisieNote!H108</f>
        <v>10.333333333333334</v>
      </c>
      <c r="H103" s="257">
        <f t="shared" si="210"/>
        <v>5</v>
      </c>
      <c r="I103" s="258">
        <f>SaisieNote!K108</f>
        <v>10.333333333333334</v>
      </c>
      <c r="J103" s="257">
        <f t="shared" si="210"/>
        <v>5</v>
      </c>
      <c r="K103" s="258">
        <f>SaisieNote!N108</f>
        <v>11</v>
      </c>
      <c r="L103" s="257">
        <f t="shared" si="210"/>
        <v>5</v>
      </c>
      <c r="M103" s="259">
        <f t="shared" si="211"/>
        <v>10.555555555555555</v>
      </c>
      <c r="N103" s="257">
        <f t="shared" si="212"/>
        <v>15</v>
      </c>
      <c r="O103" s="258">
        <f>SaisieNote!P108</f>
        <v>11</v>
      </c>
      <c r="P103" s="257">
        <f t="shared" si="213"/>
        <v>3</v>
      </c>
      <c r="Q103" s="258">
        <f>SaisieNote!R108</f>
        <v>8.5</v>
      </c>
      <c r="R103" s="257">
        <f t="shared" si="213"/>
        <v>0</v>
      </c>
      <c r="S103" s="258">
        <f>SaisieNote!T108</f>
        <v>10</v>
      </c>
      <c r="T103" s="257">
        <f t="shared" si="213"/>
        <v>3</v>
      </c>
      <c r="U103" s="259">
        <f t="shared" si="214"/>
        <v>9.8333333333333339</v>
      </c>
      <c r="V103" s="257">
        <f t="shared" si="215"/>
        <v>6</v>
      </c>
      <c r="W103" s="258">
        <f>SaisieNote!V108</f>
        <v>7.5</v>
      </c>
      <c r="X103" s="257">
        <f t="shared" si="216"/>
        <v>0</v>
      </c>
      <c r="Y103" s="258">
        <f>SaisieNote!X108</f>
        <v>4</v>
      </c>
      <c r="Z103" s="257">
        <f t="shared" si="216"/>
        <v>0</v>
      </c>
      <c r="AA103" s="258">
        <f>SaisieNote!Z108</f>
        <v>12.5</v>
      </c>
      <c r="AB103" s="257">
        <f t="shared" si="216"/>
        <v>2</v>
      </c>
      <c r="AC103" s="259">
        <f t="shared" si="217"/>
        <v>8</v>
      </c>
      <c r="AD103" s="257">
        <f t="shared" si="218"/>
        <v>2</v>
      </c>
      <c r="AE103" s="259">
        <f t="shared" si="219"/>
        <v>9.7469135802469129</v>
      </c>
      <c r="AF103" s="260">
        <f t="shared" si="220"/>
        <v>23</v>
      </c>
      <c r="AG103" s="261" t="str">
        <f t="shared" si="221"/>
        <v>Rattrapage</v>
      </c>
      <c r="AH103" s="259">
        <f>SaisieNote!AD108</f>
        <v>10.166666666666666</v>
      </c>
      <c r="AI103" s="259">
        <f t="shared" si="222"/>
        <v>5</v>
      </c>
      <c r="AJ103" s="259">
        <f>SaisieNote!AG108</f>
        <v>11.166666666666666</v>
      </c>
      <c r="AK103" s="259">
        <f t="shared" si="222"/>
        <v>5</v>
      </c>
      <c r="AL103" s="259">
        <f>SaisieNote!AJ108</f>
        <v>13</v>
      </c>
      <c r="AM103" s="263">
        <f t="shared" si="222"/>
        <v>5</v>
      </c>
      <c r="AN103" s="258">
        <f t="shared" si="223"/>
        <v>11.444444444444443</v>
      </c>
      <c r="AO103" s="264">
        <f t="shared" si="224"/>
        <v>15</v>
      </c>
      <c r="AP103" s="259">
        <f>SaisieNote!AL108</f>
        <v>6.5</v>
      </c>
      <c r="AQ103" s="259">
        <f t="shared" si="225"/>
        <v>0</v>
      </c>
      <c r="AR103" s="259">
        <f>SaisieNote!AN108</f>
        <v>9</v>
      </c>
      <c r="AS103" s="259">
        <f t="shared" si="225"/>
        <v>0</v>
      </c>
      <c r="AT103" s="259">
        <f>SaisieNote!AP108</f>
        <v>13.5</v>
      </c>
      <c r="AU103" s="263">
        <f t="shared" si="225"/>
        <v>3</v>
      </c>
      <c r="AV103" s="258">
        <f t="shared" si="226"/>
        <v>9.6666666666666661</v>
      </c>
      <c r="AW103" s="264">
        <f t="shared" si="227"/>
        <v>3</v>
      </c>
      <c r="AX103" s="267">
        <f>SaisieNote!AR108</f>
        <v>11</v>
      </c>
      <c r="AY103" s="263">
        <f t="shared" si="228"/>
        <v>2</v>
      </c>
      <c r="AZ103" s="267">
        <f>SaisieNote!AT108</f>
        <v>7.5</v>
      </c>
      <c r="BA103" s="263">
        <f t="shared" si="228"/>
        <v>0</v>
      </c>
      <c r="BB103" s="267">
        <f>SaisieNote!AV108</f>
        <v>10</v>
      </c>
      <c r="BC103" s="263">
        <f t="shared" si="228"/>
        <v>2</v>
      </c>
      <c r="BD103" s="258">
        <f t="shared" si="229"/>
        <v>9.5</v>
      </c>
      <c r="BE103" s="264">
        <f t="shared" si="230"/>
        <v>4</v>
      </c>
      <c r="BF103" s="258">
        <f t="shared" si="231"/>
        <v>10.419753086419753</v>
      </c>
      <c r="BG103" s="265">
        <f t="shared" si="232"/>
        <v>30</v>
      </c>
      <c r="BH103" s="262">
        <f t="shared" si="233"/>
        <v>10.083333333333332</v>
      </c>
      <c r="BI103" s="265">
        <f t="shared" si="234"/>
        <v>60</v>
      </c>
      <c r="BJ103" s="261"/>
      <c r="BK103" s="291" t="s">
        <v>1191</v>
      </c>
      <c r="BL103" s="291" t="s">
        <v>1191</v>
      </c>
    </row>
    <row r="104" spans="1:64" ht="20.25" customHeight="1">
      <c r="A104" s="284">
        <v>94</v>
      </c>
      <c r="B104" s="176" t="s">
        <v>881</v>
      </c>
      <c r="C104" s="176" t="s">
        <v>882</v>
      </c>
      <c r="D104" s="176" t="s">
        <v>52</v>
      </c>
      <c r="E104" s="176" t="s">
        <v>810</v>
      </c>
      <c r="F104" s="176" t="s">
        <v>8</v>
      </c>
      <c r="G104" s="42">
        <f>SaisieNote!H109</f>
        <v>8.8333333333333339</v>
      </c>
      <c r="H104" s="43">
        <f t="shared" si="210"/>
        <v>0</v>
      </c>
      <c r="I104" s="42">
        <f>SaisieNote!K109</f>
        <v>7.5</v>
      </c>
      <c r="J104" s="43">
        <f t="shared" si="210"/>
        <v>0</v>
      </c>
      <c r="K104" s="42">
        <f>SaisieNote!N109</f>
        <v>11.666666666666666</v>
      </c>
      <c r="L104" s="43">
        <f t="shared" si="210"/>
        <v>5</v>
      </c>
      <c r="M104" s="59">
        <f t="shared" si="211"/>
        <v>9.3333333333333339</v>
      </c>
      <c r="N104" s="45">
        <f t="shared" si="212"/>
        <v>5</v>
      </c>
      <c r="O104" s="42">
        <f>SaisieNote!P109</f>
        <v>13</v>
      </c>
      <c r="P104" s="43">
        <f t="shared" si="213"/>
        <v>3</v>
      </c>
      <c r="Q104" s="42">
        <f>SaisieNote!R109</f>
        <v>8</v>
      </c>
      <c r="R104" s="43">
        <f t="shared" si="213"/>
        <v>0</v>
      </c>
      <c r="S104" s="42">
        <f>SaisieNote!T109</f>
        <v>12</v>
      </c>
      <c r="T104" s="43">
        <f t="shared" si="213"/>
        <v>3</v>
      </c>
      <c r="U104" s="59">
        <f t="shared" si="214"/>
        <v>11</v>
      </c>
      <c r="V104" s="45">
        <f t="shared" si="215"/>
        <v>9</v>
      </c>
      <c r="W104" s="42">
        <f>SaisieNote!V109</f>
        <v>7</v>
      </c>
      <c r="X104" s="43">
        <f t="shared" si="216"/>
        <v>0</v>
      </c>
      <c r="Y104" s="42">
        <f>SaisieNote!X109</f>
        <v>6</v>
      </c>
      <c r="Z104" s="43">
        <f t="shared" si="216"/>
        <v>0</v>
      </c>
      <c r="AA104" s="42">
        <f>SaisieNote!Z109</f>
        <v>5</v>
      </c>
      <c r="AB104" s="43">
        <f t="shared" si="216"/>
        <v>0</v>
      </c>
      <c r="AC104" s="59">
        <f t="shared" si="217"/>
        <v>6</v>
      </c>
      <c r="AD104" s="45">
        <f t="shared" si="218"/>
        <v>0</v>
      </c>
      <c r="AE104" s="160">
        <f t="shared" si="219"/>
        <v>9.1481481481481488</v>
      </c>
      <c r="AF104" s="46">
        <f t="shared" si="220"/>
        <v>14</v>
      </c>
      <c r="AG104" s="81" t="str">
        <f t="shared" si="221"/>
        <v>Rattrapage</v>
      </c>
      <c r="AH104" s="58">
        <f>SaisieNote!AD109</f>
        <v>10.166666666666666</v>
      </c>
      <c r="AI104" s="58">
        <f t="shared" si="222"/>
        <v>5</v>
      </c>
      <c r="AJ104" s="58">
        <f>SaisieNote!AG109</f>
        <v>11.166666666666666</v>
      </c>
      <c r="AK104" s="58">
        <f t="shared" si="222"/>
        <v>5</v>
      </c>
      <c r="AL104" s="58">
        <f>SaisieNote!AJ109</f>
        <v>12</v>
      </c>
      <c r="AM104" s="84">
        <f t="shared" si="222"/>
        <v>5</v>
      </c>
      <c r="AN104" s="44">
        <f t="shared" si="223"/>
        <v>11.111111111111109</v>
      </c>
      <c r="AO104" s="85">
        <f t="shared" si="224"/>
        <v>15</v>
      </c>
      <c r="AP104" s="213">
        <f>SaisieNote!AL109</f>
        <v>10</v>
      </c>
      <c r="AQ104" s="213">
        <f t="shared" si="225"/>
        <v>3</v>
      </c>
      <c r="AR104" s="213">
        <f>SaisieNote!AN109</f>
        <v>7.5</v>
      </c>
      <c r="AS104" s="213">
        <f t="shared" si="225"/>
        <v>0</v>
      </c>
      <c r="AT104" s="213">
        <f>SaisieNote!AP109</f>
        <v>6.5</v>
      </c>
      <c r="AU104" s="84">
        <f t="shared" si="225"/>
        <v>0</v>
      </c>
      <c r="AV104" s="44">
        <f t="shared" si="226"/>
        <v>8</v>
      </c>
      <c r="AW104" s="85">
        <f t="shared" si="227"/>
        <v>3</v>
      </c>
      <c r="AX104" s="67">
        <f>SaisieNote!AR109</f>
        <v>8</v>
      </c>
      <c r="AY104" s="84">
        <f t="shared" si="228"/>
        <v>0</v>
      </c>
      <c r="AZ104" s="67">
        <f>SaisieNote!AT109</f>
        <v>10.5</v>
      </c>
      <c r="BA104" s="84">
        <f t="shared" si="228"/>
        <v>2</v>
      </c>
      <c r="BB104" s="67">
        <f>SaisieNote!AV109</f>
        <v>6</v>
      </c>
      <c r="BC104" s="84">
        <f t="shared" si="228"/>
        <v>0</v>
      </c>
      <c r="BD104" s="44">
        <f t="shared" si="229"/>
        <v>8.1666666666666661</v>
      </c>
      <c r="BE104" s="85">
        <f t="shared" si="230"/>
        <v>2</v>
      </c>
      <c r="BF104" s="65">
        <f t="shared" si="231"/>
        <v>9.4197530864197532</v>
      </c>
      <c r="BG104" s="61">
        <f t="shared" si="232"/>
        <v>20</v>
      </c>
      <c r="BH104" s="62">
        <f t="shared" si="233"/>
        <v>9.283950617283951</v>
      </c>
      <c r="BI104" s="61">
        <f t="shared" si="234"/>
        <v>34</v>
      </c>
      <c r="BJ104" s="295" t="s">
        <v>500</v>
      </c>
      <c r="BK104" s="291" t="s">
        <v>1191</v>
      </c>
      <c r="BL104" s="291" t="s">
        <v>1191</v>
      </c>
    </row>
    <row r="105" spans="1:64" ht="20.25" customHeight="1">
      <c r="A105" s="284">
        <v>95</v>
      </c>
      <c r="B105" s="176" t="s">
        <v>438</v>
      </c>
      <c r="C105" s="176" t="s">
        <v>439</v>
      </c>
      <c r="D105" s="176" t="s">
        <v>440</v>
      </c>
      <c r="E105" s="176" t="s">
        <v>883</v>
      </c>
      <c r="F105" s="176" t="s">
        <v>67</v>
      </c>
      <c r="G105" s="42">
        <f>SaisieNote!H110</f>
        <v>12.5</v>
      </c>
      <c r="H105" s="43">
        <f t="shared" si="210"/>
        <v>5</v>
      </c>
      <c r="I105" s="42">
        <f>SaisieNote!K110</f>
        <v>9</v>
      </c>
      <c r="J105" s="43">
        <f t="shared" si="210"/>
        <v>0</v>
      </c>
      <c r="K105" s="42">
        <f>SaisieNote!N110</f>
        <v>9.3333333333333339</v>
      </c>
      <c r="L105" s="43">
        <f t="shared" si="210"/>
        <v>0</v>
      </c>
      <c r="M105" s="59">
        <f t="shared" si="211"/>
        <v>10.277777777777779</v>
      </c>
      <c r="N105" s="45">
        <f t="shared" si="212"/>
        <v>15</v>
      </c>
      <c r="O105" s="42">
        <f>SaisieNote!P110</f>
        <v>15</v>
      </c>
      <c r="P105" s="43">
        <f t="shared" si="213"/>
        <v>3</v>
      </c>
      <c r="Q105" s="42">
        <f>SaisieNote!R110</f>
        <v>5</v>
      </c>
      <c r="R105" s="43">
        <f t="shared" si="213"/>
        <v>0</v>
      </c>
      <c r="S105" s="42">
        <f>SaisieNote!T110</f>
        <v>7</v>
      </c>
      <c r="T105" s="43">
        <f t="shared" si="213"/>
        <v>0</v>
      </c>
      <c r="U105" s="59">
        <f t="shared" si="214"/>
        <v>9</v>
      </c>
      <c r="V105" s="45">
        <f t="shared" si="215"/>
        <v>3</v>
      </c>
      <c r="W105" s="42">
        <f>SaisieNote!V110</f>
        <v>5</v>
      </c>
      <c r="X105" s="43">
        <f t="shared" si="216"/>
        <v>0</v>
      </c>
      <c r="Y105" s="42">
        <f>SaisieNote!X110</f>
        <v>3</v>
      </c>
      <c r="Z105" s="43">
        <f t="shared" si="216"/>
        <v>0</v>
      </c>
      <c r="AA105" s="42">
        <f>SaisieNote!Z110</f>
        <v>11</v>
      </c>
      <c r="AB105" s="43">
        <f t="shared" si="216"/>
        <v>2</v>
      </c>
      <c r="AC105" s="59">
        <f t="shared" si="217"/>
        <v>6.333333333333333</v>
      </c>
      <c r="AD105" s="45">
        <f t="shared" si="218"/>
        <v>2</v>
      </c>
      <c r="AE105" s="160">
        <f t="shared" si="219"/>
        <v>8.9753086419753085</v>
      </c>
      <c r="AF105" s="46">
        <f t="shared" si="220"/>
        <v>20</v>
      </c>
      <c r="AG105" s="81" t="str">
        <f t="shared" si="221"/>
        <v>Rattrapage</v>
      </c>
      <c r="AH105" s="58">
        <f>SaisieNote!AD110</f>
        <v>12.166666666666666</v>
      </c>
      <c r="AI105" s="58">
        <f t="shared" si="222"/>
        <v>5</v>
      </c>
      <c r="AJ105" s="58">
        <f>SaisieNote!AG110</f>
        <v>14.833333333333334</v>
      </c>
      <c r="AK105" s="58">
        <f t="shared" si="222"/>
        <v>5</v>
      </c>
      <c r="AL105" s="58">
        <f>SaisieNote!AJ110</f>
        <v>10.333333333333334</v>
      </c>
      <c r="AM105" s="84">
        <f t="shared" si="222"/>
        <v>5</v>
      </c>
      <c r="AN105" s="44">
        <f t="shared" si="223"/>
        <v>12.444444444444445</v>
      </c>
      <c r="AO105" s="85">
        <f t="shared" si="224"/>
        <v>15</v>
      </c>
      <c r="AP105" s="213">
        <f>SaisieNote!AL110</f>
        <v>8</v>
      </c>
      <c r="AQ105" s="213">
        <f t="shared" si="225"/>
        <v>0</v>
      </c>
      <c r="AR105" s="213">
        <f>SaisieNote!AN110</f>
        <v>11</v>
      </c>
      <c r="AS105" s="213">
        <f t="shared" si="225"/>
        <v>3</v>
      </c>
      <c r="AT105" s="213">
        <f>SaisieNote!AP110</f>
        <v>12</v>
      </c>
      <c r="AU105" s="84">
        <f t="shared" si="225"/>
        <v>3</v>
      </c>
      <c r="AV105" s="44">
        <f t="shared" si="226"/>
        <v>10.333333333333334</v>
      </c>
      <c r="AW105" s="85">
        <f t="shared" si="227"/>
        <v>9</v>
      </c>
      <c r="AX105" s="67">
        <f>SaisieNote!AR110</f>
        <v>10</v>
      </c>
      <c r="AY105" s="84">
        <f t="shared" si="228"/>
        <v>2</v>
      </c>
      <c r="AZ105" s="67">
        <f>SaisieNote!AT110</f>
        <v>10.5</v>
      </c>
      <c r="BA105" s="84">
        <f t="shared" si="228"/>
        <v>2</v>
      </c>
      <c r="BB105" s="67">
        <f>SaisieNote!AV110</f>
        <v>11</v>
      </c>
      <c r="BC105" s="84">
        <f t="shared" si="228"/>
        <v>2</v>
      </c>
      <c r="BD105" s="44">
        <f t="shared" si="229"/>
        <v>10.5</v>
      </c>
      <c r="BE105" s="85">
        <f t="shared" si="230"/>
        <v>6</v>
      </c>
      <c r="BF105" s="65">
        <f t="shared" si="231"/>
        <v>11.308641975308644</v>
      </c>
      <c r="BG105" s="61">
        <f t="shared" si="232"/>
        <v>30</v>
      </c>
      <c r="BH105" s="62">
        <f t="shared" si="233"/>
        <v>10.141975308641976</v>
      </c>
      <c r="BI105" s="61">
        <f t="shared" si="234"/>
        <v>60</v>
      </c>
      <c r="BJ105" s="81" t="str">
        <f t="shared" si="166"/>
        <v>Admis(e)</v>
      </c>
      <c r="BK105" s="291" t="s">
        <v>1191</v>
      </c>
      <c r="BL105" s="291" t="s">
        <v>1191</v>
      </c>
    </row>
    <row r="106" spans="1:64" ht="20.25" customHeight="1">
      <c r="A106" s="284">
        <v>96</v>
      </c>
      <c r="B106" s="176" t="s">
        <v>885</v>
      </c>
      <c r="C106" s="176" t="s">
        <v>444</v>
      </c>
      <c r="D106" s="176" t="s">
        <v>887</v>
      </c>
      <c r="E106" s="176" t="s">
        <v>886</v>
      </c>
      <c r="F106" s="176" t="s">
        <v>8</v>
      </c>
      <c r="G106" s="42">
        <f>SaisieNote!H111</f>
        <v>10.333333333333334</v>
      </c>
      <c r="H106" s="43">
        <f t="shared" si="210"/>
        <v>5</v>
      </c>
      <c r="I106" s="42">
        <f>SaisieNote!K111</f>
        <v>10.333333333333334</v>
      </c>
      <c r="J106" s="43">
        <f t="shared" si="210"/>
        <v>5</v>
      </c>
      <c r="K106" s="42">
        <f>SaisieNote!N111</f>
        <v>11.833333333333334</v>
      </c>
      <c r="L106" s="43">
        <f t="shared" si="210"/>
        <v>5</v>
      </c>
      <c r="M106" s="59">
        <f t="shared" si="211"/>
        <v>10.833333333333334</v>
      </c>
      <c r="N106" s="45">
        <f t="shared" si="212"/>
        <v>15</v>
      </c>
      <c r="O106" s="42">
        <f>SaisieNote!P111</f>
        <v>15</v>
      </c>
      <c r="P106" s="43">
        <f t="shared" si="213"/>
        <v>3</v>
      </c>
      <c r="Q106" s="42">
        <f>SaisieNote!R111</f>
        <v>10</v>
      </c>
      <c r="R106" s="43">
        <f t="shared" si="213"/>
        <v>3</v>
      </c>
      <c r="S106" s="42">
        <f>SaisieNote!T111</f>
        <v>7</v>
      </c>
      <c r="T106" s="43">
        <f t="shared" si="213"/>
        <v>0</v>
      </c>
      <c r="U106" s="59">
        <f t="shared" si="214"/>
        <v>10.666666666666666</v>
      </c>
      <c r="V106" s="45">
        <f t="shared" si="215"/>
        <v>9</v>
      </c>
      <c r="W106" s="42">
        <f>SaisieNote!V111</f>
        <v>7</v>
      </c>
      <c r="X106" s="43">
        <f t="shared" si="216"/>
        <v>0</v>
      </c>
      <c r="Y106" s="42">
        <f>SaisieNote!X111</f>
        <v>3</v>
      </c>
      <c r="Z106" s="43">
        <f t="shared" si="216"/>
        <v>0</v>
      </c>
      <c r="AA106" s="42">
        <f>SaisieNote!Z111</f>
        <v>6.5</v>
      </c>
      <c r="AB106" s="43">
        <f t="shared" si="216"/>
        <v>0</v>
      </c>
      <c r="AC106" s="59">
        <f t="shared" si="217"/>
        <v>5.5</v>
      </c>
      <c r="AD106" s="45">
        <f t="shared" si="218"/>
        <v>0</v>
      </c>
      <c r="AE106" s="160">
        <f t="shared" si="219"/>
        <v>9.5925925925925934</v>
      </c>
      <c r="AF106" s="46">
        <f t="shared" si="220"/>
        <v>24</v>
      </c>
      <c r="AG106" s="81" t="s">
        <v>1191</v>
      </c>
      <c r="AH106" s="58">
        <f>SaisieNote!AD111</f>
        <v>12.5</v>
      </c>
      <c r="AI106" s="58">
        <f t="shared" si="222"/>
        <v>5</v>
      </c>
      <c r="AJ106" s="58">
        <f>SaisieNote!AG111</f>
        <v>15.333333333333334</v>
      </c>
      <c r="AK106" s="58">
        <f t="shared" si="222"/>
        <v>5</v>
      </c>
      <c r="AL106" s="58">
        <f>SaisieNote!AJ111</f>
        <v>12.666666666666666</v>
      </c>
      <c r="AM106" s="84">
        <f t="shared" si="222"/>
        <v>5</v>
      </c>
      <c r="AN106" s="44">
        <f t="shared" si="223"/>
        <v>13.5</v>
      </c>
      <c r="AO106" s="85">
        <f t="shared" si="224"/>
        <v>15</v>
      </c>
      <c r="AP106" s="213">
        <f>SaisieNote!AL111</f>
        <v>12</v>
      </c>
      <c r="AQ106" s="213">
        <f t="shared" si="225"/>
        <v>3</v>
      </c>
      <c r="AR106" s="213">
        <f>SaisieNote!AN111</f>
        <v>10</v>
      </c>
      <c r="AS106" s="213">
        <f t="shared" si="225"/>
        <v>3</v>
      </c>
      <c r="AT106" s="213">
        <f>SaisieNote!AP111</f>
        <v>10</v>
      </c>
      <c r="AU106" s="84">
        <f t="shared" si="225"/>
        <v>3</v>
      </c>
      <c r="AV106" s="44">
        <f t="shared" si="226"/>
        <v>10.666666666666666</v>
      </c>
      <c r="AW106" s="85">
        <f t="shared" si="227"/>
        <v>9</v>
      </c>
      <c r="AX106" s="67">
        <f>SaisieNote!AR111</f>
        <v>12</v>
      </c>
      <c r="AY106" s="84">
        <f t="shared" si="228"/>
        <v>2</v>
      </c>
      <c r="AZ106" s="67">
        <f>SaisieNote!AT111</f>
        <v>11.5</v>
      </c>
      <c r="BA106" s="84">
        <f t="shared" si="228"/>
        <v>2</v>
      </c>
      <c r="BB106" s="67">
        <f>SaisieNote!AV111</f>
        <v>14.5</v>
      </c>
      <c r="BC106" s="84">
        <f t="shared" si="228"/>
        <v>2</v>
      </c>
      <c r="BD106" s="44">
        <f t="shared" si="229"/>
        <v>12.666666666666666</v>
      </c>
      <c r="BE106" s="85">
        <f t="shared" si="230"/>
        <v>6</v>
      </c>
      <c r="BF106" s="65">
        <f t="shared" si="231"/>
        <v>12.37037037037037</v>
      </c>
      <c r="BG106" s="61">
        <f t="shared" si="232"/>
        <v>30</v>
      </c>
      <c r="BH106" s="62">
        <f t="shared" si="233"/>
        <v>10.981481481481481</v>
      </c>
      <c r="BI106" s="61">
        <f t="shared" si="234"/>
        <v>60</v>
      </c>
      <c r="BJ106" s="81" t="str">
        <f t="shared" si="166"/>
        <v>Admis(e)</v>
      </c>
      <c r="BK106" s="291" t="s">
        <v>1191</v>
      </c>
      <c r="BL106" s="291" t="s">
        <v>1231</v>
      </c>
    </row>
    <row r="107" spans="1:64" ht="20.25" customHeight="1">
      <c r="A107" s="284">
        <v>97</v>
      </c>
      <c r="B107" s="176" t="s">
        <v>892</v>
      </c>
      <c r="C107" s="176" t="s">
        <v>894</v>
      </c>
      <c r="D107" s="176" t="s">
        <v>377</v>
      </c>
      <c r="E107" s="176" t="s">
        <v>893</v>
      </c>
      <c r="F107" s="176" t="s">
        <v>76</v>
      </c>
      <c r="G107" s="42">
        <f>SaisieNote!H112</f>
        <v>7.5</v>
      </c>
      <c r="H107" s="43">
        <f t="shared" si="210"/>
        <v>0</v>
      </c>
      <c r="I107" s="42">
        <f>SaisieNote!K112</f>
        <v>14</v>
      </c>
      <c r="J107" s="43">
        <f t="shared" si="210"/>
        <v>5</v>
      </c>
      <c r="K107" s="42">
        <f>SaisieNote!N112</f>
        <v>10.666666666666666</v>
      </c>
      <c r="L107" s="43">
        <f t="shared" si="210"/>
        <v>5</v>
      </c>
      <c r="M107" s="59">
        <f t="shared" si="211"/>
        <v>10.722222222222221</v>
      </c>
      <c r="N107" s="45">
        <f t="shared" si="212"/>
        <v>15</v>
      </c>
      <c r="O107" s="42">
        <f>SaisieNote!P112</f>
        <v>15</v>
      </c>
      <c r="P107" s="43">
        <f t="shared" si="213"/>
        <v>3</v>
      </c>
      <c r="Q107" s="42">
        <f>SaisieNote!R112</f>
        <v>13</v>
      </c>
      <c r="R107" s="43">
        <f t="shared" si="213"/>
        <v>3</v>
      </c>
      <c r="S107" s="42">
        <f>SaisieNote!T112</f>
        <v>7</v>
      </c>
      <c r="T107" s="43">
        <f t="shared" si="213"/>
        <v>0</v>
      </c>
      <c r="U107" s="59">
        <f t="shared" si="214"/>
        <v>11.666666666666666</v>
      </c>
      <c r="V107" s="45">
        <f t="shared" si="215"/>
        <v>9</v>
      </c>
      <c r="W107" s="42">
        <f>SaisieNote!V112</f>
        <v>5.5</v>
      </c>
      <c r="X107" s="43">
        <f t="shared" si="216"/>
        <v>0</v>
      </c>
      <c r="Y107" s="42">
        <f>SaisieNote!X112</f>
        <v>7.75</v>
      </c>
      <c r="Z107" s="43">
        <f t="shared" si="216"/>
        <v>0</v>
      </c>
      <c r="AA107" s="42">
        <f>SaisieNote!Z112</f>
        <v>6.5</v>
      </c>
      <c r="AB107" s="43">
        <f t="shared" si="216"/>
        <v>0</v>
      </c>
      <c r="AC107" s="59">
        <f t="shared" si="217"/>
        <v>6.583333333333333</v>
      </c>
      <c r="AD107" s="45">
        <f t="shared" si="218"/>
        <v>0</v>
      </c>
      <c r="AE107" s="160">
        <f t="shared" si="219"/>
        <v>10.117283950617283</v>
      </c>
      <c r="AF107" s="46">
        <f t="shared" si="220"/>
        <v>30</v>
      </c>
      <c r="AG107" s="81" t="str">
        <f t="shared" si="221"/>
        <v>Admis(e)</v>
      </c>
      <c r="AH107" s="58">
        <f>SaisieNote!AD112</f>
        <v>7.833333333333333</v>
      </c>
      <c r="AI107" s="58">
        <f t="shared" si="222"/>
        <v>0</v>
      </c>
      <c r="AJ107" s="58">
        <f>SaisieNote!AG112</f>
        <v>12.833333333333334</v>
      </c>
      <c r="AK107" s="58">
        <f t="shared" si="222"/>
        <v>5</v>
      </c>
      <c r="AL107" s="58">
        <f>SaisieNote!AJ112</f>
        <v>12.5</v>
      </c>
      <c r="AM107" s="84">
        <f t="shared" si="222"/>
        <v>5</v>
      </c>
      <c r="AN107" s="44">
        <f t="shared" si="223"/>
        <v>11.055555555555557</v>
      </c>
      <c r="AO107" s="85">
        <f t="shared" si="224"/>
        <v>15</v>
      </c>
      <c r="AP107" s="213">
        <f>SaisieNote!AL112</f>
        <v>6</v>
      </c>
      <c r="AQ107" s="213">
        <f t="shared" si="225"/>
        <v>0</v>
      </c>
      <c r="AR107" s="213">
        <f>SaisieNote!AN112</f>
        <v>8</v>
      </c>
      <c r="AS107" s="213">
        <f t="shared" si="225"/>
        <v>0</v>
      </c>
      <c r="AT107" s="213">
        <f>SaisieNote!AP112</f>
        <v>10</v>
      </c>
      <c r="AU107" s="84">
        <f t="shared" si="225"/>
        <v>3</v>
      </c>
      <c r="AV107" s="44">
        <f t="shared" si="226"/>
        <v>8</v>
      </c>
      <c r="AW107" s="85">
        <f t="shared" si="227"/>
        <v>3</v>
      </c>
      <c r="AX107" s="67">
        <f>SaisieNote!AR112</f>
        <v>8</v>
      </c>
      <c r="AY107" s="84">
        <f t="shared" si="228"/>
        <v>0</v>
      </c>
      <c r="AZ107" s="67">
        <f>SaisieNote!AT112</f>
        <v>13</v>
      </c>
      <c r="BA107" s="84">
        <f t="shared" si="228"/>
        <v>2</v>
      </c>
      <c r="BB107" s="67">
        <f>SaisieNote!AV112</f>
        <v>10</v>
      </c>
      <c r="BC107" s="84">
        <f t="shared" si="228"/>
        <v>2</v>
      </c>
      <c r="BD107" s="44">
        <f t="shared" si="229"/>
        <v>10.333333333333334</v>
      </c>
      <c r="BE107" s="85">
        <f t="shared" si="230"/>
        <v>6</v>
      </c>
      <c r="BF107" s="65">
        <f t="shared" si="231"/>
        <v>9.8765432098765444</v>
      </c>
      <c r="BG107" s="61">
        <f t="shared" si="232"/>
        <v>24</v>
      </c>
      <c r="BH107" s="62">
        <f t="shared" si="233"/>
        <v>9.9969135802469147</v>
      </c>
      <c r="BI107" s="61">
        <f t="shared" si="234"/>
        <v>60</v>
      </c>
      <c r="BJ107" s="81" t="str">
        <f t="shared" si="166"/>
        <v>Admis(e)</v>
      </c>
      <c r="BK107" s="291" t="s">
        <v>1191</v>
      </c>
      <c r="BL107" s="291" t="s">
        <v>1191</v>
      </c>
    </row>
    <row r="108" spans="1:64" s="266" customFormat="1" ht="20.25" customHeight="1">
      <c r="A108" s="284">
        <v>98</v>
      </c>
      <c r="B108" s="255" t="s">
        <v>898</v>
      </c>
      <c r="C108" s="255" t="s">
        <v>900</v>
      </c>
      <c r="D108" s="255" t="s">
        <v>901</v>
      </c>
      <c r="E108" s="255" t="s">
        <v>899</v>
      </c>
      <c r="F108" s="255" t="s">
        <v>50</v>
      </c>
      <c r="G108" s="258">
        <f>SaisieNote!H113</f>
        <v>6.333333333333333</v>
      </c>
      <c r="H108" s="257">
        <f t="shared" si="210"/>
        <v>0</v>
      </c>
      <c r="I108" s="258">
        <f>SaisieNote!K113</f>
        <v>12.666666666666666</v>
      </c>
      <c r="J108" s="257">
        <f t="shared" si="210"/>
        <v>5</v>
      </c>
      <c r="K108" s="258">
        <f>SaisieNote!N113</f>
        <v>7.666666666666667</v>
      </c>
      <c r="L108" s="257">
        <f t="shared" si="210"/>
        <v>0</v>
      </c>
      <c r="M108" s="259">
        <f t="shared" si="211"/>
        <v>8.8888888888888893</v>
      </c>
      <c r="N108" s="257">
        <f t="shared" si="212"/>
        <v>5</v>
      </c>
      <c r="O108" s="258">
        <f>SaisieNote!P113</f>
        <v>9</v>
      </c>
      <c r="P108" s="257">
        <f t="shared" si="213"/>
        <v>0</v>
      </c>
      <c r="Q108" s="258">
        <f>SaisieNote!R113</f>
        <v>7.5</v>
      </c>
      <c r="R108" s="257">
        <f t="shared" si="213"/>
        <v>0</v>
      </c>
      <c r="S108" s="258">
        <f>SaisieNote!T113</f>
        <v>11</v>
      </c>
      <c r="T108" s="257">
        <f t="shared" si="213"/>
        <v>3</v>
      </c>
      <c r="U108" s="259">
        <f t="shared" si="214"/>
        <v>9.1666666666666661</v>
      </c>
      <c r="V108" s="257">
        <f t="shared" si="215"/>
        <v>3</v>
      </c>
      <c r="W108" s="258">
        <f>SaisieNote!V113</f>
        <v>9</v>
      </c>
      <c r="X108" s="257">
        <f t="shared" si="216"/>
        <v>0</v>
      </c>
      <c r="Y108" s="258">
        <f>SaisieNote!X113</f>
        <v>8</v>
      </c>
      <c r="Z108" s="257">
        <f t="shared" si="216"/>
        <v>0</v>
      </c>
      <c r="AA108" s="258">
        <f>SaisieNote!Z113</f>
        <v>8.5</v>
      </c>
      <c r="AB108" s="257">
        <f t="shared" si="216"/>
        <v>0</v>
      </c>
      <c r="AC108" s="259">
        <f t="shared" si="217"/>
        <v>8.5</v>
      </c>
      <c r="AD108" s="257">
        <f t="shared" si="218"/>
        <v>0</v>
      </c>
      <c r="AE108" s="259">
        <f t="shared" si="219"/>
        <v>8.8950617283950617</v>
      </c>
      <c r="AF108" s="260">
        <f t="shared" si="220"/>
        <v>8</v>
      </c>
      <c r="AG108" s="261" t="str">
        <f t="shared" si="221"/>
        <v>Rattrapage</v>
      </c>
      <c r="AH108" s="259">
        <f>SaisieNote!AD113</f>
        <v>8.5</v>
      </c>
      <c r="AI108" s="259">
        <f t="shared" si="222"/>
        <v>0</v>
      </c>
      <c r="AJ108" s="259">
        <f>SaisieNote!AG113</f>
        <v>15.5</v>
      </c>
      <c r="AK108" s="259">
        <f t="shared" si="222"/>
        <v>5</v>
      </c>
      <c r="AL108" s="259">
        <f>SaisieNote!AJ113</f>
        <v>12.833333333333334</v>
      </c>
      <c r="AM108" s="263">
        <f t="shared" si="222"/>
        <v>5</v>
      </c>
      <c r="AN108" s="258">
        <f t="shared" si="223"/>
        <v>12.277777777777779</v>
      </c>
      <c r="AO108" s="264">
        <f t="shared" si="224"/>
        <v>15</v>
      </c>
      <c r="AP108" s="259">
        <f>SaisieNote!AL113</f>
        <v>10</v>
      </c>
      <c r="AQ108" s="259">
        <f t="shared" si="225"/>
        <v>3</v>
      </c>
      <c r="AR108" s="259">
        <f>SaisieNote!AN113</f>
        <v>10</v>
      </c>
      <c r="AS108" s="259">
        <f t="shared" si="225"/>
        <v>3</v>
      </c>
      <c r="AT108" s="259">
        <f>SaisieNote!AP113</f>
        <v>8.5</v>
      </c>
      <c r="AU108" s="263">
        <f t="shared" si="225"/>
        <v>0</v>
      </c>
      <c r="AV108" s="258">
        <f t="shared" si="226"/>
        <v>9.5</v>
      </c>
      <c r="AW108" s="264">
        <f t="shared" si="227"/>
        <v>6</v>
      </c>
      <c r="AX108" s="267">
        <f>SaisieNote!AR113</f>
        <v>5.5</v>
      </c>
      <c r="AY108" s="263">
        <f t="shared" si="228"/>
        <v>0</v>
      </c>
      <c r="AZ108" s="267">
        <f>SaisieNote!AT113</f>
        <v>6</v>
      </c>
      <c r="BA108" s="263">
        <f t="shared" si="228"/>
        <v>0</v>
      </c>
      <c r="BB108" s="267">
        <f>SaisieNote!AV113</f>
        <v>12</v>
      </c>
      <c r="BC108" s="263">
        <f t="shared" si="228"/>
        <v>2</v>
      </c>
      <c r="BD108" s="258">
        <f t="shared" si="229"/>
        <v>7.833333333333333</v>
      </c>
      <c r="BE108" s="264">
        <f t="shared" si="230"/>
        <v>2</v>
      </c>
      <c r="BF108" s="258">
        <f t="shared" si="231"/>
        <v>10.3641975308642</v>
      </c>
      <c r="BG108" s="265">
        <f t="shared" si="232"/>
        <v>30</v>
      </c>
      <c r="BH108" s="262">
        <f t="shared" si="233"/>
        <v>9.6296296296296298</v>
      </c>
      <c r="BI108" s="265">
        <f t="shared" si="234"/>
        <v>38</v>
      </c>
      <c r="BJ108" s="261" t="str">
        <f t="shared" si="166"/>
        <v>Ajourné(e )</v>
      </c>
      <c r="BK108" s="291" t="s">
        <v>1191</v>
      </c>
      <c r="BL108" s="291" t="s">
        <v>1231</v>
      </c>
    </row>
    <row r="109" spans="1:64" ht="20.25" customHeight="1">
      <c r="A109" s="284">
        <v>99</v>
      </c>
      <c r="B109" s="176" t="s">
        <v>902</v>
      </c>
      <c r="C109" s="176" t="s">
        <v>904</v>
      </c>
      <c r="D109" s="176" t="s">
        <v>905</v>
      </c>
      <c r="E109" s="176" t="s">
        <v>903</v>
      </c>
      <c r="F109" s="176" t="s">
        <v>8</v>
      </c>
      <c r="G109" s="42">
        <f>SaisieNote!H114</f>
        <v>8.8333333333333339</v>
      </c>
      <c r="H109" s="43">
        <f t="shared" si="210"/>
        <v>0</v>
      </c>
      <c r="I109" s="42">
        <f>SaisieNote!K114</f>
        <v>11.333333333333334</v>
      </c>
      <c r="J109" s="43">
        <f t="shared" si="210"/>
        <v>5</v>
      </c>
      <c r="K109" s="42">
        <f>SaisieNote!N114</f>
        <v>11.166666666666666</v>
      </c>
      <c r="L109" s="43">
        <f t="shared" si="210"/>
        <v>5</v>
      </c>
      <c r="M109" s="59">
        <f t="shared" si="211"/>
        <v>10.444444444444445</v>
      </c>
      <c r="N109" s="45">
        <f t="shared" si="212"/>
        <v>15</v>
      </c>
      <c r="O109" s="42">
        <f>SaisieNote!P114</f>
        <v>13</v>
      </c>
      <c r="P109" s="43">
        <f t="shared" si="213"/>
        <v>3</v>
      </c>
      <c r="Q109" s="42">
        <f>SaisieNote!R114</f>
        <v>7.5</v>
      </c>
      <c r="R109" s="43">
        <f t="shared" si="213"/>
        <v>0</v>
      </c>
      <c r="S109" s="42">
        <f>SaisieNote!T114</f>
        <v>8.5</v>
      </c>
      <c r="T109" s="43">
        <f t="shared" si="213"/>
        <v>0</v>
      </c>
      <c r="U109" s="59">
        <f t="shared" si="214"/>
        <v>9.6666666666666661</v>
      </c>
      <c r="V109" s="45">
        <f t="shared" si="215"/>
        <v>3</v>
      </c>
      <c r="W109" s="42">
        <f>SaisieNote!V114</f>
        <v>6</v>
      </c>
      <c r="X109" s="43">
        <f t="shared" si="216"/>
        <v>0</v>
      </c>
      <c r="Y109" s="42">
        <f>SaisieNote!X114</f>
        <v>9</v>
      </c>
      <c r="Z109" s="43">
        <f t="shared" si="216"/>
        <v>0</v>
      </c>
      <c r="AA109" s="42">
        <f>SaisieNote!Z114</f>
        <v>12.5</v>
      </c>
      <c r="AB109" s="43">
        <f t="shared" si="216"/>
        <v>2</v>
      </c>
      <c r="AC109" s="59">
        <f t="shared" si="217"/>
        <v>9.1666666666666661</v>
      </c>
      <c r="AD109" s="45">
        <f t="shared" si="218"/>
        <v>2</v>
      </c>
      <c r="AE109" s="160">
        <f t="shared" si="219"/>
        <v>9.9012345679012359</v>
      </c>
      <c r="AF109" s="46">
        <f t="shared" si="220"/>
        <v>20</v>
      </c>
      <c r="AG109" s="81" t="str">
        <f t="shared" si="221"/>
        <v>Rattrapage</v>
      </c>
      <c r="AH109" s="58">
        <f>SaisieNote!AD114</f>
        <v>8.5</v>
      </c>
      <c r="AI109" s="58">
        <f t="shared" si="222"/>
        <v>0</v>
      </c>
      <c r="AJ109" s="58">
        <f>SaisieNote!AG114</f>
        <v>15.333333333333334</v>
      </c>
      <c r="AK109" s="58">
        <f t="shared" si="222"/>
        <v>5</v>
      </c>
      <c r="AL109" s="58">
        <f>SaisieNote!AJ114</f>
        <v>13</v>
      </c>
      <c r="AM109" s="84">
        <f t="shared" si="222"/>
        <v>5</v>
      </c>
      <c r="AN109" s="44">
        <f t="shared" si="223"/>
        <v>12.277777777777779</v>
      </c>
      <c r="AO109" s="85">
        <f t="shared" si="224"/>
        <v>15</v>
      </c>
      <c r="AP109" s="213">
        <f>SaisieNote!AL114</f>
        <v>4.5</v>
      </c>
      <c r="AQ109" s="213">
        <f t="shared" si="225"/>
        <v>0</v>
      </c>
      <c r="AR109" s="213">
        <f>SaisieNote!AN114</f>
        <v>13</v>
      </c>
      <c r="AS109" s="213">
        <f t="shared" si="225"/>
        <v>3</v>
      </c>
      <c r="AT109" s="213">
        <f>SaisieNote!AP114</f>
        <v>12.5</v>
      </c>
      <c r="AU109" s="84">
        <f t="shared" si="225"/>
        <v>3</v>
      </c>
      <c r="AV109" s="44">
        <f t="shared" si="226"/>
        <v>10</v>
      </c>
      <c r="AW109" s="85">
        <f t="shared" si="227"/>
        <v>9</v>
      </c>
      <c r="AX109" s="67">
        <f>SaisieNote!AR114</f>
        <v>10</v>
      </c>
      <c r="AY109" s="84">
        <f t="shared" si="228"/>
        <v>2</v>
      </c>
      <c r="AZ109" s="67">
        <f>SaisieNote!AT114</f>
        <v>11</v>
      </c>
      <c r="BA109" s="84">
        <f t="shared" si="228"/>
        <v>2</v>
      </c>
      <c r="BB109" s="67">
        <f>SaisieNote!AV114</f>
        <v>11.5</v>
      </c>
      <c r="BC109" s="84">
        <f t="shared" si="228"/>
        <v>2</v>
      </c>
      <c r="BD109" s="44">
        <f t="shared" si="229"/>
        <v>10.833333333333334</v>
      </c>
      <c r="BE109" s="85">
        <f t="shared" si="230"/>
        <v>6</v>
      </c>
      <c r="BF109" s="65">
        <f t="shared" si="231"/>
        <v>11.197530864197532</v>
      </c>
      <c r="BG109" s="61">
        <f t="shared" si="232"/>
        <v>30</v>
      </c>
      <c r="BH109" s="62">
        <f t="shared" si="233"/>
        <v>10.549382716049383</v>
      </c>
      <c r="BI109" s="61">
        <f t="shared" si="234"/>
        <v>60</v>
      </c>
      <c r="BJ109" s="81" t="str">
        <f t="shared" si="166"/>
        <v>Admis(e)</v>
      </c>
      <c r="BK109" s="291" t="s">
        <v>1191</v>
      </c>
      <c r="BL109" s="291" t="s">
        <v>1191</v>
      </c>
    </row>
    <row r="110" spans="1:64" ht="20.25" customHeight="1">
      <c r="A110" s="284">
        <v>100</v>
      </c>
      <c r="B110" s="176" t="s">
        <v>913</v>
      </c>
      <c r="C110" s="176" t="s">
        <v>915</v>
      </c>
      <c r="D110" s="176" t="s">
        <v>150</v>
      </c>
      <c r="E110" s="176" t="s">
        <v>914</v>
      </c>
      <c r="F110" s="176" t="s">
        <v>8</v>
      </c>
      <c r="G110" s="42">
        <f>SaisieNote!H115</f>
        <v>10.166666666666666</v>
      </c>
      <c r="H110" s="43">
        <f t="shared" ref="H110:H113" si="235">IF(G110&gt;=9.995,5,0)</f>
        <v>5</v>
      </c>
      <c r="I110" s="42">
        <f>SaisieNote!K115</f>
        <v>9.6666666666666661</v>
      </c>
      <c r="J110" s="43">
        <f t="shared" ref="J110:J113" si="236">IF(I110&gt;=9.995,5,0)</f>
        <v>0</v>
      </c>
      <c r="K110" s="42">
        <f>SaisieNote!N115</f>
        <v>13.5</v>
      </c>
      <c r="L110" s="43">
        <f t="shared" ref="L110:L113" si="237">IF(K110&gt;=9.995,5,0)</f>
        <v>5</v>
      </c>
      <c r="M110" s="59">
        <f t="shared" si="211"/>
        <v>11.111111111111109</v>
      </c>
      <c r="N110" s="45">
        <f t="shared" si="212"/>
        <v>15</v>
      </c>
      <c r="O110" s="42">
        <f>SaisieNote!P115</f>
        <v>11</v>
      </c>
      <c r="P110" s="43">
        <f t="shared" ref="P110:P113" si="238">IF(O110&gt;=9.995,3,0)</f>
        <v>3</v>
      </c>
      <c r="Q110" s="42">
        <f>SaisieNote!R115</f>
        <v>7.5</v>
      </c>
      <c r="R110" s="43">
        <f t="shared" ref="R110:R113" si="239">IF(Q110&gt;=9.995,3,0)</f>
        <v>0</v>
      </c>
      <c r="S110" s="42">
        <f>SaisieNote!T115</f>
        <v>11.5</v>
      </c>
      <c r="T110" s="43">
        <f t="shared" ref="T110:T113" si="240">IF(S110&gt;=9.995,3,0)</f>
        <v>3</v>
      </c>
      <c r="U110" s="59">
        <f t="shared" si="214"/>
        <v>10</v>
      </c>
      <c r="V110" s="45">
        <f t="shared" si="215"/>
        <v>9</v>
      </c>
      <c r="W110" s="42">
        <f>SaisieNote!V115</f>
        <v>11</v>
      </c>
      <c r="X110" s="43">
        <f t="shared" ref="X110:X113" si="241">IF(W110&gt;=9.995,2,0)</f>
        <v>2</v>
      </c>
      <c r="Y110" s="42">
        <f>SaisieNote!X115</f>
        <v>13</v>
      </c>
      <c r="Z110" s="43">
        <f t="shared" ref="Z110:Z113" si="242">IF(Y110&gt;=9.995,2,0)</f>
        <v>2</v>
      </c>
      <c r="AA110" s="42">
        <f>SaisieNote!Z115</f>
        <v>10</v>
      </c>
      <c r="AB110" s="43">
        <f t="shared" ref="AB110:AB113" si="243">IF(AA110&gt;=9.995,2,0)</f>
        <v>2</v>
      </c>
      <c r="AC110" s="59">
        <f t="shared" si="217"/>
        <v>11.333333333333334</v>
      </c>
      <c r="AD110" s="45">
        <f t="shared" si="218"/>
        <v>6</v>
      </c>
      <c r="AE110" s="160">
        <f t="shared" si="219"/>
        <v>10.790123456790123</v>
      </c>
      <c r="AF110" s="46">
        <f t="shared" si="220"/>
        <v>30</v>
      </c>
      <c r="AG110" s="81" t="str">
        <f t="shared" si="221"/>
        <v>Admis(e)</v>
      </c>
      <c r="AH110" s="58">
        <f>SaisieNote!AD115</f>
        <v>10.666666666666666</v>
      </c>
      <c r="AI110" s="58">
        <f t="shared" ref="AI110:AI113" si="244">IF(AH110&gt;=9.995,5,0)</f>
        <v>5</v>
      </c>
      <c r="AJ110" s="58">
        <f>SaisieNote!AG115</f>
        <v>12.5</v>
      </c>
      <c r="AK110" s="58">
        <f t="shared" ref="AK110:AK113" si="245">IF(AJ110&gt;=9.995,5,0)</f>
        <v>5</v>
      </c>
      <c r="AL110" s="58">
        <f>SaisieNote!AJ115</f>
        <v>12</v>
      </c>
      <c r="AM110" s="84">
        <f t="shared" ref="AM110:AM113" si="246">IF(AL110&gt;=9.995,5,0)</f>
        <v>5</v>
      </c>
      <c r="AN110" s="44">
        <f t="shared" si="223"/>
        <v>11.722222222222221</v>
      </c>
      <c r="AO110" s="85">
        <f t="shared" si="224"/>
        <v>15</v>
      </c>
      <c r="AP110" s="213">
        <f>SaisieNote!AL115</f>
        <v>10</v>
      </c>
      <c r="AQ110" s="213">
        <f t="shared" ref="AQ110:AQ113" si="247">IF(AP110&gt;=9.995,3,0)</f>
        <v>3</v>
      </c>
      <c r="AR110" s="213">
        <f>SaisieNote!AN115</f>
        <v>8</v>
      </c>
      <c r="AS110" s="213">
        <f t="shared" ref="AS110:AS113" si="248">IF(AR110&gt;=9.995,3,0)</f>
        <v>0</v>
      </c>
      <c r="AT110" s="213">
        <f>SaisieNote!AP115</f>
        <v>14</v>
      </c>
      <c r="AU110" s="84">
        <f t="shared" ref="AU110:AU113" si="249">IF(AT110&gt;=9.995,3,0)</f>
        <v>3</v>
      </c>
      <c r="AV110" s="44">
        <f t="shared" si="226"/>
        <v>10.666666666666666</v>
      </c>
      <c r="AW110" s="85">
        <f t="shared" si="227"/>
        <v>9</v>
      </c>
      <c r="AX110" s="67">
        <f>SaisieNote!AR115</f>
        <v>7</v>
      </c>
      <c r="AY110" s="84">
        <f t="shared" ref="AY110:AY113" si="250">IF(AX110&gt;=9.995,2,0)</f>
        <v>0</v>
      </c>
      <c r="AZ110" s="67">
        <f>SaisieNote!AT115</f>
        <v>10</v>
      </c>
      <c r="BA110" s="84">
        <f t="shared" ref="BA110:BA113" si="251">IF(AZ110&gt;=9.995,2,0)</f>
        <v>2</v>
      </c>
      <c r="BB110" s="67">
        <f>SaisieNote!AV115</f>
        <v>10</v>
      </c>
      <c r="BC110" s="84">
        <f t="shared" ref="BC110:BC113" si="252">IF(BB110&gt;=9.995,2,0)</f>
        <v>2</v>
      </c>
      <c r="BD110" s="44">
        <f t="shared" si="229"/>
        <v>9</v>
      </c>
      <c r="BE110" s="85">
        <f t="shared" si="230"/>
        <v>4</v>
      </c>
      <c r="BF110" s="65">
        <f t="shared" si="231"/>
        <v>10.76543209876543</v>
      </c>
      <c r="BG110" s="61">
        <f t="shared" si="232"/>
        <v>30</v>
      </c>
      <c r="BH110" s="62">
        <f t="shared" si="233"/>
        <v>10.777777777777777</v>
      </c>
      <c r="BI110" s="61">
        <f t="shared" si="234"/>
        <v>60</v>
      </c>
      <c r="BJ110" s="81" t="str">
        <f t="shared" si="166"/>
        <v>Admis(e)</v>
      </c>
      <c r="BK110" s="291" t="s">
        <v>1191</v>
      </c>
      <c r="BL110" s="291" t="s">
        <v>1231</v>
      </c>
    </row>
    <row r="111" spans="1:64" ht="20.25" customHeight="1">
      <c r="A111" s="284">
        <v>101</v>
      </c>
      <c r="B111" s="176" t="s">
        <v>916</v>
      </c>
      <c r="C111" s="176" t="s">
        <v>918</v>
      </c>
      <c r="D111" s="176" t="s">
        <v>919</v>
      </c>
      <c r="E111" s="176" t="s">
        <v>917</v>
      </c>
      <c r="F111" s="176" t="s">
        <v>8</v>
      </c>
      <c r="G111" s="42">
        <f>SaisieNote!H116</f>
        <v>11.166666666666666</v>
      </c>
      <c r="H111" s="43">
        <f t="shared" si="235"/>
        <v>5</v>
      </c>
      <c r="I111" s="42">
        <f>SaisieNote!K116</f>
        <v>10.833333333333334</v>
      </c>
      <c r="J111" s="43">
        <f t="shared" si="236"/>
        <v>5</v>
      </c>
      <c r="K111" s="42">
        <f>SaisieNote!N116</f>
        <v>12</v>
      </c>
      <c r="L111" s="43">
        <f t="shared" si="237"/>
        <v>5</v>
      </c>
      <c r="M111" s="59">
        <f t="shared" si="211"/>
        <v>11.333333333333334</v>
      </c>
      <c r="N111" s="45">
        <f t="shared" si="212"/>
        <v>15</v>
      </c>
      <c r="O111" s="42">
        <f>SaisieNote!P116</f>
        <v>12</v>
      </c>
      <c r="P111" s="43">
        <f t="shared" si="238"/>
        <v>3</v>
      </c>
      <c r="Q111" s="42">
        <f>SaisieNote!R116</f>
        <v>11.5</v>
      </c>
      <c r="R111" s="43">
        <f t="shared" si="239"/>
        <v>3</v>
      </c>
      <c r="S111" s="42">
        <f>SaisieNote!T116</f>
        <v>6.5</v>
      </c>
      <c r="T111" s="43">
        <f t="shared" si="240"/>
        <v>0</v>
      </c>
      <c r="U111" s="59">
        <f t="shared" si="214"/>
        <v>10</v>
      </c>
      <c r="V111" s="45">
        <f t="shared" si="215"/>
        <v>9</v>
      </c>
      <c r="W111" s="42">
        <f>SaisieNote!V116</f>
        <v>10</v>
      </c>
      <c r="X111" s="43">
        <f t="shared" si="241"/>
        <v>2</v>
      </c>
      <c r="Y111" s="42">
        <f>SaisieNote!X116</f>
        <v>9</v>
      </c>
      <c r="Z111" s="43">
        <f t="shared" si="242"/>
        <v>0</v>
      </c>
      <c r="AA111" s="42">
        <f>SaisieNote!Z116</f>
        <v>8.5</v>
      </c>
      <c r="AB111" s="43">
        <f t="shared" si="243"/>
        <v>0</v>
      </c>
      <c r="AC111" s="59">
        <f t="shared" si="217"/>
        <v>9.1666666666666661</v>
      </c>
      <c r="AD111" s="45">
        <f t="shared" si="218"/>
        <v>2</v>
      </c>
      <c r="AE111" s="160">
        <f t="shared" si="219"/>
        <v>10.407407407407407</v>
      </c>
      <c r="AF111" s="46">
        <f t="shared" si="220"/>
        <v>30</v>
      </c>
      <c r="AG111" s="81" t="str">
        <f t="shared" si="221"/>
        <v>Admis(e)</v>
      </c>
      <c r="AH111" s="58">
        <f>SaisieNote!AD116</f>
        <v>11.5</v>
      </c>
      <c r="AI111" s="58">
        <f t="shared" si="244"/>
        <v>5</v>
      </c>
      <c r="AJ111" s="58">
        <f>SaisieNote!AG116</f>
        <v>15.333333333333334</v>
      </c>
      <c r="AK111" s="58">
        <f t="shared" si="245"/>
        <v>5</v>
      </c>
      <c r="AL111" s="58">
        <f>SaisieNote!AJ116</f>
        <v>10</v>
      </c>
      <c r="AM111" s="84">
        <f t="shared" si="246"/>
        <v>5</v>
      </c>
      <c r="AN111" s="44">
        <f t="shared" si="223"/>
        <v>12.277777777777779</v>
      </c>
      <c r="AO111" s="85">
        <f t="shared" si="224"/>
        <v>15</v>
      </c>
      <c r="AP111" s="213">
        <f>SaisieNote!AL116</f>
        <v>10.5</v>
      </c>
      <c r="AQ111" s="213">
        <f t="shared" si="247"/>
        <v>3</v>
      </c>
      <c r="AR111" s="213">
        <f>SaisieNote!AN116</f>
        <v>10</v>
      </c>
      <c r="AS111" s="213">
        <f t="shared" si="248"/>
        <v>3</v>
      </c>
      <c r="AT111" s="213">
        <f>SaisieNote!AP116</f>
        <v>6.5</v>
      </c>
      <c r="AU111" s="84">
        <f t="shared" si="249"/>
        <v>0</v>
      </c>
      <c r="AV111" s="44">
        <f t="shared" si="226"/>
        <v>9</v>
      </c>
      <c r="AW111" s="85">
        <f t="shared" si="227"/>
        <v>6</v>
      </c>
      <c r="AX111" s="67">
        <f>SaisieNote!AR116</f>
        <v>10.5</v>
      </c>
      <c r="AY111" s="84">
        <f t="shared" si="250"/>
        <v>2</v>
      </c>
      <c r="AZ111" s="67">
        <f>SaisieNote!AT116</f>
        <v>6</v>
      </c>
      <c r="BA111" s="84">
        <f t="shared" si="251"/>
        <v>0</v>
      </c>
      <c r="BB111" s="67">
        <f>SaisieNote!AV116</f>
        <v>10.5</v>
      </c>
      <c r="BC111" s="84">
        <f t="shared" si="252"/>
        <v>2</v>
      </c>
      <c r="BD111" s="44">
        <f t="shared" si="229"/>
        <v>9</v>
      </c>
      <c r="BE111" s="85">
        <f t="shared" si="230"/>
        <v>4</v>
      </c>
      <c r="BF111" s="65">
        <f t="shared" si="231"/>
        <v>10.456790123456791</v>
      </c>
      <c r="BG111" s="61">
        <f t="shared" si="232"/>
        <v>30</v>
      </c>
      <c r="BH111" s="62">
        <f t="shared" si="233"/>
        <v>10.432098765432098</v>
      </c>
      <c r="BI111" s="61">
        <f t="shared" si="234"/>
        <v>60</v>
      </c>
      <c r="BJ111" s="81" t="str">
        <f t="shared" si="166"/>
        <v>Admis(e)</v>
      </c>
      <c r="BK111" s="291" t="s">
        <v>1191</v>
      </c>
      <c r="BL111" s="291" t="s">
        <v>1231</v>
      </c>
    </row>
    <row r="112" spans="1:64" ht="20.25" customHeight="1">
      <c r="A112" s="284">
        <v>102</v>
      </c>
      <c r="B112" s="176" t="s">
        <v>920</v>
      </c>
      <c r="C112" s="176" t="s">
        <v>922</v>
      </c>
      <c r="D112" s="176" t="s">
        <v>12</v>
      </c>
      <c r="E112" s="176" t="s">
        <v>921</v>
      </c>
      <c r="F112" s="176" t="s">
        <v>63</v>
      </c>
      <c r="G112" s="42">
        <f>SaisieNote!H117</f>
        <v>10</v>
      </c>
      <c r="H112" s="43">
        <f t="shared" si="235"/>
        <v>5</v>
      </c>
      <c r="I112" s="42">
        <f>SaisieNote!K117</f>
        <v>6.833333333333333</v>
      </c>
      <c r="J112" s="43">
        <f t="shared" si="236"/>
        <v>0</v>
      </c>
      <c r="K112" s="42">
        <f>SaisieNote!N117</f>
        <v>10.5</v>
      </c>
      <c r="L112" s="43">
        <f t="shared" si="237"/>
        <v>5</v>
      </c>
      <c r="M112" s="59">
        <f t="shared" si="211"/>
        <v>9.1111111111111107</v>
      </c>
      <c r="N112" s="45">
        <f t="shared" si="212"/>
        <v>10</v>
      </c>
      <c r="O112" s="42">
        <f>SaisieNote!P117</f>
        <v>11</v>
      </c>
      <c r="P112" s="43">
        <f t="shared" si="238"/>
        <v>3</v>
      </c>
      <c r="Q112" s="42">
        <f>SaisieNote!R117</f>
        <v>6</v>
      </c>
      <c r="R112" s="43">
        <f t="shared" si="239"/>
        <v>0</v>
      </c>
      <c r="S112" s="42">
        <f>SaisieNote!T117</f>
        <v>12</v>
      </c>
      <c r="T112" s="43">
        <f t="shared" si="240"/>
        <v>3</v>
      </c>
      <c r="U112" s="59">
        <f t="shared" si="214"/>
        <v>9.6666666666666661</v>
      </c>
      <c r="V112" s="45">
        <f t="shared" si="215"/>
        <v>6</v>
      </c>
      <c r="W112" s="42">
        <f>SaisieNote!V117</f>
        <v>13</v>
      </c>
      <c r="X112" s="43">
        <f t="shared" si="241"/>
        <v>2</v>
      </c>
      <c r="Y112" s="42">
        <f>SaisieNote!X117</f>
        <v>5</v>
      </c>
      <c r="Z112" s="43">
        <f t="shared" si="242"/>
        <v>0</v>
      </c>
      <c r="AA112" s="42">
        <f>SaisieNote!Z117</f>
        <v>11.25</v>
      </c>
      <c r="AB112" s="43">
        <f t="shared" si="243"/>
        <v>2</v>
      </c>
      <c r="AC112" s="59">
        <f t="shared" si="217"/>
        <v>9.75</v>
      </c>
      <c r="AD112" s="45">
        <f t="shared" si="218"/>
        <v>4</v>
      </c>
      <c r="AE112" s="160">
        <f t="shared" si="219"/>
        <v>9.4382716049382704</v>
      </c>
      <c r="AF112" s="46">
        <f t="shared" si="220"/>
        <v>20</v>
      </c>
      <c r="AG112" s="81" t="str">
        <f t="shared" si="221"/>
        <v>Rattrapage</v>
      </c>
      <c r="AH112" s="58">
        <f>SaisieNote!AD117</f>
        <v>11.166666666666666</v>
      </c>
      <c r="AI112" s="58">
        <f t="shared" si="244"/>
        <v>5</v>
      </c>
      <c r="AJ112" s="58">
        <f>SaisieNote!AG117</f>
        <v>11.166666666666666</v>
      </c>
      <c r="AK112" s="58">
        <f t="shared" si="245"/>
        <v>5</v>
      </c>
      <c r="AL112" s="58">
        <f>SaisieNote!AJ117</f>
        <v>11.5</v>
      </c>
      <c r="AM112" s="84">
        <f t="shared" si="246"/>
        <v>5</v>
      </c>
      <c r="AN112" s="44">
        <f t="shared" si="223"/>
        <v>11.277777777777777</v>
      </c>
      <c r="AO112" s="85">
        <f t="shared" si="224"/>
        <v>15</v>
      </c>
      <c r="AP112" s="213">
        <f>SaisieNote!AL117</f>
        <v>5.5</v>
      </c>
      <c r="AQ112" s="213">
        <f t="shared" si="247"/>
        <v>0</v>
      </c>
      <c r="AR112" s="213">
        <f>SaisieNote!AN117</f>
        <v>7.5</v>
      </c>
      <c r="AS112" s="213">
        <f t="shared" si="248"/>
        <v>0</v>
      </c>
      <c r="AT112" s="213">
        <f>SaisieNote!AP117</f>
        <v>11.5</v>
      </c>
      <c r="AU112" s="84">
        <f t="shared" si="249"/>
        <v>3</v>
      </c>
      <c r="AV112" s="44">
        <f t="shared" si="226"/>
        <v>8.1666666666666661</v>
      </c>
      <c r="AW112" s="85">
        <f t="shared" si="227"/>
        <v>3</v>
      </c>
      <c r="AX112" s="67">
        <f>SaisieNote!AR117</f>
        <v>9</v>
      </c>
      <c r="AY112" s="84">
        <f t="shared" si="250"/>
        <v>0</v>
      </c>
      <c r="AZ112" s="67">
        <f>SaisieNote!AT117</f>
        <v>10</v>
      </c>
      <c r="BA112" s="84">
        <f t="shared" si="251"/>
        <v>2</v>
      </c>
      <c r="BB112" s="67">
        <f>SaisieNote!AV117</f>
        <v>10</v>
      </c>
      <c r="BC112" s="84">
        <f t="shared" si="252"/>
        <v>2</v>
      </c>
      <c r="BD112" s="44">
        <f t="shared" si="229"/>
        <v>9.6666666666666661</v>
      </c>
      <c r="BE112" s="85">
        <f t="shared" si="230"/>
        <v>4</v>
      </c>
      <c r="BF112" s="65">
        <f t="shared" si="231"/>
        <v>9.8827160493827151</v>
      </c>
      <c r="BG112" s="61">
        <f t="shared" si="232"/>
        <v>22</v>
      </c>
      <c r="BH112" s="62">
        <f t="shared" si="233"/>
        <v>9.6604938271604937</v>
      </c>
      <c r="BI112" s="61">
        <f t="shared" si="234"/>
        <v>42</v>
      </c>
      <c r="BJ112" s="81" t="str">
        <f t="shared" si="166"/>
        <v>Ajourné(e )</v>
      </c>
      <c r="BK112" s="291" t="s">
        <v>1191</v>
      </c>
      <c r="BL112" s="291" t="s">
        <v>1191</v>
      </c>
    </row>
    <row r="113" spans="1:64" ht="20.25" customHeight="1">
      <c r="A113" s="284">
        <v>103</v>
      </c>
      <c r="B113" s="176" t="s">
        <v>930</v>
      </c>
      <c r="C113" s="176" t="s">
        <v>932</v>
      </c>
      <c r="D113" s="176" t="s">
        <v>730</v>
      </c>
      <c r="E113" s="176" t="s">
        <v>931</v>
      </c>
      <c r="F113" s="176" t="s">
        <v>67</v>
      </c>
      <c r="G113" s="42">
        <f>SaisieNote!H118</f>
        <v>8.8333333333333339</v>
      </c>
      <c r="H113" s="43">
        <f t="shared" si="235"/>
        <v>0</v>
      </c>
      <c r="I113" s="42">
        <f>SaisieNote!K118</f>
        <v>6.333333333333333</v>
      </c>
      <c r="J113" s="43">
        <f t="shared" si="236"/>
        <v>0</v>
      </c>
      <c r="K113" s="42">
        <f>SaisieNote!N118</f>
        <v>10</v>
      </c>
      <c r="L113" s="43">
        <f t="shared" si="237"/>
        <v>5</v>
      </c>
      <c r="M113" s="59">
        <f t="shared" si="211"/>
        <v>8.3888888888888893</v>
      </c>
      <c r="N113" s="45">
        <f t="shared" si="212"/>
        <v>5</v>
      </c>
      <c r="O113" s="42">
        <f>SaisieNote!P118</f>
        <v>9</v>
      </c>
      <c r="P113" s="43">
        <f t="shared" si="238"/>
        <v>0</v>
      </c>
      <c r="Q113" s="42">
        <f>SaisieNote!R118</f>
        <v>5</v>
      </c>
      <c r="R113" s="43">
        <f t="shared" si="239"/>
        <v>0</v>
      </c>
      <c r="S113" s="42">
        <f>SaisieNote!T118</f>
        <v>5.5</v>
      </c>
      <c r="T113" s="43">
        <f t="shared" si="240"/>
        <v>0</v>
      </c>
      <c r="U113" s="59">
        <f t="shared" si="214"/>
        <v>6.5</v>
      </c>
      <c r="V113" s="45">
        <f t="shared" si="215"/>
        <v>0</v>
      </c>
      <c r="W113" s="42">
        <f>SaisieNote!V118</f>
        <v>4</v>
      </c>
      <c r="X113" s="43">
        <f t="shared" si="241"/>
        <v>0</v>
      </c>
      <c r="Y113" s="42">
        <f>SaisieNote!X118</f>
        <v>3</v>
      </c>
      <c r="Z113" s="43">
        <f t="shared" si="242"/>
        <v>0</v>
      </c>
      <c r="AA113" s="42">
        <f>SaisieNote!Z118</f>
        <v>8</v>
      </c>
      <c r="AB113" s="43">
        <f t="shared" si="243"/>
        <v>0</v>
      </c>
      <c r="AC113" s="59">
        <f t="shared" si="217"/>
        <v>5</v>
      </c>
      <c r="AD113" s="45">
        <f t="shared" si="218"/>
        <v>0</v>
      </c>
      <c r="AE113" s="160">
        <f t="shared" si="219"/>
        <v>7.0061728395061733</v>
      </c>
      <c r="AF113" s="46">
        <f t="shared" si="220"/>
        <v>5</v>
      </c>
      <c r="AG113" s="81" t="str">
        <f t="shared" si="221"/>
        <v>Rattrapage</v>
      </c>
      <c r="AH113" s="58">
        <f>SaisieNote!AD118</f>
        <v>9</v>
      </c>
      <c r="AI113" s="58">
        <f t="shared" si="244"/>
        <v>0</v>
      </c>
      <c r="AJ113" s="58">
        <f>SaisieNote!AG118</f>
        <v>9.5</v>
      </c>
      <c r="AK113" s="58">
        <f t="shared" si="245"/>
        <v>0</v>
      </c>
      <c r="AL113" s="58">
        <f>SaisieNote!AJ118</f>
        <v>12.5</v>
      </c>
      <c r="AM113" s="84">
        <f t="shared" si="246"/>
        <v>5</v>
      </c>
      <c r="AN113" s="44">
        <f t="shared" si="223"/>
        <v>10.333333333333334</v>
      </c>
      <c r="AO113" s="85">
        <f t="shared" si="224"/>
        <v>15</v>
      </c>
      <c r="AP113" s="213">
        <f>SaisieNote!AL118</f>
        <v>6</v>
      </c>
      <c r="AQ113" s="213">
        <f t="shared" si="247"/>
        <v>0</v>
      </c>
      <c r="AR113" s="213">
        <f>SaisieNote!AN118</f>
        <v>8</v>
      </c>
      <c r="AS113" s="213">
        <f t="shared" si="248"/>
        <v>0</v>
      </c>
      <c r="AT113" s="213">
        <f>SaisieNote!AP118</f>
        <v>11</v>
      </c>
      <c r="AU113" s="84">
        <f t="shared" si="249"/>
        <v>3</v>
      </c>
      <c r="AV113" s="44">
        <f t="shared" si="226"/>
        <v>8.3333333333333339</v>
      </c>
      <c r="AW113" s="85">
        <f t="shared" si="227"/>
        <v>3</v>
      </c>
      <c r="AX113" s="67">
        <f>SaisieNote!AR118</f>
        <v>10</v>
      </c>
      <c r="AY113" s="84">
        <f t="shared" si="250"/>
        <v>2</v>
      </c>
      <c r="AZ113" s="67">
        <f>SaisieNote!AT118</f>
        <v>10</v>
      </c>
      <c r="BA113" s="84">
        <f t="shared" si="251"/>
        <v>2</v>
      </c>
      <c r="BB113" s="67">
        <f>SaisieNote!AV118</f>
        <v>13.5</v>
      </c>
      <c r="BC113" s="84">
        <f t="shared" si="252"/>
        <v>2</v>
      </c>
      <c r="BD113" s="44">
        <f t="shared" si="229"/>
        <v>11.166666666666666</v>
      </c>
      <c r="BE113" s="85">
        <f t="shared" si="230"/>
        <v>6</v>
      </c>
      <c r="BF113" s="65">
        <f t="shared" si="231"/>
        <v>9.8518518518518512</v>
      </c>
      <c r="BG113" s="61">
        <f t="shared" si="232"/>
        <v>24</v>
      </c>
      <c r="BH113" s="62">
        <f t="shared" si="233"/>
        <v>8.4290123456790127</v>
      </c>
      <c r="BI113" s="61">
        <f t="shared" si="234"/>
        <v>29</v>
      </c>
      <c r="BJ113" s="295" t="s">
        <v>500</v>
      </c>
      <c r="BK113" s="291" t="s">
        <v>1191</v>
      </c>
      <c r="BL113" s="291" t="s">
        <v>1191</v>
      </c>
    </row>
    <row r="114" spans="1:64" ht="20.25" customHeight="1">
      <c r="A114" s="284">
        <v>104</v>
      </c>
      <c r="B114" s="176" t="s">
        <v>461</v>
      </c>
      <c r="C114" s="176" t="s">
        <v>110</v>
      </c>
      <c r="D114" s="176" t="s">
        <v>115</v>
      </c>
      <c r="E114" s="176" t="s">
        <v>828</v>
      </c>
      <c r="F114" s="176" t="s">
        <v>328</v>
      </c>
      <c r="G114" s="181">
        <f>SaisieNote!H119</f>
        <v>13.17</v>
      </c>
      <c r="H114" s="182">
        <f t="shared" ref="H114:H127" si="253">IF(G114&gt;=9.995,5,0)</f>
        <v>5</v>
      </c>
      <c r="I114" s="181">
        <f>SaisieNote!K119</f>
        <v>7.169999999999999</v>
      </c>
      <c r="J114" s="182">
        <f t="shared" ref="J114:L121" si="254">IF(I114&gt;=9.995,5,0)</f>
        <v>0</v>
      </c>
      <c r="K114" s="181">
        <f>SaisieNote!N119</f>
        <v>12.33</v>
      </c>
      <c r="L114" s="182">
        <f t="shared" si="254"/>
        <v>5</v>
      </c>
      <c r="M114" s="59">
        <f t="shared" ref="M114:M127" si="255">((G114*4)+(I114*4)+(K114*4))/12</f>
        <v>10.89</v>
      </c>
      <c r="N114" s="182">
        <f t="shared" ref="N114:N127" si="256">IF(M114&gt;=9.995,15,H114+J114+L114)</f>
        <v>15</v>
      </c>
      <c r="O114" s="181">
        <f>SaisieNote!P119</f>
        <v>10</v>
      </c>
      <c r="P114" s="182">
        <f t="shared" ref="P114:T121" si="257">IF(O114&gt;=9.995,3,0)</f>
        <v>3</v>
      </c>
      <c r="Q114" s="181">
        <f>SaisieNote!R119</f>
        <v>9</v>
      </c>
      <c r="R114" s="182">
        <f t="shared" si="257"/>
        <v>0</v>
      </c>
      <c r="S114" s="181">
        <f>SaisieNote!T119</f>
        <v>10</v>
      </c>
      <c r="T114" s="182">
        <f t="shared" si="257"/>
        <v>3</v>
      </c>
      <c r="U114" s="59">
        <f t="shared" ref="U114:U127" si="258">((O114*3)+(Q114*3)+(S114*3))/9</f>
        <v>9.6666666666666661</v>
      </c>
      <c r="V114" s="182">
        <f t="shared" ref="V114:V127" si="259">IF(U114&gt;=9.995,9,P114+R114+T114)</f>
        <v>6</v>
      </c>
      <c r="W114" s="181">
        <f>SaisieNote!V119</f>
        <v>7</v>
      </c>
      <c r="X114" s="182">
        <f t="shared" ref="X114:AB121" si="260">IF(W114&gt;=9.995,2,0)</f>
        <v>0</v>
      </c>
      <c r="Y114" s="181">
        <f>SaisieNote!X119</f>
        <v>11</v>
      </c>
      <c r="Z114" s="182">
        <f t="shared" si="260"/>
        <v>2</v>
      </c>
      <c r="AA114" s="181">
        <f>SaisieNote!Z119</f>
        <v>10</v>
      </c>
      <c r="AB114" s="182">
        <f t="shared" si="260"/>
        <v>2</v>
      </c>
      <c r="AC114" s="59">
        <f t="shared" ref="AC114:AC127" si="261">((W114*2)+(Y114*2)+(AA114*2))/6</f>
        <v>9.3333333333333339</v>
      </c>
      <c r="AD114" s="182">
        <f t="shared" ref="AD114:AD127" si="262">IF(AC114&gt;=9.995,6,X114+Z114+AB114)</f>
        <v>4</v>
      </c>
      <c r="AE114" s="160">
        <f t="shared" ref="AE114:AE127" si="263">((M114*12)+(U114*9)+(AC114*6))/27</f>
        <v>10.136296296296296</v>
      </c>
      <c r="AF114" s="46">
        <f t="shared" ref="AF114:AF127" si="264">IF(AE114&gt;=9.995,30,N114+V114+AD114)</f>
        <v>30</v>
      </c>
      <c r="AG114" s="183" t="str">
        <f t="shared" ref="AG114:AG127" si="265">IF(AE114&gt;=9.995,"Admis(e)","Rattrapage")</f>
        <v>Admis(e)</v>
      </c>
      <c r="AH114" s="213">
        <f>SaisieNote!AD119</f>
        <v>11</v>
      </c>
      <c r="AI114" s="214">
        <f t="shared" ref="AI114:AM121" si="266">IF(AH114&gt;=9.995,5,0)</f>
        <v>5</v>
      </c>
      <c r="AJ114" s="215">
        <f>SaisieNote!AG119</f>
        <v>6.169999999999999</v>
      </c>
      <c r="AK114" s="214">
        <f t="shared" si="266"/>
        <v>0</v>
      </c>
      <c r="AL114" s="215">
        <f>SaisieNote!AJ119</f>
        <v>12.67</v>
      </c>
      <c r="AM114" s="184">
        <f t="shared" si="266"/>
        <v>5</v>
      </c>
      <c r="AN114" s="44">
        <f t="shared" ref="AN114:AN127" si="267">((AH114*4)+(AJ114*4)+(AL114*4))/12</f>
        <v>9.9466666666666654</v>
      </c>
      <c r="AO114" s="186">
        <f t="shared" ref="AO114:AO127" si="268">IF(AN114&gt;=9.995,15,AI114+AK114+AM114)</f>
        <v>10</v>
      </c>
      <c r="AP114" s="213">
        <f>SaisieNote!AL119</f>
        <v>8</v>
      </c>
      <c r="AQ114" s="213">
        <f t="shared" ref="AQ114:AU121" si="269">IF(AP114&gt;=9.995,3,0)</f>
        <v>0</v>
      </c>
      <c r="AR114" s="213">
        <f>SaisieNote!AN119</f>
        <v>12</v>
      </c>
      <c r="AS114" s="213">
        <f t="shared" si="269"/>
        <v>3</v>
      </c>
      <c r="AT114" s="213">
        <f>SaisieNote!AP119</f>
        <v>8</v>
      </c>
      <c r="AU114" s="184">
        <f t="shared" si="269"/>
        <v>0</v>
      </c>
      <c r="AV114" s="44">
        <f t="shared" ref="AV114:AV127" si="270">((AP114*3)+(AR114*3)+(AT114*3))/9</f>
        <v>9.3333333333333339</v>
      </c>
      <c r="AW114" s="186">
        <f t="shared" ref="AW114:AW127" si="271">IF(AV114&gt;=9.995,9,AQ114+AS114+AU114)</f>
        <v>3</v>
      </c>
      <c r="AX114" s="185">
        <f>SaisieNote!AR119</f>
        <v>10</v>
      </c>
      <c r="AY114" s="184">
        <f t="shared" ref="AY114:BC121" si="272">IF(AX114&gt;=9.995,2,0)</f>
        <v>2</v>
      </c>
      <c r="AZ114" s="185">
        <f>SaisieNote!AT119</f>
        <v>11.5</v>
      </c>
      <c r="BA114" s="184">
        <f t="shared" si="272"/>
        <v>2</v>
      </c>
      <c r="BB114" s="185">
        <f>SaisieNote!AV119</f>
        <v>14</v>
      </c>
      <c r="BC114" s="184">
        <f t="shared" si="272"/>
        <v>2</v>
      </c>
      <c r="BD114" s="44">
        <f t="shared" ref="BD114:BD127" si="273">((AX114*2)+(AZ114*2)+(BB114*2))/6</f>
        <v>11.833333333333334</v>
      </c>
      <c r="BE114" s="186">
        <f t="shared" ref="BE114:BE127" si="274">IF(BD114&gt;=9.995,6,AY114+BA114+BC114)</f>
        <v>6</v>
      </c>
      <c r="BF114" s="65">
        <f t="shared" ref="BF114:BF127" si="275">((AN114*12)+(AV114*9)+(BD114*6))/27</f>
        <v>10.161481481481482</v>
      </c>
      <c r="BG114" s="61">
        <f t="shared" ref="BG114:BG127" si="276">IF(BF114&gt;=9.995,30,AO114+AW114+BE114)</f>
        <v>30</v>
      </c>
      <c r="BH114" s="62">
        <f t="shared" ref="BH114:BH127" si="277">(AE114+BF114)/2</f>
        <v>10.148888888888889</v>
      </c>
      <c r="BI114" s="61">
        <f t="shared" ref="BI114:BI127" si="278">IF(BH114&gt;=9.995,60,AF114+BG114)</f>
        <v>60</v>
      </c>
      <c r="BJ114" s="81" t="str">
        <f t="shared" si="166"/>
        <v>Admis(e)</v>
      </c>
      <c r="BK114" s="291" t="s">
        <v>1191</v>
      </c>
      <c r="BL114" s="291" t="s">
        <v>1231</v>
      </c>
    </row>
    <row r="115" spans="1:64" ht="20.25" customHeight="1">
      <c r="A115" s="284">
        <v>105</v>
      </c>
      <c r="B115" s="176" t="s">
        <v>934</v>
      </c>
      <c r="C115" s="176" t="s">
        <v>111</v>
      </c>
      <c r="D115" s="176" t="s">
        <v>62</v>
      </c>
      <c r="E115" s="176" t="s">
        <v>708</v>
      </c>
      <c r="F115" s="176" t="s">
        <v>63</v>
      </c>
      <c r="G115" s="181">
        <f>SaisieNote!H120</f>
        <v>7.5</v>
      </c>
      <c r="H115" s="182">
        <f t="shared" si="253"/>
        <v>0</v>
      </c>
      <c r="I115" s="181">
        <f>SaisieNote!K120</f>
        <v>11.833333333333334</v>
      </c>
      <c r="J115" s="182">
        <f t="shared" si="254"/>
        <v>5</v>
      </c>
      <c r="K115" s="181">
        <f>SaisieNote!N120</f>
        <v>8.3333333333333339</v>
      </c>
      <c r="L115" s="182">
        <f t="shared" si="254"/>
        <v>0</v>
      </c>
      <c r="M115" s="59">
        <f t="shared" si="255"/>
        <v>9.2222222222222232</v>
      </c>
      <c r="N115" s="182">
        <f t="shared" si="256"/>
        <v>5</v>
      </c>
      <c r="O115" s="181">
        <f>SaisieNote!P120</f>
        <v>13</v>
      </c>
      <c r="P115" s="182">
        <f t="shared" si="257"/>
        <v>3</v>
      </c>
      <c r="Q115" s="181">
        <f>SaisieNote!R120</f>
        <v>6.5</v>
      </c>
      <c r="R115" s="182">
        <f t="shared" si="257"/>
        <v>0</v>
      </c>
      <c r="S115" s="181">
        <f>SaisieNote!T120</f>
        <v>10</v>
      </c>
      <c r="T115" s="182">
        <f t="shared" si="257"/>
        <v>3</v>
      </c>
      <c r="U115" s="59">
        <f t="shared" si="258"/>
        <v>9.8333333333333339</v>
      </c>
      <c r="V115" s="182">
        <f t="shared" si="259"/>
        <v>6</v>
      </c>
      <c r="W115" s="181">
        <f>SaisieNote!V120</f>
        <v>12.5</v>
      </c>
      <c r="X115" s="182">
        <f t="shared" si="260"/>
        <v>2</v>
      </c>
      <c r="Y115" s="181">
        <f>SaisieNote!X120</f>
        <v>9</v>
      </c>
      <c r="Z115" s="182">
        <f t="shared" si="260"/>
        <v>0</v>
      </c>
      <c r="AA115" s="181">
        <f>SaisieNote!Z120</f>
        <v>16</v>
      </c>
      <c r="AB115" s="182">
        <f t="shared" si="260"/>
        <v>2</v>
      </c>
      <c r="AC115" s="59">
        <f t="shared" si="261"/>
        <v>12.5</v>
      </c>
      <c r="AD115" s="182">
        <f t="shared" si="262"/>
        <v>6</v>
      </c>
      <c r="AE115" s="160">
        <f t="shared" si="263"/>
        <v>10.154320987654321</v>
      </c>
      <c r="AF115" s="46">
        <f t="shared" si="264"/>
        <v>30</v>
      </c>
      <c r="AG115" s="183" t="str">
        <f t="shared" si="265"/>
        <v>Admis(e)</v>
      </c>
      <c r="AH115" s="213">
        <f>SaisieNote!AD120</f>
        <v>10</v>
      </c>
      <c r="AI115" s="214">
        <f t="shared" si="266"/>
        <v>5</v>
      </c>
      <c r="AJ115" s="215">
        <f>SaisieNote!AG120</f>
        <v>15</v>
      </c>
      <c r="AK115" s="214">
        <f t="shared" si="266"/>
        <v>5</v>
      </c>
      <c r="AL115" s="215">
        <f>SaisieNote!AJ120</f>
        <v>12</v>
      </c>
      <c r="AM115" s="184">
        <f t="shared" si="266"/>
        <v>5</v>
      </c>
      <c r="AN115" s="44">
        <f t="shared" si="267"/>
        <v>12.333333333333334</v>
      </c>
      <c r="AO115" s="186">
        <f t="shared" si="268"/>
        <v>15</v>
      </c>
      <c r="AP115" s="213">
        <f>SaisieNote!AL120</f>
        <v>10</v>
      </c>
      <c r="AQ115" s="213">
        <f t="shared" si="269"/>
        <v>3</v>
      </c>
      <c r="AR115" s="213">
        <f>SaisieNote!AN120</f>
        <v>8.5</v>
      </c>
      <c r="AS115" s="213">
        <f t="shared" si="269"/>
        <v>0</v>
      </c>
      <c r="AT115" s="213">
        <f>SaisieNote!AP120</f>
        <v>10</v>
      </c>
      <c r="AU115" s="184">
        <f t="shared" si="269"/>
        <v>3</v>
      </c>
      <c r="AV115" s="44">
        <f t="shared" si="270"/>
        <v>9.5</v>
      </c>
      <c r="AW115" s="186">
        <f t="shared" si="271"/>
        <v>6</v>
      </c>
      <c r="AX115" s="185">
        <f>SaisieNote!AR120</f>
        <v>11</v>
      </c>
      <c r="AY115" s="184">
        <f t="shared" si="272"/>
        <v>2</v>
      </c>
      <c r="AZ115" s="185">
        <f>SaisieNote!AT120</f>
        <v>10.5</v>
      </c>
      <c r="BA115" s="184">
        <f t="shared" si="272"/>
        <v>2</v>
      </c>
      <c r="BB115" s="185">
        <f>SaisieNote!AV120</f>
        <v>14</v>
      </c>
      <c r="BC115" s="184">
        <f t="shared" si="272"/>
        <v>2</v>
      </c>
      <c r="BD115" s="44">
        <f t="shared" si="273"/>
        <v>11.833333333333334</v>
      </c>
      <c r="BE115" s="186">
        <f t="shared" si="274"/>
        <v>6</v>
      </c>
      <c r="BF115" s="65">
        <f t="shared" si="275"/>
        <v>11.277777777777779</v>
      </c>
      <c r="BG115" s="61">
        <f t="shared" si="276"/>
        <v>30</v>
      </c>
      <c r="BH115" s="62">
        <f t="shared" si="277"/>
        <v>10.716049382716051</v>
      </c>
      <c r="BI115" s="61">
        <f t="shared" si="278"/>
        <v>60</v>
      </c>
      <c r="BJ115" s="81" t="str">
        <f t="shared" si="166"/>
        <v>Admis(e)</v>
      </c>
      <c r="BK115" s="291" t="s">
        <v>1191</v>
      </c>
      <c r="BL115" s="291" t="s">
        <v>1191</v>
      </c>
    </row>
    <row r="116" spans="1:64" ht="20.25" customHeight="1">
      <c r="A116" s="284">
        <v>106</v>
      </c>
      <c r="B116" s="176" t="s">
        <v>935</v>
      </c>
      <c r="C116" s="176" t="s">
        <v>937</v>
      </c>
      <c r="D116" s="176" t="s">
        <v>128</v>
      </c>
      <c r="E116" s="176" t="s">
        <v>936</v>
      </c>
      <c r="F116" s="176" t="s">
        <v>8</v>
      </c>
      <c r="G116" s="181">
        <f>SaisieNote!H121</f>
        <v>7</v>
      </c>
      <c r="H116" s="182">
        <f t="shared" si="253"/>
        <v>0</v>
      </c>
      <c r="I116" s="181">
        <f>SaisieNote!K121</f>
        <v>11.166666666666666</v>
      </c>
      <c r="J116" s="182">
        <f t="shared" si="254"/>
        <v>5</v>
      </c>
      <c r="K116" s="181">
        <f>SaisieNote!N121</f>
        <v>12.5</v>
      </c>
      <c r="L116" s="182">
        <f t="shared" si="254"/>
        <v>5</v>
      </c>
      <c r="M116" s="59">
        <f t="shared" si="255"/>
        <v>10.222222222222221</v>
      </c>
      <c r="N116" s="182">
        <f t="shared" si="256"/>
        <v>15</v>
      </c>
      <c r="O116" s="181">
        <f>SaisieNote!P121</f>
        <v>11</v>
      </c>
      <c r="P116" s="182">
        <f t="shared" si="257"/>
        <v>3</v>
      </c>
      <c r="Q116" s="181">
        <f>SaisieNote!R121</f>
        <v>5</v>
      </c>
      <c r="R116" s="182">
        <f t="shared" si="257"/>
        <v>0</v>
      </c>
      <c r="S116" s="181">
        <f>SaisieNote!T121</f>
        <v>8</v>
      </c>
      <c r="T116" s="182">
        <f t="shared" si="257"/>
        <v>0</v>
      </c>
      <c r="U116" s="59">
        <f t="shared" si="258"/>
        <v>8</v>
      </c>
      <c r="V116" s="182">
        <f t="shared" si="259"/>
        <v>3</v>
      </c>
      <c r="W116" s="181">
        <f>SaisieNote!V121</f>
        <v>10</v>
      </c>
      <c r="X116" s="182">
        <f t="shared" si="260"/>
        <v>2</v>
      </c>
      <c r="Y116" s="181">
        <f>SaisieNote!X121</f>
        <v>6</v>
      </c>
      <c r="Z116" s="182">
        <f t="shared" si="260"/>
        <v>0</v>
      </c>
      <c r="AA116" s="181">
        <f>SaisieNote!Z121</f>
        <v>11.5</v>
      </c>
      <c r="AB116" s="182">
        <f t="shared" si="260"/>
        <v>2</v>
      </c>
      <c r="AC116" s="59">
        <f t="shared" si="261"/>
        <v>9.1666666666666661</v>
      </c>
      <c r="AD116" s="182">
        <f t="shared" si="262"/>
        <v>4</v>
      </c>
      <c r="AE116" s="160">
        <f t="shared" si="263"/>
        <v>9.2469135802469129</v>
      </c>
      <c r="AF116" s="46">
        <f t="shared" si="264"/>
        <v>22</v>
      </c>
      <c r="AG116" s="183" t="str">
        <f t="shared" si="265"/>
        <v>Rattrapage</v>
      </c>
      <c r="AH116" s="213">
        <f>SaisieNote!AD121</f>
        <v>10.333333333333334</v>
      </c>
      <c r="AI116" s="214">
        <f t="shared" si="266"/>
        <v>5</v>
      </c>
      <c r="AJ116" s="215">
        <f>SaisieNote!AG121</f>
        <v>10.166666666666666</v>
      </c>
      <c r="AK116" s="214">
        <f t="shared" si="266"/>
        <v>5</v>
      </c>
      <c r="AL116" s="215">
        <f>SaisieNote!AJ121</f>
        <v>13.333333333333334</v>
      </c>
      <c r="AM116" s="184">
        <f t="shared" si="266"/>
        <v>5</v>
      </c>
      <c r="AN116" s="44">
        <f t="shared" si="267"/>
        <v>11.277777777777779</v>
      </c>
      <c r="AO116" s="186">
        <f t="shared" si="268"/>
        <v>15</v>
      </c>
      <c r="AP116" s="213">
        <f>SaisieNote!AL121</f>
        <v>10</v>
      </c>
      <c r="AQ116" s="213">
        <f t="shared" si="269"/>
        <v>3</v>
      </c>
      <c r="AR116" s="213">
        <f>SaisieNote!AN121</f>
        <v>7</v>
      </c>
      <c r="AS116" s="213">
        <f t="shared" si="269"/>
        <v>0</v>
      </c>
      <c r="AT116" s="213">
        <f>SaisieNote!AP121</f>
        <v>8</v>
      </c>
      <c r="AU116" s="184">
        <f t="shared" si="269"/>
        <v>0</v>
      </c>
      <c r="AV116" s="44">
        <f t="shared" si="270"/>
        <v>8.3333333333333339</v>
      </c>
      <c r="AW116" s="186">
        <f t="shared" si="271"/>
        <v>3</v>
      </c>
      <c r="AX116" s="185">
        <f>SaisieNote!AR121</f>
        <v>6.5</v>
      </c>
      <c r="AY116" s="184">
        <f t="shared" si="272"/>
        <v>0</v>
      </c>
      <c r="AZ116" s="185">
        <f>SaisieNote!AT121</f>
        <v>15</v>
      </c>
      <c r="BA116" s="184">
        <f t="shared" si="272"/>
        <v>2</v>
      </c>
      <c r="BB116" s="185">
        <f>SaisieNote!AV121</f>
        <v>13.5</v>
      </c>
      <c r="BC116" s="184">
        <f t="shared" si="272"/>
        <v>2</v>
      </c>
      <c r="BD116" s="44">
        <f t="shared" si="273"/>
        <v>11.666666666666666</v>
      </c>
      <c r="BE116" s="186">
        <f t="shared" si="274"/>
        <v>6</v>
      </c>
      <c r="BF116" s="65">
        <f t="shared" si="275"/>
        <v>10.382716049382717</v>
      </c>
      <c r="BG116" s="61">
        <f t="shared" si="276"/>
        <v>30</v>
      </c>
      <c r="BH116" s="62">
        <f t="shared" si="277"/>
        <v>9.8148148148148149</v>
      </c>
      <c r="BI116" s="61">
        <f t="shared" si="278"/>
        <v>52</v>
      </c>
      <c r="BJ116" s="81" t="str">
        <f t="shared" si="166"/>
        <v>Ajourné(e )</v>
      </c>
      <c r="BK116" s="291" t="s">
        <v>1191</v>
      </c>
      <c r="BL116" s="291" t="s">
        <v>1191</v>
      </c>
    </row>
    <row r="117" spans="1:64" ht="20.25" customHeight="1">
      <c r="A117" s="284">
        <v>107</v>
      </c>
      <c r="B117" s="176" t="s">
        <v>938</v>
      </c>
      <c r="C117" s="176" t="s">
        <v>940</v>
      </c>
      <c r="D117" s="176" t="s">
        <v>48</v>
      </c>
      <c r="E117" s="176" t="s">
        <v>939</v>
      </c>
      <c r="F117" s="176" t="s">
        <v>63</v>
      </c>
      <c r="G117" s="181">
        <f>SaisieNote!H122</f>
        <v>8.6666666666666661</v>
      </c>
      <c r="H117" s="182">
        <f t="shared" si="253"/>
        <v>0</v>
      </c>
      <c r="I117" s="181">
        <f>SaisieNote!K122</f>
        <v>9</v>
      </c>
      <c r="J117" s="182">
        <f t="shared" si="254"/>
        <v>0</v>
      </c>
      <c r="K117" s="181">
        <f>SaisieNote!N122</f>
        <v>11.333333333333334</v>
      </c>
      <c r="L117" s="182">
        <f t="shared" si="254"/>
        <v>5</v>
      </c>
      <c r="M117" s="59">
        <f t="shared" si="255"/>
        <v>9.6666666666666661</v>
      </c>
      <c r="N117" s="182">
        <f t="shared" si="256"/>
        <v>5</v>
      </c>
      <c r="O117" s="181">
        <f>SaisieNote!P122</f>
        <v>13</v>
      </c>
      <c r="P117" s="182">
        <f t="shared" si="257"/>
        <v>3</v>
      </c>
      <c r="Q117" s="181">
        <f>SaisieNote!R122</f>
        <v>12.5</v>
      </c>
      <c r="R117" s="182">
        <f t="shared" si="257"/>
        <v>3</v>
      </c>
      <c r="S117" s="181">
        <f>SaisieNote!T122</f>
        <v>6.5</v>
      </c>
      <c r="T117" s="182">
        <f t="shared" si="257"/>
        <v>0</v>
      </c>
      <c r="U117" s="59">
        <f t="shared" si="258"/>
        <v>10.666666666666666</v>
      </c>
      <c r="V117" s="182">
        <f t="shared" si="259"/>
        <v>9</v>
      </c>
      <c r="W117" s="181">
        <f>SaisieNote!V122</f>
        <v>11.5</v>
      </c>
      <c r="X117" s="182">
        <f t="shared" si="260"/>
        <v>2</v>
      </c>
      <c r="Y117" s="181">
        <f>SaisieNote!X122</f>
        <v>5</v>
      </c>
      <c r="Z117" s="182">
        <f t="shared" si="260"/>
        <v>0</v>
      </c>
      <c r="AA117" s="181">
        <f>SaisieNote!Z122</f>
        <v>8.5</v>
      </c>
      <c r="AB117" s="182">
        <f t="shared" si="260"/>
        <v>0</v>
      </c>
      <c r="AC117" s="59">
        <f t="shared" si="261"/>
        <v>8.3333333333333339</v>
      </c>
      <c r="AD117" s="182">
        <f t="shared" si="262"/>
        <v>2</v>
      </c>
      <c r="AE117" s="160">
        <f t="shared" si="263"/>
        <v>9.7037037037037042</v>
      </c>
      <c r="AF117" s="46">
        <f t="shared" si="264"/>
        <v>16</v>
      </c>
      <c r="AG117" s="183" t="str">
        <f t="shared" si="265"/>
        <v>Rattrapage</v>
      </c>
      <c r="AH117" s="213">
        <f>SaisieNote!AD122</f>
        <v>10.5</v>
      </c>
      <c r="AI117" s="214">
        <f t="shared" si="266"/>
        <v>5</v>
      </c>
      <c r="AJ117" s="215">
        <f>SaisieNote!AG122</f>
        <v>11.5</v>
      </c>
      <c r="AK117" s="214">
        <f t="shared" si="266"/>
        <v>5</v>
      </c>
      <c r="AL117" s="215">
        <f>SaisieNote!AJ122</f>
        <v>11</v>
      </c>
      <c r="AM117" s="184">
        <f t="shared" si="266"/>
        <v>5</v>
      </c>
      <c r="AN117" s="44">
        <f t="shared" si="267"/>
        <v>11</v>
      </c>
      <c r="AO117" s="186">
        <f t="shared" si="268"/>
        <v>15</v>
      </c>
      <c r="AP117" s="213">
        <f>SaisieNote!AL122</f>
        <v>10</v>
      </c>
      <c r="AQ117" s="213">
        <f t="shared" si="269"/>
        <v>3</v>
      </c>
      <c r="AR117" s="213">
        <f>SaisieNote!AN122</f>
        <v>10</v>
      </c>
      <c r="AS117" s="213">
        <f t="shared" si="269"/>
        <v>3</v>
      </c>
      <c r="AT117" s="213">
        <f>SaisieNote!AP122</f>
        <v>7</v>
      </c>
      <c r="AU117" s="184">
        <f t="shared" si="269"/>
        <v>0</v>
      </c>
      <c r="AV117" s="44">
        <f t="shared" si="270"/>
        <v>9</v>
      </c>
      <c r="AW117" s="186">
        <f t="shared" si="271"/>
        <v>6</v>
      </c>
      <c r="AX117" s="185">
        <f>SaisieNote!AR122</f>
        <v>12.5</v>
      </c>
      <c r="AY117" s="184">
        <f t="shared" si="272"/>
        <v>2</v>
      </c>
      <c r="AZ117" s="185">
        <f>SaisieNote!AT122</f>
        <v>13</v>
      </c>
      <c r="BA117" s="184">
        <f t="shared" si="272"/>
        <v>2</v>
      </c>
      <c r="BB117" s="185">
        <f>SaisieNote!AV122</f>
        <v>13</v>
      </c>
      <c r="BC117" s="184">
        <f t="shared" si="272"/>
        <v>2</v>
      </c>
      <c r="BD117" s="44">
        <f t="shared" si="273"/>
        <v>12.833333333333334</v>
      </c>
      <c r="BE117" s="186">
        <f t="shared" si="274"/>
        <v>6</v>
      </c>
      <c r="BF117" s="65">
        <f t="shared" si="275"/>
        <v>10.74074074074074</v>
      </c>
      <c r="BG117" s="61">
        <f t="shared" si="276"/>
        <v>30</v>
      </c>
      <c r="BH117" s="62">
        <f t="shared" si="277"/>
        <v>10.222222222222221</v>
      </c>
      <c r="BI117" s="61">
        <f t="shared" si="278"/>
        <v>60</v>
      </c>
      <c r="BJ117" s="81" t="str">
        <f t="shared" si="166"/>
        <v>Admis(e)</v>
      </c>
      <c r="BK117" s="291" t="s">
        <v>1191</v>
      </c>
      <c r="BL117" s="291" t="s">
        <v>1231</v>
      </c>
    </row>
    <row r="118" spans="1:64" ht="20.25" customHeight="1">
      <c r="A118" s="284">
        <v>108</v>
      </c>
      <c r="B118" s="176" t="s">
        <v>941</v>
      </c>
      <c r="C118" s="176" t="s">
        <v>943</v>
      </c>
      <c r="D118" s="176" t="s">
        <v>944</v>
      </c>
      <c r="E118" s="176" t="s">
        <v>942</v>
      </c>
      <c r="F118" s="176" t="s">
        <v>112</v>
      </c>
      <c r="G118" s="181">
        <f>SaisieNote!H123</f>
        <v>8.3333333333333339</v>
      </c>
      <c r="H118" s="182">
        <f t="shared" si="253"/>
        <v>0</v>
      </c>
      <c r="I118" s="181">
        <f>SaisieNote!K123</f>
        <v>7.5</v>
      </c>
      <c r="J118" s="182">
        <f t="shared" si="254"/>
        <v>0</v>
      </c>
      <c r="K118" s="181">
        <f>SaisieNote!N123</f>
        <v>9.6666666666666661</v>
      </c>
      <c r="L118" s="182">
        <f t="shared" si="254"/>
        <v>0</v>
      </c>
      <c r="M118" s="59">
        <f t="shared" si="255"/>
        <v>8.5</v>
      </c>
      <c r="N118" s="182">
        <f t="shared" si="256"/>
        <v>0</v>
      </c>
      <c r="O118" s="181">
        <f>SaisieNote!P123</f>
        <v>11</v>
      </c>
      <c r="P118" s="182">
        <f t="shared" si="257"/>
        <v>3</v>
      </c>
      <c r="Q118" s="181">
        <f>SaisieNote!R123</f>
        <v>6.5</v>
      </c>
      <c r="R118" s="182">
        <f t="shared" si="257"/>
        <v>0</v>
      </c>
      <c r="S118" s="181">
        <f>SaisieNote!T123</f>
        <v>8.5</v>
      </c>
      <c r="T118" s="182">
        <f t="shared" si="257"/>
        <v>0</v>
      </c>
      <c r="U118" s="59">
        <f t="shared" si="258"/>
        <v>8.6666666666666661</v>
      </c>
      <c r="V118" s="182">
        <f t="shared" si="259"/>
        <v>3</v>
      </c>
      <c r="W118" s="181">
        <f>SaisieNote!V123</f>
        <v>6</v>
      </c>
      <c r="X118" s="182">
        <f t="shared" si="260"/>
        <v>0</v>
      </c>
      <c r="Y118" s="181">
        <f>SaisieNote!X123</f>
        <v>3</v>
      </c>
      <c r="Z118" s="182">
        <f t="shared" si="260"/>
        <v>0</v>
      </c>
      <c r="AA118" s="181">
        <f>SaisieNote!Z123</f>
        <v>9.5</v>
      </c>
      <c r="AB118" s="182">
        <f t="shared" si="260"/>
        <v>0</v>
      </c>
      <c r="AC118" s="59">
        <f t="shared" si="261"/>
        <v>6.166666666666667</v>
      </c>
      <c r="AD118" s="182">
        <f t="shared" si="262"/>
        <v>0</v>
      </c>
      <c r="AE118" s="160">
        <f t="shared" si="263"/>
        <v>8.0370370370370363</v>
      </c>
      <c r="AF118" s="46">
        <f t="shared" si="264"/>
        <v>3</v>
      </c>
      <c r="AG118" s="183" t="str">
        <f t="shared" si="265"/>
        <v>Rattrapage</v>
      </c>
      <c r="AH118" s="213">
        <f>SaisieNote!AD123</f>
        <v>6.833333333333333</v>
      </c>
      <c r="AI118" s="214">
        <f t="shared" si="266"/>
        <v>0</v>
      </c>
      <c r="AJ118" s="215">
        <f>SaisieNote!AG123</f>
        <v>6.833333333333333</v>
      </c>
      <c r="AK118" s="214">
        <f t="shared" si="266"/>
        <v>0</v>
      </c>
      <c r="AL118" s="215">
        <f>SaisieNote!AJ123</f>
        <v>10.166666666666666</v>
      </c>
      <c r="AM118" s="184">
        <f t="shared" si="266"/>
        <v>5</v>
      </c>
      <c r="AN118" s="44">
        <f t="shared" si="267"/>
        <v>7.9444444444444438</v>
      </c>
      <c r="AO118" s="186">
        <f t="shared" si="268"/>
        <v>5</v>
      </c>
      <c r="AP118" s="213">
        <f>SaisieNote!AL123</f>
        <v>10</v>
      </c>
      <c r="AQ118" s="213">
        <f t="shared" si="269"/>
        <v>3</v>
      </c>
      <c r="AR118" s="213">
        <f>SaisieNote!AN123</f>
        <v>7</v>
      </c>
      <c r="AS118" s="213">
        <f t="shared" si="269"/>
        <v>0</v>
      </c>
      <c r="AT118" s="213">
        <f>SaisieNote!AP123</f>
        <v>7</v>
      </c>
      <c r="AU118" s="184">
        <f t="shared" si="269"/>
        <v>0</v>
      </c>
      <c r="AV118" s="44">
        <f t="shared" si="270"/>
        <v>8</v>
      </c>
      <c r="AW118" s="186">
        <f t="shared" si="271"/>
        <v>3</v>
      </c>
      <c r="AX118" s="185">
        <f>SaisieNote!AR123</f>
        <v>10.5</v>
      </c>
      <c r="AY118" s="184">
        <f t="shared" si="272"/>
        <v>2</v>
      </c>
      <c r="AZ118" s="185">
        <f>SaisieNote!AT123</f>
        <v>5</v>
      </c>
      <c r="BA118" s="184">
        <f t="shared" si="272"/>
        <v>0</v>
      </c>
      <c r="BB118" s="185">
        <f>SaisieNote!AV123</f>
        <v>11</v>
      </c>
      <c r="BC118" s="184">
        <f t="shared" si="272"/>
        <v>2</v>
      </c>
      <c r="BD118" s="44">
        <f t="shared" si="273"/>
        <v>8.8333333333333339</v>
      </c>
      <c r="BE118" s="186">
        <f t="shared" si="274"/>
        <v>4</v>
      </c>
      <c r="BF118" s="65">
        <f t="shared" si="275"/>
        <v>8.1604938271604937</v>
      </c>
      <c r="BG118" s="61">
        <f t="shared" si="276"/>
        <v>12</v>
      </c>
      <c r="BH118" s="62">
        <f t="shared" si="277"/>
        <v>8.0987654320987659</v>
      </c>
      <c r="BI118" s="61">
        <f t="shared" si="278"/>
        <v>15</v>
      </c>
      <c r="BJ118" s="81" t="str">
        <f t="shared" si="166"/>
        <v>Ajourné(e )</v>
      </c>
      <c r="BK118" s="291" t="s">
        <v>1191</v>
      </c>
      <c r="BL118" s="291" t="s">
        <v>1191</v>
      </c>
    </row>
    <row r="119" spans="1:64" ht="20.25" customHeight="1">
      <c r="A119" s="284">
        <v>109</v>
      </c>
      <c r="B119" s="176" t="s">
        <v>951</v>
      </c>
      <c r="C119" s="176" t="s">
        <v>953</v>
      </c>
      <c r="D119" s="176" t="s">
        <v>954</v>
      </c>
      <c r="E119" s="176" t="s">
        <v>952</v>
      </c>
      <c r="F119" s="176" t="s">
        <v>457</v>
      </c>
      <c r="G119" s="181">
        <f>SaisieNote!H124</f>
        <v>9.5</v>
      </c>
      <c r="H119" s="182">
        <f t="shared" si="253"/>
        <v>0</v>
      </c>
      <c r="I119" s="181">
        <f>SaisieNote!K124</f>
        <v>13.666666666666666</v>
      </c>
      <c r="J119" s="182">
        <f t="shared" si="254"/>
        <v>5</v>
      </c>
      <c r="K119" s="181">
        <f>SaisieNote!N124</f>
        <v>11.166666666666666</v>
      </c>
      <c r="L119" s="182">
        <f t="shared" si="254"/>
        <v>5</v>
      </c>
      <c r="M119" s="59">
        <f t="shared" si="255"/>
        <v>11.444444444444443</v>
      </c>
      <c r="N119" s="182">
        <f t="shared" si="256"/>
        <v>15</v>
      </c>
      <c r="O119" s="181">
        <f>SaisieNote!P124</f>
        <v>10</v>
      </c>
      <c r="P119" s="182">
        <f t="shared" si="257"/>
        <v>3</v>
      </c>
      <c r="Q119" s="181">
        <f>SaisieNote!R124</f>
        <v>10</v>
      </c>
      <c r="R119" s="182">
        <f t="shared" si="257"/>
        <v>3</v>
      </c>
      <c r="S119" s="181">
        <f>SaisieNote!T124</f>
        <v>10</v>
      </c>
      <c r="T119" s="182">
        <f t="shared" si="257"/>
        <v>3</v>
      </c>
      <c r="U119" s="59">
        <f t="shared" si="258"/>
        <v>10</v>
      </c>
      <c r="V119" s="182">
        <f t="shared" si="259"/>
        <v>9</v>
      </c>
      <c r="W119" s="181">
        <f>SaisieNote!V124</f>
        <v>8.5</v>
      </c>
      <c r="X119" s="182">
        <f t="shared" si="260"/>
        <v>0</v>
      </c>
      <c r="Y119" s="181">
        <f>SaisieNote!X124</f>
        <v>5</v>
      </c>
      <c r="Z119" s="182">
        <f t="shared" si="260"/>
        <v>0</v>
      </c>
      <c r="AA119" s="181">
        <f>SaisieNote!Z124</f>
        <v>10.5</v>
      </c>
      <c r="AB119" s="182">
        <f t="shared" si="260"/>
        <v>2</v>
      </c>
      <c r="AC119" s="59">
        <f t="shared" si="261"/>
        <v>8</v>
      </c>
      <c r="AD119" s="182">
        <f t="shared" si="262"/>
        <v>2</v>
      </c>
      <c r="AE119" s="160">
        <f t="shared" si="263"/>
        <v>10.19753086419753</v>
      </c>
      <c r="AF119" s="46">
        <f t="shared" si="264"/>
        <v>30</v>
      </c>
      <c r="AG119" s="183" t="str">
        <f t="shared" si="265"/>
        <v>Admis(e)</v>
      </c>
      <c r="AH119" s="213">
        <f>SaisieNote!AD124</f>
        <v>9.3333333333333339</v>
      </c>
      <c r="AI119" s="214">
        <f t="shared" si="266"/>
        <v>0</v>
      </c>
      <c r="AJ119" s="215">
        <f>SaisieNote!AG124</f>
        <v>12.833333333333334</v>
      </c>
      <c r="AK119" s="214">
        <f t="shared" si="266"/>
        <v>5</v>
      </c>
      <c r="AL119" s="215">
        <f>SaisieNote!AJ124</f>
        <v>11.5</v>
      </c>
      <c r="AM119" s="184">
        <f t="shared" si="266"/>
        <v>5</v>
      </c>
      <c r="AN119" s="44">
        <f t="shared" si="267"/>
        <v>11.222222222222223</v>
      </c>
      <c r="AO119" s="186">
        <f t="shared" si="268"/>
        <v>15</v>
      </c>
      <c r="AP119" s="213">
        <f>SaisieNote!AL124</f>
        <v>7.5</v>
      </c>
      <c r="AQ119" s="213">
        <f t="shared" si="269"/>
        <v>0</v>
      </c>
      <c r="AR119" s="213">
        <f>SaisieNote!AN124</f>
        <v>7</v>
      </c>
      <c r="AS119" s="213">
        <f t="shared" si="269"/>
        <v>0</v>
      </c>
      <c r="AT119" s="213">
        <f>SaisieNote!AP124</f>
        <v>14</v>
      </c>
      <c r="AU119" s="184">
        <f t="shared" si="269"/>
        <v>3</v>
      </c>
      <c r="AV119" s="44">
        <f t="shared" si="270"/>
        <v>9.5</v>
      </c>
      <c r="AW119" s="186">
        <f t="shared" si="271"/>
        <v>3</v>
      </c>
      <c r="AX119" s="185">
        <f>SaisieNote!AR124</f>
        <v>10.5</v>
      </c>
      <c r="AY119" s="184">
        <f t="shared" si="272"/>
        <v>2</v>
      </c>
      <c r="AZ119" s="185">
        <f>SaisieNote!AT124</f>
        <v>12.5</v>
      </c>
      <c r="BA119" s="184">
        <f t="shared" si="272"/>
        <v>2</v>
      </c>
      <c r="BB119" s="185">
        <f>SaisieNote!AV124</f>
        <v>5</v>
      </c>
      <c r="BC119" s="184">
        <f t="shared" si="272"/>
        <v>0</v>
      </c>
      <c r="BD119" s="44">
        <f t="shared" si="273"/>
        <v>9.3333333333333339</v>
      </c>
      <c r="BE119" s="186">
        <f t="shared" si="274"/>
        <v>4</v>
      </c>
      <c r="BF119" s="65">
        <f t="shared" si="275"/>
        <v>10.228395061728396</v>
      </c>
      <c r="BG119" s="61">
        <f t="shared" si="276"/>
        <v>30</v>
      </c>
      <c r="BH119" s="62">
        <f t="shared" si="277"/>
        <v>10.212962962962962</v>
      </c>
      <c r="BI119" s="61">
        <f t="shared" si="278"/>
        <v>60</v>
      </c>
      <c r="BJ119" s="81" t="str">
        <f t="shared" si="166"/>
        <v>Admis(e)</v>
      </c>
      <c r="BK119" s="291" t="s">
        <v>1191</v>
      </c>
      <c r="BL119" s="291" t="s">
        <v>1231</v>
      </c>
    </row>
    <row r="120" spans="1:64" ht="20.25" customHeight="1">
      <c r="A120" s="284">
        <v>110</v>
      </c>
      <c r="B120" s="176" t="s">
        <v>959</v>
      </c>
      <c r="C120" s="176" t="s">
        <v>962</v>
      </c>
      <c r="D120" s="176" t="s">
        <v>910</v>
      </c>
      <c r="E120" s="176" t="s">
        <v>960</v>
      </c>
      <c r="F120" s="176" t="s">
        <v>961</v>
      </c>
      <c r="G120" s="181">
        <f>SaisieNote!H125</f>
        <v>12.5</v>
      </c>
      <c r="H120" s="182">
        <f t="shared" si="253"/>
        <v>5</v>
      </c>
      <c r="I120" s="181">
        <f>SaisieNote!K125</f>
        <v>9</v>
      </c>
      <c r="J120" s="182">
        <f t="shared" si="254"/>
        <v>0</v>
      </c>
      <c r="K120" s="181">
        <f>SaisieNote!N125</f>
        <v>12.166666666666666</v>
      </c>
      <c r="L120" s="182">
        <f t="shared" si="254"/>
        <v>5</v>
      </c>
      <c r="M120" s="59">
        <f t="shared" si="255"/>
        <v>11.222222222222221</v>
      </c>
      <c r="N120" s="182">
        <f t="shared" si="256"/>
        <v>15</v>
      </c>
      <c r="O120" s="181">
        <f>SaisieNote!P125</f>
        <v>16</v>
      </c>
      <c r="P120" s="182">
        <f t="shared" si="257"/>
        <v>3</v>
      </c>
      <c r="Q120" s="181">
        <f>SaisieNote!R125</f>
        <v>8</v>
      </c>
      <c r="R120" s="182">
        <f t="shared" si="257"/>
        <v>0</v>
      </c>
      <c r="S120" s="181">
        <f>SaisieNote!T125</f>
        <v>10</v>
      </c>
      <c r="T120" s="182">
        <f t="shared" si="257"/>
        <v>3</v>
      </c>
      <c r="U120" s="59">
        <f t="shared" si="258"/>
        <v>11.333333333333334</v>
      </c>
      <c r="V120" s="182">
        <f t="shared" si="259"/>
        <v>9</v>
      </c>
      <c r="W120" s="181">
        <f>SaisieNote!V125</f>
        <v>8</v>
      </c>
      <c r="X120" s="182">
        <f t="shared" si="260"/>
        <v>0</v>
      </c>
      <c r="Y120" s="181">
        <f>SaisieNote!X125</f>
        <v>8</v>
      </c>
      <c r="Z120" s="182">
        <f t="shared" si="260"/>
        <v>0</v>
      </c>
      <c r="AA120" s="181">
        <f>SaisieNote!Z125</f>
        <v>10</v>
      </c>
      <c r="AB120" s="182">
        <f t="shared" si="260"/>
        <v>2</v>
      </c>
      <c r="AC120" s="59">
        <f t="shared" si="261"/>
        <v>8.6666666666666661</v>
      </c>
      <c r="AD120" s="182">
        <f t="shared" si="262"/>
        <v>2</v>
      </c>
      <c r="AE120" s="160">
        <f t="shared" si="263"/>
        <v>10.691358024691356</v>
      </c>
      <c r="AF120" s="46">
        <f t="shared" si="264"/>
        <v>30</v>
      </c>
      <c r="AG120" s="183" t="str">
        <f t="shared" si="265"/>
        <v>Admis(e)</v>
      </c>
      <c r="AH120" s="213">
        <f>SaisieNote!AD125</f>
        <v>11</v>
      </c>
      <c r="AI120" s="214">
        <f t="shared" si="266"/>
        <v>5</v>
      </c>
      <c r="AJ120" s="215">
        <f>SaisieNote!AG125</f>
        <v>4.333333333333333</v>
      </c>
      <c r="AK120" s="214">
        <f t="shared" si="266"/>
        <v>0</v>
      </c>
      <c r="AL120" s="215">
        <f>SaisieNote!AJ125</f>
        <v>15.166666666666666</v>
      </c>
      <c r="AM120" s="184">
        <f t="shared" si="266"/>
        <v>5</v>
      </c>
      <c r="AN120" s="44">
        <f t="shared" si="267"/>
        <v>10.166666666666666</v>
      </c>
      <c r="AO120" s="186">
        <f t="shared" si="268"/>
        <v>15</v>
      </c>
      <c r="AP120" s="213">
        <f>SaisieNote!AL125</f>
        <v>10</v>
      </c>
      <c r="AQ120" s="213">
        <f t="shared" si="269"/>
        <v>3</v>
      </c>
      <c r="AR120" s="213">
        <f>SaisieNote!AN125</f>
        <v>8</v>
      </c>
      <c r="AS120" s="213">
        <f t="shared" si="269"/>
        <v>0</v>
      </c>
      <c r="AT120" s="213">
        <f>SaisieNote!AP125</f>
        <v>10.5</v>
      </c>
      <c r="AU120" s="184">
        <f t="shared" si="269"/>
        <v>3</v>
      </c>
      <c r="AV120" s="44">
        <f t="shared" si="270"/>
        <v>9.5</v>
      </c>
      <c r="AW120" s="186">
        <f t="shared" si="271"/>
        <v>6</v>
      </c>
      <c r="AX120" s="185">
        <f>SaisieNote!AR125</f>
        <v>8.5</v>
      </c>
      <c r="AY120" s="184">
        <f t="shared" si="272"/>
        <v>0</v>
      </c>
      <c r="AZ120" s="185">
        <f>SaisieNote!AT125</f>
        <v>11.5</v>
      </c>
      <c r="BA120" s="184">
        <f t="shared" si="272"/>
        <v>2</v>
      </c>
      <c r="BB120" s="185">
        <f>SaisieNote!AV125</f>
        <v>10.5</v>
      </c>
      <c r="BC120" s="184">
        <f t="shared" si="272"/>
        <v>2</v>
      </c>
      <c r="BD120" s="44">
        <f t="shared" si="273"/>
        <v>10.166666666666666</v>
      </c>
      <c r="BE120" s="186">
        <f t="shared" si="274"/>
        <v>6</v>
      </c>
      <c r="BF120" s="65">
        <f t="shared" si="275"/>
        <v>9.9444444444444446</v>
      </c>
      <c r="BG120" s="61">
        <f t="shared" si="276"/>
        <v>27</v>
      </c>
      <c r="BH120" s="62">
        <f t="shared" si="277"/>
        <v>10.3179012345679</v>
      </c>
      <c r="BI120" s="61">
        <f t="shared" si="278"/>
        <v>60</v>
      </c>
      <c r="BJ120" s="81" t="str">
        <f t="shared" si="166"/>
        <v>Admis(e)</v>
      </c>
      <c r="BK120" s="291" t="s">
        <v>1231</v>
      </c>
      <c r="BL120" s="291" t="s">
        <v>1191</v>
      </c>
    </row>
    <row r="121" spans="1:64" ht="20.25" customHeight="1">
      <c r="A121" s="284">
        <v>111</v>
      </c>
      <c r="B121" s="176" t="s">
        <v>966</v>
      </c>
      <c r="C121" s="176" t="s">
        <v>967</v>
      </c>
      <c r="D121" s="176" t="s">
        <v>968</v>
      </c>
      <c r="E121" s="176" t="s">
        <v>613</v>
      </c>
      <c r="F121" s="176" t="s">
        <v>5</v>
      </c>
      <c r="G121" s="181">
        <f>SaisieNote!H126</f>
        <v>10.666666666666666</v>
      </c>
      <c r="H121" s="182">
        <f t="shared" si="253"/>
        <v>5</v>
      </c>
      <c r="I121" s="181">
        <f>SaisieNote!K126</f>
        <v>10.166666666666666</v>
      </c>
      <c r="J121" s="182">
        <f t="shared" si="254"/>
        <v>5</v>
      </c>
      <c r="K121" s="181">
        <f>SaisieNote!N126</f>
        <v>8.1666666666666661</v>
      </c>
      <c r="L121" s="182">
        <f t="shared" si="254"/>
        <v>0</v>
      </c>
      <c r="M121" s="59">
        <f t="shared" si="255"/>
        <v>9.6666666666666661</v>
      </c>
      <c r="N121" s="182">
        <f t="shared" si="256"/>
        <v>10</v>
      </c>
      <c r="O121" s="181">
        <f>SaisieNote!P126</f>
        <v>12</v>
      </c>
      <c r="P121" s="182">
        <f t="shared" si="257"/>
        <v>3</v>
      </c>
      <c r="Q121" s="181">
        <f>SaisieNote!R126</f>
        <v>7.5</v>
      </c>
      <c r="R121" s="182">
        <f t="shared" si="257"/>
        <v>0</v>
      </c>
      <c r="S121" s="181">
        <f>SaisieNote!T126</f>
        <v>9.5</v>
      </c>
      <c r="T121" s="182">
        <f t="shared" si="257"/>
        <v>0</v>
      </c>
      <c r="U121" s="59">
        <f t="shared" si="258"/>
        <v>9.6666666666666661</v>
      </c>
      <c r="V121" s="182">
        <f t="shared" si="259"/>
        <v>3</v>
      </c>
      <c r="W121" s="181">
        <f>SaisieNote!V126</f>
        <v>7</v>
      </c>
      <c r="X121" s="182">
        <f t="shared" si="260"/>
        <v>0</v>
      </c>
      <c r="Y121" s="181">
        <f>SaisieNote!X126</f>
        <v>3</v>
      </c>
      <c r="Z121" s="182">
        <f t="shared" si="260"/>
        <v>0</v>
      </c>
      <c r="AA121" s="181">
        <f>SaisieNote!Z126</f>
        <v>8.5</v>
      </c>
      <c r="AB121" s="182">
        <f t="shared" si="260"/>
        <v>0</v>
      </c>
      <c r="AC121" s="59">
        <f t="shared" si="261"/>
        <v>6.166666666666667</v>
      </c>
      <c r="AD121" s="182">
        <f t="shared" si="262"/>
        <v>0</v>
      </c>
      <c r="AE121" s="160">
        <f t="shared" si="263"/>
        <v>8.8888888888888893</v>
      </c>
      <c r="AF121" s="46">
        <f t="shared" si="264"/>
        <v>13</v>
      </c>
      <c r="AG121" s="183" t="str">
        <f t="shared" si="265"/>
        <v>Rattrapage</v>
      </c>
      <c r="AH121" s="213">
        <f>SaisieNote!AD126</f>
        <v>12.166666666666666</v>
      </c>
      <c r="AI121" s="214">
        <f t="shared" si="266"/>
        <v>5</v>
      </c>
      <c r="AJ121" s="215">
        <f>SaisieNote!AG126</f>
        <v>6.666666666666667</v>
      </c>
      <c r="AK121" s="214">
        <f t="shared" si="266"/>
        <v>0</v>
      </c>
      <c r="AL121" s="215">
        <f>SaisieNote!AJ126</f>
        <v>15.166666666666666</v>
      </c>
      <c r="AM121" s="184">
        <f t="shared" si="266"/>
        <v>5</v>
      </c>
      <c r="AN121" s="44">
        <f t="shared" si="267"/>
        <v>11.333333333333334</v>
      </c>
      <c r="AO121" s="186">
        <f t="shared" si="268"/>
        <v>15</v>
      </c>
      <c r="AP121" s="213">
        <f>SaisieNote!AL126</f>
        <v>10</v>
      </c>
      <c r="AQ121" s="213">
        <f t="shared" si="269"/>
        <v>3</v>
      </c>
      <c r="AR121" s="213">
        <f>SaisieNote!AN126</f>
        <v>10</v>
      </c>
      <c r="AS121" s="213">
        <f t="shared" si="269"/>
        <v>3</v>
      </c>
      <c r="AT121" s="213">
        <f>SaisieNote!AP126</f>
        <v>13</v>
      </c>
      <c r="AU121" s="184">
        <f t="shared" si="269"/>
        <v>3</v>
      </c>
      <c r="AV121" s="44">
        <f t="shared" si="270"/>
        <v>11</v>
      </c>
      <c r="AW121" s="186">
        <f t="shared" si="271"/>
        <v>9</v>
      </c>
      <c r="AX121" s="185">
        <f>SaisieNote!AR126</f>
        <v>10</v>
      </c>
      <c r="AY121" s="184">
        <f t="shared" si="272"/>
        <v>2</v>
      </c>
      <c r="AZ121" s="185">
        <f>SaisieNote!AT126</f>
        <v>2</v>
      </c>
      <c r="BA121" s="184">
        <f t="shared" si="272"/>
        <v>0</v>
      </c>
      <c r="BB121" s="185">
        <f>SaisieNote!AV126</f>
        <v>7.5</v>
      </c>
      <c r="BC121" s="184">
        <f t="shared" si="272"/>
        <v>0</v>
      </c>
      <c r="BD121" s="44">
        <f t="shared" si="273"/>
        <v>6.5</v>
      </c>
      <c r="BE121" s="186">
        <f t="shared" si="274"/>
        <v>2</v>
      </c>
      <c r="BF121" s="65">
        <f t="shared" si="275"/>
        <v>10.148148148148149</v>
      </c>
      <c r="BG121" s="61">
        <f t="shared" si="276"/>
        <v>30</v>
      </c>
      <c r="BH121" s="62">
        <f t="shared" si="277"/>
        <v>9.518518518518519</v>
      </c>
      <c r="BI121" s="61">
        <f t="shared" si="278"/>
        <v>43</v>
      </c>
      <c r="BJ121" s="81" t="str">
        <f t="shared" si="166"/>
        <v>Ajourné(e )</v>
      </c>
      <c r="BK121" s="291" t="s">
        <v>1191</v>
      </c>
      <c r="BL121" s="291" t="s">
        <v>1231</v>
      </c>
    </row>
    <row r="122" spans="1:64" ht="20.25" customHeight="1">
      <c r="A122" s="284">
        <v>112</v>
      </c>
      <c r="B122" s="176" t="s">
        <v>467</v>
      </c>
      <c r="C122" s="176" t="s">
        <v>119</v>
      </c>
      <c r="D122" s="176" t="s">
        <v>468</v>
      </c>
      <c r="E122" s="176" t="s">
        <v>936</v>
      </c>
      <c r="F122" s="176" t="s">
        <v>16</v>
      </c>
      <c r="G122" s="181">
        <f>SaisieNote!H127</f>
        <v>10.67</v>
      </c>
      <c r="H122" s="182">
        <f t="shared" si="253"/>
        <v>5</v>
      </c>
      <c r="I122" s="181">
        <f>SaisieNote!K127</f>
        <v>11.666666666666666</v>
      </c>
      <c r="J122" s="182">
        <f t="shared" ref="J122:J127" si="279">IF(I122&gt;=9.995,5,0)</f>
        <v>5</v>
      </c>
      <c r="K122" s="181">
        <f>SaisieNote!N127</f>
        <v>11.67</v>
      </c>
      <c r="L122" s="182">
        <f t="shared" ref="L122:L127" si="280">IF(K122&gt;=9.995,5,0)</f>
        <v>5</v>
      </c>
      <c r="M122" s="59">
        <f t="shared" si="255"/>
        <v>11.335555555555556</v>
      </c>
      <c r="N122" s="182">
        <f t="shared" si="256"/>
        <v>15</v>
      </c>
      <c r="O122" s="181">
        <f>SaisieNote!P127</f>
        <v>10</v>
      </c>
      <c r="P122" s="182">
        <f t="shared" ref="P122:P127" si="281">IF(O122&gt;=9.995,3,0)</f>
        <v>3</v>
      </c>
      <c r="Q122" s="181">
        <f>SaisieNote!R127</f>
        <v>11</v>
      </c>
      <c r="R122" s="182">
        <f t="shared" ref="R122:R127" si="282">IF(Q122&gt;=9.995,3,0)</f>
        <v>3</v>
      </c>
      <c r="S122" s="181">
        <f>SaisieNote!T127</f>
        <v>10</v>
      </c>
      <c r="T122" s="182">
        <f t="shared" ref="T122:T127" si="283">IF(S122&gt;=9.995,3,0)</f>
        <v>3</v>
      </c>
      <c r="U122" s="59">
        <f t="shared" si="258"/>
        <v>10.333333333333334</v>
      </c>
      <c r="V122" s="182">
        <f t="shared" si="259"/>
        <v>9</v>
      </c>
      <c r="W122" s="181">
        <f>SaisieNote!V127</f>
        <v>5</v>
      </c>
      <c r="X122" s="182">
        <f t="shared" ref="X122:X127" si="284">IF(W122&gt;=9.995,2,0)</f>
        <v>0</v>
      </c>
      <c r="Y122" s="181">
        <f>SaisieNote!X127</f>
        <v>10</v>
      </c>
      <c r="Z122" s="182">
        <f t="shared" ref="Z122:Z127" si="285">IF(Y122&gt;=9.995,2,0)</f>
        <v>2</v>
      </c>
      <c r="AA122" s="181">
        <f>SaisieNote!Z127</f>
        <v>6</v>
      </c>
      <c r="AB122" s="182">
        <f t="shared" ref="AB122:AB127" si="286">IF(AA122&gt;=9.995,2,0)</f>
        <v>0</v>
      </c>
      <c r="AC122" s="59">
        <f t="shared" si="261"/>
        <v>7</v>
      </c>
      <c r="AD122" s="182">
        <f t="shared" si="262"/>
        <v>2</v>
      </c>
      <c r="AE122" s="160">
        <f t="shared" si="263"/>
        <v>10.038024691358023</v>
      </c>
      <c r="AF122" s="46">
        <f t="shared" si="264"/>
        <v>30</v>
      </c>
      <c r="AG122" s="183" t="str">
        <f t="shared" si="265"/>
        <v>Admis(e)</v>
      </c>
      <c r="AH122" s="213">
        <f>SaisieNote!AD127</f>
        <v>11</v>
      </c>
      <c r="AI122" s="214">
        <f t="shared" ref="AI122:AI127" si="287">IF(AH122&gt;=9.995,5,0)</f>
        <v>5</v>
      </c>
      <c r="AJ122" s="215">
        <f>SaisieNote!AG127</f>
        <v>10.5</v>
      </c>
      <c r="AK122" s="214">
        <f t="shared" ref="AK122:AK127" si="288">IF(AJ122&gt;=9.995,5,0)</f>
        <v>5</v>
      </c>
      <c r="AL122" s="215">
        <f>SaisieNote!AJ127</f>
        <v>12</v>
      </c>
      <c r="AM122" s="184">
        <f t="shared" ref="AM122:AM127" si="289">IF(AL122&gt;=9.995,5,0)</f>
        <v>5</v>
      </c>
      <c r="AN122" s="44">
        <f t="shared" si="267"/>
        <v>11.166666666666666</v>
      </c>
      <c r="AO122" s="186">
        <f t="shared" si="268"/>
        <v>15</v>
      </c>
      <c r="AP122" s="213">
        <f>SaisieNote!AL127</f>
        <v>10.5</v>
      </c>
      <c r="AQ122" s="213">
        <f t="shared" ref="AQ122:AQ127" si="290">IF(AP122&gt;=9.995,3,0)</f>
        <v>3</v>
      </c>
      <c r="AR122" s="213">
        <f>SaisieNote!AN127</f>
        <v>10</v>
      </c>
      <c r="AS122" s="213">
        <f t="shared" ref="AS122:AS127" si="291">IF(AR122&gt;=9.995,3,0)</f>
        <v>3</v>
      </c>
      <c r="AT122" s="213">
        <f>SaisieNote!AP127</f>
        <v>11.5</v>
      </c>
      <c r="AU122" s="184">
        <f t="shared" ref="AU122:AU127" si="292">IF(AT122&gt;=9.995,3,0)</f>
        <v>3</v>
      </c>
      <c r="AV122" s="44">
        <f t="shared" si="270"/>
        <v>10.666666666666666</v>
      </c>
      <c r="AW122" s="186">
        <f t="shared" si="271"/>
        <v>9</v>
      </c>
      <c r="AX122" s="185">
        <f>SaisieNote!AR127</f>
        <v>12</v>
      </c>
      <c r="AY122" s="184">
        <f t="shared" ref="AY122:AY127" si="293">IF(AX122&gt;=9.995,2,0)</f>
        <v>2</v>
      </c>
      <c r="AZ122" s="185">
        <f>SaisieNote!AT127</f>
        <v>7</v>
      </c>
      <c r="BA122" s="184">
        <f t="shared" ref="BA122:BA127" si="294">IF(AZ122&gt;=9.995,2,0)</f>
        <v>0</v>
      </c>
      <c r="BB122" s="185">
        <f>SaisieNote!AV127</f>
        <v>11.5</v>
      </c>
      <c r="BC122" s="184">
        <f t="shared" ref="BC122:BC127" si="295">IF(BB122&gt;=9.995,2,0)</f>
        <v>2</v>
      </c>
      <c r="BD122" s="44">
        <f t="shared" si="273"/>
        <v>10.166666666666666</v>
      </c>
      <c r="BE122" s="186">
        <f t="shared" si="274"/>
        <v>6</v>
      </c>
      <c r="BF122" s="65">
        <f t="shared" si="275"/>
        <v>10.777777777777779</v>
      </c>
      <c r="BG122" s="61">
        <f t="shared" si="276"/>
        <v>30</v>
      </c>
      <c r="BH122" s="62">
        <f t="shared" si="277"/>
        <v>10.407901234567902</v>
      </c>
      <c r="BI122" s="61">
        <f t="shared" si="278"/>
        <v>60</v>
      </c>
      <c r="BJ122" s="81" t="str">
        <f t="shared" si="166"/>
        <v>Admis(e)</v>
      </c>
      <c r="BK122" s="291" t="s">
        <v>1231</v>
      </c>
      <c r="BL122" s="291" t="s">
        <v>1191</v>
      </c>
    </row>
    <row r="123" spans="1:64" s="266" customFormat="1" ht="20.25" customHeight="1">
      <c r="A123" s="284">
        <v>113</v>
      </c>
      <c r="B123" s="255" t="s">
        <v>990</v>
      </c>
      <c r="C123" s="255" t="s">
        <v>992</v>
      </c>
      <c r="D123" s="255" t="s">
        <v>993</v>
      </c>
      <c r="E123" s="255" t="s">
        <v>991</v>
      </c>
      <c r="F123" s="255" t="s">
        <v>961</v>
      </c>
      <c r="G123" s="258">
        <f>SaisieNote!H128</f>
        <v>9</v>
      </c>
      <c r="H123" s="257">
        <f t="shared" si="253"/>
        <v>0</v>
      </c>
      <c r="I123" s="258">
        <f>SaisieNote!K128</f>
        <v>13.833333333333334</v>
      </c>
      <c r="J123" s="257">
        <f t="shared" si="279"/>
        <v>5</v>
      </c>
      <c r="K123" s="258">
        <f>SaisieNote!N128</f>
        <v>8.5</v>
      </c>
      <c r="L123" s="257">
        <f t="shared" si="280"/>
        <v>0</v>
      </c>
      <c r="M123" s="259">
        <f t="shared" si="255"/>
        <v>10.444444444444445</v>
      </c>
      <c r="N123" s="257">
        <f t="shared" si="256"/>
        <v>15</v>
      </c>
      <c r="O123" s="258">
        <f>SaisieNote!P128</f>
        <v>7</v>
      </c>
      <c r="P123" s="257">
        <f t="shared" si="281"/>
        <v>0</v>
      </c>
      <c r="Q123" s="258">
        <f>SaisieNote!R128</f>
        <v>10</v>
      </c>
      <c r="R123" s="257">
        <f t="shared" si="282"/>
        <v>3</v>
      </c>
      <c r="S123" s="258">
        <f>SaisieNote!T128</f>
        <v>11</v>
      </c>
      <c r="T123" s="257">
        <f t="shared" si="283"/>
        <v>3</v>
      </c>
      <c r="U123" s="259">
        <f t="shared" si="258"/>
        <v>9.3333333333333339</v>
      </c>
      <c r="V123" s="257">
        <f t="shared" si="259"/>
        <v>6</v>
      </c>
      <c r="W123" s="258">
        <f>SaisieNote!V128</f>
        <v>12.5</v>
      </c>
      <c r="X123" s="257">
        <f t="shared" si="284"/>
        <v>2</v>
      </c>
      <c r="Y123" s="258">
        <f>SaisieNote!X128</f>
        <v>7</v>
      </c>
      <c r="Z123" s="257">
        <f t="shared" si="285"/>
        <v>0</v>
      </c>
      <c r="AA123" s="258">
        <f>SaisieNote!Z128</f>
        <v>11</v>
      </c>
      <c r="AB123" s="257">
        <f t="shared" si="286"/>
        <v>2</v>
      </c>
      <c r="AC123" s="259">
        <f t="shared" si="261"/>
        <v>10.166666666666666</v>
      </c>
      <c r="AD123" s="257">
        <f t="shared" si="262"/>
        <v>6</v>
      </c>
      <c r="AE123" s="259">
        <f t="shared" si="263"/>
        <v>10.012345679012347</v>
      </c>
      <c r="AF123" s="260">
        <f t="shared" si="264"/>
        <v>30</v>
      </c>
      <c r="AG123" s="261" t="str">
        <f t="shared" si="265"/>
        <v>Admis(e)</v>
      </c>
      <c r="AH123" s="259">
        <f>SaisieNote!AD128</f>
        <v>10.666666666666666</v>
      </c>
      <c r="AI123" s="268">
        <f t="shared" si="287"/>
        <v>5</v>
      </c>
      <c r="AJ123" s="262">
        <f>SaisieNote!AG128</f>
        <v>13.333333333333334</v>
      </c>
      <c r="AK123" s="268">
        <f t="shared" si="288"/>
        <v>5</v>
      </c>
      <c r="AL123" s="262">
        <f>SaisieNote!AJ128</f>
        <v>11.666666666666666</v>
      </c>
      <c r="AM123" s="263">
        <f t="shared" si="289"/>
        <v>5</v>
      </c>
      <c r="AN123" s="258">
        <f t="shared" si="267"/>
        <v>11.888888888888888</v>
      </c>
      <c r="AO123" s="264">
        <f t="shared" si="268"/>
        <v>15</v>
      </c>
      <c r="AP123" s="259">
        <f>SaisieNote!AL128</f>
        <v>3</v>
      </c>
      <c r="AQ123" s="259">
        <f t="shared" si="290"/>
        <v>0</v>
      </c>
      <c r="AR123" s="259">
        <f>SaisieNote!AN128</f>
        <v>16</v>
      </c>
      <c r="AS123" s="259">
        <f t="shared" si="291"/>
        <v>3</v>
      </c>
      <c r="AT123" s="259">
        <f>SaisieNote!AP128</f>
        <v>10.5</v>
      </c>
      <c r="AU123" s="263">
        <f t="shared" si="292"/>
        <v>3</v>
      </c>
      <c r="AV123" s="258">
        <f t="shared" si="270"/>
        <v>9.8333333333333339</v>
      </c>
      <c r="AW123" s="264">
        <f t="shared" si="271"/>
        <v>6</v>
      </c>
      <c r="AX123" s="267">
        <f>SaisieNote!AR128</f>
        <v>10.5</v>
      </c>
      <c r="AY123" s="263">
        <f t="shared" si="293"/>
        <v>2</v>
      </c>
      <c r="AZ123" s="267">
        <f>SaisieNote!AT128</f>
        <v>6</v>
      </c>
      <c r="BA123" s="263">
        <f t="shared" si="294"/>
        <v>0</v>
      </c>
      <c r="BB123" s="267">
        <f>SaisieNote!AV128</f>
        <v>4</v>
      </c>
      <c r="BC123" s="263">
        <f t="shared" si="295"/>
        <v>0</v>
      </c>
      <c r="BD123" s="258">
        <f t="shared" si="273"/>
        <v>6.833333333333333</v>
      </c>
      <c r="BE123" s="264">
        <f t="shared" si="274"/>
        <v>2</v>
      </c>
      <c r="BF123" s="258">
        <f t="shared" si="275"/>
        <v>10.080246913580245</v>
      </c>
      <c r="BG123" s="265">
        <f t="shared" si="276"/>
        <v>30</v>
      </c>
      <c r="BH123" s="262">
        <f t="shared" si="277"/>
        <v>10.046296296296296</v>
      </c>
      <c r="BI123" s="265">
        <f t="shared" si="278"/>
        <v>60</v>
      </c>
      <c r="BJ123" s="261" t="str">
        <f t="shared" si="166"/>
        <v>Admis(e)</v>
      </c>
      <c r="BK123" s="291" t="s">
        <v>1191</v>
      </c>
      <c r="BL123" s="291" t="s">
        <v>1191</v>
      </c>
    </row>
    <row r="124" spans="1:64" ht="20.25" customHeight="1">
      <c r="A124" s="284">
        <v>114</v>
      </c>
      <c r="B124" s="176" t="s">
        <v>469</v>
      </c>
      <c r="C124" s="176" t="s">
        <v>470</v>
      </c>
      <c r="D124" s="176" t="s">
        <v>471</v>
      </c>
      <c r="E124" s="176" t="s">
        <v>994</v>
      </c>
      <c r="F124" s="176" t="s">
        <v>472</v>
      </c>
      <c r="G124" s="181">
        <f>SaisieNote!H129</f>
        <v>10</v>
      </c>
      <c r="H124" s="182">
        <f t="shared" si="253"/>
        <v>5</v>
      </c>
      <c r="I124" s="181">
        <f>SaisieNote!K129</f>
        <v>10</v>
      </c>
      <c r="J124" s="182">
        <f t="shared" si="279"/>
        <v>5</v>
      </c>
      <c r="K124" s="181">
        <f>SaisieNote!N129</f>
        <v>10</v>
      </c>
      <c r="L124" s="182">
        <f t="shared" si="280"/>
        <v>5</v>
      </c>
      <c r="M124" s="59">
        <f t="shared" si="255"/>
        <v>10</v>
      </c>
      <c r="N124" s="182">
        <f t="shared" si="256"/>
        <v>15</v>
      </c>
      <c r="O124" s="181">
        <f>SaisieNote!P129</f>
        <v>6</v>
      </c>
      <c r="P124" s="182">
        <f t="shared" si="281"/>
        <v>0</v>
      </c>
      <c r="Q124" s="181">
        <f>SaisieNote!R129</f>
        <v>14</v>
      </c>
      <c r="R124" s="182">
        <f t="shared" si="282"/>
        <v>3</v>
      </c>
      <c r="S124" s="181">
        <f>SaisieNote!T129</f>
        <v>10.5</v>
      </c>
      <c r="T124" s="182">
        <f t="shared" si="283"/>
        <v>3</v>
      </c>
      <c r="U124" s="59">
        <f t="shared" si="258"/>
        <v>10.166666666666666</v>
      </c>
      <c r="V124" s="182">
        <f t="shared" si="259"/>
        <v>9</v>
      </c>
      <c r="W124" s="181">
        <f>SaisieNote!V129</f>
        <v>11.5</v>
      </c>
      <c r="X124" s="182">
        <f t="shared" si="284"/>
        <v>2</v>
      </c>
      <c r="Y124" s="181">
        <f>SaisieNote!X129</f>
        <v>9</v>
      </c>
      <c r="Z124" s="182">
        <f t="shared" si="285"/>
        <v>0</v>
      </c>
      <c r="AA124" s="181">
        <f>SaisieNote!Z129</f>
        <v>10</v>
      </c>
      <c r="AB124" s="182">
        <f t="shared" si="286"/>
        <v>2</v>
      </c>
      <c r="AC124" s="59">
        <f t="shared" si="261"/>
        <v>10.166666666666666</v>
      </c>
      <c r="AD124" s="182">
        <f t="shared" si="262"/>
        <v>6</v>
      </c>
      <c r="AE124" s="160">
        <f t="shared" si="263"/>
        <v>10.092592592592593</v>
      </c>
      <c r="AF124" s="46">
        <f t="shared" si="264"/>
        <v>30</v>
      </c>
      <c r="AG124" s="183" t="s">
        <v>1191</v>
      </c>
      <c r="AH124" s="213">
        <f>SaisieNote!AD129</f>
        <v>8.17</v>
      </c>
      <c r="AI124" s="214">
        <f t="shared" si="287"/>
        <v>0</v>
      </c>
      <c r="AJ124" s="215">
        <f>SaisieNote!AG129</f>
        <v>8.33</v>
      </c>
      <c r="AK124" s="214">
        <f t="shared" si="288"/>
        <v>0</v>
      </c>
      <c r="AL124" s="215">
        <f>SaisieNote!AJ129</f>
        <v>11</v>
      </c>
      <c r="AM124" s="184">
        <f t="shared" si="289"/>
        <v>5</v>
      </c>
      <c r="AN124" s="44">
        <f t="shared" si="267"/>
        <v>9.1666666666666661</v>
      </c>
      <c r="AO124" s="186">
        <f t="shared" si="268"/>
        <v>5</v>
      </c>
      <c r="AP124" s="213">
        <f>SaisieNote!AL129</f>
        <v>10</v>
      </c>
      <c r="AQ124" s="213">
        <f t="shared" si="290"/>
        <v>3</v>
      </c>
      <c r="AR124" s="213">
        <f>SaisieNote!AN129</f>
        <v>10</v>
      </c>
      <c r="AS124" s="213">
        <f t="shared" si="291"/>
        <v>3</v>
      </c>
      <c r="AT124" s="213">
        <f>SaisieNote!AP129</f>
        <v>13</v>
      </c>
      <c r="AU124" s="184">
        <f t="shared" si="292"/>
        <v>3</v>
      </c>
      <c r="AV124" s="44">
        <f t="shared" si="270"/>
        <v>11</v>
      </c>
      <c r="AW124" s="186">
        <f t="shared" si="271"/>
        <v>9</v>
      </c>
      <c r="AX124" s="185">
        <f>SaisieNote!AR129</f>
        <v>11</v>
      </c>
      <c r="AY124" s="184">
        <f t="shared" si="293"/>
        <v>2</v>
      </c>
      <c r="AZ124" s="185">
        <f>SaisieNote!AT129</f>
        <v>7</v>
      </c>
      <c r="BA124" s="184">
        <f t="shared" si="294"/>
        <v>0</v>
      </c>
      <c r="BB124" s="185">
        <f>SaisieNote!AV129</f>
        <v>14</v>
      </c>
      <c r="BC124" s="184">
        <f t="shared" si="295"/>
        <v>2</v>
      </c>
      <c r="BD124" s="44">
        <f t="shared" si="273"/>
        <v>10.666666666666666</v>
      </c>
      <c r="BE124" s="186">
        <f t="shared" si="274"/>
        <v>6</v>
      </c>
      <c r="BF124" s="65">
        <f t="shared" si="275"/>
        <v>10.111111111111111</v>
      </c>
      <c r="BG124" s="61">
        <f t="shared" si="276"/>
        <v>30</v>
      </c>
      <c r="BH124" s="62">
        <f t="shared" si="277"/>
        <v>10.101851851851851</v>
      </c>
      <c r="BI124" s="61">
        <f t="shared" si="278"/>
        <v>60</v>
      </c>
      <c r="BJ124" s="81" t="str">
        <f t="shared" si="166"/>
        <v>Admis(e)</v>
      </c>
      <c r="BK124" s="291" t="s">
        <v>1191</v>
      </c>
      <c r="BL124" s="291" t="s">
        <v>1231</v>
      </c>
    </row>
    <row r="125" spans="1:64" ht="20.25" customHeight="1">
      <c r="A125" s="284">
        <v>115</v>
      </c>
      <c r="B125" s="176" t="s">
        <v>995</v>
      </c>
      <c r="C125" s="176" t="s">
        <v>997</v>
      </c>
      <c r="D125" s="176" t="s">
        <v>130</v>
      </c>
      <c r="E125" s="176" t="s">
        <v>996</v>
      </c>
      <c r="F125" s="176" t="s">
        <v>77</v>
      </c>
      <c r="G125" s="181">
        <f>SaisieNote!H130</f>
        <v>6.5</v>
      </c>
      <c r="H125" s="182">
        <f t="shared" si="253"/>
        <v>0</v>
      </c>
      <c r="I125" s="181">
        <f>SaisieNote!K130</f>
        <v>11.666666666666666</v>
      </c>
      <c r="J125" s="182">
        <f t="shared" si="279"/>
        <v>5</v>
      </c>
      <c r="K125" s="181">
        <f>SaisieNote!N130</f>
        <v>7.166666666666667</v>
      </c>
      <c r="L125" s="182">
        <f t="shared" si="280"/>
        <v>0</v>
      </c>
      <c r="M125" s="59">
        <f t="shared" si="255"/>
        <v>8.4444444444444446</v>
      </c>
      <c r="N125" s="182">
        <f t="shared" si="256"/>
        <v>5</v>
      </c>
      <c r="O125" s="181">
        <f>SaisieNote!P130</f>
        <v>14</v>
      </c>
      <c r="P125" s="182">
        <f t="shared" si="281"/>
        <v>3</v>
      </c>
      <c r="Q125" s="181">
        <f>SaisieNote!R130</f>
        <v>18</v>
      </c>
      <c r="R125" s="182">
        <f t="shared" si="282"/>
        <v>3</v>
      </c>
      <c r="S125" s="181">
        <f>SaisieNote!T130</f>
        <v>7.5</v>
      </c>
      <c r="T125" s="182">
        <f t="shared" si="283"/>
        <v>0</v>
      </c>
      <c r="U125" s="59">
        <f t="shared" si="258"/>
        <v>13.166666666666666</v>
      </c>
      <c r="V125" s="182">
        <f t="shared" si="259"/>
        <v>9</v>
      </c>
      <c r="W125" s="181">
        <f>SaisieNote!V130</f>
        <v>3.25</v>
      </c>
      <c r="X125" s="182">
        <f t="shared" si="284"/>
        <v>0</v>
      </c>
      <c r="Y125" s="181">
        <f>SaisieNote!X130</f>
        <v>6</v>
      </c>
      <c r="Z125" s="182">
        <f t="shared" si="285"/>
        <v>0</v>
      </c>
      <c r="AA125" s="181">
        <f>SaisieNote!Z130</f>
        <v>9</v>
      </c>
      <c r="AB125" s="182">
        <f t="shared" si="286"/>
        <v>0</v>
      </c>
      <c r="AC125" s="59">
        <f t="shared" si="261"/>
        <v>6.083333333333333</v>
      </c>
      <c r="AD125" s="182">
        <f t="shared" si="262"/>
        <v>0</v>
      </c>
      <c r="AE125" s="160">
        <f t="shared" si="263"/>
        <v>9.4938271604938294</v>
      </c>
      <c r="AF125" s="46">
        <f t="shared" si="264"/>
        <v>14</v>
      </c>
      <c r="AG125" s="183" t="str">
        <f t="shared" si="265"/>
        <v>Rattrapage</v>
      </c>
      <c r="AH125" s="213">
        <f>SaisieNote!AD130</f>
        <v>9.1666666666666661</v>
      </c>
      <c r="AI125" s="214">
        <f t="shared" si="287"/>
        <v>0</v>
      </c>
      <c r="AJ125" s="215">
        <f>SaisieNote!AG130</f>
        <v>12.333333333333334</v>
      </c>
      <c r="AK125" s="214">
        <f t="shared" si="288"/>
        <v>5</v>
      </c>
      <c r="AL125" s="215">
        <f>SaisieNote!AJ130</f>
        <v>10.666666666666666</v>
      </c>
      <c r="AM125" s="184">
        <f t="shared" si="289"/>
        <v>5</v>
      </c>
      <c r="AN125" s="44">
        <f t="shared" si="267"/>
        <v>10.722222222222221</v>
      </c>
      <c r="AO125" s="186">
        <f t="shared" si="268"/>
        <v>15</v>
      </c>
      <c r="AP125" s="213">
        <f>SaisieNote!AL130</f>
        <v>10</v>
      </c>
      <c r="AQ125" s="213">
        <f t="shared" si="290"/>
        <v>3</v>
      </c>
      <c r="AR125" s="213">
        <f>SaisieNote!AN130</f>
        <v>12</v>
      </c>
      <c r="AS125" s="213">
        <f t="shared" si="291"/>
        <v>3</v>
      </c>
      <c r="AT125" s="213">
        <f>SaisieNote!AP130</f>
        <v>11</v>
      </c>
      <c r="AU125" s="184">
        <f t="shared" si="292"/>
        <v>3</v>
      </c>
      <c r="AV125" s="44">
        <f t="shared" si="270"/>
        <v>11</v>
      </c>
      <c r="AW125" s="186">
        <f t="shared" si="271"/>
        <v>9</v>
      </c>
      <c r="AX125" s="185">
        <f>SaisieNote!AR130</f>
        <v>7</v>
      </c>
      <c r="AY125" s="184">
        <f t="shared" si="293"/>
        <v>0</v>
      </c>
      <c r="AZ125" s="185">
        <f>SaisieNote!AT130</f>
        <v>12.5</v>
      </c>
      <c r="BA125" s="184">
        <f t="shared" si="294"/>
        <v>2</v>
      </c>
      <c r="BB125" s="185">
        <f>SaisieNote!AV130</f>
        <v>8.5</v>
      </c>
      <c r="BC125" s="184">
        <f t="shared" si="295"/>
        <v>0</v>
      </c>
      <c r="BD125" s="44">
        <f t="shared" si="273"/>
        <v>9.3333333333333339</v>
      </c>
      <c r="BE125" s="186">
        <f t="shared" si="274"/>
        <v>2</v>
      </c>
      <c r="BF125" s="65">
        <f t="shared" si="275"/>
        <v>10.506172839506171</v>
      </c>
      <c r="BG125" s="61">
        <f t="shared" si="276"/>
        <v>30</v>
      </c>
      <c r="BH125" s="62">
        <f t="shared" si="277"/>
        <v>10</v>
      </c>
      <c r="BI125" s="61">
        <f t="shared" si="278"/>
        <v>60</v>
      </c>
      <c r="BJ125" s="81" t="str">
        <f t="shared" si="166"/>
        <v>Admis(e)</v>
      </c>
      <c r="BK125" s="291" t="s">
        <v>1191</v>
      </c>
      <c r="BL125" s="291" t="s">
        <v>1191</v>
      </c>
    </row>
    <row r="126" spans="1:64" ht="20.25" customHeight="1">
      <c r="A126" s="284">
        <v>116</v>
      </c>
      <c r="B126" s="176" t="s">
        <v>1004</v>
      </c>
      <c r="C126" s="176" t="s">
        <v>1005</v>
      </c>
      <c r="D126" s="176" t="s">
        <v>968</v>
      </c>
      <c r="E126" s="176" t="s">
        <v>996</v>
      </c>
      <c r="F126" s="176" t="s">
        <v>39</v>
      </c>
      <c r="G126" s="181">
        <f>SaisieNote!H131</f>
        <v>10.666666666666666</v>
      </c>
      <c r="H126" s="182">
        <f t="shared" si="253"/>
        <v>5</v>
      </c>
      <c r="I126" s="181">
        <f>SaisieNote!K131</f>
        <v>12.666666666666666</v>
      </c>
      <c r="J126" s="182">
        <f t="shared" si="279"/>
        <v>5</v>
      </c>
      <c r="K126" s="181">
        <f>SaisieNote!N131</f>
        <v>8</v>
      </c>
      <c r="L126" s="182">
        <f t="shared" si="280"/>
        <v>0</v>
      </c>
      <c r="M126" s="59">
        <f t="shared" si="255"/>
        <v>10.444444444444445</v>
      </c>
      <c r="N126" s="182">
        <f t="shared" si="256"/>
        <v>15</v>
      </c>
      <c r="O126" s="181">
        <f>SaisieNote!P131</f>
        <v>14</v>
      </c>
      <c r="P126" s="182">
        <f t="shared" si="281"/>
        <v>3</v>
      </c>
      <c r="Q126" s="181">
        <f>SaisieNote!R131</f>
        <v>10</v>
      </c>
      <c r="R126" s="182">
        <f t="shared" si="282"/>
        <v>3</v>
      </c>
      <c r="S126" s="181">
        <f>SaisieNote!T131</f>
        <v>6.5</v>
      </c>
      <c r="T126" s="182">
        <f t="shared" si="283"/>
        <v>0</v>
      </c>
      <c r="U126" s="59">
        <f t="shared" si="258"/>
        <v>10.166666666666666</v>
      </c>
      <c r="V126" s="182">
        <f t="shared" si="259"/>
        <v>9</v>
      </c>
      <c r="W126" s="181">
        <f>SaisieNote!V131</f>
        <v>5</v>
      </c>
      <c r="X126" s="182">
        <f t="shared" si="284"/>
        <v>0</v>
      </c>
      <c r="Y126" s="181">
        <f>SaisieNote!X131</f>
        <v>7</v>
      </c>
      <c r="Z126" s="182">
        <f t="shared" si="285"/>
        <v>0</v>
      </c>
      <c r="AA126" s="181">
        <f>SaisieNote!Z131</f>
        <v>11.5</v>
      </c>
      <c r="AB126" s="182">
        <f t="shared" si="286"/>
        <v>2</v>
      </c>
      <c r="AC126" s="59">
        <f t="shared" si="261"/>
        <v>7.833333333333333</v>
      </c>
      <c r="AD126" s="182">
        <f t="shared" si="262"/>
        <v>2</v>
      </c>
      <c r="AE126" s="160">
        <f t="shared" si="263"/>
        <v>9.7716049382716061</v>
      </c>
      <c r="AF126" s="46">
        <f t="shared" si="264"/>
        <v>26</v>
      </c>
      <c r="AG126" s="183" t="str">
        <f t="shared" si="265"/>
        <v>Rattrapage</v>
      </c>
      <c r="AH126" s="213">
        <f>SaisieNote!AD131</f>
        <v>10.333333333333334</v>
      </c>
      <c r="AI126" s="214">
        <f t="shared" si="287"/>
        <v>5</v>
      </c>
      <c r="AJ126" s="215">
        <f>SaisieNote!AG131</f>
        <v>12</v>
      </c>
      <c r="AK126" s="214">
        <f t="shared" si="288"/>
        <v>5</v>
      </c>
      <c r="AL126" s="215">
        <f>SaisieNote!AJ131</f>
        <v>9.5</v>
      </c>
      <c r="AM126" s="184">
        <f t="shared" si="289"/>
        <v>0</v>
      </c>
      <c r="AN126" s="44">
        <f t="shared" si="267"/>
        <v>10.611111111111112</v>
      </c>
      <c r="AO126" s="186">
        <f t="shared" si="268"/>
        <v>15</v>
      </c>
      <c r="AP126" s="213">
        <f>SaisieNote!AL131</f>
        <v>8</v>
      </c>
      <c r="AQ126" s="213">
        <f t="shared" si="290"/>
        <v>0</v>
      </c>
      <c r="AR126" s="213">
        <f>SaisieNote!AN131</f>
        <v>10</v>
      </c>
      <c r="AS126" s="213">
        <f t="shared" si="291"/>
        <v>3</v>
      </c>
      <c r="AT126" s="213">
        <f>SaisieNote!AP131</f>
        <v>13</v>
      </c>
      <c r="AU126" s="184">
        <f t="shared" si="292"/>
        <v>3</v>
      </c>
      <c r="AV126" s="44">
        <f t="shared" si="270"/>
        <v>10.333333333333334</v>
      </c>
      <c r="AW126" s="186">
        <f t="shared" si="271"/>
        <v>9</v>
      </c>
      <c r="AX126" s="185">
        <f>SaisieNote!AR131</f>
        <v>10.5</v>
      </c>
      <c r="AY126" s="184">
        <f t="shared" si="293"/>
        <v>2</v>
      </c>
      <c r="AZ126" s="185">
        <f>SaisieNote!AT131</f>
        <v>13.5</v>
      </c>
      <c r="BA126" s="184">
        <f t="shared" si="294"/>
        <v>2</v>
      </c>
      <c r="BB126" s="185">
        <f>SaisieNote!AV131</f>
        <v>10</v>
      </c>
      <c r="BC126" s="184">
        <f t="shared" si="295"/>
        <v>2</v>
      </c>
      <c r="BD126" s="44">
        <f t="shared" si="273"/>
        <v>11.333333333333334</v>
      </c>
      <c r="BE126" s="186">
        <f t="shared" si="274"/>
        <v>6</v>
      </c>
      <c r="BF126" s="65">
        <f t="shared" si="275"/>
        <v>10.679012345679014</v>
      </c>
      <c r="BG126" s="61">
        <f t="shared" si="276"/>
        <v>30</v>
      </c>
      <c r="BH126" s="62">
        <f t="shared" si="277"/>
        <v>10.22530864197531</v>
      </c>
      <c r="BI126" s="61">
        <f t="shared" si="278"/>
        <v>60</v>
      </c>
      <c r="BJ126" s="81" t="str">
        <f t="shared" si="166"/>
        <v>Admis(e)</v>
      </c>
      <c r="BK126" s="291" t="s">
        <v>1191</v>
      </c>
      <c r="BL126" s="291" t="s">
        <v>1191</v>
      </c>
    </row>
    <row r="127" spans="1:64" s="266" customFormat="1" ht="20.25" customHeight="1">
      <c r="A127" s="284">
        <v>117</v>
      </c>
      <c r="B127" s="255" t="s">
        <v>1010</v>
      </c>
      <c r="C127" s="255" t="s">
        <v>1012</v>
      </c>
      <c r="D127" s="255" t="s">
        <v>15</v>
      </c>
      <c r="E127" s="255" t="s">
        <v>1011</v>
      </c>
      <c r="F127" s="255" t="s">
        <v>16</v>
      </c>
      <c r="G127" s="258">
        <f>SaisieNote!H132</f>
        <v>8.3333333333333339</v>
      </c>
      <c r="H127" s="257">
        <f t="shared" si="253"/>
        <v>0</v>
      </c>
      <c r="I127" s="258">
        <f>SaisieNote!K132</f>
        <v>15.166666666666666</v>
      </c>
      <c r="J127" s="257">
        <f t="shared" si="279"/>
        <v>5</v>
      </c>
      <c r="K127" s="258">
        <f>SaisieNote!N132</f>
        <v>10.166666666666666</v>
      </c>
      <c r="L127" s="257">
        <f t="shared" si="280"/>
        <v>5</v>
      </c>
      <c r="M127" s="259">
        <f t="shared" si="255"/>
        <v>11.222222222222221</v>
      </c>
      <c r="N127" s="257">
        <f t="shared" si="256"/>
        <v>15</v>
      </c>
      <c r="O127" s="258">
        <f>SaisieNote!P132</f>
        <v>15</v>
      </c>
      <c r="P127" s="257">
        <f t="shared" si="281"/>
        <v>3</v>
      </c>
      <c r="Q127" s="258">
        <f>SaisieNote!R132</f>
        <v>7.5</v>
      </c>
      <c r="R127" s="257">
        <f t="shared" si="282"/>
        <v>0</v>
      </c>
      <c r="S127" s="258">
        <f>SaisieNote!T132</f>
        <v>11</v>
      </c>
      <c r="T127" s="257">
        <f t="shared" si="283"/>
        <v>3</v>
      </c>
      <c r="U127" s="259">
        <f t="shared" si="258"/>
        <v>11.166666666666666</v>
      </c>
      <c r="V127" s="257">
        <f t="shared" si="259"/>
        <v>9</v>
      </c>
      <c r="W127" s="258">
        <f>SaisieNote!V132</f>
        <v>14.5</v>
      </c>
      <c r="X127" s="257">
        <f t="shared" si="284"/>
        <v>2</v>
      </c>
      <c r="Y127" s="258">
        <f>SaisieNote!X132</f>
        <v>5</v>
      </c>
      <c r="Z127" s="257">
        <f t="shared" si="285"/>
        <v>0</v>
      </c>
      <c r="AA127" s="258">
        <f>SaisieNote!Z132</f>
        <v>12</v>
      </c>
      <c r="AB127" s="257">
        <f t="shared" si="286"/>
        <v>2</v>
      </c>
      <c r="AC127" s="259">
        <f t="shared" si="261"/>
        <v>10.5</v>
      </c>
      <c r="AD127" s="257">
        <f t="shared" si="262"/>
        <v>6</v>
      </c>
      <c r="AE127" s="259">
        <f t="shared" si="263"/>
        <v>11.043209876543209</v>
      </c>
      <c r="AF127" s="260">
        <f t="shared" si="264"/>
        <v>30</v>
      </c>
      <c r="AG127" s="261" t="str">
        <f t="shared" si="265"/>
        <v>Admis(e)</v>
      </c>
      <c r="AH127" s="259">
        <f>SaisieNote!AD132</f>
        <v>11</v>
      </c>
      <c r="AI127" s="268">
        <f t="shared" si="287"/>
        <v>5</v>
      </c>
      <c r="AJ127" s="262">
        <f>SaisieNote!AG132</f>
        <v>9.3333333333333339</v>
      </c>
      <c r="AK127" s="268">
        <f t="shared" si="288"/>
        <v>0</v>
      </c>
      <c r="AL127" s="262">
        <f>SaisieNote!AJ132</f>
        <v>10.333333333333334</v>
      </c>
      <c r="AM127" s="263">
        <f t="shared" si="289"/>
        <v>5</v>
      </c>
      <c r="AN127" s="258">
        <f t="shared" si="267"/>
        <v>10.222222222222223</v>
      </c>
      <c r="AO127" s="264">
        <f t="shared" si="268"/>
        <v>15</v>
      </c>
      <c r="AP127" s="259">
        <f>SaisieNote!AL132</f>
        <v>5.5</v>
      </c>
      <c r="AQ127" s="259">
        <f t="shared" si="290"/>
        <v>0</v>
      </c>
      <c r="AR127" s="259">
        <f>SaisieNote!AN132</f>
        <v>11.5</v>
      </c>
      <c r="AS127" s="259">
        <f t="shared" si="291"/>
        <v>3</v>
      </c>
      <c r="AT127" s="259">
        <f>SaisieNote!AP132</f>
        <v>11</v>
      </c>
      <c r="AU127" s="263">
        <f t="shared" si="292"/>
        <v>3</v>
      </c>
      <c r="AV127" s="258">
        <f t="shared" si="270"/>
        <v>9.3333333333333339</v>
      </c>
      <c r="AW127" s="264">
        <f t="shared" si="271"/>
        <v>6</v>
      </c>
      <c r="AX127" s="267">
        <f>SaisieNote!AR132</f>
        <v>8.5</v>
      </c>
      <c r="AY127" s="263">
        <f t="shared" si="293"/>
        <v>0</v>
      </c>
      <c r="AZ127" s="267">
        <f>SaisieNote!AT132</f>
        <v>13.5</v>
      </c>
      <c r="BA127" s="263">
        <f t="shared" si="294"/>
        <v>2</v>
      </c>
      <c r="BB127" s="267">
        <f>SaisieNote!AV132</f>
        <v>13</v>
      </c>
      <c r="BC127" s="263">
        <f t="shared" si="295"/>
        <v>2</v>
      </c>
      <c r="BD127" s="258">
        <f t="shared" si="273"/>
        <v>11.666666666666666</v>
      </c>
      <c r="BE127" s="264">
        <f t="shared" si="274"/>
        <v>6</v>
      </c>
      <c r="BF127" s="258">
        <f t="shared" si="275"/>
        <v>10.246913580246915</v>
      </c>
      <c r="BG127" s="265">
        <f t="shared" si="276"/>
        <v>30</v>
      </c>
      <c r="BH127" s="262">
        <f t="shared" si="277"/>
        <v>10.645061728395062</v>
      </c>
      <c r="BI127" s="265">
        <f t="shared" si="278"/>
        <v>60</v>
      </c>
      <c r="BJ127" s="261" t="str">
        <f t="shared" si="166"/>
        <v>Admis(e)</v>
      </c>
      <c r="BK127" s="291" t="s">
        <v>1191</v>
      </c>
      <c r="BL127" s="291" t="s">
        <v>1191</v>
      </c>
    </row>
    <row r="128" spans="1:64" ht="20.25" customHeight="1">
      <c r="A128" s="284">
        <v>118</v>
      </c>
      <c r="B128" s="176" t="s">
        <v>1013</v>
      </c>
      <c r="C128" s="176" t="s">
        <v>1014</v>
      </c>
      <c r="D128" s="176" t="s">
        <v>1015</v>
      </c>
      <c r="E128" s="176" t="s">
        <v>889</v>
      </c>
      <c r="F128" s="176" t="s">
        <v>328</v>
      </c>
      <c r="G128" s="42">
        <f>SaisieNote!H133</f>
        <v>8.3333333333333339</v>
      </c>
      <c r="H128" s="43">
        <f t="shared" ref="H128:L139" si="296">IF(G128&gt;=9.995,5,0)</f>
        <v>0</v>
      </c>
      <c r="I128" s="42">
        <f>SaisieNote!K133</f>
        <v>10</v>
      </c>
      <c r="J128" s="43">
        <f t="shared" si="296"/>
        <v>5</v>
      </c>
      <c r="K128" s="42">
        <f>SaisieNote!N133</f>
        <v>12.166666666666666</v>
      </c>
      <c r="L128" s="43">
        <f t="shared" si="296"/>
        <v>5</v>
      </c>
      <c r="M128" s="59">
        <f t="shared" ref="M128:M143" si="297">((G128*4)+(I128*4)+(K128*4))/12</f>
        <v>10.166666666666666</v>
      </c>
      <c r="N128" s="45">
        <f t="shared" ref="N128:N143" si="298">IF(M128&gt;=9.995,15,H128+J128+L128)</f>
        <v>15</v>
      </c>
      <c r="O128" s="42">
        <f>SaisieNote!P133</f>
        <v>10</v>
      </c>
      <c r="P128" s="43">
        <f t="shared" ref="P128:T139" si="299">IF(O128&gt;=9.995,3,0)</f>
        <v>3</v>
      </c>
      <c r="Q128" s="42">
        <f>SaisieNote!R133</f>
        <v>8.5</v>
      </c>
      <c r="R128" s="43">
        <f t="shared" si="299"/>
        <v>0</v>
      </c>
      <c r="S128" s="42">
        <f>SaisieNote!T133</f>
        <v>7.5</v>
      </c>
      <c r="T128" s="43">
        <f t="shared" si="299"/>
        <v>0</v>
      </c>
      <c r="U128" s="59">
        <f t="shared" ref="U128:U143" si="300">((O128*3)+(Q128*3)+(S128*3))/9</f>
        <v>8.6666666666666661</v>
      </c>
      <c r="V128" s="45">
        <f t="shared" ref="V128:V143" si="301">IF(U128&gt;=9.995,9,P128+R128+T128)</f>
        <v>3</v>
      </c>
      <c r="W128" s="42">
        <f>SaisieNote!V133</f>
        <v>8</v>
      </c>
      <c r="X128" s="43">
        <f t="shared" ref="X128:AB139" si="302">IF(W128&gt;=9.995,2,0)</f>
        <v>0</v>
      </c>
      <c r="Y128" s="42">
        <f>SaisieNote!X133</f>
        <v>7</v>
      </c>
      <c r="Z128" s="43">
        <f t="shared" si="302"/>
        <v>0</v>
      </c>
      <c r="AA128" s="42">
        <f>SaisieNote!Z133</f>
        <v>8</v>
      </c>
      <c r="AB128" s="43">
        <f t="shared" si="302"/>
        <v>0</v>
      </c>
      <c r="AC128" s="59">
        <f t="shared" ref="AC128:AC143" si="303">((W128*2)+(Y128*2)+(AA128*2))/6</f>
        <v>7.666666666666667</v>
      </c>
      <c r="AD128" s="45">
        <f t="shared" ref="AD128:AD143" si="304">IF(AC128&gt;=9.995,6,X128+Z128+AB128)</f>
        <v>0</v>
      </c>
      <c r="AE128" s="160">
        <f t="shared" ref="AE128:AE143" si="305">((M128*12)+(U128*9)+(AC128*6))/27</f>
        <v>9.1111111111111107</v>
      </c>
      <c r="AF128" s="46">
        <f t="shared" ref="AF128:AF143" si="306">IF(AE128&gt;=9.995,30,N128+V128+AD128)</f>
        <v>18</v>
      </c>
      <c r="AG128" s="81" t="str">
        <f t="shared" ref="AG128:AG141" si="307">IF(AE128&gt;=9.995,"Admis(e)","Rattrapage")</f>
        <v>Rattrapage</v>
      </c>
      <c r="AH128" s="58">
        <f>SaisieNote!AD133</f>
        <v>8.1666666666666661</v>
      </c>
      <c r="AI128" s="216">
        <f t="shared" ref="AI128:AM139" si="308">IF(AH128&gt;=9.995,5,0)</f>
        <v>0</v>
      </c>
      <c r="AJ128" s="25">
        <f>SaisieNote!AG133</f>
        <v>9</v>
      </c>
      <c r="AK128" s="216">
        <f t="shared" si="308"/>
        <v>0</v>
      </c>
      <c r="AL128" s="25">
        <f>SaisieNote!AJ133</f>
        <v>11.666666666666666</v>
      </c>
      <c r="AM128" s="84">
        <f t="shared" si="308"/>
        <v>5</v>
      </c>
      <c r="AN128" s="44">
        <f t="shared" ref="AN128:AN143" si="309">((AH128*4)+(AJ128*4)+(AL128*4))/12</f>
        <v>9.6111111111111089</v>
      </c>
      <c r="AO128" s="85">
        <f t="shared" ref="AO128:AO143" si="310">IF(AN128&gt;=9.995,15,AI128+AK128+AM128)</f>
        <v>5</v>
      </c>
      <c r="AP128" s="213">
        <f>SaisieNote!AL133</f>
        <v>5.5</v>
      </c>
      <c r="AQ128" s="213">
        <f t="shared" ref="AQ128:AU139" si="311">IF(AP128&gt;=9.995,3,0)</f>
        <v>0</v>
      </c>
      <c r="AR128" s="213">
        <f>SaisieNote!AN133</f>
        <v>8.5</v>
      </c>
      <c r="AS128" s="213">
        <f t="shared" si="311"/>
        <v>0</v>
      </c>
      <c r="AT128" s="213">
        <f>SaisieNote!AP133</f>
        <v>10</v>
      </c>
      <c r="AU128" s="84">
        <f t="shared" si="311"/>
        <v>3</v>
      </c>
      <c r="AV128" s="44">
        <f t="shared" ref="AV128:AV143" si="312">((AP128*3)+(AR128*3)+(AT128*3))/9</f>
        <v>8</v>
      </c>
      <c r="AW128" s="85">
        <f t="shared" ref="AW128:AW143" si="313">IF(AV128&gt;=9.995,9,AQ128+AS128+AU128)</f>
        <v>3</v>
      </c>
      <c r="AX128" s="67">
        <f>SaisieNote!AR133</f>
        <v>11</v>
      </c>
      <c r="AY128" s="84">
        <f t="shared" ref="AY128:BC139" si="314">IF(AX128&gt;=9.995,2,0)</f>
        <v>2</v>
      </c>
      <c r="AZ128" s="67">
        <f>SaisieNote!AT133</f>
        <v>10</v>
      </c>
      <c r="BA128" s="84">
        <f t="shared" si="314"/>
        <v>2</v>
      </c>
      <c r="BB128" s="67">
        <f>SaisieNote!AV133</f>
        <v>12</v>
      </c>
      <c r="BC128" s="84">
        <f t="shared" si="314"/>
        <v>2</v>
      </c>
      <c r="BD128" s="44">
        <f t="shared" ref="BD128:BD143" si="315">((AX128*2)+(AZ128*2)+(BB128*2))/6</f>
        <v>11</v>
      </c>
      <c r="BE128" s="85">
        <f t="shared" ref="BE128:BE143" si="316">IF(BD128&gt;=9.995,6,AY128+BA128+BC128)</f>
        <v>6</v>
      </c>
      <c r="BF128" s="65">
        <f t="shared" ref="BF128:BF143" si="317">((AN128*12)+(AV128*9)+(BD128*6))/27</f>
        <v>9.3827160493827151</v>
      </c>
      <c r="BG128" s="61">
        <f t="shared" ref="BG128:BG143" si="318">IF(BF128&gt;=9.995,30,AO128+AW128+BE128)</f>
        <v>14</v>
      </c>
      <c r="BH128" s="62">
        <f t="shared" ref="BH128:BH143" si="319">(AE128+BF128)/2</f>
        <v>9.2469135802469129</v>
      </c>
      <c r="BI128" s="61">
        <f>IF(BH128&gt;=9.995,60,AF128+BG128)</f>
        <v>32</v>
      </c>
      <c r="BJ128" s="295" t="s">
        <v>500</v>
      </c>
      <c r="BK128" s="291" t="s">
        <v>1191</v>
      </c>
      <c r="BL128" s="291" t="s">
        <v>1191</v>
      </c>
    </row>
    <row r="129" spans="1:64" ht="20.25" customHeight="1">
      <c r="A129" s="284">
        <v>119</v>
      </c>
      <c r="B129" s="176" t="s">
        <v>1016</v>
      </c>
      <c r="C129" s="176" t="s">
        <v>1018</v>
      </c>
      <c r="D129" s="176" t="s">
        <v>968</v>
      </c>
      <c r="E129" s="176" t="s">
        <v>1017</v>
      </c>
      <c r="F129" s="176" t="s">
        <v>34</v>
      </c>
      <c r="G129" s="42">
        <f>SaisieNote!H134</f>
        <v>9.6666666666666661</v>
      </c>
      <c r="H129" s="43">
        <f t="shared" si="296"/>
        <v>0</v>
      </c>
      <c r="I129" s="42">
        <f>SaisieNote!K134</f>
        <v>11.666666666666666</v>
      </c>
      <c r="J129" s="43">
        <f t="shared" si="296"/>
        <v>5</v>
      </c>
      <c r="K129" s="42">
        <f>SaisieNote!N134</f>
        <v>12.333333333333334</v>
      </c>
      <c r="L129" s="43">
        <f t="shared" si="296"/>
        <v>5</v>
      </c>
      <c r="M129" s="59">
        <f t="shared" si="297"/>
        <v>11.222222222222221</v>
      </c>
      <c r="N129" s="45">
        <f t="shared" si="298"/>
        <v>15</v>
      </c>
      <c r="O129" s="42">
        <f>SaisieNote!P134</f>
        <v>14</v>
      </c>
      <c r="P129" s="43">
        <f t="shared" si="299"/>
        <v>3</v>
      </c>
      <c r="Q129" s="42">
        <f>SaisieNote!R134</f>
        <v>7.5</v>
      </c>
      <c r="R129" s="43">
        <f t="shared" si="299"/>
        <v>0</v>
      </c>
      <c r="S129" s="42">
        <f>SaisieNote!T134</f>
        <v>9</v>
      </c>
      <c r="T129" s="43">
        <f t="shared" si="299"/>
        <v>0</v>
      </c>
      <c r="U129" s="59">
        <f t="shared" si="300"/>
        <v>10.166666666666666</v>
      </c>
      <c r="V129" s="45">
        <f t="shared" si="301"/>
        <v>9</v>
      </c>
      <c r="W129" s="42">
        <f>SaisieNote!V134</f>
        <v>2.5</v>
      </c>
      <c r="X129" s="43">
        <f t="shared" si="302"/>
        <v>0</v>
      </c>
      <c r="Y129" s="42">
        <f>SaisieNote!X134</f>
        <v>8</v>
      </c>
      <c r="Z129" s="43">
        <f t="shared" si="302"/>
        <v>0</v>
      </c>
      <c r="AA129" s="42">
        <f>SaisieNote!Z134</f>
        <v>6</v>
      </c>
      <c r="AB129" s="43">
        <f t="shared" si="302"/>
        <v>0</v>
      </c>
      <c r="AC129" s="59">
        <f t="shared" si="303"/>
        <v>5.5</v>
      </c>
      <c r="AD129" s="45">
        <f t="shared" si="304"/>
        <v>0</v>
      </c>
      <c r="AE129" s="160">
        <f t="shared" si="305"/>
        <v>9.5987654320987641</v>
      </c>
      <c r="AF129" s="46">
        <f t="shared" si="306"/>
        <v>24</v>
      </c>
      <c r="AG129" s="81" t="str">
        <f t="shared" si="307"/>
        <v>Rattrapage</v>
      </c>
      <c r="AH129" s="58">
        <f>SaisieNote!AD134</f>
        <v>11.5</v>
      </c>
      <c r="AI129" s="216">
        <f t="shared" si="308"/>
        <v>5</v>
      </c>
      <c r="AJ129" s="25">
        <f>SaisieNote!AG134</f>
        <v>11.666666666666666</v>
      </c>
      <c r="AK129" s="216">
        <f t="shared" si="308"/>
        <v>5</v>
      </c>
      <c r="AL129" s="25">
        <f>SaisieNote!AJ134</f>
        <v>14.166666666666666</v>
      </c>
      <c r="AM129" s="84">
        <f t="shared" si="308"/>
        <v>5</v>
      </c>
      <c r="AN129" s="44">
        <f t="shared" si="309"/>
        <v>12.444444444444443</v>
      </c>
      <c r="AO129" s="85">
        <f t="shared" si="310"/>
        <v>15</v>
      </c>
      <c r="AP129" s="213">
        <f>SaisieNote!AL134</f>
        <v>8</v>
      </c>
      <c r="AQ129" s="213">
        <f t="shared" si="311"/>
        <v>0</v>
      </c>
      <c r="AR129" s="213">
        <f>SaisieNote!AN134</f>
        <v>9</v>
      </c>
      <c r="AS129" s="213">
        <f t="shared" si="311"/>
        <v>0</v>
      </c>
      <c r="AT129" s="213">
        <f>SaisieNote!AP134</f>
        <v>10</v>
      </c>
      <c r="AU129" s="84">
        <f t="shared" si="311"/>
        <v>3</v>
      </c>
      <c r="AV129" s="44">
        <f t="shared" si="312"/>
        <v>9</v>
      </c>
      <c r="AW129" s="85">
        <f t="shared" si="313"/>
        <v>3</v>
      </c>
      <c r="AX129" s="67">
        <f>SaisieNote!AR134</f>
        <v>10.5</v>
      </c>
      <c r="AY129" s="84">
        <f t="shared" si="314"/>
        <v>2</v>
      </c>
      <c r="AZ129" s="67">
        <f>SaisieNote!AT134</f>
        <v>14.5</v>
      </c>
      <c r="BA129" s="84">
        <f t="shared" si="314"/>
        <v>2</v>
      </c>
      <c r="BB129" s="67">
        <f>SaisieNote!AV134</f>
        <v>10</v>
      </c>
      <c r="BC129" s="84">
        <f t="shared" si="314"/>
        <v>2</v>
      </c>
      <c r="BD129" s="44">
        <f t="shared" si="315"/>
        <v>11.666666666666666</v>
      </c>
      <c r="BE129" s="85">
        <f t="shared" si="316"/>
        <v>6</v>
      </c>
      <c r="BF129" s="65">
        <f t="shared" si="317"/>
        <v>11.123456790123456</v>
      </c>
      <c r="BG129" s="61">
        <f t="shared" si="318"/>
        <v>30</v>
      </c>
      <c r="BH129" s="62">
        <f t="shared" si="319"/>
        <v>10.361111111111111</v>
      </c>
      <c r="BI129" s="61">
        <f t="shared" ref="BI129:BI143" si="320">IF(BH129&gt;=9.995,60,AF129+BG129)</f>
        <v>60</v>
      </c>
      <c r="BJ129" s="81" t="str">
        <f t="shared" si="166"/>
        <v>Admis(e)</v>
      </c>
      <c r="BK129" s="291" t="s">
        <v>1191</v>
      </c>
      <c r="BL129" s="291" t="s">
        <v>1191</v>
      </c>
    </row>
    <row r="130" spans="1:64" ht="20.25" customHeight="1">
      <c r="A130" s="284">
        <v>120</v>
      </c>
      <c r="B130" s="176" t="s">
        <v>1019</v>
      </c>
      <c r="C130" s="176" t="s">
        <v>473</v>
      </c>
      <c r="D130" s="176" t="s">
        <v>1021</v>
      </c>
      <c r="E130" s="176" t="s">
        <v>1020</v>
      </c>
      <c r="F130" s="176" t="s">
        <v>8</v>
      </c>
      <c r="G130" s="42">
        <f>SaisieNote!H135</f>
        <v>11.5</v>
      </c>
      <c r="H130" s="43">
        <f t="shared" si="296"/>
        <v>5</v>
      </c>
      <c r="I130" s="42">
        <f>SaisieNote!K135</f>
        <v>11.666666666666666</v>
      </c>
      <c r="J130" s="43">
        <f t="shared" si="296"/>
        <v>5</v>
      </c>
      <c r="K130" s="42">
        <f>SaisieNote!N135</f>
        <v>11</v>
      </c>
      <c r="L130" s="43">
        <f t="shared" si="296"/>
        <v>5</v>
      </c>
      <c r="M130" s="59">
        <f t="shared" si="297"/>
        <v>11.388888888888888</v>
      </c>
      <c r="N130" s="45">
        <f t="shared" si="298"/>
        <v>15</v>
      </c>
      <c r="O130" s="42">
        <f>SaisieNote!P135</f>
        <v>15</v>
      </c>
      <c r="P130" s="43">
        <f t="shared" si="299"/>
        <v>3</v>
      </c>
      <c r="Q130" s="42">
        <f>SaisieNote!R135</f>
        <v>9</v>
      </c>
      <c r="R130" s="43">
        <f t="shared" si="299"/>
        <v>0</v>
      </c>
      <c r="S130" s="42">
        <f>SaisieNote!T135</f>
        <v>10</v>
      </c>
      <c r="T130" s="43">
        <f t="shared" si="299"/>
        <v>3</v>
      </c>
      <c r="U130" s="59">
        <f t="shared" si="300"/>
        <v>11.333333333333334</v>
      </c>
      <c r="V130" s="45">
        <f t="shared" si="301"/>
        <v>9</v>
      </c>
      <c r="W130" s="42">
        <f>SaisieNote!V135</f>
        <v>8</v>
      </c>
      <c r="X130" s="43">
        <f t="shared" si="302"/>
        <v>0</v>
      </c>
      <c r="Y130" s="42">
        <f>SaisieNote!X135</f>
        <v>4</v>
      </c>
      <c r="Z130" s="43">
        <f t="shared" si="302"/>
        <v>0</v>
      </c>
      <c r="AA130" s="42">
        <f>SaisieNote!Z135</f>
        <v>11.5</v>
      </c>
      <c r="AB130" s="43">
        <f t="shared" si="302"/>
        <v>2</v>
      </c>
      <c r="AC130" s="59">
        <f t="shared" si="303"/>
        <v>7.833333333333333</v>
      </c>
      <c r="AD130" s="45">
        <f t="shared" si="304"/>
        <v>2</v>
      </c>
      <c r="AE130" s="160">
        <f t="shared" si="305"/>
        <v>10.580246913580245</v>
      </c>
      <c r="AF130" s="46">
        <f t="shared" si="306"/>
        <v>30</v>
      </c>
      <c r="AG130" s="81" t="str">
        <f t="shared" si="307"/>
        <v>Admis(e)</v>
      </c>
      <c r="AH130" s="58">
        <f>SaisieNote!AD135</f>
        <v>11.333333333333334</v>
      </c>
      <c r="AI130" s="216">
        <f t="shared" si="308"/>
        <v>5</v>
      </c>
      <c r="AJ130" s="25">
        <f>SaisieNote!AG135</f>
        <v>11.333333333333334</v>
      </c>
      <c r="AK130" s="216">
        <f t="shared" si="308"/>
        <v>5</v>
      </c>
      <c r="AL130" s="25">
        <f>SaisieNote!AJ135</f>
        <v>12.166666666666666</v>
      </c>
      <c r="AM130" s="84">
        <f t="shared" si="308"/>
        <v>5</v>
      </c>
      <c r="AN130" s="44">
        <f t="shared" si="309"/>
        <v>11.611111111111112</v>
      </c>
      <c r="AO130" s="85">
        <f t="shared" si="310"/>
        <v>15</v>
      </c>
      <c r="AP130" s="213">
        <f>SaisieNote!AL135</f>
        <v>10</v>
      </c>
      <c r="AQ130" s="213">
        <f t="shared" si="311"/>
        <v>3</v>
      </c>
      <c r="AR130" s="213">
        <f>SaisieNote!AN135</f>
        <v>6.5</v>
      </c>
      <c r="AS130" s="213">
        <f t="shared" si="311"/>
        <v>0</v>
      </c>
      <c r="AT130" s="213">
        <f>SaisieNote!AP135</f>
        <v>10</v>
      </c>
      <c r="AU130" s="84">
        <f t="shared" si="311"/>
        <v>3</v>
      </c>
      <c r="AV130" s="44">
        <f t="shared" si="312"/>
        <v>8.8333333333333339</v>
      </c>
      <c r="AW130" s="85">
        <f t="shared" si="313"/>
        <v>6</v>
      </c>
      <c r="AX130" s="67">
        <f>SaisieNote!AR135</f>
        <v>12.5</v>
      </c>
      <c r="AY130" s="84">
        <f t="shared" si="314"/>
        <v>2</v>
      </c>
      <c r="AZ130" s="67">
        <f>SaisieNote!AT135</f>
        <v>10</v>
      </c>
      <c r="BA130" s="84">
        <f t="shared" si="314"/>
        <v>2</v>
      </c>
      <c r="BB130" s="67">
        <f>SaisieNote!AV135</f>
        <v>6.5</v>
      </c>
      <c r="BC130" s="84">
        <f t="shared" si="314"/>
        <v>0</v>
      </c>
      <c r="BD130" s="44">
        <f t="shared" si="315"/>
        <v>9.6666666666666661</v>
      </c>
      <c r="BE130" s="85">
        <f t="shared" si="316"/>
        <v>4</v>
      </c>
      <c r="BF130" s="65">
        <f t="shared" si="317"/>
        <v>10.253086419753087</v>
      </c>
      <c r="BG130" s="61">
        <f t="shared" si="318"/>
        <v>30</v>
      </c>
      <c r="BH130" s="62">
        <f t="shared" si="319"/>
        <v>10.416666666666666</v>
      </c>
      <c r="BI130" s="61">
        <f t="shared" si="320"/>
        <v>60</v>
      </c>
      <c r="BJ130" s="81" t="str">
        <f t="shared" si="166"/>
        <v>Admis(e)</v>
      </c>
      <c r="BK130" s="291" t="s">
        <v>1191</v>
      </c>
      <c r="BL130" s="291" t="s">
        <v>1231</v>
      </c>
    </row>
    <row r="131" spans="1:64" ht="20.25" customHeight="1">
      <c r="A131" s="284">
        <v>121</v>
      </c>
      <c r="B131" s="176" t="s">
        <v>474</v>
      </c>
      <c r="C131" s="176" t="s">
        <v>475</v>
      </c>
      <c r="D131" s="176" t="s">
        <v>322</v>
      </c>
      <c r="E131" s="176" t="s">
        <v>1025</v>
      </c>
      <c r="F131" s="176" t="s">
        <v>7</v>
      </c>
      <c r="G131" s="42">
        <f>SaisieNote!H136</f>
        <v>12.5</v>
      </c>
      <c r="H131" s="43">
        <f t="shared" si="296"/>
        <v>5</v>
      </c>
      <c r="I131" s="42">
        <f>SaisieNote!K136</f>
        <v>7</v>
      </c>
      <c r="J131" s="43">
        <f t="shared" si="296"/>
        <v>0</v>
      </c>
      <c r="K131" s="42">
        <f>SaisieNote!N136</f>
        <v>11.83</v>
      </c>
      <c r="L131" s="43">
        <f t="shared" si="296"/>
        <v>5</v>
      </c>
      <c r="M131" s="59">
        <f t="shared" si="297"/>
        <v>10.443333333333333</v>
      </c>
      <c r="N131" s="45">
        <f t="shared" si="298"/>
        <v>15</v>
      </c>
      <c r="O131" s="42">
        <f>SaisieNote!P136</f>
        <v>10</v>
      </c>
      <c r="P131" s="43">
        <f t="shared" si="299"/>
        <v>3</v>
      </c>
      <c r="Q131" s="42">
        <f>SaisieNote!R136</f>
        <v>8</v>
      </c>
      <c r="R131" s="43">
        <f t="shared" si="299"/>
        <v>0</v>
      </c>
      <c r="S131" s="42">
        <f>SaisieNote!T136</f>
        <v>10</v>
      </c>
      <c r="T131" s="43">
        <f t="shared" si="299"/>
        <v>3</v>
      </c>
      <c r="U131" s="59">
        <f t="shared" si="300"/>
        <v>9.3333333333333339</v>
      </c>
      <c r="V131" s="45">
        <f t="shared" si="301"/>
        <v>6</v>
      </c>
      <c r="W131" s="42">
        <f>SaisieNote!V136</f>
        <v>6</v>
      </c>
      <c r="X131" s="43">
        <f t="shared" si="302"/>
        <v>0</v>
      </c>
      <c r="Y131" s="42">
        <f>SaisieNote!X136</f>
        <v>10</v>
      </c>
      <c r="Z131" s="43">
        <f t="shared" si="302"/>
        <v>2</v>
      </c>
      <c r="AA131" s="42">
        <f>SaisieNote!Z136</f>
        <v>9</v>
      </c>
      <c r="AB131" s="43">
        <f t="shared" si="302"/>
        <v>0</v>
      </c>
      <c r="AC131" s="59">
        <f t="shared" si="303"/>
        <v>8.3333333333333339</v>
      </c>
      <c r="AD131" s="45">
        <f t="shared" si="304"/>
        <v>2</v>
      </c>
      <c r="AE131" s="160">
        <f t="shared" si="305"/>
        <v>9.6044444444444448</v>
      </c>
      <c r="AF131" s="46">
        <f t="shared" si="306"/>
        <v>23</v>
      </c>
      <c r="AG131" s="81" t="str">
        <f t="shared" si="307"/>
        <v>Rattrapage</v>
      </c>
      <c r="AH131" s="58">
        <f>SaisieNote!AD136</f>
        <v>10.67</v>
      </c>
      <c r="AI131" s="216">
        <f t="shared" si="308"/>
        <v>5</v>
      </c>
      <c r="AJ131" s="25">
        <f>SaisieNote!AG136</f>
        <v>7</v>
      </c>
      <c r="AK131" s="216">
        <f t="shared" si="308"/>
        <v>0</v>
      </c>
      <c r="AL131" s="25">
        <f>SaisieNote!AJ136</f>
        <v>12.5</v>
      </c>
      <c r="AM131" s="84">
        <f t="shared" si="308"/>
        <v>5</v>
      </c>
      <c r="AN131" s="44">
        <f t="shared" si="309"/>
        <v>10.056666666666667</v>
      </c>
      <c r="AO131" s="85">
        <f t="shared" si="310"/>
        <v>15</v>
      </c>
      <c r="AP131" s="213">
        <f>SaisieNote!AL136</f>
        <v>10.5</v>
      </c>
      <c r="AQ131" s="213">
        <f t="shared" si="311"/>
        <v>3</v>
      </c>
      <c r="AR131" s="213">
        <f>SaisieNote!AN136</f>
        <v>12</v>
      </c>
      <c r="AS131" s="213">
        <f t="shared" si="311"/>
        <v>3</v>
      </c>
      <c r="AT131" s="213">
        <f>SaisieNote!AP136</f>
        <v>10</v>
      </c>
      <c r="AU131" s="84">
        <f t="shared" si="311"/>
        <v>3</v>
      </c>
      <c r="AV131" s="44">
        <f t="shared" si="312"/>
        <v>10.833333333333334</v>
      </c>
      <c r="AW131" s="85">
        <f t="shared" si="313"/>
        <v>9</v>
      </c>
      <c r="AX131" s="67">
        <f>SaisieNote!AR136</f>
        <v>10</v>
      </c>
      <c r="AY131" s="84">
        <f t="shared" si="314"/>
        <v>2</v>
      </c>
      <c r="AZ131" s="67">
        <f>SaisieNote!AT136</f>
        <v>10</v>
      </c>
      <c r="BA131" s="84">
        <f t="shared" si="314"/>
        <v>2</v>
      </c>
      <c r="BB131" s="67">
        <f>SaisieNote!AV136</f>
        <v>6</v>
      </c>
      <c r="BC131" s="84">
        <f t="shared" si="314"/>
        <v>0</v>
      </c>
      <c r="BD131" s="44">
        <f t="shared" si="315"/>
        <v>8.6666666666666661</v>
      </c>
      <c r="BE131" s="85">
        <f t="shared" si="316"/>
        <v>4</v>
      </c>
      <c r="BF131" s="65">
        <f t="shared" si="317"/>
        <v>10.006666666666668</v>
      </c>
      <c r="BG131" s="61">
        <f t="shared" si="318"/>
        <v>30</v>
      </c>
      <c r="BH131" s="62">
        <f t="shared" si="319"/>
        <v>9.8055555555555571</v>
      </c>
      <c r="BI131" s="61">
        <f t="shared" si="320"/>
        <v>53</v>
      </c>
      <c r="BJ131" s="295" t="s">
        <v>500</v>
      </c>
      <c r="BK131" s="291" t="s">
        <v>1191</v>
      </c>
      <c r="BL131" s="291" t="s">
        <v>1231</v>
      </c>
    </row>
    <row r="132" spans="1:64" ht="20.25" customHeight="1">
      <c r="A132" s="284">
        <v>122</v>
      </c>
      <c r="B132" s="176" t="s">
        <v>1026</v>
      </c>
      <c r="C132" s="176" t="s">
        <v>1028</v>
      </c>
      <c r="D132" s="176" t="s">
        <v>120</v>
      </c>
      <c r="E132" s="176" t="s">
        <v>1027</v>
      </c>
      <c r="F132" s="176" t="s">
        <v>8</v>
      </c>
      <c r="G132" s="42">
        <f>SaisieNote!H137</f>
        <v>8.5</v>
      </c>
      <c r="H132" s="43">
        <f t="shared" si="296"/>
        <v>0</v>
      </c>
      <c r="I132" s="42">
        <f>SaisieNote!K137</f>
        <v>8.3333333333333339</v>
      </c>
      <c r="J132" s="43">
        <f t="shared" si="296"/>
        <v>0</v>
      </c>
      <c r="K132" s="42">
        <f>SaisieNote!N137</f>
        <v>13.833333333333334</v>
      </c>
      <c r="L132" s="43">
        <f t="shared" si="296"/>
        <v>5</v>
      </c>
      <c r="M132" s="59">
        <f t="shared" si="297"/>
        <v>10.222222222222223</v>
      </c>
      <c r="N132" s="45">
        <f t="shared" si="298"/>
        <v>15</v>
      </c>
      <c r="O132" s="42">
        <f>SaisieNote!P137</f>
        <v>15</v>
      </c>
      <c r="P132" s="43">
        <f t="shared" si="299"/>
        <v>3</v>
      </c>
      <c r="Q132" s="42">
        <f>SaisieNote!R137</f>
        <v>5.5</v>
      </c>
      <c r="R132" s="43">
        <f t="shared" si="299"/>
        <v>0</v>
      </c>
      <c r="S132" s="42">
        <f>SaisieNote!T137</f>
        <v>9.5</v>
      </c>
      <c r="T132" s="43">
        <f t="shared" si="299"/>
        <v>0</v>
      </c>
      <c r="U132" s="59">
        <f t="shared" si="300"/>
        <v>10</v>
      </c>
      <c r="V132" s="45">
        <f t="shared" si="301"/>
        <v>9</v>
      </c>
      <c r="W132" s="42">
        <f>SaisieNote!V137</f>
        <v>8</v>
      </c>
      <c r="X132" s="43">
        <f t="shared" si="302"/>
        <v>0</v>
      </c>
      <c r="Y132" s="42">
        <f>SaisieNote!X137</f>
        <v>6</v>
      </c>
      <c r="Z132" s="43">
        <f t="shared" si="302"/>
        <v>0</v>
      </c>
      <c r="AA132" s="42">
        <f>SaisieNote!Z137</f>
        <v>15</v>
      </c>
      <c r="AB132" s="43">
        <f t="shared" si="302"/>
        <v>2</v>
      </c>
      <c r="AC132" s="59">
        <f t="shared" si="303"/>
        <v>9.6666666666666661</v>
      </c>
      <c r="AD132" s="45">
        <f t="shared" si="304"/>
        <v>2</v>
      </c>
      <c r="AE132" s="160">
        <f t="shared" si="305"/>
        <v>10.024691358024691</v>
      </c>
      <c r="AF132" s="46">
        <f t="shared" si="306"/>
        <v>30</v>
      </c>
      <c r="AG132" s="81" t="str">
        <f t="shared" si="307"/>
        <v>Admis(e)</v>
      </c>
      <c r="AH132" s="58">
        <f>SaisieNote!AD137</f>
        <v>7.666666666666667</v>
      </c>
      <c r="AI132" s="216">
        <f t="shared" si="308"/>
        <v>0</v>
      </c>
      <c r="AJ132" s="25">
        <f>SaisieNote!AG137</f>
        <v>9.3333333333333339</v>
      </c>
      <c r="AK132" s="216">
        <f t="shared" si="308"/>
        <v>0</v>
      </c>
      <c r="AL132" s="25">
        <f>SaisieNote!AJ137</f>
        <v>11.333333333333334</v>
      </c>
      <c r="AM132" s="84">
        <f t="shared" si="308"/>
        <v>5</v>
      </c>
      <c r="AN132" s="44">
        <f t="shared" si="309"/>
        <v>9.4444444444444446</v>
      </c>
      <c r="AO132" s="85">
        <f t="shared" si="310"/>
        <v>5</v>
      </c>
      <c r="AP132" s="213">
        <f>SaisieNote!AL137</f>
        <v>3</v>
      </c>
      <c r="AQ132" s="213">
        <f t="shared" si="311"/>
        <v>0</v>
      </c>
      <c r="AR132" s="213">
        <f>SaisieNote!AN137</f>
        <v>10</v>
      </c>
      <c r="AS132" s="213">
        <f t="shared" si="311"/>
        <v>3</v>
      </c>
      <c r="AT132" s="213">
        <f>SaisieNote!AP137</f>
        <v>10</v>
      </c>
      <c r="AU132" s="84">
        <f t="shared" si="311"/>
        <v>3</v>
      </c>
      <c r="AV132" s="44">
        <f t="shared" si="312"/>
        <v>7.666666666666667</v>
      </c>
      <c r="AW132" s="85">
        <f t="shared" si="313"/>
        <v>6</v>
      </c>
      <c r="AX132" s="67">
        <f>SaisieNote!AR137</f>
        <v>10</v>
      </c>
      <c r="AY132" s="84">
        <f t="shared" si="314"/>
        <v>2</v>
      </c>
      <c r="AZ132" s="67">
        <f>SaisieNote!AT137</f>
        <v>13.5</v>
      </c>
      <c r="BA132" s="84">
        <f t="shared" si="314"/>
        <v>2</v>
      </c>
      <c r="BB132" s="67">
        <f>SaisieNote!AV137</f>
        <v>7</v>
      </c>
      <c r="BC132" s="84">
        <f t="shared" si="314"/>
        <v>0</v>
      </c>
      <c r="BD132" s="44">
        <f t="shared" si="315"/>
        <v>10.166666666666666</v>
      </c>
      <c r="BE132" s="85">
        <f t="shared" si="316"/>
        <v>6</v>
      </c>
      <c r="BF132" s="65">
        <f t="shared" si="317"/>
        <v>9.0123456790123466</v>
      </c>
      <c r="BG132" s="61">
        <f t="shared" si="318"/>
        <v>17</v>
      </c>
      <c r="BH132" s="62">
        <f t="shared" si="319"/>
        <v>9.518518518518519</v>
      </c>
      <c r="BI132" s="61">
        <f t="shared" si="320"/>
        <v>47</v>
      </c>
      <c r="BJ132" s="81" t="str">
        <f t="shared" si="166"/>
        <v>Ajourné(e )</v>
      </c>
      <c r="BK132" s="291" t="s">
        <v>1191</v>
      </c>
      <c r="BL132" s="291" t="s">
        <v>1191</v>
      </c>
    </row>
    <row r="133" spans="1:64" s="266" customFormat="1" ht="20.25" customHeight="1">
      <c r="A133" s="284">
        <v>123</v>
      </c>
      <c r="B133" s="255" t="s">
        <v>1029</v>
      </c>
      <c r="C133" s="255" t="s">
        <v>1031</v>
      </c>
      <c r="D133" s="255" t="s">
        <v>758</v>
      </c>
      <c r="E133" s="255" t="s">
        <v>1030</v>
      </c>
      <c r="F133" s="255" t="s">
        <v>112</v>
      </c>
      <c r="G133" s="258">
        <f>SaisieNote!H138</f>
        <v>5.333333333333333</v>
      </c>
      <c r="H133" s="257">
        <f t="shared" si="296"/>
        <v>0</v>
      </c>
      <c r="I133" s="258">
        <f>SaisieNote!K138</f>
        <v>8.8333333333333339</v>
      </c>
      <c r="J133" s="257">
        <f t="shared" si="296"/>
        <v>0</v>
      </c>
      <c r="K133" s="258">
        <f>SaisieNote!N138</f>
        <v>8.3333333333333339</v>
      </c>
      <c r="L133" s="257">
        <f t="shared" si="296"/>
        <v>0</v>
      </c>
      <c r="M133" s="259">
        <f t="shared" si="297"/>
        <v>7.5</v>
      </c>
      <c r="N133" s="257">
        <f t="shared" si="298"/>
        <v>0</v>
      </c>
      <c r="O133" s="258">
        <f>SaisieNote!P138</f>
        <v>13</v>
      </c>
      <c r="P133" s="257">
        <f t="shared" si="299"/>
        <v>3</v>
      </c>
      <c r="Q133" s="258">
        <f>SaisieNote!R138</f>
        <v>10</v>
      </c>
      <c r="R133" s="257">
        <f t="shared" si="299"/>
        <v>3</v>
      </c>
      <c r="S133" s="258">
        <f>SaisieNote!T138</f>
        <v>7</v>
      </c>
      <c r="T133" s="257">
        <f t="shared" si="299"/>
        <v>0</v>
      </c>
      <c r="U133" s="259">
        <f t="shared" si="300"/>
        <v>10</v>
      </c>
      <c r="V133" s="257">
        <f t="shared" si="301"/>
        <v>9</v>
      </c>
      <c r="W133" s="258">
        <f>SaisieNote!V138</f>
        <v>8.5</v>
      </c>
      <c r="X133" s="257">
        <f t="shared" si="302"/>
        <v>0</v>
      </c>
      <c r="Y133" s="258">
        <f>SaisieNote!X138</f>
        <v>4</v>
      </c>
      <c r="Z133" s="257">
        <f t="shared" si="302"/>
        <v>0</v>
      </c>
      <c r="AA133" s="258">
        <f>SaisieNote!Z138</f>
        <v>10</v>
      </c>
      <c r="AB133" s="257">
        <f t="shared" si="302"/>
        <v>2</v>
      </c>
      <c r="AC133" s="259">
        <f t="shared" si="303"/>
        <v>7.5</v>
      </c>
      <c r="AD133" s="257">
        <f t="shared" si="304"/>
        <v>2</v>
      </c>
      <c r="AE133" s="259">
        <f t="shared" si="305"/>
        <v>8.3333333333333339</v>
      </c>
      <c r="AF133" s="260">
        <f t="shared" si="306"/>
        <v>11</v>
      </c>
      <c r="AG133" s="261" t="str">
        <f t="shared" si="307"/>
        <v>Rattrapage</v>
      </c>
      <c r="AH133" s="259">
        <f>SaisieNote!AD138</f>
        <v>7.166666666666667</v>
      </c>
      <c r="AI133" s="268">
        <f t="shared" si="308"/>
        <v>0</v>
      </c>
      <c r="AJ133" s="262">
        <f>SaisieNote!AG138</f>
        <v>5.333333333333333</v>
      </c>
      <c r="AK133" s="268">
        <f t="shared" si="308"/>
        <v>0</v>
      </c>
      <c r="AL133" s="262">
        <f>SaisieNote!AJ138</f>
        <v>13.166666666666666</v>
      </c>
      <c r="AM133" s="263">
        <f t="shared" si="308"/>
        <v>5</v>
      </c>
      <c r="AN133" s="258">
        <f t="shared" si="309"/>
        <v>8.5555555555555554</v>
      </c>
      <c r="AO133" s="264">
        <f t="shared" si="310"/>
        <v>5</v>
      </c>
      <c r="AP133" s="259">
        <f>SaisieNote!AL138</f>
        <v>2.5</v>
      </c>
      <c r="AQ133" s="259">
        <f t="shared" si="311"/>
        <v>0</v>
      </c>
      <c r="AR133" s="259">
        <f>SaisieNote!AN138</f>
        <v>9</v>
      </c>
      <c r="AS133" s="259">
        <f t="shared" si="311"/>
        <v>0</v>
      </c>
      <c r="AT133" s="259">
        <f>SaisieNote!AP138</f>
        <v>8</v>
      </c>
      <c r="AU133" s="263">
        <f t="shared" si="311"/>
        <v>0</v>
      </c>
      <c r="AV133" s="258">
        <f t="shared" si="312"/>
        <v>6.5</v>
      </c>
      <c r="AW133" s="264">
        <f t="shared" si="313"/>
        <v>0</v>
      </c>
      <c r="AX133" s="267">
        <f>SaisieNote!AR138</f>
        <v>4</v>
      </c>
      <c r="AY133" s="263">
        <f t="shared" si="314"/>
        <v>0</v>
      </c>
      <c r="AZ133" s="267">
        <f>SaisieNote!AT138</f>
        <v>6</v>
      </c>
      <c r="BA133" s="263">
        <f t="shared" si="314"/>
        <v>0</v>
      </c>
      <c r="BB133" s="267">
        <f>SaisieNote!AV138</f>
        <v>10</v>
      </c>
      <c r="BC133" s="263">
        <f t="shared" si="314"/>
        <v>2</v>
      </c>
      <c r="BD133" s="258">
        <f t="shared" si="315"/>
        <v>6.666666666666667</v>
      </c>
      <c r="BE133" s="264">
        <f t="shared" si="316"/>
        <v>2</v>
      </c>
      <c r="BF133" s="258">
        <f t="shared" si="317"/>
        <v>7.4506172839506171</v>
      </c>
      <c r="BG133" s="265">
        <f t="shared" si="318"/>
        <v>7</v>
      </c>
      <c r="BH133" s="262">
        <f t="shared" si="319"/>
        <v>7.8919753086419755</v>
      </c>
      <c r="BI133" s="265">
        <f t="shared" si="320"/>
        <v>18</v>
      </c>
      <c r="BJ133" s="261" t="str">
        <f t="shared" si="166"/>
        <v>Ajourné(e )</v>
      </c>
      <c r="BK133" s="291" t="s">
        <v>1191</v>
      </c>
      <c r="BL133" s="291" t="s">
        <v>1191</v>
      </c>
    </row>
    <row r="134" spans="1:64" s="266" customFormat="1" ht="20.25" customHeight="1">
      <c r="A134" s="284">
        <v>124</v>
      </c>
      <c r="B134" s="255" t="s">
        <v>1032</v>
      </c>
      <c r="C134" s="255" t="s">
        <v>1033</v>
      </c>
      <c r="D134" s="255" t="s">
        <v>1034</v>
      </c>
      <c r="E134" s="255" t="s">
        <v>670</v>
      </c>
      <c r="F134" s="255" t="s">
        <v>34</v>
      </c>
      <c r="G134" s="258">
        <f>SaisieNote!H139</f>
        <v>6.666666666666667</v>
      </c>
      <c r="H134" s="257">
        <f t="shared" si="296"/>
        <v>0</v>
      </c>
      <c r="I134" s="258">
        <f>SaisieNote!K139</f>
        <v>12</v>
      </c>
      <c r="J134" s="257">
        <f t="shared" si="296"/>
        <v>5</v>
      </c>
      <c r="K134" s="258">
        <f>SaisieNote!N139</f>
        <v>11.666666666666666</v>
      </c>
      <c r="L134" s="257">
        <f t="shared" si="296"/>
        <v>5</v>
      </c>
      <c r="M134" s="259">
        <f t="shared" si="297"/>
        <v>10.111111111111112</v>
      </c>
      <c r="N134" s="257">
        <f t="shared" si="298"/>
        <v>15</v>
      </c>
      <c r="O134" s="258">
        <f>SaisieNote!P139</f>
        <v>14</v>
      </c>
      <c r="P134" s="257">
        <f t="shared" si="299"/>
        <v>3</v>
      </c>
      <c r="Q134" s="258">
        <f>SaisieNote!R139</f>
        <v>7.5</v>
      </c>
      <c r="R134" s="257">
        <f t="shared" si="299"/>
        <v>0</v>
      </c>
      <c r="S134" s="258">
        <f>SaisieNote!T139</f>
        <v>10</v>
      </c>
      <c r="T134" s="257">
        <f t="shared" si="299"/>
        <v>3</v>
      </c>
      <c r="U134" s="259">
        <f t="shared" si="300"/>
        <v>10.5</v>
      </c>
      <c r="V134" s="257">
        <f t="shared" si="301"/>
        <v>9</v>
      </c>
      <c r="W134" s="258">
        <f>SaisieNote!V139</f>
        <v>6.5</v>
      </c>
      <c r="X134" s="257">
        <f t="shared" si="302"/>
        <v>0</v>
      </c>
      <c r="Y134" s="258">
        <f>SaisieNote!X139</f>
        <v>5</v>
      </c>
      <c r="Z134" s="257">
        <f t="shared" si="302"/>
        <v>0</v>
      </c>
      <c r="AA134" s="258">
        <f>SaisieNote!Z139</f>
        <v>2</v>
      </c>
      <c r="AB134" s="257">
        <f t="shared" si="302"/>
        <v>0</v>
      </c>
      <c r="AC134" s="259">
        <f t="shared" si="303"/>
        <v>4.5</v>
      </c>
      <c r="AD134" s="257">
        <f t="shared" si="304"/>
        <v>0</v>
      </c>
      <c r="AE134" s="259">
        <f t="shared" si="305"/>
        <v>8.9938271604938276</v>
      </c>
      <c r="AF134" s="260">
        <f t="shared" si="306"/>
        <v>24</v>
      </c>
      <c r="AG134" s="261" t="str">
        <f t="shared" si="307"/>
        <v>Rattrapage</v>
      </c>
      <c r="AH134" s="259">
        <f>SaisieNote!AD139</f>
        <v>7.833333333333333</v>
      </c>
      <c r="AI134" s="268">
        <f t="shared" si="308"/>
        <v>0</v>
      </c>
      <c r="AJ134" s="262">
        <f>SaisieNote!AG139</f>
        <v>3.5</v>
      </c>
      <c r="AK134" s="268">
        <f t="shared" si="308"/>
        <v>0</v>
      </c>
      <c r="AL134" s="262">
        <f>SaisieNote!AJ139</f>
        <v>14.833333333333334</v>
      </c>
      <c r="AM134" s="263">
        <f t="shared" si="308"/>
        <v>5</v>
      </c>
      <c r="AN134" s="258">
        <f t="shared" si="309"/>
        <v>8.7222222222222214</v>
      </c>
      <c r="AO134" s="264">
        <f t="shared" si="310"/>
        <v>5</v>
      </c>
      <c r="AP134" s="259">
        <f>SaisieNote!AL139</f>
        <v>6</v>
      </c>
      <c r="AQ134" s="259">
        <f t="shared" si="311"/>
        <v>0</v>
      </c>
      <c r="AR134" s="259">
        <f>SaisieNote!AN139</f>
        <v>7.5</v>
      </c>
      <c r="AS134" s="259">
        <f t="shared" si="311"/>
        <v>0</v>
      </c>
      <c r="AT134" s="259">
        <f>SaisieNote!AP139</f>
        <v>9</v>
      </c>
      <c r="AU134" s="263">
        <f t="shared" si="311"/>
        <v>0</v>
      </c>
      <c r="AV134" s="258">
        <f t="shared" si="312"/>
        <v>7.5</v>
      </c>
      <c r="AW134" s="264">
        <f t="shared" si="313"/>
        <v>0</v>
      </c>
      <c r="AX134" s="267">
        <f>SaisieNote!AR139</f>
        <v>4</v>
      </c>
      <c r="AY134" s="263">
        <f t="shared" si="314"/>
        <v>0</v>
      </c>
      <c r="AZ134" s="267">
        <f>SaisieNote!AT139</f>
        <v>13.5</v>
      </c>
      <c r="BA134" s="263">
        <f t="shared" si="314"/>
        <v>2</v>
      </c>
      <c r="BB134" s="267">
        <f>SaisieNote!AV139</f>
        <v>6</v>
      </c>
      <c r="BC134" s="263">
        <f t="shared" si="314"/>
        <v>0</v>
      </c>
      <c r="BD134" s="258">
        <f t="shared" si="315"/>
        <v>7.833333333333333</v>
      </c>
      <c r="BE134" s="264">
        <f t="shared" si="316"/>
        <v>2</v>
      </c>
      <c r="BF134" s="258">
        <f t="shared" si="317"/>
        <v>8.1172839506172831</v>
      </c>
      <c r="BG134" s="265">
        <f t="shared" si="318"/>
        <v>7</v>
      </c>
      <c r="BH134" s="262">
        <f t="shared" si="319"/>
        <v>8.5555555555555554</v>
      </c>
      <c r="BI134" s="265">
        <f t="shared" si="320"/>
        <v>31</v>
      </c>
      <c r="BJ134" s="261" t="str">
        <f t="shared" si="166"/>
        <v>Ajourné(e )</v>
      </c>
      <c r="BK134" s="291" t="s">
        <v>1191</v>
      </c>
      <c r="BL134" s="291" t="s">
        <v>1191</v>
      </c>
    </row>
    <row r="135" spans="1:64" ht="20.25" customHeight="1">
      <c r="A135" s="284">
        <v>125</v>
      </c>
      <c r="B135" s="176" t="s">
        <v>476</v>
      </c>
      <c r="C135" s="176" t="s">
        <v>123</v>
      </c>
      <c r="D135" s="176" t="s">
        <v>113</v>
      </c>
      <c r="E135" s="176" t="s">
        <v>1035</v>
      </c>
      <c r="F135" s="176" t="s">
        <v>437</v>
      </c>
      <c r="G135" s="42">
        <f>SaisieNote!H140</f>
        <v>13.17</v>
      </c>
      <c r="H135" s="43">
        <f t="shared" si="296"/>
        <v>5</v>
      </c>
      <c r="I135" s="42">
        <f>SaisieNote!K140</f>
        <v>11.5</v>
      </c>
      <c r="J135" s="43">
        <f t="shared" si="296"/>
        <v>5</v>
      </c>
      <c r="K135" s="42">
        <f>SaisieNote!N140</f>
        <v>11</v>
      </c>
      <c r="L135" s="43">
        <f t="shared" si="296"/>
        <v>5</v>
      </c>
      <c r="M135" s="59">
        <f t="shared" si="297"/>
        <v>11.89</v>
      </c>
      <c r="N135" s="45">
        <f t="shared" si="298"/>
        <v>15</v>
      </c>
      <c r="O135" s="42">
        <f>SaisieNote!P140</f>
        <v>11.5</v>
      </c>
      <c r="P135" s="43">
        <f t="shared" si="299"/>
        <v>3</v>
      </c>
      <c r="Q135" s="42">
        <f>SaisieNote!R140</f>
        <v>10</v>
      </c>
      <c r="R135" s="43">
        <f t="shared" si="299"/>
        <v>3</v>
      </c>
      <c r="S135" s="42">
        <f>SaisieNote!T140</f>
        <v>10</v>
      </c>
      <c r="T135" s="43">
        <f t="shared" si="299"/>
        <v>3</v>
      </c>
      <c r="U135" s="59">
        <f t="shared" si="300"/>
        <v>10.5</v>
      </c>
      <c r="V135" s="45">
        <f t="shared" si="301"/>
        <v>9</v>
      </c>
      <c r="W135" s="42">
        <f>SaisieNote!V140</f>
        <v>11</v>
      </c>
      <c r="X135" s="43">
        <f t="shared" si="302"/>
        <v>2</v>
      </c>
      <c r="Y135" s="42">
        <f>SaisieNote!X140</f>
        <v>10</v>
      </c>
      <c r="Z135" s="43">
        <f t="shared" si="302"/>
        <v>2</v>
      </c>
      <c r="AA135" s="42">
        <f>SaisieNote!Z140</f>
        <v>10</v>
      </c>
      <c r="AB135" s="43">
        <f t="shared" si="302"/>
        <v>2</v>
      </c>
      <c r="AC135" s="59">
        <f t="shared" si="303"/>
        <v>10.333333333333334</v>
      </c>
      <c r="AD135" s="45">
        <f t="shared" si="304"/>
        <v>6</v>
      </c>
      <c r="AE135" s="160">
        <f t="shared" si="305"/>
        <v>11.08074074074074</v>
      </c>
      <c r="AF135" s="46">
        <f t="shared" si="306"/>
        <v>30</v>
      </c>
      <c r="AG135" s="81" t="str">
        <f t="shared" si="307"/>
        <v>Admis(e)</v>
      </c>
      <c r="AH135" s="58">
        <f>SaisieNote!AD140</f>
        <v>10.67</v>
      </c>
      <c r="AI135" s="216">
        <f t="shared" si="308"/>
        <v>5</v>
      </c>
      <c r="AJ135" s="25">
        <f>SaisieNote!AG140</f>
        <v>10</v>
      </c>
      <c r="AK135" s="216">
        <f t="shared" si="308"/>
        <v>5</v>
      </c>
      <c r="AL135" s="25">
        <f>SaisieNote!AJ140</f>
        <v>13.17</v>
      </c>
      <c r="AM135" s="84">
        <f t="shared" si="308"/>
        <v>5</v>
      </c>
      <c r="AN135" s="44">
        <f t="shared" si="309"/>
        <v>11.280000000000001</v>
      </c>
      <c r="AO135" s="85">
        <f t="shared" si="310"/>
        <v>15</v>
      </c>
      <c r="AP135" s="213">
        <f>SaisieNote!AL140</f>
        <v>12.5</v>
      </c>
      <c r="AQ135" s="213">
        <f t="shared" si="311"/>
        <v>3</v>
      </c>
      <c r="AR135" s="213">
        <f>SaisieNote!AN140</f>
        <v>10</v>
      </c>
      <c r="AS135" s="213">
        <f t="shared" si="311"/>
        <v>3</v>
      </c>
      <c r="AT135" s="213">
        <f>SaisieNote!AP140</f>
        <v>7</v>
      </c>
      <c r="AU135" s="84">
        <f t="shared" si="311"/>
        <v>0</v>
      </c>
      <c r="AV135" s="44">
        <f t="shared" si="312"/>
        <v>9.8333333333333339</v>
      </c>
      <c r="AW135" s="85">
        <f t="shared" si="313"/>
        <v>6</v>
      </c>
      <c r="AX135" s="67">
        <f>SaisieNote!AR140</f>
        <v>8</v>
      </c>
      <c r="AY135" s="84">
        <f t="shared" si="314"/>
        <v>0</v>
      </c>
      <c r="AZ135" s="67">
        <f>SaisieNote!AT140</f>
        <v>6.5</v>
      </c>
      <c r="BA135" s="84">
        <f t="shared" si="314"/>
        <v>0</v>
      </c>
      <c r="BB135" s="67">
        <f>SaisieNote!AV140</f>
        <v>13</v>
      </c>
      <c r="BC135" s="84">
        <f t="shared" si="314"/>
        <v>2</v>
      </c>
      <c r="BD135" s="44">
        <f t="shared" si="315"/>
        <v>9.1666666666666661</v>
      </c>
      <c r="BE135" s="85">
        <f t="shared" si="316"/>
        <v>2</v>
      </c>
      <c r="BF135" s="65">
        <f t="shared" si="317"/>
        <v>10.328148148148149</v>
      </c>
      <c r="BG135" s="61">
        <f t="shared" si="318"/>
        <v>30</v>
      </c>
      <c r="BH135" s="62">
        <f t="shared" si="319"/>
        <v>10.704444444444444</v>
      </c>
      <c r="BI135" s="61">
        <f t="shared" si="320"/>
        <v>60</v>
      </c>
      <c r="BJ135" s="81" t="str">
        <f t="shared" si="166"/>
        <v>Admis(e)</v>
      </c>
      <c r="BK135" s="291" t="s">
        <v>1191</v>
      </c>
      <c r="BL135" s="291" t="s">
        <v>1231</v>
      </c>
    </row>
    <row r="136" spans="1:64" ht="20.25" customHeight="1">
      <c r="A136" s="284">
        <v>126</v>
      </c>
      <c r="B136" s="176" t="s">
        <v>126</v>
      </c>
      <c r="C136" s="176" t="s">
        <v>127</v>
      </c>
      <c r="D136" s="176" t="s">
        <v>128</v>
      </c>
      <c r="E136" s="176" t="s">
        <v>1036</v>
      </c>
      <c r="F136" s="176" t="s">
        <v>5</v>
      </c>
      <c r="G136" s="42">
        <f>SaisieNote!H141</f>
        <v>10</v>
      </c>
      <c r="H136" s="43">
        <f t="shared" si="296"/>
        <v>5</v>
      </c>
      <c r="I136" s="42">
        <f>SaisieNote!K141</f>
        <v>6.666666666666667</v>
      </c>
      <c r="J136" s="43">
        <f t="shared" si="296"/>
        <v>0</v>
      </c>
      <c r="K136" s="42">
        <f>SaisieNote!N141</f>
        <v>7.5</v>
      </c>
      <c r="L136" s="43">
        <f t="shared" si="296"/>
        <v>0</v>
      </c>
      <c r="M136" s="59">
        <f t="shared" si="297"/>
        <v>8.0555555555555554</v>
      </c>
      <c r="N136" s="45">
        <f t="shared" si="298"/>
        <v>5</v>
      </c>
      <c r="O136" s="42">
        <f>SaisieNote!P141</f>
        <v>7</v>
      </c>
      <c r="P136" s="43">
        <f t="shared" si="299"/>
        <v>0</v>
      </c>
      <c r="Q136" s="42">
        <f>SaisieNote!R141</f>
        <v>10</v>
      </c>
      <c r="R136" s="43">
        <f t="shared" si="299"/>
        <v>3</v>
      </c>
      <c r="S136" s="42">
        <f>SaisieNote!T141</f>
        <v>6.5</v>
      </c>
      <c r="T136" s="43">
        <f t="shared" si="299"/>
        <v>0</v>
      </c>
      <c r="U136" s="59">
        <f t="shared" si="300"/>
        <v>7.833333333333333</v>
      </c>
      <c r="V136" s="45">
        <f t="shared" si="301"/>
        <v>3</v>
      </c>
      <c r="W136" s="42">
        <f>SaisieNote!V141</f>
        <v>11.5</v>
      </c>
      <c r="X136" s="43">
        <f t="shared" si="302"/>
        <v>2</v>
      </c>
      <c r="Y136" s="42">
        <f>SaisieNote!X141</f>
        <v>10</v>
      </c>
      <c r="Z136" s="43">
        <f t="shared" si="302"/>
        <v>2</v>
      </c>
      <c r="AA136" s="42">
        <f>SaisieNote!Z141</f>
        <v>9</v>
      </c>
      <c r="AB136" s="43">
        <f t="shared" si="302"/>
        <v>0</v>
      </c>
      <c r="AC136" s="59">
        <f t="shared" si="303"/>
        <v>10.166666666666666</v>
      </c>
      <c r="AD136" s="45">
        <f t="shared" si="304"/>
        <v>6</v>
      </c>
      <c r="AE136" s="160">
        <f t="shared" si="305"/>
        <v>8.4506172839506171</v>
      </c>
      <c r="AF136" s="46">
        <f t="shared" si="306"/>
        <v>14</v>
      </c>
      <c r="AG136" s="81" t="str">
        <f t="shared" si="307"/>
        <v>Rattrapage</v>
      </c>
      <c r="AH136" s="58" t="e">
        <f>SaisieNote!AD141</f>
        <v>#VALUE!</v>
      </c>
      <c r="AI136" s="216" t="e">
        <f t="shared" si="308"/>
        <v>#VALUE!</v>
      </c>
      <c r="AJ136" s="25" t="str">
        <f>SaisieNote!AG141</f>
        <v>Exclu</v>
      </c>
      <c r="AK136" s="216">
        <f t="shared" si="308"/>
        <v>5</v>
      </c>
      <c r="AL136" s="25" t="e">
        <f>SaisieNote!AJ141</f>
        <v>#VALUE!</v>
      </c>
      <c r="AM136" s="84" t="e">
        <f t="shared" si="308"/>
        <v>#VALUE!</v>
      </c>
      <c r="AN136" s="44" t="e">
        <f t="shared" si="309"/>
        <v>#VALUE!</v>
      </c>
      <c r="AO136" s="85" t="e">
        <f t="shared" si="310"/>
        <v>#VALUE!</v>
      </c>
      <c r="AP136" s="213" t="str">
        <f>SaisieNote!AL141</f>
        <v>\</v>
      </c>
      <c r="AQ136" s="213">
        <f t="shared" si="311"/>
        <v>3</v>
      </c>
      <c r="AR136" s="213" t="str">
        <f>SaisieNote!AN141</f>
        <v>Abs</v>
      </c>
      <c r="AS136" s="213">
        <f t="shared" si="311"/>
        <v>3</v>
      </c>
      <c r="AT136" s="213" t="str">
        <f>SaisieNote!AP141</f>
        <v>\</v>
      </c>
      <c r="AU136" s="84">
        <f t="shared" si="311"/>
        <v>3</v>
      </c>
      <c r="AV136" s="44" t="e">
        <f t="shared" si="312"/>
        <v>#VALUE!</v>
      </c>
      <c r="AW136" s="85" t="e">
        <f t="shared" si="313"/>
        <v>#VALUE!</v>
      </c>
      <c r="AX136" s="67" t="str">
        <f>SaisieNote!AR141</f>
        <v>\</v>
      </c>
      <c r="AY136" s="84">
        <f t="shared" si="314"/>
        <v>2</v>
      </c>
      <c r="AZ136" s="67" t="str">
        <f>SaisieNote!AT141</f>
        <v>\</v>
      </c>
      <c r="BA136" s="84">
        <f t="shared" si="314"/>
        <v>2</v>
      </c>
      <c r="BB136" s="67" t="str">
        <f>SaisieNote!AV141</f>
        <v>\</v>
      </c>
      <c r="BC136" s="84">
        <f t="shared" si="314"/>
        <v>2</v>
      </c>
      <c r="BD136" s="44" t="e">
        <f t="shared" si="315"/>
        <v>#VALUE!</v>
      </c>
      <c r="BE136" s="85" t="e">
        <f t="shared" si="316"/>
        <v>#VALUE!</v>
      </c>
      <c r="BF136" s="65" t="e">
        <f t="shared" si="317"/>
        <v>#VALUE!</v>
      </c>
      <c r="BG136" s="61" t="e">
        <f t="shared" si="318"/>
        <v>#VALUE!</v>
      </c>
      <c r="BH136" s="62" t="e">
        <f t="shared" si="319"/>
        <v>#VALUE!</v>
      </c>
      <c r="BI136" s="61" t="e">
        <f t="shared" si="320"/>
        <v>#VALUE!</v>
      </c>
      <c r="BJ136" s="295" t="s">
        <v>500</v>
      </c>
      <c r="BK136" s="291" t="s">
        <v>1191</v>
      </c>
      <c r="BL136" s="291" t="s">
        <v>1191</v>
      </c>
    </row>
    <row r="137" spans="1:64" ht="20.25" customHeight="1">
      <c r="A137" s="284">
        <v>127</v>
      </c>
      <c r="B137" s="176" t="s">
        <v>1037</v>
      </c>
      <c r="C137" s="176" t="s">
        <v>127</v>
      </c>
      <c r="D137" s="176" t="s">
        <v>434</v>
      </c>
      <c r="E137" s="176" t="s">
        <v>1038</v>
      </c>
      <c r="F137" s="176" t="s">
        <v>50</v>
      </c>
      <c r="G137" s="42">
        <f>SaisieNote!H142</f>
        <v>7.333333333333333</v>
      </c>
      <c r="H137" s="43">
        <f t="shared" si="296"/>
        <v>0</v>
      </c>
      <c r="I137" s="42">
        <f>SaisieNote!K142</f>
        <v>5.166666666666667</v>
      </c>
      <c r="J137" s="43">
        <f t="shared" si="296"/>
        <v>0</v>
      </c>
      <c r="K137" s="42">
        <f>SaisieNote!N142</f>
        <v>3.1666666666666665</v>
      </c>
      <c r="L137" s="43">
        <f t="shared" si="296"/>
        <v>0</v>
      </c>
      <c r="M137" s="59">
        <f t="shared" si="297"/>
        <v>5.2222222222222223</v>
      </c>
      <c r="N137" s="45">
        <f t="shared" si="298"/>
        <v>0</v>
      </c>
      <c r="O137" s="42">
        <f>SaisieNote!P142</f>
        <v>0</v>
      </c>
      <c r="P137" s="43">
        <f t="shared" si="299"/>
        <v>0</v>
      </c>
      <c r="Q137" s="42">
        <f>SaisieNote!R142</f>
        <v>5</v>
      </c>
      <c r="R137" s="43">
        <f t="shared" si="299"/>
        <v>0</v>
      </c>
      <c r="S137" s="42" t="str">
        <f>SaisieNote!T142</f>
        <v>C.D</v>
      </c>
      <c r="T137" s="43">
        <f t="shared" si="299"/>
        <v>3</v>
      </c>
      <c r="U137" s="59" t="e">
        <f t="shared" si="300"/>
        <v>#VALUE!</v>
      </c>
      <c r="V137" s="45" t="e">
        <f t="shared" si="301"/>
        <v>#VALUE!</v>
      </c>
      <c r="W137" s="42">
        <f>SaisieNote!V142</f>
        <v>0</v>
      </c>
      <c r="X137" s="43">
        <f t="shared" si="302"/>
        <v>0</v>
      </c>
      <c r="Y137" s="42">
        <f>SaisieNote!X142</f>
        <v>7</v>
      </c>
      <c r="Z137" s="43">
        <f t="shared" si="302"/>
        <v>0</v>
      </c>
      <c r="AA137" s="42">
        <f>SaisieNote!Z142</f>
        <v>5</v>
      </c>
      <c r="AB137" s="43">
        <f t="shared" si="302"/>
        <v>0</v>
      </c>
      <c r="AC137" s="59">
        <f t="shared" si="303"/>
        <v>4</v>
      </c>
      <c r="AD137" s="45">
        <f t="shared" si="304"/>
        <v>0</v>
      </c>
      <c r="AE137" s="160" t="e">
        <f t="shared" si="305"/>
        <v>#VALUE!</v>
      </c>
      <c r="AF137" s="46" t="e">
        <f t="shared" si="306"/>
        <v>#VALUE!</v>
      </c>
      <c r="AG137" s="81" t="s">
        <v>1191</v>
      </c>
      <c r="AH137" s="58">
        <f>SaisieNote!AD142</f>
        <v>3.5</v>
      </c>
      <c r="AI137" s="216">
        <f t="shared" si="308"/>
        <v>0</v>
      </c>
      <c r="AJ137" s="25" t="str">
        <f>SaisieNote!AG142</f>
        <v>Exclu</v>
      </c>
      <c r="AK137" s="216">
        <f t="shared" si="308"/>
        <v>5</v>
      </c>
      <c r="AL137" s="25">
        <f>SaisieNote!AJ142</f>
        <v>4</v>
      </c>
      <c r="AM137" s="84">
        <f t="shared" si="308"/>
        <v>0</v>
      </c>
      <c r="AN137" s="44" t="e">
        <f t="shared" si="309"/>
        <v>#VALUE!</v>
      </c>
      <c r="AO137" s="85" t="e">
        <f t="shared" si="310"/>
        <v>#VALUE!</v>
      </c>
      <c r="AP137" s="213">
        <f>SaisieNote!AL142</f>
        <v>1.5</v>
      </c>
      <c r="AQ137" s="213">
        <f t="shared" si="311"/>
        <v>0</v>
      </c>
      <c r="AR137" s="213">
        <f>SaisieNote!AN142</f>
        <v>5.5</v>
      </c>
      <c r="AS137" s="213">
        <f t="shared" si="311"/>
        <v>0</v>
      </c>
      <c r="AT137" s="213">
        <f>SaisieNote!AP142</f>
        <v>1</v>
      </c>
      <c r="AU137" s="84">
        <f t="shared" si="311"/>
        <v>0</v>
      </c>
      <c r="AV137" s="44">
        <f t="shared" si="312"/>
        <v>2.6666666666666665</v>
      </c>
      <c r="AW137" s="85">
        <f t="shared" si="313"/>
        <v>0</v>
      </c>
      <c r="AX137" s="67">
        <f>SaisieNote!AR142</f>
        <v>2</v>
      </c>
      <c r="AY137" s="84">
        <f t="shared" si="314"/>
        <v>0</v>
      </c>
      <c r="AZ137" s="67">
        <f>SaisieNote!AT142</f>
        <v>1</v>
      </c>
      <c r="BA137" s="84">
        <f t="shared" si="314"/>
        <v>0</v>
      </c>
      <c r="BB137" s="67">
        <f>SaisieNote!AV142</f>
        <v>4</v>
      </c>
      <c r="BC137" s="84">
        <f t="shared" si="314"/>
        <v>0</v>
      </c>
      <c r="BD137" s="44">
        <f t="shared" si="315"/>
        <v>2.3333333333333335</v>
      </c>
      <c r="BE137" s="85">
        <f t="shared" si="316"/>
        <v>0</v>
      </c>
      <c r="BF137" s="65" t="e">
        <f t="shared" si="317"/>
        <v>#VALUE!</v>
      </c>
      <c r="BG137" s="61" t="e">
        <f t="shared" si="318"/>
        <v>#VALUE!</v>
      </c>
      <c r="BH137" s="62" t="e">
        <f t="shared" si="319"/>
        <v>#VALUE!</v>
      </c>
      <c r="BI137" s="61" t="e">
        <f t="shared" si="320"/>
        <v>#VALUE!</v>
      </c>
      <c r="BJ137" s="81" t="s">
        <v>1235</v>
      </c>
      <c r="BK137" s="291" t="s">
        <v>1191</v>
      </c>
      <c r="BL137" s="291" t="s">
        <v>1191</v>
      </c>
    </row>
    <row r="138" spans="1:64" ht="20.25" customHeight="1">
      <c r="A138" s="284">
        <v>128</v>
      </c>
      <c r="B138" s="176" t="s">
        <v>1039</v>
      </c>
      <c r="C138" s="176" t="s">
        <v>1041</v>
      </c>
      <c r="D138" s="176" t="s">
        <v>1042</v>
      </c>
      <c r="E138" s="176" t="s">
        <v>565</v>
      </c>
      <c r="F138" s="176" t="s">
        <v>1040</v>
      </c>
      <c r="G138" s="42">
        <f>SaisieNote!H143</f>
        <v>10</v>
      </c>
      <c r="H138" s="43">
        <f t="shared" si="296"/>
        <v>5</v>
      </c>
      <c r="I138" s="42">
        <f>SaisieNote!K143</f>
        <v>8.8333333333333339</v>
      </c>
      <c r="J138" s="43">
        <f t="shared" si="296"/>
        <v>0</v>
      </c>
      <c r="K138" s="42">
        <f>SaisieNote!N143</f>
        <v>12.333333333333334</v>
      </c>
      <c r="L138" s="43">
        <f t="shared" si="296"/>
        <v>5</v>
      </c>
      <c r="M138" s="59">
        <f t="shared" si="297"/>
        <v>10.388888888888891</v>
      </c>
      <c r="N138" s="45">
        <f t="shared" si="298"/>
        <v>15</v>
      </c>
      <c r="O138" s="42">
        <f>SaisieNote!P143</f>
        <v>12</v>
      </c>
      <c r="P138" s="43">
        <f t="shared" si="299"/>
        <v>3</v>
      </c>
      <c r="Q138" s="42">
        <f>SaisieNote!R143</f>
        <v>5.5</v>
      </c>
      <c r="R138" s="43">
        <f t="shared" si="299"/>
        <v>0</v>
      </c>
      <c r="S138" s="42">
        <f>SaisieNote!T143</f>
        <v>10.5</v>
      </c>
      <c r="T138" s="43">
        <f t="shared" si="299"/>
        <v>3</v>
      </c>
      <c r="U138" s="59">
        <f t="shared" si="300"/>
        <v>9.3333333333333339</v>
      </c>
      <c r="V138" s="45">
        <f t="shared" si="301"/>
        <v>6</v>
      </c>
      <c r="W138" s="42">
        <f>SaisieNote!V143</f>
        <v>7</v>
      </c>
      <c r="X138" s="43">
        <f t="shared" si="302"/>
        <v>0</v>
      </c>
      <c r="Y138" s="42">
        <f>SaisieNote!X143</f>
        <v>9</v>
      </c>
      <c r="Z138" s="43">
        <f t="shared" si="302"/>
        <v>0</v>
      </c>
      <c r="AA138" s="42">
        <f>SaisieNote!Z143</f>
        <v>12.5</v>
      </c>
      <c r="AB138" s="43">
        <f t="shared" si="302"/>
        <v>2</v>
      </c>
      <c r="AC138" s="59">
        <f t="shared" si="303"/>
        <v>9.5</v>
      </c>
      <c r="AD138" s="45">
        <f t="shared" si="304"/>
        <v>2</v>
      </c>
      <c r="AE138" s="160">
        <f t="shared" si="305"/>
        <v>9.8395061728395063</v>
      </c>
      <c r="AF138" s="46">
        <f t="shared" si="306"/>
        <v>23</v>
      </c>
      <c r="AG138" s="81" t="str">
        <f t="shared" si="307"/>
        <v>Rattrapage</v>
      </c>
      <c r="AH138" s="58">
        <f>SaisieNote!AD143</f>
        <v>8.5</v>
      </c>
      <c r="AI138" s="216">
        <f t="shared" si="308"/>
        <v>0</v>
      </c>
      <c r="AJ138" s="25">
        <f>SaisieNote!AG143</f>
        <v>10</v>
      </c>
      <c r="AK138" s="216">
        <f t="shared" si="308"/>
        <v>5</v>
      </c>
      <c r="AL138" s="25">
        <f>SaisieNote!AJ143</f>
        <v>12.333333333333334</v>
      </c>
      <c r="AM138" s="84">
        <f t="shared" si="308"/>
        <v>5</v>
      </c>
      <c r="AN138" s="44">
        <f t="shared" si="309"/>
        <v>10.277777777777779</v>
      </c>
      <c r="AO138" s="85">
        <f t="shared" si="310"/>
        <v>15</v>
      </c>
      <c r="AP138" s="213">
        <f>SaisieNote!AL143</f>
        <v>10</v>
      </c>
      <c r="AQ138" s="213">
        <f t="shared" si="311"/>
        <v>3</v>
      </c>
      <c r="AR138" s="213">
        <f>SaisieNote!AN143</f>
        <v>10.5</v>
      </c>
      <c r="AS138" s="213">
        <f t="shared" si="311"/>
        <v>3</v>
      </c>
      <c r="AT138" s="213">
        <f>SaisieNote!AP143</f>
        <v>10</v>
      </c>
      <c r="AU138" s="84">
        <f t="shared" si="311"/>
        <v>3</v>
      </c>
      <c r="AV138" s="44">
        <f t="shared" si="312"/>
        <v>10.166666666666666</v>
      </c>
      <c r="AW138" s="85">
        <f t="shared" si="313"/>
        <v>9</v>
      </c>
      <c r="AX138" s="67">
        <f>SaisieNote!AR143</f>
        <v>12</v>
      </c>
      <c r="AY138" s="84">
        <f t="shared" si="314"/>
        <v>2</v>
      </c>
      <c r="AZ138" s="67">
        <f>SaisieNote!AT143</f>
        <v>10</v>
      </c>
      <c r="BA138" s="84">
        <f t="shared" si="314"/>
        <v>2</v>
      </c>
      <c r="BB138" s="67">
        <f>SaisieNote!AV143</f>
        <v>17</v>
      </c>
      <c r="BC138" s="84">
        <f t="shared" si="314"/>
        <v>2</v>
      </c>
      <c r="BD138" s="44">
        <f t="shared" si="315"/>
        <v>13</v>
      </c>
      <c r="BE138" s="85">
        <f t="shared" si="316"/>
        <v>6</v>
      </c>
      <c r="BF138" s="65">
        <f t="shared" si="317"/>
        <v>10.845679012345681</v>
      </c>
      <c r="BG138" s="61">
        <f t="shared" si="318"/>
        <v>30</v>
      </c>
      <c r="BH138" s="62">
        <f t="shared" si="319"/>
        <v>10.342592592592593</v>
      </c>
      <c r="BI138" s="61">
        <f t="shared" si="320"/>
        <v>60</v>
      </c>
      <c r="BJ138" s="81" t="str">
        <f t="shared" si="166"/>
        <v>Admis(e)</v>
      </c>
      <c r="BK138" s="291" t="s">
        <v>1191</v>
      </c>
      <c r="BL138" s="291" t="s">
        <v>1191</v>
      </c>
    </row>
    <row r="139" spans="1:64" ht="20.25" customHeight="1">
      <c r="A139" s="284">
        <v>129</v>
      </c>
      <c r="B139" s="176" t="s">
        <v>1047</v>
      </c>
      <c r="C139" s="176" t="s">
        <v>1048</v>
      </c>
      <c r="D139" s="176" t="s">
        <v>318</v>
      </c>
      <c r="E139" s="176" t="s">
        <v>714</v>
      </c>
      <c r="F139" s="176" t="s">
        <v>5</v>
      </c>
      <c r="G139" s="42">
        <f>SaisieNote!H144</f>
        <v>11.166666666666666</v>
      </c>
      <c r="H139" s="43">
        <f t="shared" si="296"/>
        <v>5</v>
      </c>
      <c r="I139" s="42">
        <f>SaisieNote!K144</f>
        <v>12.333333333333334</v>
      </c>
      <c r="J139" s="43">
        <f t="shared" si="296"/>
        <v>5</v>
      </c>
      <c r="K139" s="42">
        <f>SaisieNote!N144</f>
        <v>10.833333333333334</v>
      </c>
      <c r="L139" s="43">
        <f t="shared" si="296"/>
        <v>5</v>
      </c>
      <c r="M139" s="59">
        <f t="shared" si="297"/>
        <v>11.444444444444445</v>
      </c>
      <c r="N139" s="45">
        <f t="shared" si="298"/>
        <v>15</v>
      </c>
      <c r="O139" s="42">
        <f>SaisieNote!P144</f>
        <v>13</v>
      </c>
      <c r="P139" s="43">
        <f t="shared" si="299"/>
        <v>3</v>
      </c>
      <c r="Q139" s="42">
        <f>SaisieNote!R144</f>
        <v>10</v>
      </c>
      <c r="R139" s="43">
        <f t="shared" si="299"/>
        <v>3</v>
      </c>
      <c r="S139" s="42">
        <f>SaisieNote!T144</f>
        <v>8.5</v>
      </c>
      <c r="T139" s="43">
        <f t="shared" si="299"/>
        <v>0</v>
      </c>
      <c r="U139" s="59">
        <f t="shared" si="300"/>
        <v>10.5</v>
      </c>
      <c r="V139" s="45">
        <f t="shared" si="301"/>
        <v>9</v>
      </c>
      <c r="W139" s="42">
        <f>SaisieNote!V144</f>
        <v>11.5</v>
      </c>
      <c r="X139" s="43">
        <f t="shared" si="302"/>
        <v>2</v>
      </c>
      <c r="Y139" s="42">
        <f>SaisieNote!X144</f>
        <v>6</v>
      </c>
      <c r="Z139" s="43">
        <f t="shared" si="302"/>
        <v>0</v>
      </c>
      <c r="AA139" s="42">
        <f>SaisieNote!Z144</f>
        <v>6.5</v>
      </c>
      <c r="AB139" s="43">
        <f t="shared" si="302"/>
        <v>0</v>
      </c>
      <c r="AC139" s="59">
        <f t="shared" si="303"/>
        <v>8</v>
      </c>
      <c r="AD139" s="45">
        <f t="shared" si="304"/>
        <v>2</v>
      </c>
      <c r="AE139" s="160">
        <f t="shared" si="305"/>
        <v>10.3641975308642</v>
      </c>
      <c r="AF139" s="46">
        <f t="shared" si="306"/>
        <v>30</v>
      </c>
      <c r="AG139" s="81" t="str">
        <f t="shared" si="307"/>
        <v>Admis(e)</v>
      </c>
      <c r="AH139" s="58">
        <f>SaisieNote!AD144</f>
        <v>10.666666666666666</v>
      </c>
      <c r="AI139" s="216">
        <f t="shared" si="308"/>
        <v>5</v>
      </c>
      <c r="AJ139" s="25">
        <f>SaisieNote!AG144</f>
        <v>12.833333333333334</v>
      </c>
      <c r="AK139" s="216">
        <f t="shared" si="308"/>
        <v>5</v>
      </c>
      <c r="AL139" s="25">
        <f>SaisieNote!AJ144</f>
        <v>12</v>
      </c>
      <c r="AM139" s="84">
        <f t="shared" si="308"/>
        <v>5</v>
      </c>
      <c r="AN139" s="44">
        <f t="shared" si="309"/>
        <v>11.833333333333334</v>
      </c>
      <c r="AO139" s="85">
        <f t="shared" si="310"/>
        <v>15</v>
      </c>
      <c r="AP139" s="213">
        <f>SaisieNote!AL144</f>
        <v>4</v>
      </c>
      <c r="AQ139" s="213">
        <f t="shared" si="311"/>
        <v>0</v>
      </c>
      <c r="AR139" s="213">
        <f>SaisieNote!AN144</f>
        <v>10</v>
      </c>
      <c r="AS139" s="213">
        <f t="shared" si="311"/>
        <v>3</v>
      </c>
      <c r="AT139" s="213">
        <f>SaisieNote!AP144</f>
        <v>9</v>
      </c>
      <c r="AU139" s="84">
        <f t="shared" si="311"/>
        <v>0</v>
      </c>
      <c r="AV139" s="44">
        <f t="shared" si="312"/>
        <v>7.666666666666667</v>
      </c>
      <c r="AW139" s="85">
        <f t="shared" si="313"/>
        <v>3</v>
      </c>
      <c r="AX139" s="67">
        <f>SaisieNote!AR144</f>
        <v>10</v>
      </c>
      <c r="AY139" s="84">
        <f t="shared" si="314"/>
        <v>2</v>
      </c>
      <c r="AZ139" s="67">
        <f>SaisieNote!AT144</f>
        <v>10</v>
      </c>
      <c r="BA139" s="84">
        <f t="shared" si="314"/>
        <v>2</v>
      </c>
      <c r="BB139" s="67">
        <f>SaisieNote!AV144</f>
        <v>6</v>
      </c>
      <c r="BC139" s="84">
        <f t="shared" si="314"/>
        <v>0</v>
      </c>
      <c r="BD139" s="44">
        <f t="shared" si="315"/>
        <v>8.6666666666666661</v>
      </c>
      <c r="BE139" s="85">
        <f t="shared" si="316"/>
        <v>4</v>
      </c>
      <c r="BF139" s="65">
        <f t="shared" si="317"/>
        <v>9.7407407407407405</v>
      </c>
      <c r="BG139" s="61">
        <f t="shared" si="318"/>
        <v>22</v>
      </c>
      <c r="BH139" s="62">
        <f t="shared" si="319"/>
        <v>10.05246913580247</v>
      </c>
      <c r="BI139" s="61">
        <f t="shared" si="320"/>
        <v>60</v>
      </c>
      <c r="BJ139" s="81" t="str">
        <f t="shared" si="166"/>
        <v>Admis(e)</v>
      </c>
      <c r="BK139" s="291" t="s">
        <v>1191</v>
      </c>
      <c r="BL139" s="291" t="s">
        <v>1191</v>
      </c>
    </row>
    <row r="140" spans="1:64" ht="20.25" customHeight="1">
      <c r="A140" s="284">
        <v>130</v>
      </c>
      <c r="B140" s="176" t="s">
        <v>1054</v>
      </c>
      <c r="C140" s="176" t="s">
        <v>1056</v>
      </c>
      <c r="D140" s="176" t="s">
        <v>120</v>
      </c>
      <c r="E140" s="176" t="s">
        <v>1055</v>
      </c>
      <c r="F140" s="176" t="s">
        <v>70</v>
      </c>
      <c r="G140" s="42">
        <f>SaisieNote!H145</f>
        <v>10.166666666666666</v>
      </c>
      <c r="H140" s="43">
        <f t="shared" ref="H140:H143" si="321">IF(G140&gt;=9.995,5,0)</f>
        <v>5</v>
      </c>
      <c r="I140" s="42">
        <f>SaisieNote!K145</f>
        <v>11.333333333333334</v>
      </c>
      <c r="J140" s="43">
        <f t="shared" ref="J140:J143" si="322">IF(I140&gt;=9.995,5,0)</f>
        <v>5</v>
      </c>
      <c r="K140" s="42">
        <f>SaisieNote!N145</f>
        <v>7</v>
      </c>
      <c r="L140" s="43">
        <f t="shared" ref="L140:L143" si="323">IF(K140&gt;=9.995,5,0)</f>
        <v>0</v>
      </c>
      <c r="M140" s="59">
        <f t="shared" si="297"/>
        <v>9.5</v>
      </c>
      <c r="N140" s="45">
        <f t="shared" si="298"/>
        <v>10</v>
      </c>
      <c r="O140" s="42">
        <f>SaisieNote!P145</f>
        <v>14</v>
      </c>
      <c r="P140" s="43">
        <f t="shared" ref="P140:P143" si="324">IF(O140&gt;=9.995,3,0)</f>
        <v>3</v>
      </c>
      <c r="Q140" s="42">
        <f>SaisieNote!R145</f>
        <v>8</v>
      </c>
      <c r="R140" s="43">
        <f t="shared" ref="R140:R143" si="325">IF(Q140&gt;=9.995,3,0)</f>
        <v>0</v>
      </c>
      <c r="S140" s="42">
        <f>SaisieNote!T145</f>
        <v>10.5</v>
      </c>
      <c r="T140" s="43">
        <f t="shared" ref="T140:T143" si="326">IF(S140&gt;=9.995,3,0)</f>
        <v>3</v>
      </c>
      <c r="U140" s="59">
        <f t="shared" si="300"/>
        <v>10.833333333333334</v>
      </c>
      <c r="V140" s="45">
        <f t="shared" si="301"/>
        <v>9</v>
      </c>
      <c r="W140" s="42">
        <f>SaisieNote!V145</f>
        <v>7</v>
      </c>
      <c r="X140" s="43">
        <f t="shared" ref="X140:X143" si="327">IF(W140&gt;=9.995,2,0)</f>
        <v>0</v>
      </c>
      <c r="Y140" s="42">
        <f>SaisieNote!X145</f>
        <v>6</v>
      </c>
      <c r="Z140" s="43">
        <f t="shared" ref="Z140:Z143" si="328">IF(Y140&gt;=9.995,2,0)</f>
        <v>0</v>
      </c>
      <c r="AA140" s="42">
        <f>SaisieNote!Z145</f>
        <v>10.5</v>
      </c>
      <c r="AB140" s="43">
        <f t="shared" ref="AB140:AB143" si="329">IF(AA140&gt;=9.995,2,0)</f>
        <v>2</v>
      </c>
      <c r="AC140" s="59">
        <f t="shared" si="303"/>
        <v>7.833333333333333</v>
      </c>
      <c r="AD140" s="45">
        <f t="shared" si="304"/>
        <v>2</v>
      </c>
      <c r="AE140" s="160">
        <f t="shared" si="305"/>
        <v>9.5740740740740744</v>
      </c>
      <c r="AF140" s="46">
        <f t="shared" si="306"/>
        <v>21</v>
      </c>
      <c r="AG140" s="81" t="str">
        <f t="shared" si="307"/>
        <v>Rattrapage</v>
      </c>
      <c r="AH140" s="58">
        <f>SaisieNote!AD145</f>
        <v>12.833333333333334</v>
      </c>
      <c r="AI140" s="216">
        <f t="shared" ref="AI140:AI143" si="330">IF(AH140&gt;=9.995,5,0)</f>
        <v>5</v>
      </c>
      <c r="AJ140" s="25">
        <f>SaisieNote!AG145</f>
        <v>7.166666666666667</v>
      </c>
      <c r="AK140" s="216">
        <f t="shared" ref="AK140:AK143" si="331">IF(AJ140&gt;=9.995,5,0)</f>
        <v>0</v>
      </c>
      <c r="AL140" s="25">
        <f>SaisieNote!AJ145</f>
        <v>11.666666666666666</v>
      </c>
      <c r="AM140" s="84">
        <f t="shared" ref="AM140:AM143" si="332">IF(AL140&gt;=9.995,5,0)</f>
        <v>5</v>
      </c>
      <c r="AN140" s="44">
        <f t="shared" si="309"/>
        <v>10.555555555555555</v>
      </c>
      <c r="AO140" s="85">
        <f t="shared" si="310"/>
        <v>15</v>
      </c>
      <c r="AP140" s="213">
        <f>SaisieNote!AL145</f>
        <v>8.5</v>
      </c>
      <c r="AQ140" s="213">
        <f t="shared" ref="AQ140:AQ143" si="333">IF(AP140&gt;=9.995,3,0)</f>
        <v>0</v>
      </c>
      <c r="AR140" s="213">
        <f>SaisieNote!AN145</f>
        <v>11</v>
      </c>
      <c r="AS140" s="213">
        <f t="shared" ref="AS140:AS143" si="334">IF(AR140&gt;=9.995,3,0)</f>
        <v>3</v>
      </c>
      <c r="AT140" s="213">
        <f>SaisieNote!AP145</f>
        <v>11</v>
      </c>
      <c r="AU140" s="84">
        <f t="shared" ref="AU140:AU143" si="335">IF(AT140&gt;=9.995,3,0)</f>
        <v>3</v>
      </c>
      <c r="AV140" s="44">
        <f t="shared" si="312"/>
        <v>10.166666666666666</v>
      </c>
      <c r="AW140" s="85">
        <f t="shared" si="313"/>
        <v>9</v>
      </c>
      <c r="AX140" s="67">
        <f>SaisieNote!AR145</f>
        <v>12.5</v>
      </c>
      <c r="AY140" s="84">
        <f t="shared" ref="AY140:AY143" si="336">IF(AX140&gt;=9.995,2,0)</f>
        <v>2</v>
      </c>
      <c r="AZ140" s="67">
        <f>SaisieNote!AT145</f>
        <v>8.5</v>
      </c>
      <c r="BA140" s="84">
        <f t="shared" ref="BA140:BA143" si="337">IF(AZ140&gt;=9.995,2,0)</f>
        <v>0</v>
      </c>
      <c r="BB140" s="67">
        <f>SaisieNote!AV145</f>
        <v>11</v>
      </c>
      <c r="BC140" s="84">
        <f t="shared" ref="BC140:BC143" si="338">IF(BB140&gt;=9.995,2,0)</f>
        <v>2</v>
      </c>
      <c r="BD140" s="44">
        <f t="shared" si="315"/>
        <v>10.666666666666666</v>
      </c>
      <c r="BE140" s="85">
        <f t="shared" si="316"/>
        <v>6</v>
      </c>
      <c r="BF140" s="65">
        <f t="shared" si="317"/>
        <v>10.450617283950615</v>
      </c>
      <c r="BG140" s="61">
        <f t="shared" si="318"/>
        <v>30</v>
      </c>
      <c r="BH140" s="62">
        <f t="shared" si="319"/>
        <v>10.012345679012345</v>
      </c>
      <c r="BI140" s="61">
        <f t="shared" si="320"/>
        <v>60</v>
      </c>
      <c r="BJ140" s="81" t="str">
        <f t="shared" ref="BJ140:BJ163" si="339">IF(BH140&gt;=9.995,"Admis(e)","Ajourné(e )")</f>
        <v>Admis(e)</v>
      </c>
      <c r="BK140" s="291" t="s">
        <v>1191</v>
      </c>
      <c r="BL140" s="291" t="s">
        <v>1231</v>
      </c>
    </row>
    <row r="141" spans="1:64" s="266" customFormat="1" ht="20.25" customHeight="1">
      <c r="A141" s="284">
        <v>131</v>
      </c>
      <c r="B141" s="255" t="s">
        <v>1061</v>
      </c>
      <c r="C141" s="255" t="s">
        <v>1063</v>
      </c>
      <c r="D141" s="255" t="s">
        <v>1064</v>
      </c>
      <c r="E141" s="255" t="s">
        <v>1062</v>
      </c>
      <c r="F141" s="255" t="s">
        <v>5</v>
      </c>
      <c r="G141" s="258">
        <f>SaisieNote!H146</f>
        <v>7.5</v>
      </c>
      <c r="H141" s="257">
        <f t="shared" si="321"/>
        <v>0</v>
      </c>
      <c r="I141" s="258">
        <f>SaisieNote!K146</f>
        <v>10.5</v>
      </c>
      <c r="J141" s="257">
        <f t="shared" si="322"/>
        <v>5</v>
      </c>
      <c r="K141" s="258">
        <f>SaisieNote!N146</f>
        <v>5.666666666666667</v>
      </c>
      <c r="L141" s="257">
        <f t="shared" si="323"/>
        <v>0</v>
      </c>
      <c r="M141" s="259">
        <f t="shared" si="297"/>
        <v>7.8888888888888893</v>
      </c>
      <c r="N141" s="257">
        <f t="shared" si="298"/>
        <v>5</v>
      </c>
      <c r="O141" s="258">
        <f>SaisieNote!P146</f>
        <v>13</v>
      </c>
      <c r="P141" s="257">
        <f t="shared" si="324"/>
        <v>3</v>
      </c>
      <c r="Q141" s="258">
        <f>SaisieNote!R146</f>
        <v>7</v>
      </c>
      <c r="R141" s="257">
        <f t="shared" si="325"/>
        <v>0</v>
      </c>
      <c r="S141" s="258">
        <f>SaisieNote!T146</f>
        <v>5</v>
      </c>
      <c r="T141" s="257">
        <f t="shared" si="326"/>
        <v>0</v>
      </c>
      <c r="U141" s="259">
        <f t="shared" si="300"/>
        <v>8.3333333333333339</v>
      </c>
      <c r="V141" s="257">
        <f t="shared" si="301"/>
        <v>3</v>
      </c>
      <c r="W141" s="258">
        <f>SaisieNote!V146</f>
        <v>12</v>
      </c>
      <c r="X141" s="257">
        <f t="shared" si="327"/>
        <v>2</v>
      </c>
      <c r="Y141" s="258">
        <f>SaisieNote!X146</f>
        <v>4</v>
      </c>
      <c r="Z141" s="257">
        <f t="shared" si="328"/>
        <v>0</v>
      </c>
      <c r="AA141" s="258">
        <f>SaisieNote!Z146</f>
        <v>10</v>
      </c>
      <c r="AB141" s="257">
        <f t="shared" si="329"/>
        <v>2</v>
      </c>
      <c r="AC141" s="259">
        <f t="shared" si="303"/>
        <v>8.6666666666666661</v>
      </c>
      <c r="AD141" s="257">
        <f t="shared" si="304"/>
        <v>4</v>
      </c>
      <c r="AE141" s="259">
        <f t="shared" si="305"/>
        <v>8.2098765432098766</v>
      </c>
      <c r="AF141" s="260">
        <f t="shared" si="306"/>
        <v>12</v>
      </c>
      <c r="AG141" s="261" t="str">
        <f t="shared" si="307"/>
        <v>Rattrapage</v>
      </c>
      <c r="AH141" s="259">
        <f>SaisieNote!AD146</f>
        <v>12</v>
      </c>
      <c r="AI141" s="268">
        <f t="shared" si="330"/>
        <v>5</v>
      </c>
      <c r="AJ141" s="262">
        <f>SaisieNote!AG146</f>
        <v>15.166666666666666</v>
      </c>
      <c r="AK141" s="268">
        <f t="shared" si="331"/>
        <v>5</v>
      </c>
      <c r="AL141" s="262">
        <f>SaisieNote!AJ146</f>
        <v>13</v>
      </c>
      <c r="AM141" s="263">
        <f t="shared" si="332"/>
        <v>5</v>
      </c>
      <c r="AN141" s="258">
        <f t="shared" si="309"/>
        <v>13.388888888888888</v>
      </c>
      <c r="AO141" s="264">
        <f t="shared" si="310"/>
        <v>15</v>
      </c>
      <c r="AP141" s="259">
        <f>SaisieNote!AL146</f>
        <v>4</v>
      </c>
      <c r="AQ141" s="259">
        <f t="shared" si="333"/>
        <v>0</v>
      </c>
      <c r="AR141" s="259">
        <f>SaisieNote!AN146</f>
        <v>7.5</v>
      </c>
      <c r="AS141" s="259">
        <f t="shared" si="334"/>
        <v>0</v>
      </c>
      <c r="AT141" s="259">
        <f>SaisieNote!AP146</f>
        <v>8.5</v>
      </c>
      <c r="AU141" s="263">
        <f t="shared" si="335"/>
        <v>0</v>
      </c>
      <c r="AV141" s="258">
        <f t="shared" si="312"/>
        <v>6.666666666666667</v>
      </c>
      <c r="AW141" s="264">
        <f t="shared" si="313"/>
        <v>0</v>
      </c>
      <c r="AX141" s="267">
        <f>SaisieNote!AR146</f>
        <v>8</v>
      </c>
      <c r="AY141" s="263">
        <f t="shared" si="336"/>
        <v>0</v>
      </c>
      <c r="AZ141" s="267">
        <f>SaisieNote!AT146</f>
        <v>10</v>
      </c>
      <c r="BA141" s="263">
        <f t="shared" si="337"/>
        <v>2</v>
      </c>
      <c r="BB141" s="267">
        <f>SaisieNote!AV146</f>
        <v>10.5</v>
      </c>
      <c r="BC141" s="263">
        <f t="shared" si="338"/>
        <v>2</v>
      </c>
      <c r="BD141" s="258">
        <f t="shared" si="315"/>
        <v>9.5</v>
      </c>
      <c r="BE141" s="264">
        <f t="shared" si="316"/>
        <v>4</v>
      </c>
      <c r="BF141" s="258">
        <f t="shared" si="317"/>
        <v>10.283950617283949</v>
      </c>
      <c r="BG141" s="265">
        <f t="shared" si="318"/>
        <v>30</v>
      </c>
      <c r="BH141" s="262">
        <f t="shared" si="319"/>
        <v>9.2469135802469129</v>
      </c>
      <c r="BI141" s="265">
        <f t="shared" si="320"/>
        <v>42</v>
      </c>
      <c r="BJ141" s="81" t="str">
        <f t="shared" si="339"/>
        <v>Ajourné(e )</v>
      </c>
      <c r="BK141" s="291" t="s">
        <v>1191</v>
      </c>
      <c r="BL141" s="291" t="s">
        <v>1191</v>
      </c>
    </row>
    <row r="142" spans="1:64" ht="20.25" customHeight="1">
      <c r="A142" s="284">
        <v>132</v>
      </c>
      <c r="B142" s="176" t="s">
        <v>1085</v>
      </c>
      <c r="C142" s="176" t="s">
        <v>1087</v>
      </c>
      <c r="D142" s="176" t="s">
        <v>36</v>
      </c>
      <c r="E142" s="176" t="s">
        <v>1086</v>
      </c>
      <c r="F142" s="176" t="s">
        <v>103</v>
      </c>
      <c r="G142" s="42">
        <f>SaisieNote!H147</f>
        <v>8.6666666666666661</v>
      </c>
      <c r="H142" s="43">
        <f t="shared" si="321"/>
        <v>0</v>
      </c>
      <c r="I142" s="42">
        <f>SaisieNote!K147</f>
        <v>6.833333333333333</v>
      </c>
      <c r="J142" s="43">
        <f t="shared" si="322"/>
        <v>0</v>
      </c>
      <c r="K142" s="42">
        <f>SaisieNote!N147</f>
        <v>10.833333333333334</v>
      </c>
      <c r="L142" s="43">
        <f t="shared" si="323"/>
        <v>5</v>
      </c>
      <c r="M142" s="59">
        <f t="shared" si="297"/>
        <v>8.7777777777777786</v>
      </c>
      <c r="N142" s="45">
        <f t="shared" si="298"/>
        <v>5</v>
      </c>
      <c r="O142" s="42">
        <f>SaisieNote!P147</f>
        <v>9</v>
      </c>
      <c r="P142" s="43">
        <f t="shared" si="324"/>
        <v>0</v>
      </c>
      <c r="Q142" s="42">
        <f>SaisieNote!R147</f>
        <v>9</v>
      </c>
      <c r="R142" s="43">
        <f t="shared" si="325"/>
        <v>0</v>
      </c>
      <c r="S142" s="42">
        <f>SaisieNote!T147</f>
        <v>3.5</v>
      </c>
      <c r="T142" s="43">
        <f t="shared" si="326"/>
        <v>0</v>
      </c>
      <c r="U142" s="59">
        <f t="shared" si="300"/>
        <v>7.166666666666667</v>
      </c>
      <c r="V142" s="45">
        <f t="shared" si="301"/>
        <v>0</v>
      </c>
      <c r="W142" s="42">
        <f>SaisieNote!V147</f>
        <v>5</v>
      </c>
      <c r="X142" s="43">
        <f t="shared" si="327"/>
        <v>0</v>
      </c>
      <c r="Y142" s="42">
        <f>SaisieNote!X147</f>
        <v>1</v>
      </c>
      <c r="Z142" s="43">
        <f t="shared" si="328"/>
        <v>0</v>
      </c>
      <c r="AA142" s="42">
        <f>SaisieNote!Z147</f>
        <v>4.5</v>
      </c>
      <c r="AB142" s="43">
        <f t="shared" si="329"/>
        <v>0</v>
      </c>
      <c r="AC142" s="59">
        <f t="shared" si="303"/>
        <v>3.5</v>
      </c>
      <c r="AD142" s="45">
        <f t="shared" si="304"/>
        <v>0</v>
      </c>
      <c r="AE142" s="160">
        <f t="shared" si="305"/>
        <v>7.067901234567902</v>
      </c>
      <c r="AF142" s="46">
        <f t="shared" si="306"/>
        <v>5</v>
      </c>
      <c r="AG142" s="81" t="s">
        <v>1191</v>
      </c>
      <c r="AH142" s="58">
        <f>SaisieNote!AD147</f>
        <v>8.1666666666666661</v>
      </c>
      <c r="AI142" s="216">
        <f t="shared" si="330"/>
        <v>0</v>
      </c>
      <c r="AJ142" s="25">
        <f>SaisieNote!AG147</f>
        <v>3.1666666666666665</v>
      </c>
      <c r="AK142" s="216">
        <f t="shared" si="331"/>
        <v>0</v>
      </c>
      <c r="AL142" s="25">
        <f>SaisieNote!AJ147</f>
        <v>12.666666666666666</v>
      </c>
      <c r="AM142" s="84">
        <f t="shared" si="332"/>
        <v>5</v>
      </c>
      <c r="AN142" s="44">
        <f t="shared" si="309"/>
        <v>8</v>
      </c>
      <c r="AO142" s="85">
        <f t="shared" si="310"/>
        <v>5</v>
      </c>
      <c r="AP142" s="213">
        <f>SaisieNote!AL147</f>
        <v>4.5</v>
      </c>
      <c r="AQ142" s="213">
        <f t="shared" si="333"/>
        <v>0</v>
      </c>
      <c r="AR142" s="213">
        <f>SaisieNote!AN147</f>
        <v>7.5</v>
      </c>
      <c r="AS142" s="213">
        <f t="shared" si="334"/>
        <v>0</v>
      </c>
      <c r="AT142" s="213">
        <f>SaisieNote!AP147</f>
        <v>4</v>
      </c>
      <c r="AU142" s="84">
        <f t="shared" si="335"/>
        <v>0</v>
      </c>
      <c r="AV142" s="44">
        <f t="shared" si="312"/>
        <v>5.333333333333333</v>
      </c>
      <c r="AW142" s="85">
        <f t="shared" si="313"/>
        <v>0</v>
      </c>
      <c r="AX142" s="67">
        <f>SaisieNote!AR147</f>
        <v>6</v>
      </c>
      <c r="AY142" s="84">
        <f t="shared" si="336"/>
        <v>0</v>
      </c>
      <c r="AZ142" s="67">
        <f>SaisieNote!AT147</f>
        <v>5</v>
      </c>
      <c r="BA142" s="84">
        <f t="shared" si="337"/>
        <v>0</v>
      </c>
      <c r="BB142" s="67">
        <f>SaisieNote!AV147</f>
        <v>8.5</v>
      </c>
      <c r="BC142" s="84">
        <f t="shared" si="338"/>
        <v>0</v>
      </c>
      <c r="BD142" s="44">
        <f t="shared" si="315"/>
        <v>6.5</v>
      </c>
      <c r="BE142" s="85">
        <f t="shared" si="316"/>
        <v>0</v>
      </c>
      <c r="BF142" s="65">
        <f t="shared" si="317"/>
        <v>6.7777777777777777</v>
      </c>
      <c r="BG142" s="61">
        <f t="shared" si="318"/>
        <v>5</v>
      </c>
      <c r="BH142" s="62">
        <f t="shared" si="319"/>
        <v>6.9228395061728403</v>
      </c>
      <c r="BI142" s="61">
        <f t="shared" si="320"/>
        <v>10</v>
      </c>
      <c r="BJ142" s="295" t="s">
        <v>500</v>
      </c>
      <c r="BK142" s="291" t="s">
        <v>1191</v>
      </c>
      <c r="BL142" s="291" t="s">
        <v>1191</v>
      </c>
    </row>
    <row r="143" spans="1:64" s="266" customFormat="1" ht="20.25" customHeight="1">
      <c r="A143" s="284">
        <v>133</v>
      </c>
      <c r="B143" s="255" t="s">
        <v>1099</v>
      </c>
      <c r="C143" s="255" t="s">
        <v>131</v>
      </c>
      <c r="D143" s="255" t="s">
        <v>353</v>
      </c>
      <c r="E143" s="255" t="s">
        <v>1100</v>
      </c>
      <c r="F143" s="255" t="s">
        <v>8</v>
      </c>
      <c r="G143" s="258">
        <f>SaisieNote!H148</f>
        <v>8.8333333333333339</v>
      </c>
      <c r="H143" s="257">
        <f t="shared" si="321"/>
        <v>0</v>
      </c>
      <c r="I143" s="258">
        <f>SaisieNote!K148</f>
        <v>7.666666666666667</v>
      </c>
      <c r="J143" s="257">
        <f t="shared" si="322"/>
        <v>0</v>
      </c>
      <c r="K143" s="258">
        <f>SaisieNote!N148</f>
        <v>9.5</v>
      </c>
      <c r="L143" s="257">
        <f t="shared" si="323"/>
        <v>0</v>
      </c>
      <c r="M143" s="259">
        <f t="shared" si="297"/>
        <v>8.6666666666666661</v>
      </c>
      <c r="N143" s="257">
        <f t="shared" si="298"/>
        <v>0</v>
      </c>
      <c r="O143" s="258">
        <f>SaisieNote!P148</f>
        <v>16</v>
      </c>
      <c r="P143" s="257">
        <f t="shared" si="324"/>
        <v>3</v>
      </c>
      <c r="Q143" s="258">
        <f>SaisieNote!R148</f>
        <v>10</v>
      </c>
      <c r="R143" s="257">
        <f t="shared" si="325"/>
        <v>3</v>
      </c>
      <c r="S143" s="258">
        <f>SaisieNote!T148</f>
        <v>7</v>
      </c>
      <c r="T143" s="257">
        <f t="shared" si="326"/>
        <v>0</v>
      </c>
      <c r="U143" s="259">
        <f t="shared" si="300"/>
        <v>11</v>
      </c>
      <c r="V143" s="257">
        <f t="shared" si="301"/>
        <v>9</v>
      </c>
      <c r="W143" s="258">
        <f>SaisieNote!V148</f>
        <v>2</v>
      </c>
      <c r="X143" s="257">
        <f t="shared" si="327"/>
        <v>0</v>
      </c>
      <c r="Y143" s="258">
        <f>SaisieNote!X148</f>
        <v>5</v>
      </c>
      <c r="Z143" s="257">
        <f t="shared" si="328"/>
        <v>0</v>
      </c>
      <c r="AA143" s="258">
        <f>SaisieNote!Z148</f>
        <v>12</v>
      </c>
      <c r="AB143" s="257">
        <f t="shared" si="329"/>
        <v>2</v>
      </c>
      <c r="AC143" s="259">
        <f t="shared" si="303"/>
        <v>6.333333333333333</v>
      </c>
      <c r="AD143" s="257">
        <f t="shared" si="304"/>
        <v>2</v>
      </c>
      <c r="AE143" s="259">
        <f t="shared" si="305"/>
        <v>8.9259259259259256</v>
      </c>
      <c r="AF143" s="260">
        <f t="shared" si="306"/>
        <v>11</v>
      </c>
      <c r="AG143" s="261" t="s">
        <v>1191</v>
      </c>
      <c r="AH143" s="259">
        <f>SaisieNote!AD148</f>
        <v>7.833333333333333</v>
      </c>
      <c r="AI143" s="268">
        <f t="shared" si="330"/>
        <v>0</v>
      </c>
      <c r="AJ143" s="262">
        <f>SaisieNote!AG148</f>
        <v>13.5</v>
      </c>
      <c r="AK143" s="268">
        <f t="shared" si="331"/>
        <v>5</v>
      </c>
      <c r="AL143" s="262">
        <f>SaisieNote!AJ148</f>
        <v>10.666666666666666</v>
      </c>
      <c r="AM143" s="263">
        <f t="shared" si="332"/>
        <v>5</v>
      </c>
      <c r="AN143" s="258">
        <f t="shared" si="309"/>
        <v>10.666666666666666</v>
      </c>
      <c r="AO143" s="264">
        <f t="shared" si="310"/>
        <v>15</v>
      </c>
      <c r="AP143" s="259">
        <f>SaisieNote!AL148</f>
        <v>7</v>
      </c>
      <c r="AQ143" s="259">
        <f t="shared" si="333"/>
        <v>0</v>
      </c>
      <c r="AR143" s="259">
        <f>SaisieNote!AN148</f>
        <v>11</v>
      </c>
      <c r="AS143" s="259">
        <f t="shared" si="334"/>
        <v>3</v>
      </c>
      <c r="AT143" s="259">
        <f>SaisieNote!AP148</f>
        <v>10.5</v>
      </c>
      <c r="AU143" s="263">
        <f t="shared" si="335"/>
        <v>3</v>
      </c>
      <c r="AV143" s="258">
        <f t="shared" si="312"/>
        <v>9.5</v>
      </c>
      <c r="AW143" s="264">
        <f t="shared" si="313"/>
        <v>6</v>
      </c>
      <c r="AX143" s="267">
        <f>SaisieNote!AR148</f>
        <v>10</v>
      </c>
      <c r="AY143" s="263">
        <f t="shared" si="336"/>
        <v>2</v>
      </c>
      <c r="AZ143" s="267">
        <f>SaisieNote!AT148</f>
        <v>7</v>
      </c>
      <c r="BA143" s="263">
        <f t="shared" si="337"/>
        <v>0</v>
      </c>
      <c r="BB143" s="267">
        <f>SaisieNote!AV148</f>
        <v>10</v>
      </c>
      <c r="BC143" s="263">
        <f t="shared" si="338"/>
        <v>2</v>
      </c>
      <c r="BD143" s="258">
        <f t="shared" si="315"/>
        <v>9</v>
      </c>
      <c r="BE143" s="264">
        <f t="shared" si="316"/>
        <v>4</v>
      </c>
      <c r="BF143" s="258">
        <f t="shared" si="317"/>
        <v>9.9074074074074066</v>
      </c>
      <c r="BG143" s="265">
        <f t="shared" si="318"/>
        <v>25</v>
      </c>
      <c r="BH143" s="262">
        <f t="shared" si="319"/>
        <v>9.4166666666666661</v>
      </c>
      <c r="BI143" s="265">
        <f t="shared" si="320"/>
        <v>36</v>
      </c>
      <c r="BJ143" s="261" t="str">
        <f t="shared" si="339"/>
        <v>Ajourné(e )</v>
      </c>
      <c r="BK143" s="291" t="s">
        <v>1191</v>
      </c>
      <c r="BL143" s="291" t="s">
        <v>1191</v>
      </c>
    </row>
    <row r="144" spans="1:64" ht="20.25" customHeight="1">
      <c r="A144" s="284">
        <v>134</v>
      </c>
      <c r="B144" s="176" t="s">
        <v>1101</v>
      </c>
      <c r="C144" s="176" t="s">
        <v>479</v>
      </c>
      <c r="D144" s="176" t="s">
        <v>88</v>
      </c>
      <c r="E144" s="176" t="s">
        <v>1102</v>
      </c>
      <c r="F144" s="176" t="s">
        <v>16</v>
      </c>
      <c r="G144" s="152">
        <f>SaisieNote!H149</f>
        <v>11.333333333333334</v>
      </c>
      <c r="H144" s="43">
        <f t="shared" ref="H144:L155" si="340">IF(G144&gt;=9.995,5,0)</f>
        <v>5</v>
      </c>
      <c r="I144" s="42">
        <f>SaisieNote!K149</f>
        <v>9.6666666666666661</v>
      </c>
      <c r="J144" s="43">
        <f t="shared" si="340"/>
        <v>0</v>
      </c>
      <c r="K144" s="42">
        <f>SaisieNote!N149</f>
        <v>10</v>
      </c>
      <c r="L144" s="43">
        <f t="shared" si="340"/>
        <v>5</v>
      </c>
      <c r="M144" s="59">
        <f t="shared" ref="M144:M163" si="341">((G144*4)+(I144*4)+(K144*4))/12</f>
        <v>10.333333333333334</v>
      </c>
      <c r="N144" s="45">
        <f t="shared" ref="N144:N163" si="342">IF(M144&gt;=9.995,15,H144+J144+L144)</f>
        <v>15</v>
      </c>
      <c r="O144" s="42">
        <f>SaisieNote!P149</f>
        <v>13</v>
      </c>
      <c r="P144" s="43">
        <f t="shared" ref="P144:T155" si="343">IF(O144&gt;=9.995,3,0)</f>
        <v>3</v>
      </c>
      <c r="Q144" s="42">
        <f>SaisieNote!R149</f>
        <v>12.5</v>
      </c>
      <c r="R144" s="43">
        <f t="shared" si="343"/>
        <v>3</v>
      </c>
      <c r="S144" s="42">
        <f>SaisieNote!T149</f>
        <v>9</v>
      </c>
      <c r="T144" s="43">
        <f t="shared" si="343"/>
        <v>0</v>
      </c>
      <c r="U144" s="59">
        <f t="shared" ref="U144:U163" si="344">((O144*3)+(Q144*3)+(S144*3))/9</f>
        <v>11.5</v>
      </c>
      <c r="V144" s="45">
        <f t="shared" ref="V144:V163" si="345">IF(U144&gt;=9.995,9,P144+R144+T144)</f>
        <v>9</v>
      </c>
      <c r="W144" s="42">
        <f>SaisieNote!V149</f>
        <v>10</v>
      </c>
      <c r="X144" s="43">
        <f t="shared" ref="X144:AB155" si="346">IF(W144&gt;=9.995,2,0)</f>
        <v>2</v>
      </c>
      <c r="Y144" s="42">
        <f>SaisieNote!X149</f>
        <v>16</v>
      </c>
      <c r="Z144" s="43">
        <f t="shared" si="346"/>
        <v>2</v>
      </c>
      <c r="AA144" s="42">
        <f>SaisieNote!Z149</f>
        <v>14</v>
      </c>
      <c r="AB144" s="43">
        <f t="shared" si="346"/>
        <v>2</v>
      </c>
      <c r="AC144" s="59">
        <f t="shared" ref="AC144:AC163" si="347">((W144*2)+(Y144*2)+(AA144*2))/6</f>
        <v>13.333333333333334</v>
      </c>
      <c r="AD144" s="45">
        <f t="shared" ref="AD144:AD163" si="348">IF(AC144&gt;=9.995,6,X144+Z144+AB144)</f>
        <v>6</v>
      </c>
      <c r="AE144" s="160">
        <f t="shared" ref="AE144:AE163" si="349">((M144*12)+(U144*9)+(AC144*6))/27</f>
        <v>11.388888888888889</v>
      </c>
      <c r="AF144" s="46">
        <f t="shared" ref="AF144:AF163" si="350">IF(AE144&gt;=9.995,30,N144+V144+AD144)</f>
        <v>30</v>
      </c>
      <c r="AG144" s="81" t="str">
        <f t="shared" ref="AG144:AG163" si="351">IF(AE144&gt;=9.995,"Admis(e)","Rattrapage")</f>
        <v>Admis(e)</v>
      </c>
      <c r="AH144" s="25">
        <f>SaisieNote!AD149</f>
        <v>7.833333333333333</v>
      </c>
      <c r="AI144" s="216">
        <f t="shared" ref="AI144:AM155" si="352">IF(AH144&gt;=9.995,5,0)</f>
        <v>0</v>
      </c>
      <c r="AJ144" s="25">
        <f>SaisieNote!AG149</f>
        <v>14.5</v>
      </c>
      <c r="AK144" s="216">
        <f t="shared" si="352"/>
        <v>5</v>
      </c>
      <c r="AL144" s="25">
        <f>SaisieNote!AJ149</f>
        <v>10.333333333333334</v>
      </c>
      <c r="AM144" s="84">
        <f t="shared" si="352"/>
        <v>5</v>
      </c>
      <c r="AN144" s="44">
        <f t="shared" ref="AN144:AN163" si="353">((AH144*4)+(AJ144*4)+(AL144*4))/12</f>
        <v>10.888888888888888</v>
      </c>
      <c r="AO144" s="85">
        <f t="shared" ref="AO144:AO163" si="354">IF(AN144&gt;=9.995,15,AI144+AK144+AM144)</f>
        <v>15</v>
      </c>
      <c r="AP144" s="213">
        <f>SaisieNote!AL149</f>
        <v>8.5</v>
      </c>
      <c r="AQ144" s="213">
        <f t="shared" ref="AQ144:AU155" si="355">IF(AP144&gt;=9.995,3,0)</f>
        <v>0</v>
      </c>
      <c r="AR144" s="213">
        <f>SaisieNote!AN149</f>
        <v>13.5</v>
      </c>
      <c r="AS144" s="213">
        <f t="shared" si="355"/>
        <v>3</v>
      </c>
      <c r="AT144" s="213">
        <f>SaisieNote!AP149</f>
        <v>8</v>
      </c>
      <c r="AU144" s="84">
        <f t="shared" si="355"/>
        <v>0</v>
      </c>
      <c r="AV144" s="44">
        <f t="shared" ref="AV144:AV163" si="356">((AP144*3)+(AR144*3)+(AT144*3))/9</f>
        <v>10</v>
      </c>
      <c r="AW144" s="85">
        <f t="shared" ref="AW144:AW163" si="357">IF(AV144&gt;=9.995,9,AQ144+AS144+AU144)</f>
        <v>9</v>
      </c>
      <c r="AX144" s="67">
        <f>SaisieNote!AR149</f>
        <v>10</v>
      </c>
      <c r="AY144" s="84">
        <f t="shared" ref="AY144:BC155" si="358">IF(AX144&gt;=9.995,2,0)</f>
        <v>2</v>
      </c>
      <c r="AZ144" s="67">
        <f>SaisieNote!AT149</f>
        <v>14</v>
      </c>
      <c r="BA144" s="84">
        <f t="shared" si="358"/>
        <v>2</v>
      </c>
      <c r="BB144" s="67">
        <f>SaisieNote!AV149</f>
        <v>17</v>
      </c>
      <c r="BC144" s="84">
        <f t="shared" si="358"/>
        <v>2</v>
      </c>
      <c r="BD144" s="44">
        <f t="shared" ref="BD144:BD163" si="359">((AX144*2)+(AZ144*2)+(BB144*2))/6</f>
        <v>13.666666666666666</v>
      </c>
      <c r="BE144" s="85">
        <f t="shared" ref="BE144:BE163" si="360">IF(BD144&gt;=9.995,6,AY144+BA144+BC144)</f>
        <v>6</v>
      </c>
      <c r="BF144" s="60">
        <f t="shared" ref="BF144:BF163" si="361">((AN144*12)+(AV144*9)+(BD144*6))/27</f>
        <v>11.209876543209875</v>
      </c>
      <c r="BG144" s="61">
        <f t="shared" ref="BG144:BG163" si="362">IF(BF144&gt;=9.995,30,AO144+AW144+BE144)</f>
        <v>30</v>
      </c>
      <c r="BH144" s="62">
        <f t="shared" ref="BH144:BH163" si="363">(AE144+BF144)/2</f>
        <v>11.299382716049383</v>
      </c>
      <c r="BI144" s="61">
        <f t="shared" ref="BI144:BI163" si="364">IF(BH144&gt;=9.995,60,AF144+BG144)</f>
        <v>60</v>
      </c>
      <c r="BJ144" s="81" t="str">
        <f t="shared" si="339"/>
        <v>Admis(e)</v>
      </c>
      <c r="BK144" s="291" t="s">
        <v>1191</v>
      </c>
      <c r="BL144" s="291" t="s">
        <v>1191</v>
      </c>
    </row>
    <row r="145" spans="1:64" ht="20.25" customHeight="1">
      <c r="A145" s="284">
        <v>135</v>
      </c>
      <c r="B145" s="176" t="s">
        <v>1103</v>
      </c>
      <c r="C145" s="176" t="s">
        <v>1105</v>
      </c>
      <c r="D145" s="176" t="s">
        <v>12</v>
      </c>
      <c r="E145" s="176" t="s">
        <v>1104</v>
      </c>
      <c r="F145" s="176" t="s">
        <v>95</v>
      </c>
      <c r="G145" s="152">
        <f>SaisieNote!H150</f>
        <v>11</v>
      </c>
      <c r="H145" s="43">
        <f t="shared" si="340"/>
        <v>5</v>
      </c>
      <c r="I145" s="42">
        <f>SaisieNote!K150</f>
        <v>10.333333333333334</v>
      </c>
      <c r="J145" s="43">
        <f t="shared" si="340"/>
        <v>5</v>
      </c>
      <c r="K145" s="42">
        <f>SaisieNote!N150</f>
        <v>12</v>
      </c>
      <c r="L145" s="43">
        <f t="shared" si="340"/>
        <v>5</v>
      </c>
      <c r="M145" s="59">
        <f t="shared" si="341"/>
        <v>11.111111111111112</v>
      </c>
      <c r="N145" s="45">
        <f t="shared" si="342"/>
        <v>15</v>
      </c>
      <c r="O145" s="42">
        <f>SaisieNote!P150</f>
        <v>11</v>
      </c>
      <c r="P145" s="43">
        <f t="shared" si="343"/>
        <v>3</v>
      </c>
      <c r="Q145" s="42">
        <f>SaisieNote!R150</f>
        <v>11.5</v>
      </c>
      <c r="R145" s="43">
        <f t="shared" si="343"/>
        <v>3</v>
      </c>
      <c r="S145" s="42">
        <f>SaisieNote!T150</f>
        <v>6.5</v>
      </c>
      <c r="T145" s="43">
        <f t="shared" si="343"/>
        <v>0</v>
      </c>
      <c r="U145" s="59">
        <f t="shared" si="344"/>
        <v>9.6666666666666661</v>
      </c>
      <c r="V145" s="45">
        <f t="shared" si="345"/>
        <v>6</v>
      </c>
      <c r="W145" s="42">
        <f>SaisieNote!V150</f>
        <v>8.5</v>
      </c>
      <c r="X145" s="43">
        <f t="shared" si="346"/>
        <v>0</v>
      </c>
      <c r="Y145" s="42">
        <f>SaisieNote!X150</f>
        <v>11</v>
      </c>
      <c r="Z145" s="43">
        <f t="shared" si="346"/>
        <v>2</v>
      </c>
      <c r="AA145" s="42">
        <f>SaisieNote!Z150</f>
        <v>10</v>
      </c>
      <c r="AB145" s="43">
        <f t="shared" si="346"/>
        <v>2</v>
      </c>
      <c r="AC145" s="59">
        <f t="shared" si="347"/>
        <v>9.8333333333333339</v>
      </c>
      <c r="AD145" s="45">
        <f t="shared" si="348"/>
        <v>4</v>
      </c>
      <c r="AE145" s="160">
        <f t="shared" si="349"/>
        <v>10.345679012345681</v>
      </c>
      <c r="AF145" s="46">
        <f t="shared" si="350"/>
        <v>30</v>
      </c>
      <c r="AG145" s="81" t="str">
        <f t="shared" si="351"/>
        <v>Admis(e)</v>
      </c>
      <c r="AH145" s="25">
        <f>SaisieNote!AD150</f>
        <v>10.833333333333334</v>
      </c>
      <c r="AI145" s="216">
        <f t="shared" si="352"/>
        <v>5</v>
      </c>
      <c r="AJ145" s="25">
        <f>SaisieNote!AG150</f>
        <v>14.666666666666666</v>
      </c>
      <c r="AK145" s="216">
        <f t="shared" si="352"/>
        <v>5</v>
      </c>
      <c r="AL145" s="25">
        <f>SaisieNote!AJ150</f>
        <v>11</v>
      </c>
      <c r="AM145" s="84">
        <f t="shared" si="352"/>
        <v>5</v>
      </c>
      <c r="AN145" s="44">
        <f t="shared" si="353"/>
        <v>12.166666666666666</v>
      </c>
      <c r="AO145" s="85">
        <f t="shared" si="354"/>
        <v>15</v>
      </c>
      <c r="AP145" s="213">
        <f>SaisieNote!AL150</f>
        <v>10</v>
      </c>
      <c r="AQ145" s="213">
        <f t="shared" si="355"/>
        <v>3</v>
      </c>
      <c r="AR145" s="213">
        <f>SaisieNote!AN150</f>
        <v>8.5</v>
      </c>
      <c r="AS145" s="213">
        <f t="shared" si="355"/>
        <v>0</v>
      </c>
      <c r="AT145" s="213">
        <f>SaisieNote!AP150</f>
        <v>10</v>
      </c>
      <c r="AU145" s="84">
        <f t="shared" si="355"/>
        <v>3</v>
      </c>
      <c r="AV145" s="44">
        <f t="shared" si="356"/>
        <v>9.5</v>
      </c>
      <c r="AW145" s="85">
        <f t="shared" si="357"/>
        <v>6</v>
      </c>
      <c r="AX145" s="67">
        <f>SaisieNote!AR150</f>
        <v>9</v>
      </c>
      <c r="AY145" s="84">
        <f t="shared" si="358"/>
        <v>0</v>
      </c>
      <c r="AZ145" s="67">
        <f>SaisieNote!AT150</f>
        <v>17</v>
      </c>
      <c r="BA145" s="84">
        <f t="shared" si="358"/>
        <v>2</v>
      </c>
      <c r="BB145" s="67">
        <f>SaisieNote!AV150</f>
        <v>13.5</v>
      </c>
      <c r="BC145" s="84">
        <f t="shared" si="358"/>
        <v>2</v>
      </c>
      <c r="BD145" s="44">
        <f t="shared" si="359"/>
        <v>13.166666666666666</v>
      </c>
      <c r="BE145" s="85">
        <f t="shared" si="360"/>
        <v>6</v>
      </c>
      <c r="BF145" s="60">
        <f t="shared" si="361"/>
        <v>11.5</v>
      </c>
      <c r="BG145" s="61">
        <f t="shared" si="362"/>
        <v>30</v>
      </c>
      <c r="BH145" s="62">
        <f t="shared" si="363"/>
        <v>10.92283950617284</v>
      </c>
      <c r="BI145" s="61">
        <f t="shared" si="364"/>
        <v>60</v>
      </c>
      <c r="BJ145" s="81" t="str">
        <f t="shared" si="339"/>
        <v>Admis(e)</v>
      </c>
      <c r="BK145" s="291" t="s">
        <v>1191</v>
      </c>
      <c r="BL145" s="291" t="s">
        <v>1191</v>
      </c>
    </row>
    <row r="146" spans="1:64" ht="20.25" customHeight="1">
      <c r="A146" s="284">
        <v>136</v>
      </c>
      <c r="B146" s="176" t="s">
        <v>1107</v>
      </c>
      <c r="C146" s="176" t="s">
        <v>1109</v>
      </c>
      <c r="D146" s="176" t="s">
        <v>129</v>
      </c>
      <c r="E146" s="176" t="s">
        <v>1108</v>
      </c>
      <c r="F146" s="176" t="s">
        <v>63</v>
      </c>
      <c r="G146" s="152">
        <f>SaisieNote!H151</f>
        <v>8.5</v>
      </c>
      <c r="H146" s="43">
        <f t="shared" si="340"/>
        <v>0</v>
      </c>
      <c r="I146" s="42">
        <f>SaisieNote!K151</f>
        <v>7.666666666666667</v>
      </c>
      <c r="J146" s="43">
        <f t="shared" si="340"/>
        <v>0</v>
      </c>
      <c r="K146" s="42">
        <f>SaisieNote!N151</f>
        <v>9.5</v>
      </c>
      <c r="L146" s="43">
        <f t="shared" si="340"/>
        <v>0</v>
      </c>
      <c r="M146" s="59">
        <f t="shared" si="341"/>
        <v>8.5555555555555554</v>
      </c>
      <c r="N146" s="45">
        <f t="shared" si="342"/>
        <v>0</v>
      </c>
      <c r="O146" s="42">
        <f>SaisieNote!P151</f>
        <v>10</v>
      </c>
      <c r="P146" s="43">
        <f t="shared" si="343"/>
        <v>3</v>
      </c>
      <c r="Q146" s="42">
        <f>SaisieNote!R151</f>
        <v>5</v>
      </c>
      <c r="R146" s="43">
        <f t="shared" si="343"/>
        <v>0</v>
      </c>
      <c r="S146" s="42">
        <f>SaisieNote!T151</f>
        <v>6</v>
      </c>
      <c r="T146" s="43">
        <f t="shared" si="343"/>
        <v>0</v>
      </c>
      <c r="U146" s="59">
        <f t="shared" si="344"/>
        <v>7</v>
      </c>
      <c r="V146" s="45">
        <f t="shared" si="345"/>
        <v>3</v>
      </c>
      <c r="W146" s="42">
        <f>SaisieNote!V151</f>
        <v>1</v>
      </c>
      <c r="X146" s="43">
        <f t="shared" si="346"/>
        <v>0</v>
      </c>
      <c r="Y146" s="42">
        <f>SaisieNote!X151</f>
        <v>6</v>
      </c>
      <c r="Z146" s="43">
        <f t="shared" si="346"/>
        <v>0</v>
      </c>
      <c r="AA146" s="42">
        <f>SaisieNote!Z151</f>
        <v>8.5</v>
      </c>
      <c r="AB146" s="43">
        <f t="shared" si="346"/>
        <v>0</v>
      </c>
      <c r="AC146" s="59">
        <f t="shared" si="347"/>
        <v>5.166666666666667</v>
      </c>
      <c r="AD146" s="45">
        <f t="shared" si="348"/>
        <v>0</v>
      </c>
      <c r="AE146" s="160">
        <f t="shared" si="349"/>
        <v>7.2839506172839501</v>
      </c>
      <c r="AF146" s="46">
        <f t="shared" si="350"/>
        <v>3</v>
      </c>
      <c r="AG146" s="81" t="str">
        <f t="shared" si="351"/>
        <v>Rattrapage</v>
      </c>
      <c r="AH146" s="25">
        <f>SaisieNote!AD151</f>
        <v>8</v>
      </c>
      <c r="AI146" s="216">
        <f t="shared" si="352"/>
        <v>0</v>
      </c>
      <c r="AJ146" s="25">
        <f>SaisieNote!AG151</f>
        <v>12.833333333333334</v>
      </c>
      <c r="AK146" s="216">
        <f t="shared" si="352"/>
        <v>5</v>
      </c>
      <c r="AL146" s="25">
        <f>SaisieNote!AJ151</f>
        <v>8.3333333333333339</v>
      </c>
      <c r="AM146" s="84">
        <f t="shared" si="352"/>
        <v>0</v>
      </c>
      <c r="AN146" s="44">
        <f t="shared" si="353"/>
        <v>9.7222222222222232</v>
      </c>
      <c r="AO146" s="85">
        <f t="shared" si="354"/>
        <v>5</v>
      </c>
      <c r="AP146" s="213">
        <f>SaisieNote!AL151</f>
        <v>2.5</v>
      </c>
      <c r="AQ146" s="213">
        <f t="shared" si="355"/>
        <v>0</v>
      </c>
      <c r="AR146" s="213">
        <f>SaisieNote!AN151</f>
        <v>7</v>
      </c>
      <c r="AS146" s="213">
        <f t="shared" si="355"/>
        <v>0</v>
      </c>
      <c r="AT146" s="213">
        <f>SaisieNote!AP151</f>
        <v>13</v>
      </c>
      <c r="AU146" s="84">
        <f t="shared" si="355"/>
        <v>3</v>
      </c>
      <c r="AV146" s="44">
        <f t="shared" si="356"/>
        <v>7.5</v>
      </c>
      <c r="AW146" s="85">
        <f t="shared" si="357"/>
        <v>3</v>
      </c>
      <c r="AX146" s="67">
        <f>SaisieNote!AR151</f>
        <v>8</v>
      </c>
      <c r="AY146" s="84">
        <f t="shared" si="358"/>
        <v>0</v>
      </c>
      <c r="AZ146" s="67">
        <f>SaisieNote!AT151</f>
        <v>5</v>
      </c>
      <c r="BA146" s="84">
        <f t="shared" si="358"/>
        <v>0</v>
      </c>
      <c r="BB146" s="67">
        <f>SaisieNote!AV151</f>
        <v>12</v>
      </c>
      <c r="BC146" s="84">
        <f t="shared" si="358"/>
        <v>2</v>
      </c>
      <c r="BD146" s="44">
        <f t="shared" si="359"/>
        <v>8.3333333333333339</v>
      </c>
      <c r="BE146" s="85">
        <f t="shared" si="360"/>
        <v>2</v>
      </c>
      <c r="BF146" s="60">
        <f t="shared" si="361"/>
        <v>8.6728395061728403</v>
      </c>
      <c r="BG146" s="61">
        <f t="shared" si="362"/>
        <v>10</v>
      </c>
      <c r="BH146" s="62">
        <f t="shared" si="363"/>
        <v>7.9783950617283956</v>
      </c>
      <c r="BI146" s="61">
        <f t="shared" si="364"/>
        <v>13</v>
      </c>
      <c r="BJ146" s="81" t="str">
        <f t="shared" si="339"/>
        <v>Ajourné(e )</v>
      </c>
      <c r="BK146" s="291" t="s">
        <v>1191</v>
      </c>
      <c r="BL146" s="291" t="s">
        <v>1191</v>
      </c>
    </row>
    <row r="147" spans="1:64" ht="20.25" customHeight="1">
      <c r="A147" s="284">
        <v>137</v>
      </c>
      <c r="B147" s="176" t="s">
        <v>1112</v>
      </c>
      <c r="C147" s="176" t="s">
        <v>137</v>
      </c>
      <c r="D147" s="176" t="s">
        <v>10</v>
      </c>
      <c r="E147" s="176" t="s">
        <v>1113</v>
      </c>
      <c r="F147" s="176" t="s">
        <v>8</v>
      </c>
      <c r="G147" s="152">
        <f>SaisieNote!H152</f>
        <v>10.166666666666666</v>
      </c>
      <c r="H147" s="43">
        <f t="shared" si="340"/>
        <v>5</v>
      </c>
      <c r="I147" s="42">
        <f>SaisieNote!K152</f>
        <v>13</v>
      </c>
      <c r="J147" s="43">
        <f t="shared" si="340"/>
        <v>5</v>
      </c>
      <c r="K147" s="42">
        <f>SaisieNote!N152</f>
        <v>8</v>
      </c>
      <c r="L147" s="43">
        <f t="shared" si="340"/>
        <v>0</v>
      </c>
      <c r="M147" s="59">
        <f t="shared" si="341"/>
        <v>10.388888888888888</v>
      </c>
      <c r="N147" s="45">
        <f t="shared" si="342"/>
        <v>15</v>
      </c>
      <c r="O147" s="42">
        <f>SaisieNote!P152</f>
        <v>13</v>
      </c>
      <c r="P147" s="43">
        <f t="shared" si="343"/>
        <v>3</v>
      </c>
      <c r="Q147" s="42">
        <f>SaisieNote!R152</f>
        <v>9.5</v>
      </c>
      <c r="R147" s="43">
        <f t="shared" si="343"/>
        <v>0</v>
      </c>
      <c r="S147" s="42">
        <f>SaisieNote!T152</f>
        <v>6</v>
      </c>
      <c r="T147" s="43">
        <f t="shared" si="343"/>
        <v>0</v>
      </c>
      <c r="U147" s="59">
        <f t="shared" si="344"/>
        <v>9.5</v>
      </c>
      <c r="V147" s="45">
        <f t="shared" si="345"/>
        <v>3</v>
      </c>
      <c r="W147" s="42">
        <f>SaisieNote!V152</f>
        <v>5</v>
      </c>
      <c r="X147" s="43">
        <f t="shared" si="346"/>
        <v>0</v>
      </c>
      <c r="Y147" s="42">
        <f>SaisieNote!X152</f>
        <v>11</v>
      </c>
      <c r="Z147" s="43">
        <f t="shared" si="346"/>
        <v>2</v>
      </c>
      <c r="AA147" s="42">
        <f>SaisieNote!Z152</f>
        <v>14</v>
      </c>
      <c r="AB147" s="43">
        <f t="shared" si="346"/>
        <v>2</v>
      </c>
      <c r="AC147" s="59">
        <f t="shared" si="347"/>
        <v>10</v>
      </c>
      <c r="AD147" s="45">
        <f t="shared" si="348"/>
        <v>6</v>
      </c>
      <c r="AE147" s="160">
        <f t="shared" si="349"/>
        <v>10.006172839506171</v>
      </c>
      <c r="AF147" s="46">
        <f t="shared" si="350"/>
        <v>30</v>
      </c>
      <c r="AG147" s="81" t="str">
        <f t="shared" si="351"/>
        <v>Admis(e)</v>
      </c>
      <c r="AH147" s="25">
        <f>SaisieNote!AD152</f>
        <v>10.666666666666666</v>
      </c>
      <c r="AI147" s="216">
        <f t="shared" si="352"/>
        <v>5</v>
      </c>
      <c r="AJ147" s="25">
        <f>SaisieNote!AG152</f>
        <v>13.166666666666666</v>
      </c>
      <c r="AK147" s="216">
        <f t="shared" si="352"/>
        <v>5</v>
      </c>
      <c r="AL147" s="25">
        <f>SaisieNote!AJ152</f>
        <v>11.666666666666666</v>
      </c>
      <c r="AM147" s="84">
        <f t="shared" si="352"/>
        <v>5</v>
      </c>
      <c r="AN147" s="44">
        <f t="shared" si="353"/>
        <v>11.833333333333334</v>
      </c>
      <c r="AO147" s="85">
        <f t="shared" si="354"/>
        <v>15</v>
      </c>
      <c r="AP147" s="213">
        <f>SaisieNote!AL152</f>
        <v>10</v>
      </c>
      <c r="AQ147" s="213">
        <f t="shared" si="355"/>
        <v>3</v>
      </c>
      <c r="AR147" s="213">
        <f>SaisieNote!AN152</f>
        <v>10</v>
      </c>
      <c r="AS147" s="213">
        <f t="shared" si="355"/>
        <v>3</v>
      </c>
      <c r="AT147" s="213">
        <f>SaisieNote!AP152</f>
        <v>15</v>
      </c>
      <c r="AU147" s="84">
        <f t="shared" si="355"/>
        <v>3</v>
      </c>
      <c r="AV147" s="44">
        <f t="shared" si="356"/>
        <v>11.666666666666666</v>
      </c>
      <c r="AW147" s="85">
        <f t="shared" si="357"/>
        <v>9</v>
      </c>
      <c r="AX147" s="67">
        <f>SaisieNote!AR152</f>
        <v>12</v>
      </c>
      <c r="AY147" s="84">
        <f t="shared" si="358"/>
        <v>2</v>
      </c>
      <c r="AZ147" s="67">
        <f>SaisieNote!AT152</f>
        <v>13.5</v>
      </c>
      <c r="BA147" s="84">
        <f t="shared" si="358"/>
        <v>2</v>
      </c>
      <c r="BB147" s="67">
        <f>SaisieNote!AV152</f>
        <v>11</v>
      </c>
      <c r="BC147" s="84">
        <f t="shared" si="358"/>
        <v>2</v>
      </c>
      <c r="BD147" s="44">
        <f t="shared" si="359"/>
        <v>12.166666666666666</v>
      </c>
      <c r="BE147" s="85">
        <f t="shared" si="360"/>
        <v>6</v>
      </c>
      <c r="BF147" s="60">
        <f t="shared" si="361"/>
        <v>11.851851851851851</v>
      </c>
      <c r="BG147" s="61">
        <f t="shared" si="362"/>
        <v>30</v>
      </c>
      <c r="BH147" s="62">
        <f t="shared" si="363"/>
        <v>10.929012345679011</v>
      </c>
      <c r="BI147" s="61">
        <f t="shared" si="364"/>
        <v>60</v>
      </c>
      <c r="BJ147" s="81" t="str">
        <f t="shared" si="339"/>
        <v>Admis(e)</v>
      </c>
      <c r="BK147" s="291" t="s">
        <v>1191</v>
      </c>
      <c r="BL147" s="291" t="s">
        <v>1231</v>
      </c>
    </row>
    <row r="148" spans="1:64" ht="20.25" customHeight="1">
      <c r="A148" s="284">
        <v>138</v>
      </c>
      <c r="B148" s="176" t="s">
        <v>138</v>
      </c>
      <c r="C148" s="176" t="s">
        <v>137</v>
      </c>
      <c r="D148" s="176" t="s">
        <v>120</v>
      </c>
      <c r="E148" s="176" t="s">
        <v>1115</v>
      </c>
      <c r="F148" s="176" t="s">
        <v>5</v>
      </c>
      <c r="G148" s="152">
        <f>SaisieNote!H153</f>
        <v>11</v>
      </c>
      <c r="H148" s="43">
        <f t="shared" si="340"/>
        <v>5</v>
      </c>
      <c r="I148" s="42" t="e">
        <f>SaisieNote!K153</f>
        <v>#VALUE!</v>
      </c>
      <c r="J148" s="43" t="e">
        <f t="shared" si="340"/>
        <v>#VALUE!</v>
      </c>
      <c r="K148" s="42">
        <f>SaisieNote!N153</f>
        <v>11.08</v>
      </c>
      <c r="L148" s="43">
        <f t="shared" si="340"/>
        <v>5</v>
      </c>
      <c r="M148" s="59" t="e">
        <f t="shared" si="341"/>
        <v>#VALUE!</v>
      </c>
      <c r="N148" s="45" t="e">
        <f t="shared" si="342"/>
        <v>#VALUE!</v>
      </c>
      <c r="O148" s="42">
        <f>SaisieNote!P153</f>
        <v>13.5</v>
      </c>
      <c r="P148" s="43">
        <f t="shared" si="343"/>
        <v>3</v>
      </c>
      <c r="Q148" s="42">
        <f>SaisieNote!R153</f>
        <v>5</v>
      </c>
      <c r="R148" s="43">
        <f t="shared" si="343"/>
        <v>0</v>
      </c>
      <c r="S148" s="42">
        <f>SaisieNote!T153</f>
        <v>5</v>
      </c>
      <c r="T148" s="43">
        <f t="shared" si="343"/>
        <v>0</v>
      </c>
      <c r="U148" s="59">
        <f t="shared" si="344"/>
        <v>7.833333333333333</v>
      </c>
      <c r="V148" s="45">
        <f t="shared" si="345"/>
        <v>3</v>
      </c>
      <c r="W148" s="42">
        <f>SaisieNote!V153</f>
        <v>13</v>
      </c>
      <c r="X148" s="43">
        <f t="shared" si="346"/>
        <v>2</v>
      </c>
      <c r="Y148" s="42">
        <f>SaisieNote!X153</f>
        <v>6</v>
      </c>
      <c r="Z148" s="43">
        <f t="shared" si="346"/>
        <v>0</v>
      </c>
      <c r="AA148" s="42">
        <f>SaisieNote!Z153</f>
        <v>11</v>
      </c>
      <c r="AB148" s="43">
        <f t="shared" si="346"/>
        <v>2</v>
      </c>
      <c r="AC148" s="59">
        <f t="shared" si="347"/>
        <v>10</v>
      </c>
      <c r="AD148" s="45">
        <f t="shared" si="348"/>
        <v>6</v>
      </c>
      <c r="AE148" s="160" t="e">
        <f t="shared" si="349"/>
        <v>#VALUE!</v>
      </c>
      <c r="AF148" s="46" t="e">
        <f t="shared" si="350"/>
        <v>#VALUE!</v>
      </c>
      <c r="AG148" s="81" t="s">
        <v>1191</v>
      </c>
      <c r="AH148" s="25">
        <f>SaisieNote!AD153</f>
        <v>8.33</v>
      </c>
      <c r="AI148" s="216">
        <f t="shared" si="352"/>
        <v>0</v>
      </c>
      <c r="AJ148" s="25">
        <f>SaisieNote!AG153</f>
        <v>9.67</v>
      </c>
      <c r="AK148" s="216">
        <f t="shared" si="352"/>
        <v>0</v>
      </c>
      <c r="AL148" s="25">
        <f>SaisieNote!AJ153</f>
        <v>12</v>
      </c>
      <c r="AM148" s="84">
        <f t="shared" si="352"/>
        <v>5</v>
      </c>
      <c r="AN148" s="44">
        <f t="shared" si="353"/>
        <v>10</v>
      </c>
      <c r="AO148" s="85">
        <f t="shared" si="354"/>
        <v>15</v>
      </c>
      <c r="AP148" s="213">
        <f>SaisieNote!AL153</f>
        <v>11</v>
      </c>
      <c r="AQ148" s="213">
        <f t="shared" si="355"/>
        <v>3</v>
      </c>
      <c r="AR148" s="213">
        <f>SaisieNote!AN153</f>
        <v>15</v>
      </c>
      <c r="AS148" s="213">
        <f t="shared" si="355"/>
        <v>3</v>
      </c>
      <c r="AT148" s="213">
        <f>SaisieNote!AP153</f>
        <v>10</v>
      </c>
      <c r="AU148" s="84">
        <f t="shared" si="355"/>
        <v>3</v>
      </c>
      <c r="AV148" s="44">
        <f t="shared" si="356"/>
        <v>12</v>
      </c>
      <c r="AW148" s="85">
        <f t="shared" si="357"/>
        <v>9</v>
      </c>
      <c r="AX148" s="67">
        <f>SaisieNote!AR153</f>
        <v>10.5</v>
      </c>
      <c r="AY148" s="84">
        <f t="shared" si="358"/>
        <v>2</v>
      </c>
      <c r="AZ148" s="67">
        <f>SaisieNote!AT153</f>
        <v>11</v>
      </c>
      <c r="BA148" s="84">
        <f t="shared" si="358"/>
        <v>2</v>
      </c>
      <c r="BB148" s="67">
        <f>SaisieNote!AV153</f>
        <v>12.5</v>
      </c>
      <c r="BC148" s="84">
        <f t="shared" si="358"/>
        <v>2</v>
      </c>
      <c r="BD148" s="44">
        <f t="shared" si="359"/>
        <v>11.333333333333334</v>
      </c>
      <c r="BE148" s="85">
        <f t="shared" si="360"/>
        <v>6</v>
      </c>
      <c r="BF148" s="60">
        <f t="shared" si="361"/>
        <v>10.962962962962964</v>
      </c>
      <c r="BG148" s="61">
        <f t="shared" si="362"/>
        <v>30</v>
      </c>
      <c r="BH148" s="62" t="e">
        <f t="shared" si="363"/>
        <v>#VALUE!</v>
      </c>
      <c r="BI148" s="61" t="e">
        <f t="shared" si="364"/>
        <v>#VALUE!</v>
      </c>
      <c r="BJ148" s="295" t="s">
        <v>500</v>
      </c>
      <c r="BK148" s="291" t="s">
        <v>1191</v>
      </c>
      <c r="BL148" s="291" t="s">
        <v>1231</v>
      </c>
    </row>
    <row r="149" spans="1:64" ht="20.25" customHeight="1">
      <c r="A149" s="284">
        <v>139</v>
      </c>
      <c r="B149" s="176" t="s">
        <v>1116</v>
      </c>
      <c r="C149" s="176" t="s">
        <v>1118</v>
      </c>
      <c r="D149" s="176" t="s">
        <v>1119</v>
      </c>
      <c r="E149" s="176" t="s">
        <v>1117</v>
      </c>
      <c r="F149" s="176" t="s">
        <v>34</v>
      </c>
      <c r="G149" s="152">
        <f>SaisieNote!H154</f>
        <v>11.333333333333334</v>
      </c>
      <c r="H149" s="43">
        <f t="shared" si="340"/>
        <v>5</v>
      </c>
      <c r="I149" s="42">
        <f>SaisieNote!K154</f>
        <v>8.5</v>
      </c>
      <c r="J149" s="43">
        <f t="shared" si="340"/>
        <v>0</v>
      </c>
      <c r="K149" s="42">
        <f>SaisieNote!N154</f>
        <v>9.1666666666666661</v>
      </c>
      <c r="L149" s="43">
        <f t="shared" si="340"/>
        <v>0</v>
      </c>
      <c r="M149" s="59">
        <f t="shared" si="341"/>
        <v>9.6666666666666661</v>
      </c>
      <c r="N149" s="45">
        <f t="shared" si="342"/>
        <v>5</v>
      </c>
      <c r="O149" s="42">
        <f>SaisieNote!P154</f>
        <v>13</v>
      </c>
      <c r="P149" s="43">
        <f t="shared" si="343"/>
        <v>3</v>
      </c>
      <c r="Q149" s="42">
        <f>SaisieNote!R154</f>
        <v>8</v>
      </c>
      <c r="R149" s="43">
        <f t="shared" si="343"/>
        <v>0</v>
      </c>
      <c r="S149" s="42">
        <f>SaisieNote!T154</f>
        <v>8</v>
      </c>
      <c r="T149" s="43">
        <f t="shared" si="343"/>
        <v>0</v>
      </c>
      <c r="U149" s="59">
        <f t="shared" si="344"/>
        <v>9.6666666666666661</v>
      </c>
      <c r="V149" s="45">
        <f t="shared" si="345"/>
        <v>3</v>
      </c>
      <c r="W149" s="42">
        <f>SaisieNote!V154</f>
        <v>12.5</v>
      </c>
      <c r="X149" s="43">
        <f t="shared" si="346"/>
        <v>2</v>
      </c>
      <c r="Y149" s="42">
        <f>SaisieNote!X154</f>
        <v>13</v>
      </c>
      <c r="Z149" s="43">
        <f t="shared" si="346"/>
        <v>2</v>
      </c>
      <c r="AA149" s="42">
        <f>SaisieNote!Z154</f>
        <v>7.5</v>
      </c>
      <c r="AB149" s="43">
        <f t="shared" si="346"/>
        <v>0</v>
      </c>
      <c r="AC149" s="59">
        <f t="shared" si="347"/>
        <v>11</v>
      </c>
      <c r="AD149" s="45">
        <f t="shared" si="348"/>
        <v>6</v>
      </c>
      <c r="AE149" s="160">
        <f t="shared" si="349"/>
        <v>9.9629629629629637</v>
      </c>
      <c r="AF149" s="46">
        <f t="shared" si="350"/>
        <v>14</v>
      </c>
      <c r="AG149" s="81" t="str">
        <f t="shared" si="351"/>
        <v>Rattrapage</v>
      </c>
      <c r="AH149" s="25">
        <f>SaisieNote!AD154</f>
        <v>10.666666666666666</v>
      </c>
      <c r="AI149" s="216">
        <f t="shared" si="352"/>
        <v>5</v>
      </c>
      <c r="AJ149" s="25">
        <f>SaisieNote!AG154</f>
        <v>14.333333333333334</v>
      </c>
      <c r="AK149" s="216">
        <f t="shared" si="352"/>
        <v>5</v>
      </c>
      <c r="AL149" s="25">
        <f>SaisieNote!AJ154</f>
        <v>12.333333333333334</v>
      </c>
      <c r="AM149" s="84">
        <f t="shared" si="352"/>
        <v>5</v>
      </c>
      <c r="AN149" s="44">
        <f t="shared" si="353"/>
        <v>12.444444444444445</v>
      </c>
      <c r="AO149" s="85">
        <f t="shared" si="354"/>
        <v>15</v>
      </c>
      <c r="AP149" s="213">
        <f>SaisieNote!AL154</f>
        <v>6.5</v>
      </c>
      <c r="AQ149" s="213">
        <f t="shared" si="355"/>
        <v>0</v>
      </c>
      <c r="AR149" s="213">
        <f>SaisieNote!AN154</f>
        <v>12</v>
      </c>
      <c r="AS149" s="213">
        <f t="shared" si="355"/>
        <v>3</v>
      </c>
      <c r="AT149" s="213">
        <f>SaisieNote!AP154</f>
        <v>5</v>
      </c>
      <c r="AU149" s="84">
        <f t="shared" si="355"/>
        <v>0</v>
      </c>
      <c r="AV149" s="44">
        <f t="shared" si="356"/>
        <v>7.833333333333333</v>
      </c>
      <c r="AW149" s="85">
        <f t="shared" si="357"/>
        <v>3</v>
      </c>
      <c r="AX149" s="67">
        <f>SaisieNote!AR154</f>
        <v>8</v>
      </c>
      <c r="AY149" s="84">
        <f t="shared" si="358"/>
        <v>0</v>
      </c>
      <c r="AZ149" s="67">
        <f>SaisieNote!AT154</f>
        <v>10</v>
      </c>
      <c r="BA149" s="84">
        <f t="shared" si="358"/>
        <v>2</v>
      </c>
      <c r="BB149" s="67">
        <f>SaisieNote!AV154</f>
        <v>14.5</v>
      </c>
      <c r="BC149" s="84">
        <f t="shared" si="358"/>
        <v>2</v>
      </c>
      <c r="BD149" s="44">
        <f t="shared" si="359"/>
        <v>10.833333333333334</v>
      </c>
      <c r="BE149" s="85">
        <f t="shared" si="360"/>
        <v>6</v>
      </c>
      <c r="BF149" s="60">
        <f t="shared" si="361"/>
        <v>10.549382716049385</v>
      </c>
      <c r="BG149" s="61">
        <f t="shared" si="362"/>
        <v>30</v>
      </c>
      <c r="BH149" s="62">
        <f t="shared" si="363"/>
        <v>10.256172839506174</v>
      </c>
      <c r="BI149" s="61">
        <f t="shared" si="364"/>
        <v>60</v>
      </c>
      <c r="BJ149" s="81" t="str">
        <f t="shared" si="339"/>
        <v>Admis(e)</v>
      </c>
      <c r="BK149" s="291" t="s">
        <v>1191</v>
      </c>
      <c r="BL149" s="291" t="s">
        <v>1231</v>
      </c>
    </row>
    <row r="150" spans="1:64" ht="20.25" customHeight="1">
      <c r="A150" s="284">
        <v>140</v>
      </c>
      <c r="B150" s="176" t="s">
        <v>480</v>
      </c>
      <c r="C150" s="176" t="s">
        <v>481</v>
      </c>
      <c r="D150" s="176" t="s">
        <v>51</v>
      </c>
      <c r="E150" s="176" t="s">
        <v>1120</v>
      </c>
      <c r="F150" s="176" t="s">
        <v>5</v>
      </c>
      <c r="G150" s="152">
        <f>SaisieNote!H155</f>
        <v>6.833333333333333</v>
      </c>
      <c r="H150" s="43">
        <f t="shared" si="340"/>
        <v>0</v>
      </c>
      <c r="I150" s="42">
        <f>SaisieNote!K155</f>
        <v>10</v>
      </c>
      <c r="J150" s="43">
        <f t="shared" si="340"/>
        <v>5</v>
      </c>
      <c r="K150" s="42">
        <f>SaisieNote!N155</f>
        <v>11.666666666666666</v>
      </c>
      <c r="L150" s="43">
        <f t="shared" si="340"/>
        <v>5</v>
      </c>
      <c r="M150" s="59">
        <f t="shared" si="341"/>
        <v>9.5</v>
      </c>
      <c r="N150" s="45">
        <f t="shared" si="342"/>
        <v>10</v>
      </c>
      <c r="O150" s="42">
        <f>SaisieNote!P155</f>
        <v>10.5</v>
      </c>
      <c r="P150" s="43">
        <f t="shared" si="343"/>
        <v>3</v>
      </c>
      <c r="Q150" s="42">
        <f>SaisieNote!R155</f>
        <v>10</v>
      </c>
      <c r="R150" s="43">
        <f t="shared" si="343"/>
        <v>3</v>
      </c>
      <c r="S150" s="42">
        <f>SaisieNote!T155</f>
        <v>15</v>
      </c>
      <c r="T150" s="43">
        <f t="shared" si="343"/>
        <v>3</v>
      </c>
      <c r="U150" s="59">
        <f t="shared" si="344"/>
        <v>11.833333333333334</v>
      </c>
      <c r="V150" s="45">
        <f t="shared" si="345"/>
        <v>9</v>
      </c>
      <c r="W150" s="42">
        <f>SaisieNote!V155</f>
        <v>10</v>
      </c>
      <c r="X150" s="43">
        <f t="shared" si="346"/>
        <v>2</v>
      </c>
      <c r="Y150" s="42">
        <f>SaisieNote!X155</f>
        <v>10</v>
      </c>
      <c r="Z150" s="43">
        <f t="shared" si="346"/>
        <v>2</v>
      </c>
      <c r="AA150" s="42">
        <f>SaisieNote!Z155</f>
        <v>11.5</v>
      </c>
      <c r="AB150" s="43">
        <f t="shared" si="346"/>
        <v>2</v>
      </c>
      <c r="AC150" s="59">
        <f t="shared" si="347"/>
        <v>10.5</v>
      </c>
      <c r="AD150" s="45">
        <f t="shared" si="348"/>
        <v>6</v>
      </c>
      <c r="AE150" s="160">
        <f t="shared" si="349"/>
        <v>10.5</v>
      </c>
      <c r="AF150" s="46">
        <f t="shared" si="350"/>
        <v>30</v>
      </c>
      <c r="AG150" s="81" t="str">
        <f t="shared" si="351"/>
        <v>Admis(e)</v>
      </c>
      <c r="AH150" s="25">
        <f>SaisieNote!AD155</f>
        <v>9.3333333333333339</v>
      </c>
      <c r="AI150" s="216">
        <f t="shared" si="352"/>
        <v>0</v>
      </c>
      <c r="AJ150" s="25">
        <f>SaisieNote!AG155</f>
        <v>13.333333333333334</v>
      </c>
      <c r="AK150" s="216">
        <f t="shared" si="352"/>
        <v>5</v>
      </c>
      <c r="AL150" s="25">
        <f>SaisieNote!AJ155</f>
        <v>12.5</v>
      </c>
      <c r="AM150" s="84">
        <f t="shared" si="352"/>
        <v>5</v>
      </c>
      <c r="AN150" s="44">
        <f t="shared" si="353"/>
        <v>11.722222222222223</v>
      </c>
      <c r="AO150" s="85">
        <f t="shared" si="354"/>
        <v>15</v>
      </c>
      <c r="AP150" s="213">
        <f>SaisieNote!AL155</f>
        <v>7</v>
      </c>
      <c r="AQ150" s="213">
        <f t="shared" si="355"/>
        <v>0</v>
      </c>
      <c r="AR150" s="213">
        <f>SaisieNote!AN155</f>
        <v>10.5</v>
      </c>
      <c r="AS150" s="213">
        <f t="shared" si="355"/>
        <v>3</v>
      </c>
      <c r="AT150" s="213">
        <f>SaisieNote!AP155</f>
        <v>5</v>
      </c>
      <c r="AU150" s="84">
        <f t="shared" si="355"/>
        <v>0</v>
      </c>
      <c r="AV150" s="44">
        <f t="shared" si="356"/>
        <v>7.5</v>
      </c>
      <c r="AW150" s="85">
        <f t="shared" si="357"/>
        <v>3</v>
      </c>
      <c r="AX150" s="67">
        <f>SaisieNote!AR155</f>
        <v>11</v>
      </c>
      <c r="AY150" s="84">
        <f t="shared" si="358"/>
        <v>2</v>
      </c>
      <c r="AZ150" s="67">
        <f>SaisieNote!AT155</f>
        <v>7.5</v>
      </c>
      <c r="BA150" s="84">
        <f t="shared" si="358"/>
        <v>0</v>
      </c>
      <c r="BB150" s="67">
        <f>SaisieNote!AV155</f>
        <v>12</v>
      </c>
      <c r="BC150" s="84">
        <f t="shared" si="358"/>
        <v>2</v>
      </c>
      <c r="BD150" s="44">
        <f t="shared" si="359"/>
        <v>10.166666666666666</v>
      </c>
      <c r="BE150" s="85">
        <f t="shared" si="360"/>
        <v>6</v>
      </c>
      <c r="BF150" s="60">
        <f t="shared" si="361"/>
        <v>9.9691358024691361</v>
      </c>
      <c r="BG150" s="61">
        <f t="shared" si="362"/>
        <v>24</v>
      </c>
      <c r="BH150" s="62">
        <f t="shared" si="363"/>
        <v>10.234567901234568</v>
      </c>
      <c r="BI150" s="61">
        <f t="shared" si="364"/>
        <v>60</v>
      </c>
      <c r="BJ150" s="81" t="str">
        <f t="shared" si="339"/>
        <v>Admis(e)</v>
      </c>
      <c r="BK150" s="291" t="s">
        <v>1191</v>
      </c>
      <c r="BL150" s="291" t="s">
        <v>1191</v>
      </c>
    </row>
    <row r="151" spans="1:64" s="266" customFormat="1" ht="20.25" customHeight="1">
      <c r="A151" s="284">
        <v>141</v>
      </c>
      <c r="B151" s="255" t="s">
        <v>1121</v>
      </c>
      <c r="C151" s="255" t="s">
        <v>1123</v>
      </c>
      <c r="D151" s="255" t="s">
        <v>1124</v>
      </c>
      <c r="E151" s="255" t="s">
        <v>1122</v>
      </c>
      <c r="F151" s="255" t="s">
        <v>5</v>
      </c>
      <c r="G151" s="256">
        <f>SaisieNote!H156</f>
        <v>10.166666666666666</v>
      </c>
      <c r="H151" s="257">
        <f t="shared" si="340"/>
        <v>5</v>
      </c>
      <c r="I151" s="258">
        <f>SaisieNote!K156</f>
        <v>8.6666666666666661</v>
      </c>
      <c r="J151" s="257">
        <f t="shared" si="340"/>
        <v>0</v>
      </c>
      <c r="K151" s="258">
        <f>SaisieNote!N156</f>
        <v>11.666666666666666</v>
      </c>
      <c r="L151" s="257">
        <f t="shared" si="340"/>
        <v>5</v>
      </c>
      <c r="M151" s="259">
        <f t="shared" si="341"/>
        <v>10.166666666666666</v>
      </c>
      <c r="N151" s="257">
        <f t="shared" si="342"/>
        <v>15</v>
      </c>
      <c r="O151" s="258">
        <f>SaisieNote!P156</f>
        <v>7</v>
      </c>
      <c r="P151" s="257">
        <f t="shared" si="343"/>
        <v>0</v>
      </c>
      <c r="Q151" s="258">
        <f>SaisieNote!R156</f>
        <v>6</v>
      </c>
      <c r="R151" s="257">
        <f t="shared" si="343"/>
        <v>0</v>
      </c>
      <c r="S151" s="258">
        <f>SaisieNote!T156</f>
        <v>5.5</v>
      </c>
      <c r="T151" s="257">
        <f t="shared" si="343"/>
        <v>0</v>
      </c>
      <c r="U151" s="259">
        <f t="shared" si="344"/>
        <v>6.166666666666667</v>
      </c>
      <c r="V151" s="257">
        <f t="shared" si="345"/>
        <v>0</v>
      </c>
      <c r="W151" s="258">
        <f>SaisieNote!V156</f>
        <v>6.5</v>
      </c>
      <c r="X151" s="257">
        <f t="shared" si="346"/>
        <v>0</v>
      </c>
      <c r="Y151" s="258">
        <f>SaisieNote!X156</f>
        <v>7</v>
      </c>
      <c r="Z151" s="257">
        <f t="shared" si="346"/>
        <v>0</v>
      </c>
      <c r="AA151" s="258">
        <f>SaisieNote!Z156</f>
        <v>10</v>
      </c>
      <c r="AB151" s="257">
        <f t="shared" si="346"/>
        <v>2</v>
      </c>
      <c r="AC151" s="259">
        <f t="shared" si="347"/>
        <v>7.833333333333333</v>
      </c>
      <c r="AD151" s="257">
        <f t="shared" si="348"/>
        <v>2</v>
      </c>
      <c r="AE151" s="259">
        <f t="shared" si="349"/>
        <v>8.3148148148148149</v>
      </c>
      <c r="AF151" s="260">
        <f t="shared" si="350"/>
        <v>17</v>
      </c>
      <c r="AG151" s="261" t="str">
        <f t="shared" si="351"/>
        <v>Rattrapage</v>
      </c>
      <c r="AH151" s="262">
        <f>SaisieNote!AD156</f>
        <v>9.5</v>
      </c>
      <c r="AI151" s="268">
        <f t="shared" si="352"/>
        <v>0</v>
      </c>
      <c r="AJ151" s="262">
        <f>SaisieNote!AG156</f>
        <v>13</v>
      </c>
      <c r="AK151" s="268">
        <f t="shared" si="352"/>
        <v>5</v>
      </c>
      <c r="AL151" s="262">
        <f>SaisieNote!AJ156</f>
        <v>10.333333333333334</v>
      </c>
      <c r="AM151" s="263">
        <f t="shared" si="352"/>
        <v>5</v>
      </c>
      <c r="AN151" s="258">
        <f t="shared" si="353"/>
        <v>10.944444444444445</v>
      </c>
      <c r="AO151" s="264">
        <f t="shared" si="354"/>
        <v>15</v>
      </c>
      <c r="AP151" s="259">
        <f>SaisieNote!AL156</f>
        <v>4</v>
      </c>
      <c r="AQ151" s="259">
        <f t="shared" si="355"/>
        <v>0</v>
      </c>
      <c r="AR151" s="259">
        <f>SaisieNote!AN156</f>
        <v>9</v>
      </c>
      <c r="AS151" s="259">
        <f t="shared" si="355"/>
        <v>0</v>
      </c>
      <c r="AT151" s="259">
        <f>SaisieNote!AP156</f>
        <v>1</v>
      </c>
      <c r="AU151" s="263">
        <f t="shared" si="355"/>
        <v>0</v>
      </c>
      <c r="AV151" s="258">
        <f t="shared" si="356"/>
        <v>4.666666666666667</v>
      </c>
      <c r="AW151" s="264">
        <f t="shared" si="357"/>
        <v>0</v>
      </c>
      <c r="AX151" s="267">
        <f>SaisieNote!AR156</f>
        <v>12</v>
      </c>
      <c r="AY151" s="263">
        <f t="shared" si="358"/>
        <v>2</v>
      </c>
      <c r="AZ151" s="267">
        <f>SaisieNote!AT156</f>
        <v>10</v>
      </c>
      <c r="BA151" s="263">
        <f t="shared" si="358"/>
        <v>2</v>
      </c>
      <c r="BB151" s="267">
        <f>SaisieNote!AV156</f>
        <v>8</v>
      </c>
      <c r="BC151" s="263">
        <f t="shared" si="358"/>
        <v>0</v>
      </c>
      <c r="BD151" s="258">
        <f t="shared" si="359"/>
        <v>10</v>
      </c>
      <c r="BE151" s="264">
        <f t="shared" si="360"/>
        <v>6</v>
      </c>
      <c r="BF151" s="259">
        <f t="shared" si="361"/>
        <v>8.6419753086419764</v>
      </c>
      <c r="BG151" s="265">
        <f t="shared" si="362"/>
        <v>21</v>
      </c>
      <c r="BH151" s="262">
        <f t="shared" si="363"/>
        <v>8.4783950617283956</v>
      </c>
      <c r="BI151" s="265">
        <f t="shared" si="364"/>
        <v>38</v>
      </c>
      <c r="BJ151" s="295" t="s">
        <v>500</v>
      </c>
      <c r="BK151" s="291" t="s">
        <v>1191</v>
      </c>
      <c r="BL151" s="291" t="s">
        <v>1191</v>
      </c>
    </row>
    <row r="152" spans="1:64" ht="20.25" customHeight="1">
      <c r="A152" s="284">
        <v>142</v>
      </c>
      <c r="B152" s="176" t="s">
        <v>139</v>
      </c>
      <c r="C152" s="176" t="s">
        <v>140</v>
      </c>
      <c r="D152" s="176" t="s">
        <v>14</v>
      </c>
      <c r="E152" s="176" t="s">
        <v>1128</v>
      </c>
      <c r="F152" s="176" t="s">
        <v>34</v>
      </c>
      <c r="G152" s="152">
        <f>SaisieNote!H157</f>
        <v>9.5</v>
      </c>
      <c r="H152" s="43">
        <f t="shared" si="340"/>
        <v>0</v>
      </c>
      <c r="I152" s="42">
        <f>SaisieNote!K157</f>
        <v>7</v>
      </c>
      <c r="J152" s="43">
        <f t="shared" si="340"/>
        <v>0</v>
      </c>
      <c r="K152" s="42">
        <f>SaisieNote!N157</f>
        <v>13.83</v>
      </c>
      <c r="L152" s="43">
        <f t="shared" si="340"/>
        <v>5</v>
      </c>
      <c r="M152" s="59">
        <f t="shared" si="341"/>
        <v>10.11</v>
      </c>
      <c r="N152" s="45">
        <f t="shared" si="342"/>
        <v>15</v>
      </c>
      <c r="O152" s="42">
        <f>SaisieNote!P157</f>
        <v>10</v>
      </c>
      <c r="P152" s="43">
        <f t="shared" si="343"/>
        <v>3</v>
      </c>
      <c r="Q152" s="42">
        <f>SaisieNote!R157</f>
        <v>12</v>
      </c>
      <c r="R152" s="43">
        <f t="shared" si="343"/>
        <v>3</v>
      </c>
      <c r="S152" s="42">
        <f>SaisieNote!T157</f>
        <v>9</v>
      </c>
      <c r="T152" s="43">
        <f t="shared" si="343"/>
        <v>0</v>
      </c>
      <c r="U152" s="59">
        <f t="shared" si="344"/>
        <v>10.333333333333334</v>
      </c>
      <c r="V152" s="45">
        <f t="shared" si="345"/>
        <v>9</v>
      </c>
      <c r="W152" s="42">
        <f>SaisieNote!V157</f>
        <v>5</v>
      </c>
      <c r="X152" s="43">
        <f t="shared" si="346"/>
        <v>0</v>
      </c>
      <c r="Y152" s="42">
        <f>SaisieNote!X157</f>
        <v>10</v>
      </c>
      <c r="Z152" s="43">
        <f t="shared" si="346"/>
        <v>2</v>
      </c>
      <c r="AA152" s="42">
        <f>SaisieNote!Z157</f>
        <v>13</v>
      </c>
      <c r="AB152" s="43">
        <f t="shared" si="346"/>
        <v>2</v>
      </c>
      <c r="AC152" s="59">
        <f t="shared" si="347"/>
        <v>9.3333333333333339</v>
      </c>
      <c r="AD152" s="45">
        <f t="shared" si="348"/>
        <v>4</v>
      </c>
      <c r="AE152" s="160">
        <f t="shared" si="349"/>
        <v>10.011851851851851</v>
      </c>
      <c r="AF152" s="46">
        <f t="shared" si="350"/>
        <v>30</v>
      </c>
      <c r="AG152" s="81" t="str">
        <f t="shared" si="351"/>
        <v>Admis(e)</v>
      </c>
      <c r="AH152" s="25">
        <f>SaisieNote!AD157</f>
        <v>9.33</v>
      </c>
      <c r="AI152" s="216">
        <f t="shared" si="352"/>
        <v>0</v>
      </c>
      <c r="AJ152" s="25">
        <f>SaisieNote!AG157</f>
        <v>13.5</v>
      </c>
      <c r="AK152" s="216">
        <f t="shared" si="352"/>
        <v>5</v>
      </c>
      <c r="AL152" s="25">
        <f>SaisieNote!AJ157</f>
        <v>10.67</v>
      </c>
      <c r="AM152" s="84">
        <f t="shared" si="352"/>
        <v>5</v>
      </c>
      <c r="AN152" s="44">
        <f t="shared" si="353"/>
        <v>11.166666666666666</v>
      </c>
      <c r="AO152" s="85">
        <f t="shared" si="354"/>
        <v>15</v>
      </c>
      <c r="AP152" s="213">
        <f>SaisieNote!AL157</f>
        <v>10</v>
      </c>
      <c r="AQ152" s="213">
        <f t="shared" si="355"/>
        <v>3</v>
      </c>
      <c r="AR152" s="213">
        <f>SaisieNote!AN157</f>
        <v>5</v>
      </c>
      <c r="AS152" s="213">
        <f t="shared" si="355"/>
        <v>0</v>
      </c>
      <c r="AT152" s="213">
        <f>SaisieNote!AP157</f>
        <v>7.5</v>
      </c>
      <c r="AU152" s="84">
        <f t="shared" si="355"/>
        <v>0</v>
      </c>
      <c r="AV152" s="44">
        <f t="shared" si="356"/>
        <v>7.5</v>
      </c>
      <c r="AW152" s="85">
        <f t="shared" si="357"/>
        <v>3</v>
      </c>
      <c r="AX152" s="67">
        <f>SaisieNote!AR157</f>
        <v>7</v>
      </c>
      <c r="AY152" s="84">
        <f t="shared" si="358"/>
        <v>0</v>
      </c>
      <c r="AZ152" s="67">
        <f>SaisieNote!AT157</f>
        <v>10.5</v>
      </c>
      <c r="BA152" s="84">
        <f t="shared" si="358"/>
        <v>2</v>
      </c>
      <c r="BB152" s="67">
        <f>SaisieNote!AV157</f>
        <v>12</v>
      </c>
      <c r="BC152" s="84">
        <f t="shared" si="358"/>
        <v>2</v>
      </c>
      <c r="BD152" s="44">
        <f t="shared" si="359"/>
        <v>9.8333333333333339</v>
      </c>
      <c r="BE152" s="85">
        <f t="shared" si="360"/>
        <v>4</v>
      </c>
      <c r="BF152" s="60">
        <f t="shared" si="361"/>
        <v>9.6481481481481488</v>
      </c>
      <c r="BG152" s="61">
        <f t="shared" si="362"/>
        <v>22</v>
      </c>
      <c r="BH152" s="62">
        <f t="shared" si="363"/>
        <v>9.83</v>
      </c>
      <c r="BI152" s="61">
        <f t="shared" si="364"/>
        <v>52</v>
      </c>
      <c r="BJ152" s="295" t="s">
        <v>500</v>
      </c>
      <c r="BK152" s="291" t="s">
        <v>1191</v>
      </c>
      <c r="BL152" s="291" t="s">
        <v>1191</v>
      </c>
    </row>
    <row r="153" spans="1:64" ht="20.25" customHeight="1">
      <c r="A153" s="284">
        <v>143</v>
      </c>
      <c r="B153" s="176" t="s">
        <v>141</v>
      </c>
      <c r="C153" s="176" t="s">
        <v>142</v>
      </c>
      <c r="D153" s="176" t="s">
        <v>143</v>
      </c>
      <c r="E153" s="176" t="s">
        <v>1129</v>
      </c>
      <c r="F153" s="176" t="s">
        <v>5</v>
      </c>
      <c r="G153" s="152">
        <f>SaisieNote!H158</f>
        <v>11</v>
      </c>
      <c r="H153" s="43">
        <f t="shared" si="340"/>
        <v>5</v>
      </c>
      <c r="I153" s="42">
        <f>SaisieNote!K158</f>
        <v>8.6666666666666661</v>
      </c>
      <c r="J153" s="43">
        <f t="shared" si="340"/>
        <v>0</v>
      </c>
      <c r="K153" s="42">
        <f>SaisieNote!N158</f>
        <v>7.5</v>
      </c>
      <c r="L153" s="43">
        <f t="shared" si="340"/>
        <v>0</v>
      </c>
      <c r="M153" s="59">
        <f t="shared" si="341"/>
        <v>9.0555555555555554</v>
      </c>
      <c r="N153" s="45">
        <f t="shared" si="342"/>
        <v>5</v>
      </c>
      <c r="O153" s="42">
        <f>SaisieNote!P158</f>
        <v>6</v>
      </c>
      <c r="P153" s="43">
        <f t="shared" si="343"/>
        <v>0</v>
      </c>
      <c r="Q153" s="42">
        <f>SaisieNote!R158</f>
        <v>10</v>
      </c>
      <c r="R153" s="43">
        <f t="shared" si="343"/>
        <v>3</v>
      </c>
      <c r="S153" s="42">
        <f>SaisieNote!T158</f>
        <v>15</v>
      </c>
      <c r="T153" s="43">
        <f t="shared" si="343"/>
        <v>3</v>
      </c>
      <c r="U153" s="59">
        <f t="shared" si="344"/>
        <v>10.333333333333334</v>
      </c>
      <c r="V153" s="45">
        <f t="shared" si="345"/>
        <v>9</v>
      </c>
      <c r="W153" s="42">
        <f>SaisieNote!V158</f>
        <v>1.5</v>
      </c>
      <c r="X153" s="43">
        <f t="shared" si="346"/>
        <v>0</v>
      </c>
      <c r="Y153" s="42">
        <f>SaisieNote!X158</f>
        <v>11</v>
      </c>
      <c r="Z153" s="43">
        <f t="shared" si="346"/>
        <v>2</v>
      </c>
      <c r="AA153" s="42">
        <f>SaisieNote!Z158</f>
        <v>10</v>
      </c>
      <c r="AB153" s="43">
        <f t="shared" si="346"/>
        <v>2</v>
      </c>
      <c r="AC153" s="59">
        <f t="shared" si="347"/>
        <v>7.5</v>
      </c>
      <c r="AD153" s="45">
        <f t="shared" si="348"/>
        <v>4</v>
      </c>
      <c r="AE153" s="160">
        <f t="shared" si="349"/>
        <v>9.1358024691358022</v>
      </c>
      <c r="AF153" s="46">
        <f t="shared" si="350"/>
        <v>18</v>
      </c>
      <c r="AG153" s="81" t="str">
        <f t="shared" si="351"/>
        <v>Rattrapage</v>
      </c>
      <c r="AH153" s="25">
        <f>SaisieNote!AD158</f>
        <v>9</v>
      </c>
      <c r="AI153" s="216">
        <f t="shared" si="352"/>
        <v>0</v>
      </c>
      <c r="AJ153" s="25">
        <f>SaisieNote!AG158</f>
        <v>10.67</v>
      </c>
      <c r="AK153" s="216">
        <f t="shared" si="352"/>
        <v>5</v>
      </c>
      <c r="AL153" s="25">
        <f>SaisieNote!AJ158</f>
        <v>10.5</v>
      </c>
      <c r="AM153" s="84">
        <f t="shared" si="352"/>
        <v>5</v>
      </c>
      <c r="AN153" s="44">
        <f t="shared" si="353"/>
        <v>10.056666666666667</v>
      </c>
      <c r="AO153" s="85">
        <f t="shared" si="354"/>
        <v>15</v>
      </c>
      <c r="AP153" s="213">
        <f>SaisieNote!AL158</f>
        <v>5</v>
      </c>
      <c r="AQ153" s="213">
        <f t="shared" si="355"/>
        <v>0</v>
      </c>
      <c r="AR153" s="213">
        <f>SaisieNote!AN158</f>
        <v>10</v>
      </c>
      <c r="AS153" s="213">
        <f t="shared" si="355"/>
        <v>3</v>
      </c>
      <c r="AT153" s="213">
        <f>SaisieNote!AP158</f>
        <v>10</v>
      </c>
      <c r="AU153" s="84">
        <f t="shared" si="355"/>
        <v>3</v>
      </c>
      <c r="AV153" s="44">
        <f t="shared" si="356"/>
        <v>8.3333333333333339</v>
      </c>
      <c r="AW153" s="85">
        <f t="shared" si="357"/>
        <v>6</v>
      </c>
      <c r="AX153" s="67">
        <f>SaisieNote!AR158</f>
        <v>10</v>
      </c>
      <c r="AY153" s="84">
        <f t="shared" si="358"/>
        <v>2</v>
      </c>
      <c r="AZ153" s="67">
        <f>SaisieNote!AT158</f>
        <v>10</v>
      </c>
      <c r="BA153" s="84">
        <f t="shared" si="358"/>
        <v>2</v>
      </c>
      <c r="BB153" s="67">
        <f>SaisieNote!AV158</f>
        <v>12</v>
      </c>
      <c r="BC153" s="84">
        <f t="shared" si="358"/>
        <v>2</v>
      </c>
      <c r="BD153" s="44">
        <f t="shared" si="359"/>
        <v>10.666666666666666</v>
      </c>
      <c r="BE153" s="85">
        <f t="shared" si="360"/>
        <v>6</v>
      </c>
      <c r="BF153" s="60">
        <f t="shared" si="361"/>
        <v>9.6177777777777784</v>
      </c>
      <c r="BG153" s="61">
        <f t="shared" si="362"/>
        <v>27</v>
      </c>
      <c r="BH153" s="62">
        <f t="shared" si="363"/>
        <v>9.3767901234567894</v>
      </c>
      <c r="BI153" s="61">
        <f t="shared" si="364"/>
        <v>45</v>
      </c>
      <c r="BJ153" s="295" t="s">
        <v>500</v>
      </c>
      <c r="BK153" s="291" t="s">
        <v>1191</v>
      </c>
      <c r="BL153" s="291" t="s">
        <v>1191</v>
      </c>
    </row>
    <row r="154" spans="1:64" ht="20.25" customHeight="1">
      <c r="A154" s="284">
        <v>144</v>
      </c>
      <c r="B154" s="176" t="s">
        <v>1130</v>
      </c>
      <c r="C154" s="176" t="s">
        <v>1132</v>
      </c>
      <c r="D154" s="176" t="s">
        <v>1133</v>
      </c>
      <c r="E154" s="176" t="s">
        <v>1131</v>
      </c>
      <c r="F154" s="176" t="s">
        <v>86</v>
      </c>
      <c r="G154" s="152">
        <f>SaisieNote!H159</f>
        <v>10.833333333333334</v>
      </c>
      <c r="H154" s="43">
        <f t="shared" si="340"/>
        <v>5</v>
      </c>
      <c r="I154" s="42">
        <f>SaisieNote!K159</f>
        <v>9.3333333333333339</v>
      </c>
      <c r="J154" s="43">
        <f t="shared" si="340"/>
        <v>0</v>
      </c>
      <c r="K154" s="42">
        <f>SaisieNote!N159</f>
        <v>8.6666666666666661</v>
      </c>
      <c r="L154" s="43">
        <f t="shared" si="340"/>
        <v>0</v>
      </c>
      <c r="M154" s="59">
        <f t="shared" si="341"/>
        <v>9.6111111111111125</v>
      </c>
      <c r="N154" s="45">
        <f t="shared" si="342"/>
        <v>5</v>
      </c>
      <c r="O154" s="42">
        <f>SaisieNote!P159</f>
        <v>13</v>
      </c>
      <c r="P154" s="43">
        <f t="shared" si="343"/>
        <v>3</v>
      </c>
      <c r="Q154" s="42">
        <f>SaisieNote!R159</f>
        <v>11</v>
      </c>
      <c r="R154" s="43">
        <f t="shared" si="343"/>
        <v>3</v>
      </c>
      <c r="S154" s="42">
        <f>SaisieNote!T159</f>
        <v>13</v>
      </c>
      <c r="T154" s="43">
        <f t="shared" si="343"/>
        <v>3</v>
      </c>
      <c r="U154" s="59">
        <f t="shared" si="344"/>
        <v>12.333333333333334</v>
      </c>
      <c r="V154" s="45">
        <f t="shared" si="345"/>
        <v>9</v>
      </c>
      <c r="W154" s="42">
        <f>SaisieNote!V159</f>
        <v>11</v>
      </c>
      <c r="X154" s="43">
        <f t="shared" si="346"/>
        <v>2</v>
      </c>
      <c r="Y154" s="42">
        <f>SaisieNote!X159</f>
        <v>7</v>
      </c>
      <c r="Z154" s="43">
        <f t="shared" si="346"/>
        <v>0</v>
      </c>
      <c r="AA154" s="42">
        <f>SaisieNote!Z159</f>
        <v>10</v>
      </c>
      <c r="AB154" s="43">
        <f t="shared" si="346"/>
        <v>2</v>
      </c>
      <c r="AC154" s="59">
        <f t="shared" si="347"/>
        <v>9.3333333333333339</v>
      </c>
      <c r="AD154" s="45">
        <f t="shared" si="348"/>
        <v>4</v>
      </c>
      <c r="AE154" s="160">
        <f t="shared" si="349"/>
        <v>10.456790123456791</v>
      </c>
      <c r="AF154" s="46">
        <f t="shared" si="350"/>
        <v>30</v>
      </c>
      <c r="AG154" s="81" t="str">
        <f t="shared" si="351"/>
        <v>Admis(e)</v>
      </c>
      <c r="AH154" s="25">
        <f>SaisieNote!AD159</f>
        <v>10.166666666666666</v>
      </c>
      <c r="AI154" s="216">
        <f t="shared" si="352"/>
        <v>5</v>
      </c>
      <c r="AJ154" s="25">
        <f>SaisieNote!AG159</f>
        <v>10.166666666666666</v>
      </c>
      <c r="AK154" s="216">
        <f t="shared" si="352"/>
        <v>5</v>
      </c>
      <c r="AL154" s="25">
        <f>SaisieNote!AJ159</f>
        <v>10.666666666666666</v>
      </c>
      <c r="AM154" s="84">
        <f t="shared" si="352"/>
        <v>5</v>
      </c>
      <c r="AN154" s="44">
        <f t="shared" si="353"/>
        <v>10.333333333333334</v>
      </c>
      <c r="AO154" s="85">
        <f t="shared" si="354"/>
        <v>15</v>
      </c>
      <c r="AP154" s="213">
        <f>SaisieNote!AL159</f>
        <v>10</v>
      </c>
      <c r="AQ154" s="213">
        <f t="shared" si="355"/>
        <v>3</v>
      </c>
      <c r="AR154" s="213">
        <f>SaisieNote!AN159</f>
        <v>11.5</v>
      </c>
      <c r="AS154" s="213">
        <f t="shared" si="355"/>
        <v>3</v>
      </c>
      <c r="AT154" s="213">
        <f>SaisieNote!AP159</f>
        <v>11</v>
      </c>
      <c r="AU154" s="84">
        <f t="shared" si="355"/>
        <v>3</v>
      </c>
      <c r="AV154" s="44">
        <f t="shared" si="356"/>
        <v>10.833333333333334</v>
      </c>
      <c r="AW154" s="85">
        <f t="shared" si="357"/>
        <v>9</v>
      </c>
      <c r="AX154" s="67">
        <f>SaisieNote!AR159</f>
        <v>10</v>
      </c>
      <c r="AY154" s="84">
        <f t="shared" si="358"/>
        <v>2</v>
      </c>
      <c r="AZ154" s="67">
        <f>SaisieNote!AT159</f>
        <v>10.5</v>
      </c>
      <c r="BA154" s="84">
        <f t="shared" si="358"/>
        <v>2</v>
      </c>
      <c r="BB154" s="67">
        <f>SaisieNote!AV159</f>
        <v>11</v>
      </c>
      <c r="BC154" s="84">
        <f t="shared" si="358"/>
        <v>2</v>
      </c>
      <c r="BD154" s="44">
        <f t="shared" si="359"/>
        <v>10.5</v>
      </c>
      <c r="BE154" s="85">
        <f t="shared" si="360"/>
        <v>6</v>
      </c>
      <c r="BF154" s="60">
        <f t="shared" si="361"/>
        <v>10.537037037037036</v>
      </c>
      <c r="BG154" s="61">
        <f t="shared" si="362"/>
        <v>30</v>
      </c>
      <c r="BH154" s="62">
        <f t="shared" si="363"/>
        <v>10.496913580246915</v>
      </c>
      <c r="BI154" s="61">
        <f t="shared" si="364"/>
        <v>60</v>
      </c>
      <c r="BJ154" s="81" t="str">
        <f t="shared" si="339"/>
        <v>Admis(e)</v>
      </c>
      <c r="BK154" s="291" t="s">
        <v>1191</v>
      </c>
      <c r="BL154" s="291" t="s">
        <v>1191</v>
      </c>
    </row>
    <row r="155" spans="1:64" ht="20.25" customHeight="1">
      <c r="A155" s="284">
        <v>145</v>
      </c>
      <c r="B155" s="176" t="s">
        <v>1134</v>
      </c>
      <c r="C155" s="176" t="s">
        <v>1136</v>
      </c>
      <c r="D155" s="176" t="s">
        <v>90</v>
      </c>
      <c r="E155" s="176" t="s">
        <v>1135</v>
      </c>
      <c r="F155" s="176" t="s">
        <v>45</v>
      </c>
      <c r="G155" s="152">
        <f>SaisieNote!H160</f>
        <v>10</v>
      </c>
      <c r="H155" s="43">
        <f t="shared" si="340"/>
        <v>5</v>
      </c>
      <c r="I155" s="42">
        <f>SaisieNote!K160</f>
        <v>11.5</v>
      </c>
      <c r="J155" s="43">
        <f t="shared" si="340"/>
        <v>5</v>
      </c>
      <c r="K155" s="42">
        <f>SaisieNote!N160</f>
        <v>12.666666666666666</v>
      </c>
      <c r="L155" s="43">
        <f t="shared" si="340"/>
        <v>5</v>
      </c>
      <c r="M155" s="59">
        <f t="shared" si="341"/>
        <v>11.388888888888888</v>
      </c>
      <c r="N155" s="45">
        <f t="shared" si="342"/>
        <v>15</v>
      </c>
      <c r="O155" s="42">
        <f>SaisieNote!P160</f>
        <v>13</v>
      </c>
      <c r="P155" s="43">
        <f t="shared" si="343"/>
        <v>3</v>
      </c>
      <c r="Q155" s="42">
        <f>SaisieNote!R160</f>
        <v>8</v>
      </c>
      <c r="R155" s="43">
        <f t="shared" si="343"/>
        <v>0</v>
      </c>
      <c r="S155" s="42">
        <f>SaisieNote!T160</f>
        <v>9.5</v>
      </c>
      <c r="T155" s="43">
        <f t="shared" si="343"/>
        <v>0</v>
      </c>
      <c r="U155" s="59">
        <f t="shared" si="344"/>
        <v>10.166666666666666</v>
      </c>
      <c r="V155" s="45">
        <f t="shared" si="345"/>
        <v>9</v>
      </c>
      <c r="W155" s="42">
        <f>SaisieNote!V160</f>
        <v>7.5</v>
      </c>
      <c r="X155" s="43">
        <f t="shared" si="346"/>
        <v>0</v>
      </c>
      <c r="Y155" s="42">
        <f>SaisieNote!X160</f>
        <v>10</v>
      </c>
      <c r="Z155" s="43">
        <f t="shared" si="346"/>
        <v>2</v>
      </c>
      <c r="AA155" s="42">
        <f>SaisieNote!Z160</f>
        <v>7.5</v>
      </c>
      <c r="AB155" s="43">
        <f t="shared" si="346"/>
        <v>0</v>
      </c>
      <c r="AC155" s="59">
        <f t="shared" si="347"/>
        <v>8.3333333333333339</v>
      </c>
      <c r="AD155" s="45">
        <f t="shared" si="348"/>
        <v>2</v>
      </c>
      <c r="AE155" s="160">
        <f t="shared" si="349"/>
        <v>10.302469135802468</v>
      </c>
      <c r="AF155" s="46">
        <f t="shared" si="350"/>
        <v>30</v>
      </c>
      <c r="AG155" s="81" t="str">
        <f t="shared" si="351"/>
        <v>Admis(e)</v>
      </c>
      <c r="AH155" s="25">
        <f>SaisieNote!AD160</f>
        <v>10.166666666666666</v>
      </c>
      <c r="AI155" s="216">
        <f t="shared" si="352"/>
        <v>5</v>
      </c>
      <c r="AJ155" s="25">
        <f>SaisieNote!AG160</f>
        <v>12.833333333333334</v>
      </c>
      <c r="AK155" s="216">
        <f t="shared" si="352"/>
        <v>5</v>
      </c>
      <c r="AL155" s="25">
        <f>SaisieNote!AJ160</f>
        <v>13</v>
      </c>
      <c r="AM155" s="84">
        <f t="shared" si="352"/>
        <v>5</v>
      </c>
      <c r="AN155" s="44">
        <f t="shared" si="353"/>
        <v>12</v>
      </c>
      <c r="AO155" s="85">
        <f t="shared" si="354"/>
        <v>15</v>
      </c>
      <c r="AP155" s="213">
        <f>SaisieNote!AL160</f>
        <v>4.5</v>
      </c>
      <c r="AQ155" s="213">
        <f t="shared" si="355"/>
        <v>0</v>
      </c>
      <c r="AR155" s="213">
        <f>SaisieNote!AN160</f>
        <v>6</v>
      </c>
      <c r="AS155" s="213">
        <f t="shared" si="355"/>
        <v>0</v>
      </c>
      <c r="AT155" s="213">
        <f>SaisieNote!AP160</f>
        <v>10</v>
      </c>
      <c r="AU155" s="84">
        <f t="shared" si="355"/>
        <v>3</v>
      </c>
      <c r="AV155" s="44">
        <f t="shared" si="356"/>
        <v>6.833333333333333</v>
      </c>
      <c r="AW155" s="85">
        <f t="shared" si="357"/>
        <v>3</v>
      </c>
      <c r="AX155" s="67">
        <f>SaisieNote!AR160</f>
        <v>8</v>
      </c>
      <c r="AY155" s="84">
        <f t="shared" si="358"/>
        <v>0</v>
      </c>
      <c r="AZ155" s="67">
        <f>SaisieNote!AT160</f>
        <v>10.5</v>
      </c>
      <c r="BA155" s="84">
        <f t="shared" si="358"/>
        <v>2</v>
      </c>
      <c r="BB155" s="67">
        <f>SaisieNote!AV160</f>
        <v>12</v>
      </c>
      <c r="BC155" s="84">
        <f t="shared" si="358"/>
        <v>2</v>
      </c>
      <c r="BD155" s="44">
        <f t="shared" si="359"/>
        <v>10.166666666666666</v>
      </c>
      <c r="BE155" s="85">
        <f t="shared" si="360"/>
        <v>6</v>
      </c>
      <c r="BF155" s="60">
        <f t="shared" si="361"/>
        <v>9.8703703703703702</v>
      </c>
      <c r="BG155" s="61">
        <f t="shared" si="362"/>
        <v>24</v>
      </c>
      <c r="BH155" s="62">
        <f t="shared" si="363"/>
        <v>10.086419753086419</v>
      </c>
      <c r="BI155" s="61">
        <f t="shared" si="364"/>
        <v>60</v>
      </c>
      <c r="BJ155" s="81" t="str">
        <f t="shared" si="339"/>
        <v>Admis(e)</v>
      </c>
      <c r="BK155" s="291" t="s">
        <v>1191</v>
      </c>
      <c r="BL155" s="291" t="s">
        <v>1191</v>
      </c>
    </row>
    <row r="156" spans="1:64" ht="20.25" customHeight="1">
      <c r="A156" s="284">
        <v>146</v>
      </c>
      <c r="B156" s="176" t="s">
        <v>1146</v>
      </c>
      <c r="C156" s="176" t="s">
        <v>486</v>
      </c>
      <c r="D156" s="176" t="s">
        <v>1148</v>
      </c>
      <c r="E156" s="176" t="s">
        <v>1147</v>
      </c>
      <c r="F156" s="176" t="s">
        <v>16</v>
      </c>
      <c r="G156" s="152">
        <f>SaisieNote!H161</f>
        <v>11</v>
      </c>
      <c r="H156" s="43">
        <f t="shared" ref="H156:H163" si="365">IF(G156&gt;=9.995,5,0)</f>
        <v>5</v>
      </c>
      <c r="I156" s="42">
        <f>SaisieNote!K161</f>
        <v>11.166666666666666</v>
      </c>
      <c r="J156" s="43">
        <f t="shared" ref="J156:J163" si="366">IF(I156&gt;=9.995,5,0)</f>
        <v>5</v>
      </c>
      <c r="K156" s="42">
        <f>SaisieNote!N161</f>
        <v>10.833333333333334</v>
      </c>
      <c r="L156" s="43">
        <f t="shared" ref="L156:L163" si="367">IF(K156&gt;=9.995,5,0)</f>
        <v>5</v>
      </c>
      <c r="M156" s="59">
        <f t="shared" si="341"/>
        <v>11</v>
      </c>
      <c r="N156" s="45">
        <f t="shared" si="342"/>
        <v>15</v>
      </c>
      <c r="O156" s="42">
        <f>SaisieNote!P161</f>
        <v>12</v>
      </c>
      <c r="P156" s="43">
        <f t="shared" ref="P156:P163" si="368">IF(O156&gt;=9.995,3,0)</f>
        <v>3</v>
      </c>
      <c r="Q156" s="42">
        <f>SaisieNote!R161</f>
        <v>10</v>
      </c>
      <c r="R156" s="43">
        <f t="shared" ref="R156:R163" si="369">IF(Q156&gt;=9.995,3,0)</f>
        <v>3</v>
      </c>
      <c r="S156" s="42">
        <f>SaisieNote!T161</f>
        <v>10.5</v>
      </c>
      <c r="T156" s="43">
        <f t="shared" ref="T156:T163" si="370">IF(S156&gt;=9.995,3,0)</f>
        <v>3</v>
      </c>
      <c r="U156" s="59">
        <f t="shared" si="344"/>
        <v>10.833333333333334</v>
      </c>
      <c r="V156" s="45">
        <f t="shared" si="345"/>
        <v>9</v>
      </c>
      <c r="W156" s="42">
        <f>SaisieNote!V161</f>
        <v>7</v>
      </c>
      <c r="X156" s="43">
        <f t="shared" ref="X156:X163" si="371">IF(W156&gt;=9.995,2,0)</f>
        <v>0</v>
      </c>
      <c r="Y156" s="42">
        <f>SaisieNote!X161</f>
        <v>5</v>
      </c>
      <c r="Z156" s="43">
        <f t="shared" ref="Z156:Z163" si="372">IF(Y156&gt;=9.995,2,0)</f>
        <v>0</v>
      </c>
      <c r="AA156" s="42">
        <f>SaisieNote!Z161</f>
        <v>10.5</v>
      </c>
      <c r="AB156" s="43">
        <f t="shared" ref="AB156:AB163" si="373">IF(AA156&gt;=9.995,2,0)</f>
        <v>2</v>
      </c>
      <c r="AC156" s="59">
        <f t="shared" si="347"/>
        <v>7.5</v>
      </c>
      <c r="AD156" s="45">
        <f t="shared" si="348"/>
        <v>2</v>
      </c>
      <c r="AE156" s="160">
        <f t="shared" si="349"/>
        <v>10.166666666666666</v>
      </c>
      <c r="AF156" s="46">
        <f t="shared" si="350"/>
        <v>30</v>
      </c>
      <c r="AG156" s="81" t="str">
        <f t="shared" si="351"/>
        <v>Admis(e)</v>
      </c>
      <c r="AH156" s="25">
        <f>SaisieNote!AD161</f>
        <v>8.8333333333333339</v>
      </c>
      <c r="AI156" s="216">
        <f t="shared" ref="AI156:AI163" si="374">IF(AH156&gt;=9.995,5,0)</f>
        <v>0</v>
      </c>
      <c r="AJ156" s="25">
        <f>SaisieNote!AG161</f>
        <v>10</v>
      </c>
      <c r="AK156" s="216">
        <f t="shared" ref="AK156:AK163" si="375">IF(AJ156&gt;=9.995,5,0)</f>
        <v>5</v>
      </c>
      <c r="AL156" s="25">
        <f>SaisieNote!AJ161</f>
        <v>12</v>
      </c>
      <c r="AM156" s="84">
        <f t="shared" ref="AM156:AM163" si="376">IF(AL156&gt;=9.995,5,0)</f>
        <v>5</v>
      </c>
      <c r="AN156" s="44">
        <f t="shared" si="353"/>
        <v>10.277777777777779</v>
      </c>
      <c r="AO156" s="85">
        <f t="shared" si="354"/>
        <v>15</v>
      </c>
      <c r="AP156" s="213">
        <f>SaisieNote!AL161</f>
        <v>8.5</v>
      </c>
      <c r="AQ156" s="213">
        <f t="shared" ref="AQ156:AQ163" si="377">IF(AP156&gt;=9.995,3,0)</f>
        <v>0</v>
      </c>
      <c r="AR156" s="213">
        <f>SaisieNote!AN161</f>
        <v>10</v>
      </c>
      <c r="AS156" s="213">
        <f t="shared" ref="AS156:AS163" si="378">IF(AR156&gt;=9.995,3,0)</f>
        <v>3</v>
      </c>
      <c r="AT156" s="213">
        <f>SaisieNote!AP161</f>
        <v>10.5</v>
      </c>
      <c r="AU156" s="84">
        <f t="shared" ref="AU156:AU163" si="379">IF(AT156&gt;=9.995,3,0)</f>
        <v>3</v>
      </c>
      <c r="AV156" s="44">
        <f t="shared" si="356"/>
        <v>9.6666666666666661</v>
      </c>
      <c r="AW156" s="85">
        <f t="shared" si="357"/>
        <v>6</v>
      </c>
      <c r="AX156" s="67">
        <f>SaisieNote!AR161</f>
        <v>9</v>
      </c>
      <c r="AY156" s="84">
        <f t="shared" ref="AY156:AY163" si="380">IF(AX156&gt;=9.995,2,0)</f>
        <v>0</v>
      </c>
      <c r="AZ156" s="67">
        <f>SaisieNote!AT161</f>
        <v>10</v>
      </c>
      <c r="BA156" s="84">
        <f t="shared" ref="BA156:BA163" si="381">IF(AZ156&gt;=9.995,2,0)</f>
        <v>2</v>
      </c>
      <c r="BB156" s="67">
        <f>SaisieNote!AV161</f>
        <v>12.5</v>
      </c>
      <c r="BC156" s="84">
        <f t="shared" ref="BC156:BC163" si="382">IF(BB156&gt;=9.995,2,0)</f>
        <v>2</v>
      </c>
      <c r="BD156" s="44">
        <f t="shared" si="359"/>
        <v>10.5</v>
      </c>
      <c r="BE156" s="85">
        <f t="shared" si="360"/>
        <v>6</v>
      </c>
      <c r="BF156" s="60">
        <f t="shared" si="361"/>
        <v>10.123456790123457</v>
      </c>
      <c r="BG156" s="61">
        <f t="shared" si="362"/>
        <v>30</v>
      </c>
      <c r="BH156" s="62">
        <f t="shared" si="363"/>
        <v>10.145061728395062</v>
      </c>
      <c r="BI156" s="61">
        <f t="shared" si="364"/>
        <v>60</v>
      </c>
      <c r="BJ156" s="81" t="str">
        <f t="shared" si="339"/>
        <v>Admis(e)</v>
      </c>
      <c r="BK156" s="291" t="s">
        <v>1191</v>
      </c>
      <c r="BL156" s="291" t="s">
        <v>1191</v>
      </c>
    </row>
    <row r="157" spans="1:64" ht="20.25" customHeight="1">
      <c r="A157" s="284">
        <v>147</v>
      </c>
      <c r="B157" s="176" t="s">
        <v>1150</v>
      </c>
      <c r="C157" s="176" t="s">
        <v>1152</v>
      </c>
      <c r="D157" s="176" t="s">
        <v>1153</v>
      </c>
      <c r="E157" s="176" t="s">
        <v>1151</v>
      </c>
      <c r="F157" s="176" t="s">
        <v>70</v>
      </c>
      <c r="G157" s="152">
        <f>SaisieNote!H162</f>
        <v>8.5</v>
      </c>
      <c r="H157" s="43">
        <f t="shared" si="365"/>
        <v>0</v>
      </c>
      <c r="I157" s="42">
        <f>SaisieNote!K162</f>
        <v>9.6666666666666661</v>
      </c>
      <c r="J157" s="43">
        <f t="shared" si="366"/>
        <v>0</v>
      </c>
      <c r="K157" s="42">
        <f>SaisieNote!N162</f>
        <v>12.333333333333334</v>
      </c>
      <c r="L157" s="43">
        <f t="shared" si="367"/>
        <v>5</v>
      </c>
      <c r="M157" s="59">
        <f t="shared" si="341"/>
        <v>10.166666666666666</v>
      </c>
      <c r="N157" s="45">
        <f t="shared" si="342"/>
        <v>15</v>
      </c>
      <c r="O157" s="42">
        <f>SaisieNote!P162</f>
        <v>12</v>
      </c>
      <c r="P157" s="43">
        <f t="shared" si="368"/>
        <v>3</v>
      </c>
      <c r="Q157" s="42">
        <f>SaisieNote!R162</f>
        <v>7</v>
      </c>
      <c r="R157" s="43">
        <f t="shared" si="369"/>
        <v>0</v>
      </c>
      <c r="S157" s="42">
        <f>SaisieNote!T162</f>
        <v>7</v>
      </c>
      <c r="T157" s="43">
        <f t="shared" si="370"/>
        <v>0</v>
      </c>
      <c r="U157" s="59">
        <f t="shared" si="344"/>
        <v>8.6666666666666661</v>
      </c>
      <c r="V157" s="45">
        <f t="shared" si="345"/>
        <v>3</v>
      </c>
      <c r="W157" s="42">
        <f>SaisieNote!V162</f>
        <v>4</v>
      </c>
      <c r="X157" s="43">
        <f t="shared" si="371"/>
        <v>0</v>
      </c>
      <c r="Y157" s="42">
        <f>SaisieNote!X162</f>
        <v>5</v>
      </c>
      <c r="Z157" s="43">
        <f t="shared" si="372"/>
        <v>0</v>
      </c>
      <c r="AA157" s="42">
        <f>SaisieNote!Z162</f>
        <v>10.5</v>
      </c>
      <c r="AB157" s="43">
        <f t="shared" si="373"/>
        <v>2</v>
      </c>
      <c r="AC157" s="59">
        <f t="shared" si="347"/>
        <v>6.5</v>
      </c>
      <c r="AD157" s="45">
        <f t="shared" si="348"/>
        <v>2</v>
      </c>
      <c r="AE157" s="160">
        <f t="shared" si="349"/>
        <v>8.8518518518518512</v>
      </c>
      <c r="AF157" s="46">
        <f t="shared" si="350"/>
        <v>20</v>
      </c>
      <c r="AG157" s="81" t="str">
        <f t="shared" si="351"/>
        <v>Rattrapage</v>
      </c>
      <c r="AH157" s="25">
        <f>SaisieNote!AD162</f>
        <v>9.6666666666666661</v>
      </c>
      <c r="AI157" s="216">
        <f t="shared" si="374"/>
        <v>0</v>
      </c>
      <c r="AJ157" s="25">
        <f>SaisieNote!AG162</f>
        <v>10.833333333333334</v>
      </c>
      <c r="AK157" s="216">
        <f t="shared" si="375"/>
        <v>5</v>
      </c>
      <c r="AL157" s="25">
        <f>SaisieNote!AJ162</f>
        <v>12.166666666666666</v>
      </c>
      <c r="AM157" s="84">
        <f t="shared" si="376"/>
        <v>5</v>
      </c>
      <c r="AN157" s="44">
        <f t="shared" si="353"/>
        <v>10.888888888888888</v>
      </c>
      <c r="AO157" s="85">
        <f t="shared" si="354"/>
        <v>15</v>
      </c>
      <c r="AP157" s="213">
        <f>SaisieNote!AL162</f>
        <v>6</v>
      </c>
      <c r="AQ157" s="213">
        <f t="shared" si="377"/>
        <v>0</v>
      </c>
      <c r="AR157" s="213">
        <f>SaisieNote!AN162</f>
        <v>6.5</v>
      </c>
      <c r="AS157" s="213">
        <f t="shared" si="378"/>
        <v>0</v>
      </c>
      <c r="AT157" s="213">
        <f>SaisieNote!AP162</f>
        <v>11</v>
      </c>
      <c r="AU157" s="84">
        <f t="shared" si="379"/>
        <v>3</v>
      </c>
      <c r="AV157" s="44">
        <f t="shared" si="356"/>
        <v>7.833333333333333</v>
      </c>
      <c r="AW157" s="85">
        <f t="shared" si="357"/>
        <v>3</v>
      </c>
      <c r="AX157" s="67">
        <f>SaisieNote!AR162</f>
        <v>10</v>
      </c>
      <c r="AY157" s="84">
        <f t="shared" si="380"/>
        <v>2</v>
      </c>
      <c r="AZ157" s="67">
        <f>SaisieNote!AT162</f>
        <v>10.5</v>
      </c>
      <c r="BA157" s="84">
        <f t="shared" si="381"/>
        <v>2</v>
      </c>
      <c r="BB157" s="67">
        <f>SaisieNote!AV162</f>
        <v>13</v>
      </c>
      <c r="BC157" s="84">
        <f t="shared" si="382"/>
        <v>2</v>
      </c>
      <c r="BD157" s="44">
        <f t="shared" si="359"/>
        <v>11.166666666666666</v>
      </c>
      <c r="BE157" s="85">
        <f t="shared" si="360"/>
        <v>6</v>
      </c>
      <c r="BF157" s="60">
        <f t="shared" si="361"/>
        <v>9.932098765432098</v>
      </c>
      <c r="BG157" s="61">
        <f t="shared" si="362"/>
        <v>24</v>
      </c>
      <c r="BH157" s="62">
        <f t="shared" si="363"/>
        <v>9.3919753086419746</v>
      </c>
      <c r="BI157" s="61">
        <f t="shared" si="364"/>
        <v>44</v>
      </c>
      <c r="BJ157" s="81" t="str">
        <f t="shared" si="339"/>
        <v>Ajourné(e )</v>
      </c>
      <c r="BK157" s="291" t="s">
        <v>1191</v>
      </c>
      <c r="BL157" s="291" t="s">
        <v>1191</v>
      </c>
    </row>
    <row r="158" spans="1:64" ht="20.25" customHeight="1">
      <c r="A158" s="284">
        <v>148</v>
      </c>
      <c r="B158" s="176" t="s">
        <v>489</v>
      </c>
      <c r="C158" s="176" t="s">
        <v>490</v>
      </c>
      <c r="D158" s="176" t="s">
        <v>491</v>
      </c>
      <c r="E158" s="176" t="s">
        <v>1154</v>
      </c>
      <c r="F158" s="176" t="s">
        <v>16</v>
      </c>
      <c r="G158" s="152">
        <f>SaisieNote!H163</f>
        <v>10</v>
      </c>
      <c r="H158" s="43">
        <f t="shared" si="365"/>
        <v>5</v>
      </c>
      <c r="I158" s="42">
        <f>SaisieNote!K163</f>
        <v>9</v>
      </c>
      <c r="J158" s="43">
        <f t="shared" si="366"/>
        <v>0</v>
      </c>
      <c r="K158" s="42">
        <f>SaisieNote!N163</f>
        <v>10.67</v>
      </c>
      <c r="L158" s="43">
        <f t="shared" si="367"/>
        <v>5</v>
      </c>
      <c r="M158" s="59">
        <f t="shared" si="341"/>
        <v>9.89</v>
      </c>
      <c r="N158" s="45">
        <f t="shared" si="342"/>
        <v>10</v>
      </c>
      <c r="O158" s="42">
        <f>SaisieNote!P163</f>
        <v>10</v>
      </c>
      <c r="P158" s="43">
        <f t="shared" si="368"/>
        <v>3</v>
      </c>
      <c r="Q158" s="42">
        <f>SaisieNote!R163</f>
        <v>10</v>
      </c>
      <c r="R158" s="43">
        <f t="shared" si="369"/>
        <v>3</v>
      </c>
      <c r="S158" s="42">
        <f>SaisieNote!T163</f>
        <v>14.5</v>
      </c>
      <c r="T158" s="43">
        <f t="shared" si="370"/>
        <v>3</v>
      </c>
      <c r="U158" s="59">
        <f t="shared" si="344"/>
        <v>11.5</v>
      </c>
      <c r="V158" s="45">
        <f t="shared" si="345"/>
        <v>9</v>
      </c>
      <c r="W158" s="42">
        <f>SaisieNote!V163</f>
        <v>5.5</v>
      </c>
      <c r="X158" s="43">
        <f t="shared" si="371"/>
        <v>0</v>
      </c>
      <c r="Y158" s="42">
        <f>SaisieNote!X163</f>
        <v>3</v>
      </c>
      <c r="Z158" s="43">
        <f t="shared" si="372"/>
        <v>0</v>
      </c>
      <c r="AA158" s="42">
        <f>SaisieNote!Z163</f>
        <v>10</v>
      </c>
      <c r="AB158" s="43">
        <f t="shared" si="373"/>
        <v>2</v>
      </c>
      <c r="AC158" s="59">
        <f t="shared" si="347"/>
        <v>6.166666666666667</v>
      </c>
      <c r="AD158" s="45">
        <f t="shared" si="348"/>
        <v>2</v>
      </c>
      <c r="AE158" s="160">
        <f t="shared" si="349"/>
        <v>9.5992592592592594</v>
      </c>
      <c r="AF158" s="46">
        <f t="shared" si="350"/>
        <v>21</v>
      </c>
      <c r="AG158" s="81" t="str">
        <f t="shared" si="351"/>
        <v>Rattrapage</v>
      </c>
      <c r="AH158" s="25">
        <f>SaisieNote!AD163</f>
        <v>10.166666666666666</v>
      </c>
      <c r="AI158" s="216">
        <f t="shared" si="374"/>
        <v>5</v>
      </c>
      <c r="AJ158" s="25">
        <f>SaisieNote!AG163</f>
        <v>12.833333333333334</v>
      </c>
      <c r="AK158" s="216">
        <f t="shared" si="375"/>
        <v>5</v>
      </c>
      <c r="AL158" s="25">
        <f>SaisieNote!AJ163</f>
        <v>10</v>
      </c>
      <c r="AM158" s="84">
        <f t="shared" si="376"/>
        <v>5</v>
      </c>
      <c r="AN158" s="44">
        <f t="shared" si="353"/>
        <v>11</v>
      </c>
      <c r="AO158" s="85">
        <f t="shared" si="354"/>
        <v>15</v>
      </c>
      <c r="AP158" s="213">
        <f>SaisieNote!AL163</f>
        <v>8.5</v>
      </c>
      <c r="AQ158" s="213">
        <f t="shared" si="377"/>
        <v>0</v>
      </c>
      <c r="AR158" s="213">
        <f>SaisieNote!AN163</f>
        <v>11</v>
      </c>
      <c r="AS158" s="213">
        <f t="shared" si="378"/>
        <v>3</v>
      </c>
      <c r="AT158" s="213">
        <f>SaisieNote!AP163</f>
        <v>7</v>
      </c>
      <c r="AU158" s="84">
        <f t="shared" si="379"/>
        <v>0</v>
      </c>
      <c r="AV158" s="44">
        <f t="shared" si="356"/>
        <v>8.8333333333333339</v>
      </c>
      <c r="AW158" s="85">
        <f t="shared" si="357"/>
        <v>3</v>
      </c>
      <c r="AX158" s="67">
        <f>SaisieNote!AR163</f>
        <v>11</v>
      </c>
      <c r="AY158" s="84">
        <f t="shared" si="380"/>
        <v>2</v>
      </c>
      <c r="AZ158" s="67">
        <f>SaisieNote!AT163</f>
        <v>10</v>
      </c>
      <c r="BA158" s="84">
        <f t="shared" si="381"/>
        <v>2</v>
      </c>
      <c r="BB158" s="67">
        <f>SaisieNote!AV163</f>
        <v>10</v>
      </c>
      <c r="BC158" s="84">
        <f t="shared" si="382"/>
        <v>2</v>
      </c>
      <c r="BD158" s="44">
        <f t="shared" si="359"/>
        <v>10.333333333333334</v>
      </c>
      <c r="BE158" s="85">
        <f t="shared" si="360"/>
        <v>6</v>
      </c>
      <c r="BF158" s="60">
        <f t="shared" si="361"/>
        <v>10.12962962962963</v>
      </c>
      <c r="BG158" s="61">
        <f t="shared" si="362"/>
        <v>30</v>
      </c>
      <c r="BH158" s="62">
        <f t="shared" si="363"/>
        <v>9.8644444444444446</v>
      </c>
      <c r="BI158" s="61">
        <f t="shared" si="364"/>
        <v>51</v>
      </c>
      <c r="BJ158" s="295" t="s">
        <v>500</v>
      </c>
      <c r="BK158" s="291" t="s">
        <v>1191</v>
      </c>
      <c r="BL158" s="291" t="s">
        <v>1191</v>
      </c>
    </row>
    <row r="159" spans="1:64" s="266" customFormat="1" ht="20.25" customHeight="1">
      <c r="A159" s="284">
        <v>149</v>
      </c>
      <c r="B159" s="255" t="s">
        <v>1156</v>
      </c>
      <c r="C159" s="255" t="s">
        <v>1158</v>
      </c>
      <c r="D159" s="255" t="s">
        <v>1159</v>
      </c>
      <c r="E159" s="255" t="s">
        <v>1157</v>
      </c>
      <c r="F159" s="255" t="s">
        <v>1140</v>
      </c>
      <c r="G159" s="256">
        <f>SaisieNote!H164</f>
        <v>10.166666666666666</v>
      </c>
      <c r="H159" s="257">
        <f t="shared" si="365"/>
        <v>5</v>
      </c>
      <c r="I159" s="258">
        <f>SaisieNote!K164</f>
        <v>7</v>
      </c>
      <c r="J159" s="257">
        <f t="shared" si="366"/>
        <v>0</v>
      </c>
      <c r="K159" s="258">
        <f>SaisieNote!N164</f>
        <v>5.833333333333333</v>
      </c>
      <c r="L159" s="257">
        <f t="shared" si="367"/>
        <v>0</v>
      </c>
      <c r="M159" s="259">
        <f t="shared" si="341"/>
        <v>7.6666666666666652</v>
      </c>
      <c r="N159" s="257">
        <f t="shared" si="342"/>
        <v>5</v>
      </c>
      <c r="O159" s="258">
        <f>SaisieNote!P164</f>
        <v>8</v>
      </c>
      <c r="P159" s="257">
        <f t="shared" si="368"/>
        <v>0</v>
      </c>
      <c r="Q159" s="258">
        <f>SaisieNote!R164</f>
        <v>6</v>
      </c>
      <c r="R159" s="257">
        <f t="shared" si="369"/>
        <v>0</v>
      </c>
      <c r="S159" s="258">
        <f>SaisieNote!T164</f>
        <v>2.5</v>
      </c>
      <c r="T159" s="257">
        <f t="shared" si="370"/>
        <v>0</v>
      </c>
      <c r="U159" s="259">
        <f t="shared" si="344"/>
        <v>5.5</v>
      </c>
      <c r="V159" s="257">
        <f t="shared" si="345"/>
        <v>0</v>
      </c>
      <c r="W159" s="258">
        <f>SaisieNote!V164</f>
        <v>3</v>
      </c>
      <c r="X159" s="257">
        <f t="shared" si="371"/>
        <v>0</v>
      </c>
      <c r="Y159" s="258">
        <f>SaisieNote!X164</f>
        <v>4</v>
      </c>
      <c r="Z159" s="257">
        <f t="shared" si="372"/>
        <v>0</v>
      </c>
      <c r="AA159" s="258">
        <f>SaisieNote!Z164</f>
        <v>13.5</v>
      </c>
      <c r="AB159" s="257">
        <f t="shared" si="373"/>
        <v>2</v>
      </c>
      <c r="AC159" s="259">
        <f t="shared" si="347"/>
        <v>6.833333333333333</v>
      </c>
      <c r="AD159" s="257">
        <f t="shared" si="348"/>
        <v>2</v>
      </c>
      <c r="AE159" s="259">
        <f t="shared" si="349"/>
        <v>6.7592592592592595</v>
      </c>
      <c r="AF159" s="260">
        <f t="shared" si="350"/>
        <v>7</v>
      </c>
      <c r="AG159" s="261" t="s">
        <v>1191</v>
      </c>
      <c r="AH159" s="262">
        <f>SaisieNote!AD164</f>
        <v>11.833333333333334</v>
      </c>
      <c r="AI159" s="268">
        <f t="shared" si="374"/>
        <v>5</v>
      </c>
      <c r="AJ159" s="262">
        <f>SaisieNote!AG164</f>
        <v>11.166666666666666</v>
      </c>
      <c r="AK159" s="268">
        <f t="shared" si="375"/>
        <v>5</v>
      </c>
      <c r="AL159" s="262">
        <f>SaisieNote!AJ164</f>
        <v>10</v>
      </c>
      <c r="AM159" s="263">
        <f t="shared" si="376"/>
        <v>5</v>
      </c>
      <c r="AN159" s="258">
        <f t="shared" si="353"/>
        <v>11</v>
      </c>
      <c r="AO159" s="264">
        <f t="shared" si="354"/>
        <v>15</v>
      </c>
      <c r="AP159" s="259">
        <f>SaisieNote!AL164</f>
        <v>5</v>
      </c>
      <c r="AQ159" s="259">
        <f t="shared" si="377"/>
        <v>0</v>
      </c>
      <c r="AR159" s="259">
        <f>SaisieNote!AN164</f>
        <v>10</v>
      </c>
      <c r="AS159" s="259">
        <f t="shared" si="378"/>
        <v>3</v>
      </c>
      <c r="AT159" s="259">
        <f>SaisieNote!AP164</f>
        <v>4</v>
      </c>
      <c r="AU159" s="263">
        <f t="shared" si="379"/>
        <v>0</v>
      </c>
      <c r="AV159" s="258">
        <f t="shared" si="356"/>
        <v>6.333333333333333</v>
      </c>
      <c r="AW159" s="264">
        <f t="shared" si="357"/>
        <v>3</v>
      </c>
      <c r="AX159" s="267">
        <f>SaisieNote!AR164</f>
        <v>7</v>
      </c>
      <c r="AY159" s="263">
        <f t="shared" si="380"/>
        <v>0</v>
      </c>
      <c r="AZ159" s="267">
        <f>SaisieNote!AT164</f>
        <v>13.5</v>
      </c>
      <c r="BA159" s="263">
        <f t="shared" si="381"/>
        <v>2</v>
      </c>
      <c r="BB159" s="267">
        <f>SaisieNote!AV164</f>
        <v>8</v>
      </c>
      <c r="BC159" s="263">
        <f t="shared" si="382"/>
        <v>0</v>
      </c>
      <c r="BD159" s="258">
        <f t="shared" si="359"/>
        <v>9.5</v>
      </c>
      <c r="BE159" s="264">
        <f t="shared" si="360"/>
        <v>2</v>
      </c>
      <c r="BF159" s="259">
        <f t="shared" si="361"/>
        <v>9.1111111111111107</v>
      </c>
      <c r="BG159" s="265">
        <f t="shared" si="362"/>
        <v>20</v>
      </c>
      <c r="BH159" s="262">
        <f t="shared" si="363"/>
        <v>7.9351851851851851</v>
      </c>
      <c r="BI159" s="265">
        <f t="shared" si="364"/>
        <v>27</v>
      </c>
      <c r="BJ159" s="261" t="str">
        <f t="shared" si="339"/>
        <v>Ajourné(e )</v>
      </c>
      <c r="BK159" s="291" t="s">
        <v>1191</v>
      </c>
      <c r="BL159" s="291" t="s">
        <v>1191</v>
      </c>
    </row>
    <row r="160" spans="1:64" ht="20.25" customHeight="1">
      <c r="A160" s="284">
        <v>150</v>
      </c>
      <c r="B160" s="176" t="s">
        <v>148</v>
      </c>
      <c r="C160" s="176" t="s">
        <v>149</v>
      </c>
      <c r="D160" s="176" t="s">
        <v>51</v>
      </c>
      <c r="E160" s="176" t="s">
        <v>1160</v>
      </c>
      <c r="F160" s="176" t="s">
        <v>114</v>
      </c>
      <c r="G160" s="152">
        <f>SaisieNote!H165</f>
        <v>8.6666666666666661</v>
      </c>
      <c r="H160" s="43">
        <f t="shared" si="365"/>
        <v>0</v>
      </c>
      <c r="I160" s="42">
        <f>SaisieNote!K165</f>
        <v>9.3333333333333339</v>
      </c>
      <c r="J160" s="43">
        <f t="shared" si="366"/>
        <v>0</v>
      </c>
      <c r="K160" s="42">
        <f>SaisieNote!N165</f>
        <v>10.67</v>
      </c>
      <c r="L160" s="43">
        <f t="shared" si="367"/>
        <v>5</v>
      </c>
      <c r="M160" s="59">
        <f t="shared" si="341"/>
        <v>9.5566666666666666</v>
      </c>
      <c r="N160" s="45">
        <f t="shared" si="342"/>
        <v>5</v>
      </c>
      <c r="O160" s="42">
        <f>SaisieNote!P165</f>
        <v>7</v>
      </c>
      <c r="P160" s="43">
        <f t="shared" si="368"/>
        <v>0</v>
      </c>
      <c r="Q160" s="42">
        <f>SaisieNote!R165</f>
        <v>14</v>
      </c>
      <c r="R160" s="43">
        <f t="shared" si="369"/>
        <v>3</v>
      </c>
      <c r="S160" s="42">
        <f>SaisieNote!T165</f>
        <v>12.5</v>
      </c>
      <c r="T160" s="43">
        <f t="shared" si="370"/>
        <v>3</v>
      </c>
      <c r="U160" s="59">
        <f t="shared" si="344"/>
        <v>11.166666666666666</v>
      </c>
      <c r="V160" s="45">
        <f t="shared" si="345"/>
        <v>9</v>
      </c>
      <c r="W160" s="42">
        <f>SaisieNote!V165</f>
        <v>12</v>
      </c>
      <c r="X160" s="43">
        <f t="shared" si="371"/>
        <v>2</v>
      </c>
      <c r="Y160" s="42">
        <f>SaisieNote!X165</f>
        <v>10</v>
      </c>
      <c r="Z160" s="43">
        <f t="shared" si="372"/>
        <v>2</v>
      </c>
      <c r="AA160" s="42">
        <f>SaisieNote!Z165</f>
        <v>13.5</v>
      </c>
      <c r="AB160" s="43">
        <f t="shared" si="373"/>
        <v>2</v>
      </c>
      <c r="AC160" s="59">
        <f t="shared" si="347"/>
        <v>11.833333333333334</v>
      </c>
      <c r="AD160" s="45">
        <f t="shared" si="348"/>
        <v>6</v>
      </c>
      <c r="AE160" s="160">
        <f t="shared" si="349"/>
        <v>10.599259259259259</v>
      </c>
      <c r="AF160" s="46">
        <f t="shared" si="350"/>
        <v>30</v>
      </c>
      <c r="AG160" s="81" t="str">
        <f t="shared" si="351"/>
        <v>Admis(e)</v>
      </c>
      <c r="AH160" s="25">
        <f>SaisieNote!AD165</f>
        <v>6.5</v>
      </c>
      <c r="AI160" s="216">
        <f t="shared" si="374"/>
        <v>0</v>
      </c>
      <c r="AJ160" s="25">
        <f>SaisieNote!AG165</f>
        <v>12.5</v>
      </c>
      <c r="AK160" s="216">
        <f t="shared" si="375"/>
        <v>5</v>
      </c>
      <c r="AL160" s="25">
        <f>SaisieNote!AJ165</f>
        <v>8.6666666666666661</v>
      </c>
      <c r="AM160" s="84">
        <f t="shared" si="376"/>
        <v>0</v>
      </c>
      <c r="AN160" s="44">
        <f t="shared" si="353"/>
        <v>9.2222222222222214</v>
      </c>
      <c r="AO160" s="85">
        <f t="shared" si="354"/>
        <v>5</v>
      </c>
      <c r="AP160" s="213">
        <f>SaisieNote!AL165</f>
        <v>12.5</v>
      </c>
      <c r="AQ160" s="213">
        <f t="shared" si="377"/>
        <v>3</v>
      </c>
      <c r="AR160" s="213">
        <f>SaisieNote!AN165</f>
        <v>14</v>
      </c>
      <c r="AS160" s="213">
        <f t="shared" si="378"/>
        <v>3</v>
      </c>
      <c r="AT160" s="213">
        <f>SaisieNote!AP165</f>
        <v>6</v>
      </c>
      <c r="AU160" s="84">
        <f t="shared" si="379"/>
        <v>0</v>
      </c>
      <c r="AV160" s="44">
        <f t="shared" si="356"/>
        <v>10.833333333333334</v>
      </c>
      <c r="AW160" s="85">
        <f t="shared" si="357"/>
        <v>9</v>
      </c>
      <c r="AX160" s="67">
        <f>SaisieNote!AR165</f>
        <v>11</v>
      </c>
      <c r="AY160" s="84">
        <f t="shared" si="380"/>
        <v>2</v>
      </c>
      <c r="AZ160" s="67">
        <f>SaisieNote!AT165</f>
        <v>11.5</v>
      </c>
      <c r="BA160" s="84">
        <f t="shared" si="381"/>
        <v>2</v>
      </c>
      <c r="BB160" s="67">
        <f>SaisieNote!AV165</f>
        <v>11</v>
      </c>
      <c r="BC160" s="84">
        <f t="shared" si="382"/>
        <v>2</v>
      </c>
      <c r="BD160" s="44">
        <f t="shared" si="359"/>
        <v>11.166666666666666</v>
      </c>
      <c r="BE160" s="85">
        <f t="shared" si="360"/>
        <v>6</v>
      </c>
      <c r="BF160" s="60">
        <f t="shared" si="361"/>
        <v>10.191358024691356</v>
      </c>
      <c r="BG160" s="61">
        <f t="shared" si="362"/>
        <v>30</v>
      </c>
      <c r="BH160" s="62">
        <f t="shared" si="363"/>
        <v>10.395308641975308</v>
      </c>
      <c r="BI160" s="61">
        <f t="shared" si="364"/>
        <v>60</v>
      </c>
      <c r="BJ160" s="81" t="str">
        <f t="shared" si="339"/>
        <v>Admis(e)</v>
      </c>
      <c r="BK160" s="291" t="s">
        <v>1231</v>
      </c>
      <c r="BL160" s="291" t="s">
        <v>1191</v>
      </c>
    </row>
    <row r="161" spans="1:64" s="11" customFormat="1" ht="20.25" customHeight="1">
      <c r="A161" s="284">
        <v>151</v>
      </c>
      <c r="B161" s="176" t="s">
        <v>1161</v>
      </c>
      <c r="C161" s="176" t="s">
        <v>1163</v>
      </c>
      <c r="D161" s="176" t="s">
        <v>1164</v>
      </c>
      <c r="E161" s="176" t="s">
        <v>1162</v>
      </c>
      <c r="F161" s="176" t="s">
        <v>50</v>
      </c>
      <c r="G161" s="152">
        <f>SaisieNote!H166</f>
        <v>10</v>
      </c>
      <c r="H161" s="43">
        <f t="shared" si="365"/>
        <v>5</v>
      </c>
      <c r="I161" s="42">
        <f>SaisieNote!K166</f>
        <v>11.666666666666666</v>
      </c>
      <c r="J161" s="43">
        <f t="shared" si="366"/>
        <v>5</v>
      </c>
      <c r="K161" s="42">
        <f>SaisieNote!N166</f>
        <v>12</v>
      </c>
      <c r="L161" s="43">
        <f t="shared" si="367"/>
        <v>5</v>
      </c>
      <c r="M161" s="59">
        <f t="shared" si="341"/>
        <v>11.222222222222221</v>
      </c>
      <c r="N161" s="45">
        <f t="shared" si="342"/>
        <v>15</v>
      </c>
      <c r="O161" s="42">
        <f>SaisieNote!P166</f>
        <v>13</v>
      </c>
      <c r="P161" s="43">
        <f t="shared" si="368"/>
        <v>3</v>
      </c>
      <c r="Q161" s="42">
        <f>SaisieNote!R166</f>
        <v>10</v>
      </c>
      <c r="R161" s="43">
        <f t="shared" si="369"/>
        <v>3</v>
      </c>
      <c r="S161" s="42">
        <f>SaisieNote!T166</f>
        <v>10.5</v>
      </c>
      <c r="T161" s="43">
        <f t="shared" si="370"/>
        <v>3</v>
      </c>
      <c r="U161" s="59">
        <f t="shared" si="344"/>
        <v>11.166666666666666</v>
      </c>
      <c r="V161" s="45">
        <f t="shared" si="345"/>
        <v>9</v>
      </c>
      <c r="W161" s="42">
        <f>SaisieNote!V166</f>
        <v>10.5</v>
      </c>
      <c r="X161" s="43">
        <f t="shared" si="371"/>
        <v>2</v>
      </c>
      <c r="Y161" s="42">
        <f>SaisieNote!X166</f>
        <v>9</v>
      </c>
      <c r="Z161" s="43">
        <f t="shared" si="372"/>
        <v>0</v>
      </c>
      <c r="AA161" s="42">
        <f>SaisieNote!Z166</f>
        <v>7.5</v>
      </c>
      <c r="AB161" s="43">
        <f t="shared" si="373"/>
        <v>0</v>
      </c>
      <c r="AC161" s="59">
        <f t="shared" si="347"/>
        <v>9</v>
      </c>
      <c r="AD161" s="45">
        <f t="shared" si="348"/>
        <v>2</v>
      </c>
      <c r="AE161" s="160">
        <f t="shared" si="349"/>
        <v>10.709876543209875</v>
      </c>
      <c r="AF161" s="46">
        <f t="shared" si="350"/>
        <v>30</v>
      </c>
      <c r="AG161" s="81" t="str">
        <f t="shared" si="351"/>
        <v>Admis(e)</v>
      </c>
      <c r="AH161" s="25">
        <f>SaisieNote!AD166</f>
        <v>10.5</v>
      </c>
      <c r="AI161" s="216">
        <f t="shared" si="374"/>
        <v>5</v>
      </c>
      <c r="AJ161" s="25">
        <f>SaisieNote!AG166</f>
        <v>14.666666666666666</v>
      </c>
      <c r="AK161" s="216">
        <f t="shared" si="375"/>
        <v>5</v>
      </c>
      <c r="AL161" s="25">
        <f>SaisieNote!AJ166</f>
        <v>11</v>
      </c>
      <c r="AM161" s="84">
        <f t="shared" si="376"/>
        <v>5</v>
      </c>
      <c r="AN161" s="44">
        <f t="shared" si="353"/>
        <v>12.055555555555555</v>
      </c>
      <c r="AO161" s="85">
        <f t="shared" si="354"/>
        <v>15</v>
      </c>
      <c r="AP161" s="213">
        <f>SaisieNote!AL166</f>
        <v>10</v>
      </c>
      <c r="AQ161" s="213">
        <f t="shared" si="377"/>
        <v>3</v>
      </c>
      <c r="AR161" s="213">
        <f>SaisieNote!AN166</f>
        <v>13</v>
      </c>
      <c r="AS161" s="213">
        <f t="shared" si="378"/>
        <v>3</v>
      </c>
      <c r="AT161" s="213">
        <f>SaisieNote!AP166</f>
        <v>6</v>
      </c>
      <c r="AU161" s="84">
        <f t="shared" si="379"/>
        <v>0</v>
      </c>
      <c r="AV161" s="44">
        <f t="shared" si="356"/>
        <v>9.6666666666666661</v>
      </c>
      <c r="AW161" s="85">
        <f t="shared" si="357"/>
        <v>6</v>
      </c>
      <c r="AX161" s="67">
        <f>SaisieNote!AR166</f>
        <v>10</v>
      </c>
      <c r="AY161" s="84">
        <f t="shared" si="380"/>
        <v>2</v>
      </c>
      <c r="AZ161" s="67">
        <f>SaisieNote!AT166</f>
        <v>15</v>
      </c>
      <c r="BA161" s="84">
        <f t="shared" si="381"/>
        <v>2</v>
      </c>
      <c r="BB161" s="67">
        <f>SaisieNote!AV166</f>
        <v>5.5</v>
      </c>
      <c r="BC161" s="84">
        <f t="shared" si="382"/>
        <v>0</v>
      </c>
      <c r="BD161" s="44">
        <f t="shared" si="359"/>
        <v>10.166666666666666</v>
      </c>
      <c r="BE161" s="85">
        <f t="shared" si="360"/>
        <v>6</v>
      </c>
      <c r="BF161" s="60">
        <f t="shared" si="361"/>
        <v>10.839506172839505</v>
      </c>
      <c r="BG161" s="61">
        <f t="shared" si="362"/>
        <v>30</v>
      </c>
      <c r="BH161" s="62">
        <f t="shared" si="363"/>
        <v>10.77469135802469</v>
      </c>
      <c r="BI161" s="61">
        <f t="shared" si="364"/>
        <v>60</v>
      </c>
      <c r="BJ161" s="81" t="str">
        <f t="shared" si="339"/>
        <v>Admis(e)</v>
      </c>
      <c r="BK161" s="291" t="s">
        <v>1191</v>
      </c>
      <c r="BL161" s="291" t="s">
        <v>1231</v>
      </c>
    </row>
    <row r="162" spans="1:64" ht="20.25" customHeight="1">
      <c r="A162" s="284">
        <v>152</v>
      </c>
      <c r="B162" s="176" t="s">
        <v>492</v>
      </c>
      <c r="C162" s="176" t="s">
        <v>493</v>
      </c>
      <c r="D162" s="176" t="s">
        <v>494</v>
      </c>
      <c r="E162" s="176" t="s">
        <v>1169</v>
      </c>
      <c r="F162" s="176" t="s">
        <v>495</v>
      </c>
      <c r="G162" s="152">
        <f>SaisieNote!H167</f>
        <v>11.5</v>
      </c>
      <c r="H162" s="43">
        <f t="shared" si="365"/>
        <v>5</v>
      </c>
      <c r="I162" s="42">
        <f>SaisieNote!K167</f>
        <v>11</v>
      </c>
      <c r="J162" s="43">
        <f t="shared" si="366"/>
        <v>5</v>
      </c>
      <c r="K162" s="42">
        <f>SaisieNote!N167</f>
        <v>15.833333333333334</v>
      </c>
      <c r="L162" s="43">
        <f t="shared" si="367"/>
        <v>5</v>
      </c>
      <c r="M162" s="59">
        <f t="shared" si="341"/>
        <v>12.777777777777779</v>
      </c>
      <c r="N162" s="45">
        <f t="shared" si="342"/>
        <v>15</v>
      </c>
      <c r="O162" s="42">
        <f>SaisieNote!P167</f>
        <v>10</v>
      </c>
      <c r="P162" s="43">
        <f t="shared" si="368"/>
        <v>3</v>
      </c>
      <c r="Q162" s="42">
        <f>SaisieNote!R167</f>
        <v>8</v>
      </c>
      <c r="R162" s="43">
        <f t="shared" si="369"/>
        <v>0</v>
      </c>
      <c r="S162" s="42">
        <f>SaisieNote!T167</f>
        <v>13</v>
      </c>
      <c r="T162" s="43">
        <f t="shared" si="370"/>
        <v>3</v>
      </c>
      <c r="U162" s="59">
        <f t="shared" si="344"/>
        <v>10.333333333333334</v>
      </c>
      <c r="V162" s="45">
        <f t="shared" si="345"/>
        <v>9</v>
      </c>
      <c r="W162" s="42">
        <f>SaisieNote!V167</f>
        <v>7</v>
      </c>
      <c r="X162" s="43">
        <f t="shared" si="371"/>
        <v>0</v>
      </c>
      <c r="Y162" s="42">
        <f>SaisieNote!X167</f>
        <v>10</v>
      </c>
      <c r="Z162" s="43">
        <f t="shared" si="372"/>
        <v>2</v>
      </c>
      <c r="AA162" s="42">
        <f>SaisieNote!Z167</f>
        <v>12</v>
      </c>
      <c r="AB162" s="43">
        <f t="shared" si="373"/>
        <v>2</v>
      </c>
      <c r="AC162" s="59">
        <f t="shared" si="347"/>
        <v>9.6666666666666661</v>
      </c>
      <c r="AD162" s="45">
        <f t="shared" si="348"/>
        <v>4</v>
      </c>
      <c r="AE162" s="160">
        <f t="shared" si="349"/>
        <v>11.271604938271606</v>
      </c>
      <c r="AF162" s="46">
        <f t="shared" si="350"/>
        <v>30</v>
      </c>
      <c r="AG162" s="81" t="str">
        <f t="shared" si="351"/>
        <v>Admis(e)</v>
      </c>
      <c r="AH162" s="25">
        <f>SaisieNote!AD167</f>
        <v>11.83</v>
      </c>
      <c r="AI162" s="216">
        <f t="shared" si="374"/>
        <v>5</v>
      </c>
      <c r="AJ162" s="25">
        <f>SaisieNote!AG167</f>
        <v>7.330000000000001</v>
      </c>
      <c r="AK162" s="216">
        <f t="shared" si="375"/>
        <v>0</v>
      </c>
      <c r="AL162" s="25">
        <f>SaisieNote!AJ167</f>
        <v>12.17</v>
      </c>
      <c r="AM162" s="84">
        <f t="shared" si="376"/>
        <v>5</v>
      </c>
      <c r="AN162" s="44">
        <f t="shared" si="353"/>
        <v>10.443333333333333</v>
      </c>
      <c r="AO162" s="85">
        <f t="shared" si="354"/>
        <v>15</v>
      </c>
      <c r="AP162" s="213">
        <f>SaisieNote!AL167</f>
        <v>10</v>
      </c>
      <c r="AQ162" s="213">
        <f t="shared" si="377"/>
        <v>3</v>
      </c>
      <c r="AR162" s="213">
        <f>SaisieNote!AN167</f>
        <v>8</v>
      </c>
      <c r="AS162" s="213">
        <f t="shared" si="378"/>
        <v>0</v>
      </c>
      <c r="AT162" s="213">
        <f>SaisieNote!AP167</f>
        <v>8</v>
      </c>
      <c r="AU162" s="84">
        <f t="shared" si="379"/>
        <v>0</v>
      </c>
      <c r="AV162" s="44">
        <f t="shared" si="356"/>
        <v>8.6666666666666661</v>
      </c>
      <c r="AW162" s="85">
        <f t="shared" si="357"/>
        <v>3</v>
      </c>
      <c r="AX162" s="67">
        <f>SaisieNote!AR167</f>
        <v>10.5</v>
      </c>
      <c r="AY162" s="84">
        <f t="shared" si="380"/>
        <v>2</v>
      </c>
      <c r="AZ162" s="67">
        <f>SaisieNote!AT167</f>
        <v>11</v>
      </c>
      <c r="BA162" s="84">
        <f t="shared" si="381"/>
        <v>2</v>
      </c>
      <c r="BB162" s="67">
        <f>SaisieNote!AV167</f>
        <v>10</v>
      </c>
      <c r="BC162" s="84">
        <f t="shared" si="382"/>
        <v>2</v>
      </c>
      <c r="BD162" s="44">
        <f t="shared" si="359"/>
        <v>10.5</v>
      </c>
      <c r="BE162" s="85">
        <f t="shared" si="360"/>
        <v>6</v>
      </c>
      <c r="BF162" s="60">
        <f t="shared" si="361"/>
        <v>9.8637037037037043</v>
      </c>
      <c r="BG162" s="61">
        <f t="shared" si="362"/>
        <v>24</v>
      </c>
      <c r="BH162" s="62">
        <f t="shared" si="363"/>
        <v>10.567654320987655</v>
      </c>
      <c r="BI162" s="61">
        <f t="shared" si="364"/>
        <v>60</v>
      </c>
      <c r="BJ162" s="81" t="str">
        <f t="shared" si="339"/>
        <v>Admis(e)</v>
      </c>
      <c r="BK162" s="291" t="s">
        <v>1191</v>
      </c>
      <c r="BL162" s="291" t="s">
        <v>1191</v>
      </c>
    </row>
    <row r="163" spans="1:64" ht="20.25" customHeight="1">
      <c r="A163" s="284">
        <v>153</v>
      </c>
      <c r="B163" s="176" t="s">
        <v>1170</v>
      </c>
      <c r="C163" s="176" t="s">
        <v>1172</v>
      </c>
      <c r="D163" s="176" t="s">
        <v>117</v>
      </c>
      <c r="E163" s="176" t="s">
        <v>1171</v>
      </c>
      <c r="F163" s="176" t="s">
        <v>456</v>
      </c>
      <c r="G163" s="152">
        <f>SaisieNote!H168</f>
        <v>10.166666666666666</v>
      </c>
      <c r="H163" s="43">
        <f t="shared" si="365"/>
        <v>5</v>
      </c>
      <c r="I163" s="42">
        <f>SaisieNote!K168</f>
        <v>9.6666666666666661</v>
      </c>
      <c r="J163" s="43">
        <f t="shared" si="366"/>
        <v>0</v>
      </c>
      <c r="K163" s="42">
        <f>SaisieNote!N168</f>
        <v>9.5</v>
      </c>
      <c r="L163" s="43">
        <f t="shared" si="367"/>
        <v>0</v>
      </c>
      <c r="M163" s="59">
        <f t="shared" si="341"/>
        <v>9.7777777777777768</v>
      </c>
      <c r="N163" s="45">
        <f t="shared" si="342"/>
        <v>5</v>
      </c>
      <c r="O163" s="42">
        <f>SaisieNote!P168</f>
        <v>17</v>
      </c>
      <c r="P163" s="43">
        <f t="shared" si="368"/>
        <v>3</v>
      </c>
      <c r="Q163" s="42">
        <f>SaisieNote!R168</f>
        <v>10.5</v>
      </c>
      <c r="R163" s="43">
        <f t="shared" si="369"/>
        <v>3</v>
      </c>
      <c r="S163" s="42">
        <f>SaisieNote!T168</f>
        <v>10</v>
      </c>
      <c r="T163" s="43">
        <f t="shared" si="370"/>
        <v>3</v>
      </c>
      <c r="U163" s="59">
        <f t="shared" si="344"/>
        <v>12.5</v>
      </c>
      <c r="V163" s="45">
        <f t="shared" si="345"/>
        <v>9</v>
      </c>
      <c r="W163" s="42">
        <f>SaisieNote!V168</f>
        <v>6.5</v>
      </c>
      <c r="X163" s="43">
        <f t="shared" si="371"/>
        <v>0</v>
      </c>
      <c r="Y163" s="42">
        <f>SaisieNote!X168</f>
        <v>5</v>
      </c>
      <c r="Z163" s="43">
        <f t="shared" si="372"/>
        <v>0</v>
      </c>
      <c r="AA163" s="42">
        <f>SaisieNote!Z168</f>
        <v>8</v>
      </c>
      <c r="AB163" s="43">
        <f t="shared" si="373"/>
        <v>0</v>
      </c>
      <c r="AC163" s="59">
        <f t="shared" si="347"/>
        <v>6.5</v>
      </c>
      <c r="AD163" s="45">
        <f t="shared" si="348"/>
        <v>0</v>
      </c>
      <c r="AE163" s="160">
        <f t="shared" si="349"/>
        <v>9.9567901234567895</v>
      </c>
      <c r="AF163" s="46">
        <f t="shared" si="350"/>
        <v>14</v>
      </c>
      <c r="AG163" s="81" t="str">
        <f t="shared" si="351"/>
        <v>Rattrapage</v>
      </c>
      <c r="AH163" s="25">
        <f>SaisieNote!AD168</f>
        <v>11.166666666666666</v>
      </c>
      <c r="AI163" s="216">
        <f t="shared" si="374"/>
        <v>5</v>
      </c>
      <c r="AJ163" s="25">
        <f>SaisieNote!AG168</f>
        <v>9</v>
      </c>
      <c r="AK163" s="216">
        <f t="shared" si="375"/>
        <v>0</v>
      </c>
      <c r="AL163" s="25">
        <f>SaisieNote!AJ168</f>
        <v>13</v>
      </c>
      <c r="AM163" s="84">
        <f t="shared" si="376"/>
        <v>5</v>
      </c>
      <c r="AN163" s="44">
        <f t="shared" si="353"/>
        <v>11.055555555555555</v>
      </c>
      <c r="AO163" s="85">
        <f t="shared" si="354"/>
        <v>15</v>
      </c>
      <c r="AP163" s="213">
        <f>SaisieNote!AL168</f>
        <v>7</v>
      </c>
      <c r="AQ163" s="213">
        <f t="shared" si="377"/>
        <v>0</v>
      </c>
      <c r="AR163" s="213">
        <f>SaisieNote!AN168</f>
        <v>13</v>
      </c>
      <c r="AS163" s="213">
        <f t="shared" si="378"/>
        <v>3</v>
      </c>
      <c r="AT163" s="213">
        <f>SaisieNote!AP168</f>
        <v>15</v>
      </c>
      <c r="AU163" s="84">
        <f t="shared" si="379"/>
        <v>3</v>
      </c>
      <c r="AV163" s="44">
        <f t="shared" si="356"/>
        <v>11.666666666666666</v>
      </c>
      <c r="AW163" s="85">
        <f t="shared" si="357"/>
        <v>9</v>
      </c>
      <c r="AX163" s="67">
        <f>SaisieNote!AR168</f>
        <v>11.5</v>
      </c>
      <c r="AY163" s="84">
        <f t="shared" si="380"/>
        <v>2</v>
      </c>
      <c r="AZ163" s="67">
        <f>SaisieNote!AT168</f>
        <v>10</v>
      </c>
      <c r="BA163" s="84">
        <f t="shared" si="381"/>
        <v>2</v>
      </c>
      <c r="BB163" s="67">
        <f>SaisieNote!AV168</f>
        <v>8</v>
      </c>
      <c r="BC163" s="84">
        <f t="shared" si="382"/>
        <v>0</v>
      </c>
      <c r="BD163" s="44">
        <f t="shared" si="359"/>
        <v>9.8333333333333339</v>
      </c>
      <c r="BE163" s="85">
        <f t="shared" si="360"/>
        <v>4</v>
      </c>
      <c r="BF163" s="60">
        <f t="shared" si="361"/>
        <v>10.987654320987653</v>
      </c>
      <c r="BG163" s="61">
        <f t="shared" si="362"/>
        <v>30</v>
      </c>
      <c r="BH163" s="62">
        <f t="shared" si="363"/>
        <v>10.472222222222221</v>
      </c>
      <c r="BI163" s="61">
        <f t="shared" si="364"/>
        <v>60</v>
      </c>
      <c r="BJ163" s="81" t="str">
        <f t="shared" si="339"/>
        <v>Admis(e)</v>
      </c>
      <c r="BK163" s="291" t="s">
        <v>1191</v>
      </c>
      <c r="BL163" s="291" t="s">
        <v>1191</v>
      </c>
    </row>
    <row r="164" spans="1:64">
      <c r="A164" s="180"/>
      <c r="B164" s="41"/>
    </row>
    <row r="165" spans="1:64">
      <c r="B165" s="41"/>
      <c r="BD165" s="72"/>
      <c r="BE165" s="5"/>
      <c r="BF165" s="5"/>
      <c r="BG165" s="5"/>
      <c r="BH165" s="5"/>
    </row>
    <row r="166" spans="1:64">
      <c r="BD166" s="5" t="s">
        <v>1192</v>
      </c>
      <c r="BE166" s="5"/>
      <c r="BF166" s="5"/>
      <c r="BG166" s="329">
        <f ca="1">NOW()</f>
        <v>41913.487250810183</v>
      </c>
      <c r="BH166" s="329"/>
      <c r="BI166" s="329"/>
      <c r="BJ166" s="329"/>
      <c r="BK166" s="254"/>
    </row>
    <row r="171" spans="1:64" ht="18">
      <c r="I171" s="167"/>
    </row>
  </sheetData>
  <mergeCells count="8">
    <mergeCell ref="BG166:BJ166"/>
    <mergeCell ref="D7:AG7"/>
    <mergeCell ref="AX9:BD9"/>
    <mergeCell ref="G9:N9"/>
    <mergeCell ref="O9:V9"/>
    <mergeCell ref="W9:AC9"/>
    <mergeCell ref="AH9:AO9"/>
    <mergeCell ref="AP9:AW9"/>
  </mergeCells>
  <pageMargins left="0.19685039370078741" right="0.19685039370078741" top="0.35433070866141736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47"/>
  <sheetViews>
    <sheetView view="pageBreakPreview" zoomScale="120" zoomScaleSheetLayoutView="120" workbookViewId="0">
      <selection activeCell="D253" sqref="D253"/>
    </sheetView>
  </sheetViews>
  <sheetFormatPr baseColWidth="10" defaultRowHeight="15"/>
  <cols>
    <col min="2" max="2" width="12.7109375" customWidth="1"/>
    <col min="3" max="3" width="14.85546875" customWidth="1"/>
    <col min="6" max="6" width="8.7109375" customWidth="1"/>
    <col min="7" max="7" width="13.28515625" customWidth="1"/>
  </cols>
  <sheetData>
    <row r="1" spans="1:20" ht="18" customHeight="1">
      <c r="A1" s="341" t="s">
        <v>1211</v>
      </c>
      <c r="B1" s="341"/>
      <c r="C1" s="341"/>
      <c r="D1" s="341"/>
      <c r="E1" s="341"/>
      <c r="F1" s="341"/>
      <c r="G1" s="341"/>
      <c r="H1" s="341"/>
      <c r="L1" s="275"/>
      <c r="M1" s="275"/>
      <c r="N1" s="275"/>
      <c r="O1" s="275"/>
      <c r="P1" s="275"/>
      <c r="Q1" s="275"/>
      <c r="R1" s="275"/>
      <c r="S1" s="275"/>
      <c r="T1" s="275"/>
    </row>
    <row r="2" spans="1:20" ht="14.25" customHeight="1">
      <c r="A2" s="340" t="s">
        <v>221</v>
      </c>
      <c r="B2" s="340"/>
      <c r="C2" s="340"/>
      <c r="D2" s="340"/>
      <c r="E2" s="340"/>
      <c r="F2" s="340"/>
      <c r="G2" s="340"/>
      <c r="H2" s="340"/>
      <c r="I2" s="253"/>
      <c r="J2" s="253"/>
      <c r="L2" s="273"/>
      <c r="M2" s="274"/>
      <c r="N2" s="273"/>
      <c r="O2" s="273"/>
      <c r="P2" s="273"/>
      <c r="Q2" s="273"/>
      <c r="R2" s="273"/>
      <c r="S2" s="274"/>
      <c r="T2" s="274"/>
    </row>
    <row r="3" spans="1:20" ht="14.25" customHeight="1">
      <c r="C3" s="341" t="s">
        <v>1212</v>
      </c>
      <c r="D3" s="341"/>
      <c r="E3" s="341"/>
      <c r="F3" s="341"/>
      <c r="G3" s="275"/>
      <c r="H3" s="275"/>
      <c r="I3" s="275"/>
      <c r="J3" s="275"/>
      <c r="L3" s="341"/>
      <c r="M3" s="341"/>
      <c r="N3" s="341"/>
      <c r="O3" s="341"/>
      <c r="P3" s="341"/>
      <c r="Q3" s="341"/>
      <c r="R3" s="341"/>
      <c r="S3" s="341"/>
      <c r="T3" s="341"/>
    </row>
    <row r="4" spans="1:20" ht="14.25" customHeight="1">
      <c r="A4" s="270"/>
      <c r="D4" s="273" t="s">
        <v>222</v>
      </c>
      <c r="E4" s="271"/>
      <c r="F4" s="271"/>
      <c r="G4" s="271"/>
      <c r="H4" s="271"/>
      <c r="I4" s="271"/>
      <c r="L4" s="273"/>
      <c r="M4" s="274"/>
      <c r="N4" s="273"/>
      <c r="O4" s="273"/>
      <c r="P4" s="273"/>
      <c r="Q4" s="273"/>
      <c r="R4" s="273"/>
      <c r="S4" s="274"/>
      <c r="T4" s="274"/>
    </row>
    <row r="5" spans="1:20" ht="16.5" customHeight="1">
      <c r="C5" s="275"/>
      <c r="D5" s="275"/>
      <c r="E5" s="275" t="s">
        <v>1210</v>
      </c>
      <c r="F5" s="275"/>
      <c r="G5" s="275"/>
      <c r="H5" s="275"/>
      <c r="I5" s="275"/>
      <c r="J5" s="275"/>
      <c r="L5" s="341"/>
      <c r="M5" s="341"/>
      <c r="N5" s="341"/>
      <c r="O5" s="341"/>
      <c r="P5" s="341"/>
      <c r="Q5" s="341"/>
      <c r="R5" s="341"/>
      <c r="S5" s="341"/>
      <c r="T5" s="341"/>
    </row>
    <row r="6" spans="1:20" ht="14.25" customHeight="1">
      <c r="A6" s="30"/>
      <c r="D6" s="273" t="s">
        <v>1213</v>
      </c>
      <c r="E6" s="271"/>
      <c r="F6" s="271"/>
      <c r="G6" s="271"/>
      <c r="H6" s="271"/>
      <c r="L6" s="273"/>
      <c r="M6" s="274"/>
      <c r="N6" s="273"/>
      <c r="O6" s="273"/>
      <c r="P6" s="273"/>
      <c r="Q6" s="273"/>
      <c r="R6" s="273"/>
      <c r="S6" s="274"/>
      <c r="T6" s="274"/>
    </row>
    <row r="7" spans="1:20">
      <c r="B7" s="31"/>
      <c r="C7" s="31"/>
      <c r="D7" s="31"/>
      <c r="E7" s="30"/>
      <c r="F7" s="30"/>
      <c r="G7" s="30"/>
      <c r="H7" s="30"/>
    </row>
    <row r="8" spans="1:20" ht="16.5">
      <c r="B8" s="31"/>
      <c r="C8" s="276" t="s">
        <v>1214</v>
      </c>
      <c r="D8" s="31"/>
      <c r="E8" s="30"/>
      <c r="F8" s="30"/>
      <c r="G8" s="30"/>
      <c r="H8" s="30"/>
    </row>
    <row r="9" spans="1:20" ht="18.75">
      <c r="B9" s="8"/>
      <c r="C9" s="276" t="s">
        <v>153</v>
      </c>
      <c r="D9" s="275"/>
      <c r="E9" s="275"/>
      <c r="F9" s="275"/>
      <c r="G9" s="275"/>
      <c r="H9" s="275"/>
      <c r="I9" s="275"/>
      <c r="J9" s="275"/>
      <c r="K9" s="275"/>
    </row>
    <row r="10" spans="1:20" ht="16.5">
      <c r="C10" s="32"/>
      <c r="D10" s="32"/>
      <c r="E10" s="30"/>
      <c r="F10" s="30"/>
      <c r="G10" s="30"/>
      <c r="H10" s="30"/>
    </row>
    <row r="11" spans="1:20" ht="17.25" thickBot="1">
      <c r="A11" s="30"/>
      <c r="B11" s="30"/>
      <c r="C11" s="30"/>
      <c r="D11" s="30"/>
      <c r="E11" s="30"/>
      <c r="F11" s="30"/>
      <c r="G11" s="30"/>
      <c r="H11" s="30"/>
      <c r="K11" s="272"/>
    </row>
    <row r="12" spans="1:20" ht="28.5" thickTop="1" thickBot="1">
      <c r="A12" s="33"/>
      <c r="B12" s="29"/>
      <c r="C12" s="34"/>
      <c r="D12" s="34"/>
      <c r="E12" s="29"/>
      <c r="F12" s="33"/>
      <c r="G12" s="33"/>
      <c r="H12" s="35"/>
      <c r="I12" s="87">
        <v>93</v>
      </c>
    </row>
    <row r="13" spans="1:20" ht="15.75" thickTop="1">
      <c r="A13" s="30"/>
      <c r="B13" s="30"/>
      <c r="C13" s="30"/>
      <c r="D13" s="30"/>
      <c r="E13" s="30"/>
      <c r="F13" s="30"/>
      <c r="G13" s="30"/>
      <c r="H13" s="30"/>
    </row>
    <row r="14" spans="1:20" ht="20.100000000000001" customHeight="1"/>
    <row r="15" spans="1:20" ht="20.100000000000001" customHeight="1">
      <c r="A15" s="32" t="s">
        <v>1209</v>
      </c>
      <c r="D15" s="30"/>
      <c r="E15" s="30"/>
      <c r="F15" s="30"/>
      <c r="G15" s="30"/>
      <c r="H15" s="30"/>
    </row>
    <row r="16" spans="1:20" ht="16.5">
      <c r="A16" s="32" t="s">
        <v>1215</v>
      </c>
      <c r="B16" s="32"/>
      <c r="D16" s="32"/>
      <c r="E16" s="32"/>
      <c r="F16" s="32"/>
      <c r="G16" s="32"/>
      <c r="H16" s="32"/>
    </row>
    <row r="17" spans="1:8" ht="16.5">
      <c r="A17" s="32" t="s">
        <v>223</v>
      </c>
      <c r="C17" s="32"/>
      <c r="D17" s="32"/>
      <c r="E17" s="32"/>
      <c r="F17" s="32"/>
      <c r="G17" s="32"/>
      <c r="H17" s="32"/>
    </row>
    <row r="18" spans="1:8" ht="16.5">
      <c r="B18" s="32"/>
      <c r="C18" s="32"/>
      <c r="D18" s="32"/>
      <c r="E18" s="32"/>
      <c r="F18" s="32"/>
      <c r="G18" s="32"/>
      <c r="H18" s="32"/>
    </row>
    <row r="19" spans="1:8" ht="16.5">
      <c r="A19" s="37" t="s">
        <v>220</v>
      </c>
      <c r="B19" s="32" t="str">
        <f>LOOKUP(I12,Global!A11:A163,Global!C11:C163)</f>
        <v>HAMAI</v>
      </c>
      <c r="D19" s="36"/>
      <c r="E19" s="36" t="s">
        <v>224</v>
      </c>
      <c r="F19" s="32" t="str">
        <f>LOOKUP(I12,Global!A11:A163,Global!D11:D163)</f>
        <v>Thiziri</v>
      </c>
      <c r="G19" s="32"/>
    </row>
    <row r="20" spans="1:8" ht="16.5">
      <c r="A20" s="36"/>
      <c r="B20" s="36"/>
      <c r="C20" s="36"/>
      <c r="D20" s="36"/>
      <c r="E20" s="36"/>
      <c r="F20" s="32"/>
      <c r="G20" s="32"/>
    </row>
    <row r="21" spans="1:8" ht="16.5">
      <c r="A21" s="36" t="s">
        <v>225</v>
      </c>
      <c r="B21" s="32" t="str">
        <f>LOOKUP(I12,Global!A11:A163,Global!E11:E163)</f>
        <v>14/01/1989</v>
      </c>
      <c r="E21" s="86" t="s">
        <v>243</v>
      </c>
      <c r="F21" s="32" t="str">
        <f>LOOKUP(I12,Global!A11:A163,Global!F11:F163)</f>
        <v>Sidi aich</v>
      </c>
      <c r="G21" s="32"/>
    </row>
    <row r="22" spans="1:8" ht="16.5">
      <c r="A22" s="36"/>
      <c r="B22" s="36"/>
      <c r="C22" s="36"/>
      <c r="D22" s="36"/>
      <c r="E22" s="36"/>
      <c r="F22" s="32"/>
      <c r="G22" s="32"/>
    </row>
    <row r="23" spans="1:8" ht="16.5">
      <c r="B23" s="32" t="s">
        <v>226</v>
      </c>
      <c r="C23" s="32"/>
      <c r="D23" s="32"/>
      <c r="E23" s="32"/>
      <c r="F23" s="32"/>
      <c r="G23" s="32"/>
    </row>
    <row r="24" spans="1:8" ht="16.5">
      <c r="A24" s="32"/>
      <c r="B24" s="32"/>
      <c r="C24" s="32"/>
      <c r="D24" s="32"/>
      <c r="E24" s="32"/>
      <c r="F24" s="32"/>
      <c r="G24" s="32"/>
    </row>
    <row r="25" spans="1:8" ht="16.5">
      <c r="A25" s="36" t="s">
        <v>227</v>
      </c>
      <c r="C25" s="88" t="s">
        <v>1208</v>
      </c>
      <c r="D25" s="32"/>
      <c r="E25" s="32"/>
      <c r="F25" s="32"/>
      <c r="G25" s="32"/>
    </row>
    <row r="26" spans="1:8" ht="16.5">
      <c r="A26" s="36" t="s">
        <v>228</v>
      </c>
      <c r="C26" s="89" t="s">
        <v>499</v>
      </c>
      <c r="D26" s="32"/>
      <c r="E26" s="32"/>
      <c r="F26" s="32"/>
      <c r="G26" s="32"/>
    </row>
    <row r="27" spans="1:8" ht="16.5">
      <c r="A27" s="36" t="s">
        <v>229</v>
      </c>
      <c r="C27" s="88" t="s">
        <v>230</v>
      </c>
      <c r="D27" s="32"/>
      <c r="E27" s="32"/>
      <c r="F27" s="32"/>
      <c r="G27" s="32"/>
    </row>
    <row r="28" spans="1:8" ht="16.5">
      <c r="A28" s="36" t="s">
        <v>231</v>
      </c>
      <c r="B28" s="32"/>
      <c r="C28" s="38">
        <v>41900</v>
      </c>
      <c r="D28" s="32"/>
      <c r="E28" s="32"/>
      <c r="F28" s="32"/>
      <c r="G28" s="32"/>
    </row>
    <row r="29" spans="1:8" ht="16.5">
      <c r="A29" s="36" t="s">
        <v>232</v>
      </c>
      <c r="B29" s="36"/>
      <c r="C29" s="37" t="s">
        <v>1206</v>
      </c>
      <c r="D29" s="32"/>
      <c r="E29" s="32"/>
      <c r="F29" s="32"/>
      <c r="G29" s="32"/>
    </row>
    <row r="30" spans="1:8" ht="16.5">
      <c r="B30" s="32"/>
      <c r="C30" s="32"/>
      <c r="D30" s="32"/>
      <c r="E30" s="32"/>
      <c r="F30" s="32"/>
      <c r="G30" s="32"/>
    </row>
    <row r="31" spans="1:8" ht="16.5">
      <c r="B31" s="32" t="s">
        <v>233</v>
      </c>
      <c r="C31" s="32"/>
      <c r="D31" s="32"/>
      <c r="E31" s="32"/>
      <c r="F31" s="32"/>
      <c r="G31" s="32"/>
    </row>
    <row r="32" spans="1:8" ht="16.5">
      <c r="A32" s="32"/>
      <c r="B32" s="32"/>
      <c r="D32" s="32"/>
      <c r="E32" s="32"/>
      <c r="F32" s="32"/>
      <c r="G32" s="32"/>
    </row>
    <row r="33" spans="1:8" ht="16.5">
      <c r="A33" s="32"/>
      <c r="B33" s="32"/>
      <c r="C33" s="32"/>
      <c r="D33" s="32"/>
      <c r="E33" s="39" t="s">
        <v>234</v>
      </c>
      <c r="F33" s="32"/>
      <c r="G33" s="38">
        <f ca="1">NOW()</f>
        <v>41913.487250810183</v>
      </c>
    </row>
    <row r="34" spans="1:8" ht="16.5">
      <c r="A34" s="32"/>
      <c r="B34" s="32"/>
      <c r="C34" s="32"/>
      <c r="D34" s="32"/>
      <c r="F34" s="40"/>
    </row>
    <row r="35" spans="1:8" ht="16.5">
      <c r="A35" s="32"/>
      <c r="B35" s="32"/>
      <c r="C35" s="32"/>
      <c r="D35" s="32"/>
      <c r="E35" s="32"/>
      <c r="F35" s="36" t="s">
        <v>235</v>
      </c>
      <c r="G35" s="32"/>
    </row>
    <row r="36" spans="1:8" ht="16.5">
      <c r="A36" s="32"/>
      <c r="B36" s="32"/>
      <c r="C36" s="32"/>
      <c r="D36" s="32"/>
      <c r="E36" s="32"/>
      <c r="F36" s="32"/>
      <c r="G36" s="32"/>
      <c r="H36" s="32"/>
    </row>
    <row r="37" spans="1:8" ht="16.5">
      <c r="A37" s="32"/>
      <c r="B37" s="32"/>
      <c r="C37" s="32"/>
      <c r="D37" s="32"/>
      <c r="E37" s="32"/>
      <c r="F37" s="32"/>
      <c r="G37" s="32"/>
      <c r="H37" s="32"/>
    </row>
    <row r="38" spans="1:8" ht="16.5">
      <c r="A38" s="32"/>
      <c r="B38" s="32"/>
      <c r="C38" s="32"/>
      <c r="D38" s="32"/>
      <c r="E38" s="32"/>
      <c r="F38" s="32"/>
      <c r="G38" s="32"/>
      <c r="H38" s="32"/>
    </row>
    <row r="39" spans="1:8" ht="16.5">
      <c r="A39" s="32"/>
      <c r="B39" s="32"/>
      <c r="C39" s="32"/>
      <c r="D39" s="32"/>
      <c r="E39" s="32"/>
      <c r="F39" s="32"/>
      <c r="G39" s="32"/>
      <c r="H39" s="32"/>
    </row>
    <row r="40" spans="1:8" ht="16.5">
      <c r="A40" s="32"/>
      <c r="B40" s="32"/>
      <c r="C40" s="32"/>
      <c r="D40" s="32"/>
      <c r="E40" s="32"/>
      <c r="F40" s="32"/>
      <c r="G40" s="32"/>
      <c r="H40" s="32"/>
    </row>
    <row r="44" spans="1:8">
      <c r="A44" s="344" t="s">
        <v>236</v>
      </c>
      <c r="B44" s="344"/>
      <c r="C44" s="344"/>
      <c r="D44" s="344"/>
      <c r="E44" s="344"/>
      <c r="F44" s="344"/>
      <c r="G44" s="344"/>
      <c r="H44" s="344"/>
    </row>
    <row r="45" spans="1:8">
      <c r="A45" s="344" t="s">
        <v>244</v>
      </c>
      <c r="B45" s="344"/>
      <c r="C45" s="344"/>
      <c r="D45" s="344"/>
      <c r="E45" s="344"/>
      <c r="F45" s="344"/>
      <c r="G45" s="344"/>
      <c r="H45" s="344"/>
    </row>
    <row r="46" spans="1:8">
      <c r="A46" s="342" t="s">
        <v>237</v>
      </c>
      <c r="B46" s="342"/>
      <c r="C46" s="342"/>
      <c r="D46" s="342"/>
      <c r="E46" s="342"/>
      <c r="F46" s="342"/>
      <c r="G46" s="342"/>
      <c r="H46" s="342"/>
    </row>
    <row r="47" spans="1:8" ht="16.5">
      <c r="A47" s="343"/>
      <c r="B47" s="343"/>
      <c r="C47" s="343"/>
      <c r="D47" s="343"/>
      <c r="E47" s="343"/>
      <c r="F47" s="343"/>
      <c r="G47" s="343"/>
      <c r="H47" s="343"/>
    </row>
  </sheetData>
  <mergeCells count="9">
    <mergeCell ref="L3:T3"/>
    <mergeCell ref="L5:T5"/>
    <mergeCell ref="C3:F3"/>
    <mergeCell ref="A2:H2"/>
    <mergeCell ref="A1:H1"/>
    <mergeCell ref="A46:H46"/>
    <mergeCell ref="A47:H47"/>
    <mergeCell ref="A44:H44"/>
    <mergeCell ref="A45:H45"/>
  </mergeCells>
  <printOptions horizontalCentered="1"/>
  <pageMargins left="0.35" right="0.19685039370078741" top="0.43307086614173229" bottom="0.43307086614173229" header="0.31496062992125984" footer="0.31496062992125984"/>
  <pageSetup paperSize="9" scale="93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/>
  </sheetPr>
  <dimension ref="A1:AC44"/>
  <sheetViews>
    <sheetView view="pageBreakPreview" zoomScale="98" zoomScaleSheetLayoutView="98" workbookViewId="0">
      <selection activeCell="D253" sqref="D253"/>
    </sheetView>
  </sheetViews>
  <sheetFormatPr baseColWidth="10" defaultRowHeight="15"/>
  <cols>
    <col min="1" max="2" width="7.140625" customWidth="1"/>
    <col min="3" max="3" width="10" customWidth="1"/>
    <col min="5" max="5" width="7.28515625" customWidth="1"/>
    <col min="6" max="6" width="5.42578125" customWidth="1"/>
    <col min="7" max="9" width="9.28515625" customWidth="1"/>
    <col min="10" max="10" width="6.5703125" customWidth="1"/>
    <col min="11" max="11" width="4.42578125" customWidth="1"/>
    <col min="12" max="12" width="9" customWidth="1"/>
    <col min="13" max="13" width="5.5703125" customWidth="1"/>
    <col min="14" max="14" width="8.85546875" customWidth="1"/>
    <col min="15" max="15" width="7.28515625" customWidth="1"/>
    <col min="16" max="16" width="7.85546875" customWidth="1"/>
    <col min="17" max="17" width="6.28515625" customWidth="1"/>
    <col min="18" max="18" width="6.28515625" hidden="1" customWidth="1"/>
    <col min="19" max="19" width="8.5703125" customWidth="1"/>
    <col min="20" max="20" width="6.42578125" hidden="1" customWidth="1"/>
    <col min="21" max="21" width="4.42578125" hidden="1" customWidth="1"/>
    <col min="22" max="22" width="7.85546875" customWidth="1"/>
    <col min="23" max="23" width="5.28515625" customWidth="1"/>
    <col min="24" max="24" width="9.7109375" customWidth="1"/>
  </cols>
  <sheetData>
    <row r="1" spans="1:29" ht="15.75">
      <c r="A1" s="370" t="s">
        <v>1194</v>
      </c>
      <c r="B1" s="370"/>
      <c r="C1" s="370"/>
      <c r="D1" s="370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8" t="s">
        <v>1195</v>
      </c>
      <c r="Q1" s="218"/>
      <c r="R1" s="218"/>
      <c r="S1" s="218"/>
      <c r="T1" s="218"/>
      <c r="U1" s="218"/>
      <c r="V1" s="218"/>
      <c r="W1" s="218"/>
      <c r="X1" s="218"/>
      <c r="Y1" s="218"/>
    </row>
    <row r="2" spans="1:29" ht="15" customHeight="1">
      <c r="A2" s="372" t="s">
        <v>1193</v>
      </c>
      <c r="B2" s="372"/>
      <c r="C2" s="372"/>
      <c r="D2" s="372"/>
      <c r="E2" s="372"/>
      <c r="F2" s="372"/>
      <c r="G2" s="372"/>
      <c r="H2" s="372"/>
      <c r="I2" s="219" t="s">
        <v>1196</v>
      </c>
      <c r="J2" s="219"/>
      <c r="K2" s="219"/>
      <c r="L2" s="219"/>
      <c r="M2" s="219"/>
      <c r="N2" s="219"/>
      <c r="O2" s="219"/>
      <c r="P2" s="378" t="s">
        <v>1197</v>
      </c>
      <c r="Q2" s="378"/>
      <c r="R2" s="378"/>
      <c r="S2" s="378"/>
      <c r="T2" s="378"/>
      <c r="U2" s="378"/>
      <c r="V2" s="378"/>
      <c r="W2" s="378"/>
      <c r="X2" s="378"/>
      <c r="Y2" s="252"/>
    </row>
    <row r="3" spans="1:29">
      <c r="B3" s="91"/>
      <c r="C3" s="91"/>
      <c r="D3" s="91"/>
      <c r="E3" s="91"/>
      <c r="F3" s="90" t="s">
        <v>246</v>
      </c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</row>
    <row r="4" spans="1:29">
      <c r="B4" s="5"/>
      <c r="C4" s="93"/>
      <c r="D4" s="93"/>
      <c r="E4" s="93"/>
      <c r="F4" s="92" t="s">
        <v>247</v>
      </c>
      <c r="G4" s="5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</row>
    <row r="5" spans="1:29">
      <c r="B5" s="5"/>
      <c r="C5" s="93"/>
      <c r="D5" s="93"/>
      <c r="E5" s="93"/>
      <c r="F5" s="92" t="s">
        <v>153</v>
      </c>
      <c r="G5" s="5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Z5" s="8"/>
      <c r="AA5" s="8"/>
    </row>
    <row r="6" spans="1:29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11"/>
      <c r="Z6" s="399"/>
      <c r="AA6" s="399"/>
      <c r="AB6" s="11"/>
    </row>
    <row r="7" spans="1:29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11"/>
      <c r="Z7" s="399"/>
      <c r="AA7" s="399"/>
      <c r="AB7" s="11"/>
    </row>
    <row r="8" spans="1:29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11"/>
      <c r="Z8" s="399"/>
      <c r="AA8" s="399"/>
      <c r="AB8" s="11"/>
    </row>
    <row r="9" spans="1:29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11"/>
      <c r="Z9" s="399"/>
      <c r="AA9" s="399"/>
      <c r="AB9" s="11"/>
    </row>
    <row r="10" spans="1:29">
      <c r="A10" s="91"/>
      <c r="B10" s="91"/>
      <c r="C10" s="91"/>
      <c r="D10" s="98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11"/>
      <c r="Z10" s="399"/>
      <c r="AA10" s="399"/>
      <c r="AB10" s="11"/>
    </row>
    <row r="11" spans="1:29" s="96" customFormat="1" ht="14.25">
      <c r="A11" s="94" t="s">
        <v>274</v>
      </c>
      <c r="B11" s="95"/>
      <c r="C11" s="95"/>
      <c r="D11" s="98" t="s">
        <v>1188</v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399"/>
      <c r="AA11" s="399"/>
      <c r="AB11" s="95"/>
    </row>
    <row r="12" spans="1:29" s="96" customFormat="1" ht="18">
      <c r="A12" s="94" t="s">
        <v>250</v>
      </c>
      <c r="B12" s="97"/>
      <c r="C12" s="98" t="str">
        <f>LOOKUP(AA19,Global!A11:A119,Global!C11:C119)</f>
        <v>AIT AISSA</v>
      </c>
      <c r="D12" s="98"/>
      <c r="E12" s="97"/>
      <c r="F12" s="97"/>
      <c r="G12" s="99" t="s">
        <v>251</v>
      </c>
      <c r="H12" s="371" t="str">
        <f>LOOKUP(AA19,Global!A11:A119,Global!D11:D119)</f>
        <v>Taous</v>
      </c>
      <c r="I12" s="371"/>
      <c r="J12" s="95"/>
      <c r="K12" s="95"/>
      <c r="L12" s="99" t="s">
        <v>252</v>
      </c>
      <c r="M12" s="95"/>
      <c r="N12" s="97"/>
      <c r="O12" s="97"/>
      <c r="P12" s="400" t="str">
        <f>LOOKUP(AA19,Global!A11:A119,Global!E11:E119)</f>
        <v>30/12/1989</v>
      </c>
      <c r="Q12" s="400"/>
      <c r="R12" s="100" t="s">
        <v>253</v>
      </c>
      <c r="S12" s="132" t="s">
        <v>275</v>
      </c>
      <c r="T12" s="98" t="s">
        <v>276</v>
      </c>
      <c r="U12" s="98"/>
      <c r="V12" s="100" t="str">
        <f>LOOKUP(AA19,Global!A11:A119,Global!F11:F119)</f>
        <v>Akbou</v>
      </c>
      <c r="Y12" s="101"/>
      <c r="Z12" s="101"/>
      <c r="AA12" s="101"/>
      <c r="AB12" s="101"/>
      <c r="AC12" s="101"/>
    </row>
    <row r="13" spans="1:29" s="96" customFormat="1" ht="14.25">
      <c r="A13" s="94" t="s">
        <v>254</v>
      </c>
      <c r="B13" s="97"/>
      <c r="C13" s="97"/>
      <c r="D13" s="98" t="str">
        <f>LOOKUP(AA19,Global!A11:A119,Global!B11:B119)</f>
        <v>11DR0672</v>
      </c>
      <c r="E13" s="97"/>
      <c r="F13" s="97"/>
      <c r="L13" s="220" t="s">
        <v>1199</v>
      </c>
      <c r="M13" s="97"/>
      <c r="R13" s="97"/>
      <c r="S13" s="97"/>
      <c r="T13" s="97"/>
      <c r="U13" s="97"/>
      <c r="V13" s="97"/>
      <c r="W13" s="97"/>
      <c r="X13" s="97"/>
      <c r="Y13" s="101"/>
      <c r="Z13" s="101"/>
      <c r="AA13" s="101"/>
      <c r="AB13" s="101"/>
      <c r="AC13" s="101"/>
    </row>
    <row r="14" spans="1:29" s="96" customFormat="1" ht="19.5" customHeight="1">
      <c r="A14" s="99" t="s">
        <v>1198</v>
      </c>
      <c r="B14" s="97"/>
      <c r="C14" s="97"/>
      <c r="E14" s="97"/>
      <c r="H14" s="99" t="s">
        <v>502</v>
      </c>
      <c r="I14" s="97"/>
      <c r="L14" s="97"/>
      <c r="N14" s="97"/>
      <c r="P14" s="96" t="s">
        <v>277</v>
      </c>
      <c r="Z14" s="101"/>
      <c r="AA14" s="101"/>
      <c r="AB14" s="101"/>
      <c r="AC14" s="101"/>
    </row>
    <row r="15" spans="1:29" s="96" customFormat="1" ht="23.25" customHeight="1" thickBot="1">
      <c r="A15" s="224" t="s">
        <v>255</v>
      </c>
      <c r="B15" s="224"/>
      <c r="C15" s="224"/>
      <c r="D15" s="225" t="s">
        <v>256</v>
      </c>
      <c r="E15" s="97"/>
      <c r="F15" s="97"/>
      <c r="J15" s="101"/>
      <c r="K15" s="97"/>
      <c r="L15" s="97"/>
      <c r="N15" s="97"/>
      <c r="S15" s="95"/>
      <c r="T15" s="97"/>
      <c r="U15" s="97"/>
      <c r="V15" s="134"/>
      <c r="Y15" s="101"/>
      <c r="Z15" s="101"/>
      <c r="AA15" s="101"/>
      <c r="AB15" s="101"/>
      <c r="AC15" s="101"/>
    </row>
    <row r="16" spans="1:29" ht="21" customHeight="1" thickBot="1">
      <c r="A16" s="379" t="s">
        <v>257</v>
      </c>
      <c r="B16" s="347" t="s">
        <v>258</v>
      </c>
      <c r="C16" s="348"/>
      <c r="D16" s="348"/>
      <c r="E16" s="348"/>
      <c r="F16" s="349"/>
      <c r="G16" s="347" t="s">
        <v>259</v>
      </c>
      <c r="H16" s="348"/>
      <c r="I16" s="348"/>
      <c r="J16" s="348"/>
      <c r="K16" s="348"/>
      <c r="L16" s="348"/>
      <c r="M16" s="349"/>
      <c r="N16" s="389" t="s">
        <v>260</v>
      </c>
      <c r="O16" s="390"/>
      <c r="P16" s="390"/>
      <c r="Q16" s="390"/>
      <c r="R16" s="390"/>
      <c r="S16" s="390"/>
      <c r="T16" s="390"/>
      <c r="U16" s="390"/>
      <c r="V16" s="390"/>
      <c r="W16" s="390"/>
      <c r="X16" s="391"/>
      <c r="Y16" s="102"/>
      <c r="Z16" s="102"/>
      <c r="AA16" s="102"/>
      <c r="AB16" s="102"/>
      <c r="AC16" s="102"/>
    </row>
    <row r="17" spans="1:29" ht="24" customHeight="1" thickBot="1">
      <c r="A17" s="380"/>
      <c r="B17" s="350"/>
      <c r="C17" s="351"/>
      <c r="D17" s="351"/>
      <c r="E17" s="351"/>
      <c r="F17" s="352"/>
      <c r="G17" s="350"/>
      <c r="H17" s="351"/>
      <c r="I17" s="351"/>
      <c r="J17" s="351"/>
      <c r="K17" s="351"/>
      <c r="L17" s="351"/>
      <c r="M17" s="352"/>
      <c r="N17" s="381" t="s">
        <v>266</v>
      </c>
      <c r="O17" s="382"/>
      <c r="P17" s="383" t="s">
        <v>267</v>
      </c>
      <c r="Q17" s="384"/>
      <c r="R17" s="385"/>
      <c r="S17" s="386" t="s">
        <v>257</v>
      </c>
      <c r="T17" s="387"/>
      <c r="U17" s="387"/>
      <c r="V17" s="387"/>
      <c r="W17" s="387"/>
      <c r="X17" s="388"/>
      <c r="Y17" s="102"/>
      <c r="Z17" s="102"/>
      <c r="AA17" s="102"/>
      <c r="AB17" s="102"/>
      <c r="AC17" s="102"/>
    </row>
    <row r="18" spans="1:29" ht="41.25" customHeight="1" thickBot="1">
      <c r="A18" s="380"/>
      <c r="B18" s="240" t="s">
        <v>261</v>
      </c>
      <c r="C18" s="376" t="s">
        <v>262</v>
      </c>
      <c r="D18" s="377"/>
      <c r="E18" s="241" t="s">
        <v>263</v>
      </c>
      <c r="F18" s="242" t="s">
        <v>264</v>
      </c>
      <c r="G18" s="374" t="s">
        <v>265</v>
      </c>
      <c r="H18" s="375"/>
      <c r="I18" s="375"/>
      <c r="J18" s="375"/>
      <c r="K18" s="375"/>
      <c r="L18" s="241" t="s">
        <v>263</v>
      </c>
      <c r="M18" s="243" t="s">
        <v>264</v>
      </c>
      <c r="N18" s="223" t="s">
        <v>268</v>
      </c>
      <c r="O18" s="244" t="s">
        <v>269</v>
      </c>
      <c r="P18" s="223" t="s">
        <v>1200</v>
      </c>
      <c r="Q18" s="244" t="s">
        <v>268</v>
      </c>
      <c r="R18" s="222" t="s">
        <v>269</v>
      </c>
      <c r="S18" s="223" t="s">
        <v>1200</v>
      </c>
      <c r="T18" s="244" t="s">
        <v>269</v>
      </c>
      <c r="U18" s="221" t="s">
        <v>270</v>
      </c>
      <c r="V18" s="223" t="s">
        <v>269</v>
      </c>
      <c r="W18" s="353" t="s">
        <v>270</v>
      </c>
      <c r="X18" s="354"/>
      <c r="Y18" s="102"/>
      <c r="Z18" s="373" t="s">
        <v>245</v>
      </c>
      <c r="AA18" s="373"/>
      <c r="AB18" s="373"/>
      <c r="AC18" s="373"/>
    </row>
    <row r="19" spans="1:29" ht="15.75" customHeight="1">
      <c r="A19" s="429" t="s">
        <v>278</v>
      </c>
      <c r="B19" s="432" t="s">
        <v>271</v>
      </c>
      <c r="C19" s="435" t="s">
        <v>272</v>
      </c>
      <c r="D19" s="435"/>
      <c r="E19" s="438">
        <v>15</v>
      </c>
      <c r="F19" s="441">
        <v>12</v>
      </c>
      <c r="G19" s="355" t="s">
        <v>279</v>
      </c>
      <c r="H19" s="356"/>
      <c r="I19" s="356"/>
      <c r="J19" s="356"/>
      <c r="K19" s="356"/>
      <c r="L19" s="245">
        <v>5</v>
      </c>
      <c r="M19" s="246">
        <v>4</v>
      </c>
      <c r="N19" s="247">
        <f>LOOKUP(AA19,Global!A11:A119,Global!G11:G119)</f>
        <v>11.333333333333334</v>
      </c>
      <c r="O19" s="248">
        <f>IF(N19="RATT",0,IF(N19="EXCLU",0,IF(N19&gt;=9.995,5,0)))</f>
        <v>5</v>
      </c>
      <c r="P19" s="404">
        <f>((N19*3)+(N20*3)+(N21*3))/9</f>
        <v>8.8333333333333339</v>
      </c>
      <c r="Q19" s="407">
        <f>IF(P19&gt;=9.995,15,O19+O20+O21)</f>
        <v>5</v>
      </c>
      <c r="R19" s="426">
        <f>((P19*9)+(P22*6)+(P25*3))/18</f>
        <v>9.3194444444444446</v>
      </c>
      <c r="S19" s="414">
        <f>((P19*12)+(P22*9)+(P25*6))/27</f>
        <v>9.1296296296296298</v>
      </c>
      <c r="T19" s="417">
        <f>Q19+Q22+Q25</f>
        <v>16</v>
      </c>
      <c r="U19" s="249" t="s">
        <v>280</v>
      </c>
      <c r="V19" s="420">
        <f>IF(S19&gt;=9.995,30,Q19+Q22+Q25)</f>
        <v>16</v>
      </c>
      <c r="W19" s="423" t="s">
        <v>270</v>
      </c>
      <c r="X19" s="401" t="str">
        <f>LOOKUP(AA19,Global!A11:A119,Global!BK11:BK119)</f>
        <v>Rattrapage</v>
      </c>
      <c r="Y19" s="102"/>
      <c r="Z19" s="392" t="s">
        <v>248</v>
      </c>
      <c r="AA19" s="394">
        <v>10</v>
      </c>
      <c r="AB19" s="395"/>
      <c r="AC19" s="398" t="s">
        <v>249</v>
      </c>
    </row>
    <row r="20" spans="1:29">
      <c r="A20" s="430"/>
      <c r="B20" s="433"/>
      <c r="C20" s="436"/>
      <c r="D20" s="436"/>
      <c r="E20" s="439"/>
      <c r="F20" s="442"/>
      <c r="G20" s="357" t="s">
        <v>281</v>
      </c>
      <c r="H20" s="358"/>
      <c r="I20" s="358"/>
      <c r="J20" s="358"/>
      <c r="K20" s="358"/>
      <c r="L20" s="208">
        <v>5</v>
      </c>
      <c r="M20" s="103">
        <v>4</v>
      </c>
      <c r="N20" s="104">
        <f>LOOKUP(AA19,Global!A11:A119,Global!I11:I119)</f>
        <v>7.5</v>
      </c>
      <c r="O20" s="105">
        <f t="shared" ref="O20:O21" si="0">IF(N20="RATT",0,IF(N20="EXCLU",0,IF(N20&gt;=9.995,5,0)))</f>
        <v>0</v>
      </c>
      <c r="P20" s="405"/>
      <c r="Q20" s="408"/>
      <c r="R20" s="427"/>
      <c r="S20" s="415"/>
      <c r="T20" s="418"/>
      <c r="U20" s="136"/>
      <c r="V20" s="421"/>
      <c r="W20" s="424"/>
      <c r="X20" s="402"/>
      <c r="Y20" s="102"/>
      <c r="Z20" s="393"/>
      <c r="AA20" s="396"/>
      <c r="AB20" s="397"/>
      <c r="AC20" s="398"/>
    </row>
    <row r="21" spans="1:29" ht="15.75" thickBot="1">
      <c r="A21" s="430"/>
      <c r="B21" s="434"/>
      <c r="C21" s="437"/>
      <c r="D21" s="437"/>
      <c r="E21" s="440"/>
      <c r="F21" s="443"/>
      <c r="G21" s="361" t="s">
        <v>282</v>
      </c>
      <c r="H21" s="362"/>
      <c r="I21" s="362"/>
      <c r="J21" s="362"/>
      <c r="K21" s="362"/>
      <c r="L21" s="209">
        <v>5</v>
      </c>
      <c r="M21" s="106">
        <v>4</v>
      </c>
      <c r="N21" s="107">
        <f>LOOKUP(AA19,Global!A11:A119,Global!K11:K119)</f>
        <v>7.666666666666667</v>
      </c>
      <c r="O21" s="108">
        <f t="shared" si="0"/>
        <v>0</v>
      </c>
      <c r="P21" s="406"/>
      <c r="Q21" s="409"/>
      <c r="R21" s="427"/>
      <c r="S21" s="415"/>
      <c r="T21" s="418"/>
      <c r="U21" s="136"/>
      <c r="V21" s="421"/>
      <c r="W21" s="424"/>
      <c r="X21" s="402"/>
      <c r="Y21" s="102"/>
      <c r="Z21" s="102"/>
      <c r="AA21" s="102"/>
      <c r="AB21" s="102"/>
      <c r="AC21" s="102"/>
    </row>
    <row r="22" spans="1:29" ht="15.75" thickTop="1">
      <c r="A22" s="430"/>
      <c r="B22" s="452" t="s">
        <v>273</v>
      </c>
      <c r="C22" s="454" t="s">
        <v>283</v>
      </c>
      <c r="D22" s="454"/>
      <c r="E22" s="456">
        <v>9</v>
      </c>
      <c r="F22" s="458">
        <v>9</v>
      </c>
      <c r="G22" s="363" t="s">
        <v>284</v>
      </c>
      <c r="H22" s="364"/>
      <c r="I22" s="364"/>
      <c r="J22" s="364"/>
      <c r="K22" s="364"/>
      <c r="L22" s="210">
        <v>3</v>
      </c>
      <c r="M22" s="109">
        <v>3</v>
      </c>
      <c r="N22" s="110">
        <f>LOOKUP(AA19,Global!A11:A119,Global!O11:O119)</f>
        <v>15</v>
      </c>
      <c r="O22" s="135">
        <f>IF(N22="RATT",0,IF(N22="EXCLU",0,IF(N22&gt;=9.995,3,0)))</f>
        <v>3</v>
      </c>
      <c r="P22" s="410">
        <f>((N22*2)+(N23*2)+(N24*2))/6</f>
        <v>12</v>
      </c>
      <c r="Q22" s="411">
        <f>IF(P22&gt;=9.995,9,O22+O23+O24)</f>
        <v>9</v>
      </c>
      <c r="R22" s="427"/>
      <c r="S22" s="415"/>
      <c r="T22" s="418"/>
      <c r="U22" s="136"/>
      <c r="V22" s="421"/>
      <c r="W22" s="424"/>
      <c r="X22" s="402"/>
      <c r="Y22" s="102"/>
      <c r="Z22" s="102"/>
      <c r="AA22" s="102"/>
      <c r="AB22" s="102"/>
      <c r="AC22" s="102"/>
    </row>
    <row r="23" spans="1:29">
      <c r="A23" s="430"/>
      <c r="B23" s="433"/>
      <c r="C23" s="436"/>
      <c r="D23" s="436"/>
      <c r="E23" s="439"/>
      <c r="F23" s="442"/>
      <c r="G23" s="357" t="s">
        <v>285</v>
      </c>
      <c r="H23" s="358"/>
      <c r="I23" s="358"/>
      <c r="J23" s="358"/>
      <c r="K23" s="358"/>
      <c r="L23" s="208">
        <v>3</v>
      </c>
      <c r="M23" s="103">
        <v>3</v>
      </c>
      <c r="N23" s="104">
        <f>LOOKUP(AA19,Global!A11:A119,Global!Q11:Q119)</f>
        <v>10</v>
      </c>
      <c r="O23" s="105">
        <f t="shared" ref="O23:O24" si="1">IF(N23="RATT",0,IF(N23="EXCLU",0,IF(N23&gt;=9.995,3,0)))</f>
        <v>3</v>
      </c>
      <c r="P23" s="405"/>
      <c r="Q23" s="408"/>
      <c r="R23" s="427"/>
      <c r="S23" s="415"/>
      <c r="T23" s="418"/>
      <c r="U23" s="136"/>
      <c r="V23" s="421"/>
      <c r="W23" s="424"/>
      <c r="X23" s="402"/>
      <c r="Y23" s="102"/>
      <c r="Z23" s="102"/>
      <c r="AA23" s="102"/>
      <c r="AB23" s="102"/>
    </row>
    <row r="24" spans="1:29" ht="15.75" thickBot="1">
      <c r="A24" s="430"/>
      <c r="B24" s="453"/>
      <c r="C24" s="455"/>
      <c r="D24" s="455"/>
      <c r="E24" s="457"/>
      <c r="F24" s="459"/>
      <c r="G24" s="359" t="s">
        <v>286</v>
      </c>
      <c r="H24" s="360"/>
      <c r="I24" s="360"/>
      <c r="J24" s="360"/>
      <c r="K24" s="360"/>
      <c r="L24" s="211">
        <v>3</v>
      </c>
      <c r="M24" s="112">
        <v>3</v>
      </c>
      <c r="N24" s="113">
        <f>LOOKUP(AA19,Global!A11:A119,Global!S11:S119)</f>
        <v>11</v>
      </c>
      <c r="O24" s="108">
        <f t="shared" si="1"/>
        <v>3</v>
      </c>
      <c r="P24" s="406"/>
      <c r="Q24" s="409"/>
      <c r="R24" s="427"/>
      <c r="S24" s="415"/>
      <c r="T24" s="418"/>
      <c r="U24" s="136"/>
      <c r="V24" s="421"/>
      <c r="W24" s="424"/>
      <c r="X24" s="402"/>
      <c r="Y24" s="102"/>
      <c r="Z24" s="102"/>
      <c r="AA24" s="102"/>
      <c r="AB24" s="102"/>
    </row>
    <row r="25" spans="1:29" ht="15.75" thickTop="1">
      <c r="A25" s="430"/>
      <c r="B25" s="444" t="s">
        <v>287</v>
      </c>
      <c r="C25" s="446" t="s">
        <v>288</v>
      </c>
      <c r="D25" s="446"/>
      <c r="E25" s="448">
        <v>6</v>
      </c>
      <c r="F25" s="450">
        <v>6</v>
      </c>
      <c r="G25" s="365" t="s">
        <v>289</v>
      </c>
      <c r="H25" s="366"/>
      <c r="I25" s="366"/>
      <c r="J25" s="366"/>
      <c r="K25" s="366"/>
      <c r="L25" s="114">
        <v>2</v>
      </c>
      <c r="M25" s="115">
        <v>2</v>
      </c>
      <c r="N25" s="116">
        <f>LOOKUP(AA19,Global!A11:A119,Global!W11:W119)</f>
        <v>5</v>
      </c>
      <c r="O25" s="111">
        <f>IF(N25="RATT",0,IF(N25="EXCLU",0,IF(N25&gt;=9.995,2,0)))</f>
        <v>0</v>
      </c>
      <c r="P25" s="367">
        <f>((N25*1)+(N26*1)+(N27*1))/3</f>
        <v>5.416666666666667</v>
      </c>
      <c r="Q25" s="412">
        <f>IF(P25&gt;=9.995,6,O25+O26+O27)</f>
        <v>2</v>
      </c>
      <c r="R25" s="427"/>
      <c r="S25" s="415"/>
      <c r="T25" s="418"/>
      <c r="U25" s="136"/>
      <c r="V25" s="421"/>
      <c r="W25" s="424"/>
      <c r="X25" s="402"/>
      <c r="Y25" s="117"/>
      <c r="Z25" s="117"/>
      <c r="AA25" s="117"/>
      <c r="AB25" s="117"/>
    </row>
    <row r="26" spans="1:29">
      <c r="A26" s="430"/>
      <c r="B26" s="433"/>
      <c r="C26" s="436"/>
      <c r="D26" s="436"/>
      <c r="E26" s="439"/>
      <c r="F26" s="442"/>
      <c r="G26" s="357" t="s">
        <v>290</v>
      </c>
      <c r="H26" s="358"/>
      <c r="I26" s="358"/>
      <c r="J26" s="358"/>
      <c r="K26" s="358"/>
      <c r="L26" s="118">
        <v>2</v>
      </c>
      <c r="M26" s="119">
        <v>2</v>
      </c>
      <c r="N26" s="104">
        <f>LOOKUP(AA19,Global!A11:A119,Global!Y11:Y119)</f>
        <v>1</v>
      </c>
      <c r="O26" s="111">
        <f t="shared" ref="O26:O27" si="2">IF(N26="RATT",0,IF(N26="EXCLU",0,IF(N26&gt;=9.995,2,0)))</f>
        <v>0</v>
      </c>
      <c r="P26" s="368"/>
      <c r="Q26" s="408"/>
      <c r="R26" s="427"/>
      <c r="S26" s="415"/>
      <c r="T26" s="418"/>
      <c r="U26" s="136"/>
      <c r="V26" s="421"/>
      <c r="W26" s="424"/>
      <c r="X26" s="402"/>
      <c r="Y26" s="120"/>
      <c r="Z26" s="120"/>
      <c r="AA26" s="121"/>
      <c r="AB26" s="121"/>
    </row>
    <row r="27" spans="1:29" ht="15.75" thickBot="1">
      <c r="A27" s="431"/>
      <c r="B27" s="445"/>
      <c r="C27" s="447"/>
      <c r="D27" s="447"/>
      <c r="E27" s="449"/>
      <c r="F27" s="451"/>
      <c r="G27" s="462" t="s">
        <v>291</v>
      </c>
      <c r="H27" s="463"/>
      <c r="I27" s="463"/>
      <c r="J27" s="463"/>
      <c r="K27" s="463"/>
      <c r="L27" s="250">
        <v>2</v>
      </c>
      <c r="M27" s="236">
        <v>2</v>
      </c>
      <c r="N27" s="237">
        <f>LOOKUP(AA19,Global!A11:A119,Global!AA11:AA119)</f>
        <v>10.25</v>
      </c>
      <c r="O27" s="251">
        <f t="shared" si="2"/>
        <v>2</v>
      </c>
      <c r="P27" s="461"/>
      <c r="Q27" s="413"/>
      <c r="R27" s="428"/>
      <c r="S27" s="416"/>
      <c r="T27" s="419"/>
      <c r="U27" s="239"/>
      <c r="V27" s="422"/>
      <c r="W27" s="425"/>
      <c r="X27" s="403"/>
      <c r="Y27" s="120"/>
      <c r="Z27" s="120"/>
      <c r="AA27" s="121"/>
      <c r="AB27" s="121"/>
    </row>
    <row r="28" spans="1:29" ht="15.75" customHeight="1">
      <c r="A28" s="460" t="s">
        <v>292</v>
      </c>
      <c r="B28" s="444" t="s">
        <v>271</v>
      </c>
      <c r="C28" s="446" t="s">
        <v>272</v>
      </c>
      <c r="D28" s="446"/>
      <c r="E28" s="448">
        <v>15</v>
      </c>
      <c r="F28" s="450">
        <v>12</v>
      </c>
      <c r="G28" s="365" t="s">
        <v>293</v>
      </c>
      <c r="H28" s="366"/>
      <c r="I28" s="366"/>
      <c r="J28" s="366"/>
      <c r="K28" s="366"/>
      <c r="L28" s="114">
        <v>5</v>
      </c>
      <c r="M28" s="115">
        <v>4</v>
      </c>
      <c r="N28" s="116">
        <f>LOOKUP(AA19,Global!A11:A119,Global!AH11:AH119)</f>
        <v>10.666666666666666</v>
      </c>
      <c r="O28" s="135">
        <f t="shared" ref="O28:O30" si="3">IF(N28="RATT",0,IF(N28="EXCLU",0,IF(N28&gt;=9.995,5,0)))</f>
        <v>5</v>
      </c>
      <c r="P28" s="367">
        <f>((N28*3)+(N29*3)+(N30*3))/9</f>
        <v>11.333333333333334</v>
      </c>
      <c r="Q28" s="411">
        <f>IF(P28&gt;=9.995,15,O28+O29+O30)</f>
        <v>15</v>
      </c>
      <c r="R28" s="466">
        <f>((P28*9)+(P31*6)+(P34*3))/18</f>
        <v>11.055555555555555</v>
      </c>
      <c r="S28" s="415">
        <f>((P28*12)+(P31*9)+(P34*6))/27</f>
        <v>11.074074074074074</v>
      </c>
      <c r="T28" s="467">
        <f>Q28+Q31+Q34</f>
        <v>30</v>
      </c>
      <c r="U28" s="136"/>
      <c r="V28" s="421">
        <f>IF(S28&gt;=9.995,30,Q28+Q31+Q34)</f>
        <v>30</v>
      </c>
      <c r="W28" s="424" t="s">
        <v>270</v>
      </c>
      <c r="X28" s="402" t="str">
        <f>LOOKUP(AA19,Global!A11:A119,Global!BL11:BL119)</f>
        <v>Rattrapage</v>
      </c>
      <c r="Y28" s="120"/>
      <c r="Z28" s="120"/>
      <c r="AA28" s="121"/>
      <c r="AB28" s="121"/>
    </row>
    <row r="29" spans="1:29">
      <c r="A29" s="430"/>
      <c r="B29" s="433"/>
      <c r="C29" s="436"/>
      <c r="D29" s="436"/>
      <c r="E29" s="439"/>
      <c r="F29" s="442"/>
      <c r="G29" s="357" t="s">
        <v>294</v>
      </c>
      <c r="H29" s="358"/>
      <c r="I29" s="358"/>
      <c r="J29" s="358"/>
      <c r="K29" s="358"/>
      <c r="L29" s="118">
        <v>5</v>
      </c>
      <c r="M29" s="119">
        <v>4</v>
      </c>
      <c r="N29" s="104">
        <f>LOOKUP(AA19,Global!A11:A119,Global!AJ11:AJ119)</f>
        <v>12.166666666666666</v>
      </c>
      <c r="O29" s="105">
        <f t="shared" si="3"/>
        <v>5</v>
      </c>
      <c r="P29" s="368"/>
      <c r="Q29" s="408"/>
      <c r="R29" s="427"/>
      <c r="S29" s="415"/>
      <c r="T29" s="467"/>
      <c r="U29" s="136"/>
      <c r="V29" s="421"/>
      <c r="W29" s="424"/>
      <c r="X29" s="402"/>
      <c r="Y29" s="120"/>
      <c r="Z29" s="120"/>
      <c r="AA29" s="121"/>
      <c r="AB29" s="121"/>
    </row>
    <row r="30" spans="1:29" ht="15.75" thickBot="1">
      <c r="A30" s="430"/>
      <c r="B30" s="434"/>
      <c r="C30" s="437"/>
      <c r="D30" s="437"/>
      <c r="E30" s="440"/>
      <c r="F30" s="443"/>
      <c r="G30" s="361" t="s">
        <v>295</v>
      </c>
      <c r="H30" s="362"/>
      <c r="I30" s="362"/>
      <c r="J30" s="362"/>
      <c r="K30" s="362"/>
      <c r="L30" s="122">
        <v>5</v>
      </c>
      <c r="M30" s="123">
        <v>4</v>
      </c>
      <c r="N30" s="107">
        <f>LOOKUP(AA19,Global!A11:A119,Global!AL11:AL119)</f>
        <v>11.166666666666666</v>
      </c>
      <c r="O30" s="108">
        <f t="shared" si="3"/>
        <v>5</v>
      </c>
      <c r="P30" s="369"/>
      <c r="Q30" s="409"/>
      <c r="R30" s="427"/>
      <c r="S30" s="415"/>
      <c r="T30" s="467"/>
      <c r="U30" s="136"/>
      <c r="V30" s="421"/>
      <c r="W30" s="424"/>
      <c r="X30" s="402"/>
      <c r="Y30" s="120"/>
      <c r="Z30" s="120"/>
      <c r="AA30" s="121"/>
      <c r="AB30" s="121"/>
    </row>
    <row r="31" spans="1:29" ht="15.75" customHeight="1" thickTop="1">
      <c r="A31" s="430"/>
      <c r="B31" s="452" t="s">
        <v>273</v>
      </c>
      <c r="C31" s="454" t="s">
        <v>283</v>
      </c>
      <c r="D31" s="454"/>
      <c r="E31" s="456">
        <v>9</v>
      </c>
      <c r="F31" s="458">
        <v>9</v>
      </c>
      <c r="G31" s="363" t="s">
        <v>296</v>
      </c>
      <c r="H31" s="364"/>
      <c r="I31" s="364"/>
      <c r="J31" s="364"/>
      <c r="K31" s="364"/>
      <c r="L31" s="124">
        <v>3</v>
      </c>
      <c r="M31" s="125">
        <v>3</v>
      </c>
      <c r="N31" s="110">
        <f>LOOKUP(AA19,Global!A11:A119,Global!AP11:AP119)</f>
        <v>7.5</v>
      </c>
      <c r="O31" s="111">
        <f t="shared" ref="O31:O33" si="4">IF(N31="RATT",0,IF(N31="EXCLU",0,IF(N31&gt;=9.995,3,0)))</f>
        <v>0</v>
      </c>
      <c r="P31" s="464">
        <f>((N31*2)+(N32*2)+(N33*2))/6</f>
        <v>10.333333333333334</v>
      </c>
      <c r="Q31" s="411">
        <f>IF(P31&gt;=9.995,9,O31+O32+O33)</f>
        <v>9</v>
      </c>
      <c r="R31" s="427"/>
      <c r="S31" s="415"/>
      <c r="T31" s="467"/>
      <c r="U31" s="136"/>
      <c r="V31" s="421"/>
      <c r="W31" s="424"/>
      <c r="X31" s="402"/>
      <c r="Y31" s="120"/>
      <c r="Z31" s="120"/>
      <c r="AA31" s="121"/>
      <c r="AB31" s="121"/>
    </row>
    <row r="32" spans="1:29">
      <c r="A32" s="430"/>
      <c r="B32" s="433"/>
      <c r="C32" s="436"/>
      <c r="D32" s="436"/>
      <c r="E32" s="439"/>
      <c r="F32" s="442"/>
      <c r="G32" s="357" t="s">
        <v>215</v>
      </c>
      <c r="H32" s="358"/>
      <c r="I32" s="358"/>
      <c r="J32" s="358"/>
      <c r="K32" s="358"/>
      <c r="L32" s="118">
        <v>3</v>
      </c>
      <c r="M32" s="119">
        <v>3</v>
      </c>
      <c r="N32" s="104">
        <f>LOOKUP(AA19,Global!A11:A119,Global!AR11:AR119)</f>
        <v>9</v>
      </c>
      <c r="O32" s="111">
        <f t="shared" si="4"/>
        <v>0</v>
      </c>
      <c r="P32" s="368"/>
      <c r="Q32" s="408"/>
      <c r="R32" s="427"/>
      <c r="S32" s="415"/>
      <c r="T32" s="467"/>
      <c r="U32" s="136"/>
      <c r="V32" s="421"/>
      <c r="W32" s="424"/>
      <c r="X32" s="402"/>
      <c r="Y32" s="120"/>
      <c r="Z32" s="120"/>
      <c r="AA32" s="120"/>
      <c r="AB32" s="121"/>
      <c r="AC32" s="121"/>
    </row>
    <row r="33" spans="1:29" ht="15.75" thickBot="1">
      <c r="A33" s="430"/>
      <c r="B33" s="453"/>
      <c r="C33" s="455"/>
      <c r="D33" s="455"/>
      <c r="E33" s="457"/>
      <c r="F33" s="459"/>
      <c r="G33" s="359" t="s">
        <v>297</v>
      </c>
      <c r="H33" s="360"/>
      <c r="I33" s="360"/>
      <c r="J33" s="360"/>
      <c r="K33" s="360"/>
      <c r="L33" s="126">
        <v>3</v>
      </c>
      <c r="M33" s="127">
        <v>3</v>
      </c>
      <c r="N33" s="113">
        <f>LOOKUP(AA19,Global!A11:A119,Global!AT11:AT119)</f>
        <v>14.5</v>
      </c>
      <c r="O33" s="111">
        <f t="shared" si="4"/>
        <v>3</v>
      </c>
      <c r="P33" s="465"/>
      <c r="Q33" s="409"/>
      <c r="R33" s="427"/>
      <c r="S33" s="415"/>
      <c r="T33" s="467"/>
      <c r="U33" s="136"/>
      <c r="V33" s="421"/>
      <c r="W33" s="424"/>
      <c r="X33" s="402"/>
      <c r="Y33" s="120"/>
      <c r="Z33" s="120"/>
      <c r="AA33" s="120"/>
      <c r="AB33" s="121"/>
      <c r="AC33" s="121"/>
    </row>
    <row r="34" spans="1:29" ht="15.75" customHeight="1" thickTop="1">
      <c r="A34" s="430"/>
      <c r="B34" s="444" t="s">
        <v>287</v>
      </c>
      <c r="C34" s="446" t="s">
        <v>288</v>
      </c>
      <c r="D34" s="446"/>
      <c r="E34" s="448">
        <v>6</v>
      </c>
      <c r="F34" s="450">
        <v>6</v>
      </c>
      <c r="G34" s="365" t="s">
        <v>298</v>
      </c>
      <c r="H34" s="366"/>
      <c r="I34" s="366"/>
      <c r="J34" s="366"/>
      <c r="K34" s="366"/>
      <c r="L34" s="114">
        <v>2</v>
      </c>
      <c r="M34" s="115">
        <v>2</v>
      </c>
      <c r="N34" s="116">
        <f>LOOKUP(AA19,Global!A11:A119,Global!AX11:AX119)</f>
        <v>8.5</v>
      </c>
      <c r="O34" s="111">
        <f t="shared" ref="O34:O36" si="5">IF(N34="RATT",0,IF(N34="EXCLU",0,IF(N34&gt;=9.995,2,0)))</f>
        <v>0</v>
      </c>
      <c r="P34" s="367">
        <f>((N34*1)+(N35*1)+(N36*1))/3</f>
        <v>11.666666666666666</v>
      </c>
      <c r="Q34" s="412">
        <f>IF(P34&gt;=9.995,6,O34+O35+O36)</f>
        <v>6</v>
      </c>
      <c r="R34" s="427"/>
      <c r="S34" s="415"/>
      <c r="T34" s="467"/>
      <c r="U34" s="136"/>
      <c r="V34" s="421"/>
      <c r="W34" s="424"/>
      <c r="X34" s="402"/>
      <c r="Y34" s="120"/>
      <c r="Z34" s="120"/>
      <c r="AA34" s="120"/>
      <c r="AB34" s="121"/>
      <c r="AC34" s="121"/>
    </row>
    <row r="35" spans="1:29">
      <c r="A35" s="430"/>
      <c r="B35" s="433"/>
      <c r="C35" s="436"/>
      <c r="D35" s="436"/>
      <c r="E35" s="439"/>
      <c r="F35" s="442"/>
      <c r="G35" s="357" t="s">
        <v>299</v>
      </c>
      <c r="H35" s="358"/>
      <c r="I35" s="358"/>
      <c r="J35" s="358"/>
      <c r="K35" s="358"/>
      <c r="L35" s="128">
        <v>2</v>
      </c>
      <c r="M35" s="119">
        <v>2</v>
      </c>
      <c r="N35" s="104">
        <f>LOOKUP(AA19,Global!A11:A119,Global!AZ11:AZ119)</f>
        <v>12.5</v>
      </c>
      <c r="O35" s="111">
        <f t="shared" si="5"/>
        <v>2</v>
      </c>
      <c r="P35" s="368"/>
      <c r="Q35" s="408"/>
      <c r="R35" s="427"/>
      <c r="S35" s="415"/>
      <c r="T35" s="467"/>
      <c r="U35" s="136"/>
      <c r="V35" s="421"/>
      <c r="W35" s="424"/>
      <c r="X35" s="402"/>
      <c r="Y35" s="129"/>
      <c r="Z35" s="120"/>
      <c r="AA35" s="120"/>
      <c r="AB35" s="120"/>
      <c r="AC35" s="120"/>
    </row>
    <row r="36" spans="1:29" ht="15.75" thickBot="1">
      <c r="A36" s="431"/>
      <c r="B36" s="445"/>
      <c r="C36" s="447"/>
      <c r="D36" s="447"/>
      <c r="E36" s="449"/>
      <c r="F36" s="451"/>
      <c r="G36" s="462" t="s">
        <v>300</v>
      </c>
      <c r="H36" s="463"/>
      <c r="I36" s="463"/>
      <c r="J36" s="463"/>
      <c r="K36" s="463"/>
      <c r="L36" s="235">
        <v>2</v>
      </c>
      <c r="M36" s="236">
        <v>2</v>
      </c>
      <c r="N36" s="237">
        <f>LOOKUP(AA19,Global!A11:A119,Global!BB11:BB119)</f>
        <v>14</v>
      </c>
      <c r="O36" s="238">
        <f t="shared" si="5"/>
        <v>2</v>
      </c>
      <c r="P36" s="461"/>
      <c r="Q36" s="413"/>
      <c r="R36" s="428"/>
      <c r="S36" s="416"/>
      <c r="T36" s="468"/>
      <c r="U36" s="239"/>
      <c r="V36" s="422"/>
      <c r="W36" s="425"/>
      <c r="X36" s="403"/>
      <c r="Y36" s="129"/>
      <c r="Z36" s="120"/>
      <c r="AA36" s="120"/>
      <c r="AB36" s="120"/>
      <c r="AC36" s="120"/>
    </row>
    <row r="37" spans="1:29" ht="22.5" customHeight="1">
      <c r="A37" s="227" t="s">
        <v>1202</v>
      </c>
      <c r="B37" s="227"/>
      <c r="C37" s="231"/>
      <c r="D37" s="232">
        <f>(S19+S28)/2</f>
        <v>10.101851851851851</v>
      </c>
      <c r="E37" s="137"/>
      <c r="F37" s="227"/>
      <c r="G37" s="226" t="s">
        <v>1203</v>
      </c>
      <c r="H37" s="227"/>
      <c r="I37" s="231"/>
      <c r="J37" s="231"/>
      <c r="K37" s="233"/>
      <c r="L37" s="226"/>
      <c r="M37" s="226"/>
      <c r="N37" s="233">
        <f>V19+V28</f>
        <v>46</v>
      </c>
      <c r="O37" s="230"/>
      <c r="P37" s="234" t="s">
        <v>1201</v>
      </c>
      <c r="Q37" s="137"/>
      <c r="R37" s="227"/>
      <c r="S37" s="227"/>
      <c r="T37" s="227"/>
      <c r="U37" s="227"/>
      <c r="V37" s="346" t="str">
        <f>IF(D37&gt;=9.995,"Admis(e )","Ajourné(e )")</f>
        <v>Admis(e )</v>
      </c>
      <c r="W37" s="346"/>
      <c r="X37" s="346"/>
      <c r="Y37" s="129"/>
      <c r="Z37" s="120"/>
      <c r="AA37" s="120"/>
      <c r="AB37" s="120"/>
      <c r="AC37" s="120"/>
    </row>
    <row r="38" spans="1:29" ht="21.75" customHeight="1">
      <c r="A38" s="174"/>
      <c r="B38" s="138"/>
      <c r="C38" s="138"/>
      <c r="D38" s="10"/>
      <c r="E38" s="10"/>
      <c r="G38" s="11"/>
      <c r="H38" s="11"/>
      <c r="I38" s="11"/>
      <c r="J38" s="11"/>
      <c r="K38" s="11"/>
      <c r="L38" s="11"/>
      <c r="M38" s="11"/>
      <c r="N38" s="11"/>
      <c r="T38" s="10"/>
      <c r="U38" s="10"/>
      <c r="V38" s="10"/>
      <c r="W38" s="10"/>
      <c r="X38" s="10"/>
      <c r="Y38" s="102"/>
      <c r="Z38" s="102"/>
      <c r="AA38" s="102"/>
      <c r="AB38" s="102"/>
      <c r="AC38" s="102"/>
    </row>
    <row r="39" spans="1:29">
      <c r="A39" s="133" t="s">
        <v>1204</v>
      </c>
      <c r="Q39" s="229" t="s">
        <v>1205</v>
      </c>
      <c r="T39" s="131"/>
      <c r="V39" s="345">
        <f ca="1">NOW()</f>
        <v>41913.487250810183</v>
      </c>
      <c r="W39" s="345"/>
      <c r="X39" s="345"/>
      <c r="Y39" s="228"/>
      <c r="Z39" s="228"/>
    </row>
    <row r="44" spans="1:29">
      <c r="N44" s="8"/>
    </row>
  </sheetData>
  <mergeCells count="90">
    <mergeCell ref="P34:P36"/>
    <mergeCell ref="Q34:Q36"/>
    <mergeCell ref="G35:K35"/>
    <mergeCell ref="G36:K36"/>
    <mergeCell ref="X28:X36"/>
    <mergeCell ref="G29:K29"/>
    <mergeCell ref="G30:K30"/>
    <mergeCell ref="P31:P33"/>
    <mergeCell ref="Q31:Q33"/>
    <mergeCell ref="Q28:Q30"/>
    <mergeCell ref="R28:R36"/>
    <mergeCell ref="T28:T36"/>
    <mergeCell ref="V28:V36"/>
    <mergeCell ref="W28:W36"/>
    <mergeCell ref="S28:S36"/>
    <mergeCell ref="G24:K24"/>
    <mergeCell ref="P25:P27"/>
    <mergeCell ref="G25:K25"/>
    <mergeCell ref="G26:K26"/>
    <mergeCell ref="G27:K27"/>
    <mergeCell ref="A28:A36"/>
    <mergeCell ref="B28:B30"/>
    <mergeCell ref="C28:D30"/>
    <mergeCell ref="E28:E30"/>
    <mergeCell ref="F28:F30"/>
    <mergeCell ref="B34:B36"/>
    <mergeCell ref="C34:D36"/>
    <mergeCell ref="E34:E36"/>
    <mergeCell ref="F34:F36"/>
    <mergeCell ref="B31:B33"/>
    <mergeCell ref="C31:D33"/>
    <mergeCell ref="E31:E33"/>
    <mergeCell ref="F31:F33"/>
    <mergeCell ref="A19:A27"/>
    <mergeCell ref="B19:B21"/>
    <mergeCell ref="C19:D21"/>
    <mergeCell ref="E19:E21"/>
    <mergeCell ref="F19:F21"/>
    <mergeCell ref="B25:B27"/>
    <mergeCell ref="C25:D27"/>
    <mergeCell ref="E25:E27"/>
    <mergeCell ref="F25:F27"/>
    <mergeCell ref="B22:B24"/>
    <mergeCell ref="C22:D24"/>
    <mergeCell ref="E22:E24"/>
    <mergeCell ref="F22:F24"/>
    <mergeCell ref="Z19:Z20"/>
    <mergeCell ref="AA19:AB20"/>
    <mergeCell ref="AC19:AC20"/>
    <mergeCell ref="Z6:AA11"/>
    <mergeCell ref="P12:Q12"/>
    <mergeCell ref="X19:X27"/>
    <mergeCell ref="P19:P21"/>
    <mergeCell ref="Q19:Q21"/>
    <mergeCell ref="P22:P24"/>
    <mergeCell ref="Q22:Q24"/>
    <mergeCell ref="Q25:Q27"/>
    <mergeCell ref="S19:S27"/>
    <mergeCell ref="T19:T27"/>
    <mergeCell ref="V19:V27"/>
    <mergeCell ref="W19:W27"/>
    <mergeCell ref="R19:R27"/>
    <mergeCell ref="A1:D1"/>
    <mergeCell ref="H12:I12"/>
    <mergeCell ref="A2:H2"/>
    <mergeCell ref="Z18:AC18"/>
    <mergeCell ref="G18:K18"/>
    <mergeCell ref="C18:D18"/>
    <mergeCell ref="P2:X2"/>
    <mergeCell ref="A16:A18"/>
    <mergeCell ref="N17:O17"/>
    <mergeCell ref="P17:R17"/>
    <mergeCell ref="S17:X17"/>
    <mergeCell ref="N16:X16"/>
    <mergeCell ref="V39:X39"/>
    <mergeCell ref="V37:X37"/>
    <mergeCell ref="G16:M17"/>
    <mergeCell ref="B16:F17"/>
    <mergeCell ref="W18:X18"/>
    <mergeCell ref="G19:K19"/>
    <mergeCell ref="G32:K32"/>
    <mergeCell ref="G33:K33"/>
    <mergeCell ref="G20:K20"/>
    <mergeCell ref="G21:K21"/>
    <mergeCell ref="G22:K22"/>
    <mergeCell ref="G28:K28"/>
    <mergeCell ref="P28:P30"/>
    <mergeCell ref="G31:K31"/>
    <mergeCell ref="G34:K34"/>
    <mergeCell ref="G23:K23"/>
  </mergeCells>
  <printOptions horizontalCentered="1"/>
  <pageMargins left="0.19685039370078741" right="0.11811023622047245" top="0.19685039370078741" bottom="3.937007874015748E-2" header="0.31496062992125984" footer="0"/>
  <pageSetup paperSize="9" scale="80" orientation="landscape" horizontalDpi="300" verticalDpi="1200" r:id="rId1"/>
  <headerFooter>
    <oddFooter>&amp;C&amp;"-,Gras italique"NB :    Il n'est délivré qu'un seul exemplaire, il appartient à l'étudiant(e) de faire des copies certifiées conformes.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2"/>
  <sheetViews>
    <sheetView topLeftCell="A16" workbookViewId="0">
      <selection activeCell="D253" sqref="D253"/>
    </sheetView>
  </sheetViews>
  <sheetFormatPr baseColWidth="10" defaultRowHeight="15"/>
  <cols>
    <col min="1" max="1" width="23.140625" customWidth="1"/>
    <col min="4" max="4" width="15" customWidth="1"/>
  </cols>
  <sheetData>
    <row r="1" spans="1:6" ht="21">
      <c r="A1" s="280"/>
      <c r="B1" s="280"/>
      <c r="C1" s="280" t="s">
        <v>1188</v>
      </c>
      <c r="D1" s="280"/>
      <c r="E1" s="280"/>
      <c r="F1" s="280"/>
    </row>
    <row r="2" spans="1:6" ht="20.25">
      <c r="A2" s="281" t="s">
        <v>1217</v>
      </c>
      <c r="B2" s="281"/>
      <c r="C2" s="281"/>
      <c r="D2" s="281"/>
      <c r="E2" s="281" t="s">
        <v>1218</v>
      </c>
      <c r="F2" s="281"/>
    </row>
    <row r="4" spans="1:6" ht="16.5" thickBot="1">
      <c r="B4" s="469" t="s">
        <v>1219</v>
      </c>
      <c r="C4" s="469"/>
      <c r="D4" s="469"/>
      <c r="E4" s="469"/>
    </row>
    <row r="5" spans="1:6">
      <c r="C5" s="282"/>
    </row>
    <row r="6" spans="1:6" ht="15.75">
      <c r="A6" s="277" t="s">
        <v>1220</v>
      </c>
      <c r="B6" s="4">
        <v>74</v>
      </c>
      <c r="C6" s="283"/>
      <c r="D6" s="277" t="s">
        <v>1220</v>
      </c>
      <c r="E6" s="4"/>
    </row>
    <row r="7" spans="1:6" ht="15.75">
      <c r="A7" s="277" t="s">
        <v>1221</v>
      </c>
      <c r="B7" s="4">
        <v>14</v>
      </c>
      <c r="C7" s="283"/>
      <c r="D7" s="277" t="s">
        <v>1221</v>
      </c>
      <c r="E7" s="4">
        <v>0</v>
      </c>
    </row>
    <row r="8" spans="1:6" ht="16.5" thickBot="1">
      <c r="A8" s="277" t="s">
        <v>1222</v>
      </c>
      <c r="B8" s="278">
        <f>B9-B6-B7</f>
        <v>105</v>
      </c>
      <c r="C8" s="283"/>
      <c r="D8" s="277" t="s">
        <v>1222</v>
      </c>
      <c r="E8" s="278">
        <f>E9-E6-E7</f>
        <v>105</v>
      </c>
    </row>
    <row r="9" spans="1:6" ht="15.75">
      <c r="A9" s="277" t="s">
        <v>1223</v>
      </c>
      <c r="B9" s="4">
        <v>193</v>
      </c>
      <c r="C9" s="283"/>
      <c r="D9" s="277" t="s">
        <v>1223</v>
      </c>
      <c r="E9" s="4">
        <v>105</v>
      </c>
    </row>
    <row r="10" spans="1:6">
      <c r="C10" s="283"/>
    </row>
    <row r="11" spans="1:6">
      <c r="C11" s="283"/>
    </row>
    <row r="12" spans="1:6" ht="16.5" thickBot="1">
      <c r="B12" s="469" t="s">
        <v>1224</v>
      </c>
      <c r="C12" s="469"/>
      <c r="D12" s="469"/>
      <c r="E12" s="469"/>
    </row>
    <row r="13" spans="1:6">
      <c r="C13" s="282"/>
    </row>
    <row r="14" spans="1:6">
      <c r="C14" s="283"/>
    </row>
    <row r="15" spans="1:6" ht="15.75">
      <c r="A15" s="277" t="s">
        <v>1220</v>
      </c>
      <c r="B15" s="4">
        <v>9</v>
      </c>
      <c r="C15" s="283"/>
      <c r="D15" s="277" t="s">
        <v>1220</v>
      </c>
      <c r="E15" s="4"/>
    </row>
    <row r="16" spans="1:6" ht="16.5" thickBot="1">
      <c r="A16" s="277" t="s">
        <v>1221</v>
      </c>
      <c r="B16" s="4">
        <v>3</v>
      </c>
      <c r="C16" s="283"/>
      <c r="D16" s="277" t="s">
        <v>1222</v>
      </c>
      <c r="E16" s="278"/>
    </row>
    <row r="17" spans="1:5" ht="16.5" thickBot="1">
      <c r="A17" s="277" t="s">
        <v>1222</v>
      </c>
      <c r="B17" s="278">
        <f>B18-B15-B16</f>
        <v>21</v>
      </c>
      <c r="C17" s="283"/>
      <c r="D17" s="277" t="s">
        <v>1223</v>
      </c>
      <c r="E17" s="4">
        <v>21</v>
      </c>
    </row>
    <row r="18" spans="1:5" ht="15.75">
      <c r="A18" s="277" t="s">
        <v>1223</v>
      </c>
      <c r="B18" s="4">
        <v>33</v>
      </c>
      <c r="C18" s="283"/>
    </row>
    <row r="19" spans="1:5">
      <c r="C19" s="283"/>
    </row>
    <row r="20" spans="1:5" ht="16.5" thickBot="1">
      <c r="B20" s="279" t="s">
        <v>1225</v>
      </c>
      <c r="C20" s="279"/>
      <c r="D20" s="279"/>
      <c r="E20" s="279"/>
    </row>
    <row r="21" spans="1:5">
      <c r="C21" s="282"/>
    </row>
    <row r="22" spans="1:5" ht="15.75">
      <c r="A22" s="277" t="s">
        <v>1220</v>
      </c>
      <c r="B22" s="4">
        <v>98</v>
      </c>
      <c r="C22" s="283"/>
      <c r="D22" s="277" t="s">
        <v>1220</v>
      </c>
      <c r="E22" s="4">
        <v>0</v>
      </c>
    </row>
    <row r="23" spans="1:5" ht="16.5" thickBot="1">
      <c r="A23" s="277" t="s">
        <v>1221</v>
      </c>
      <c r="B23" s="4">
        <v>5</v>
      </c>
      <c r="C23" s="283"/>
      <c r="D23" s="277" t="s">
        <v>1222</v>
      </c>
      <c r="E23" s="278">
        <f>E24-E22</f>
        <v>153</v>
      </c>
    </row>
    <row r="24" spans="1:5" ht="15.75">
      <c r="A24" s="277" t="s">
        <v>1226</v>
      </c>
      <c r="B24" s="4">
        <v>1</v>
      </c>
      <c r="C24" s="283"/>
      <c r="D24" s="277" t="s">
        <v>1223</v>
      </c>
      <c r="E24" s="4">
        <v>153</v>
      </c>
    </row>
    <row r="25" spans="1:5" ht="16.5" thickBot="1">
      <c r="A25" s="277" t="s">
        <v>1222</v>
      </c>
      <c r="B25" s="278">
        <f>B26-B24-B23-B22</f>
        <v>153</v>
      </c>
      <c r="C25" s="283"/>
    </row>
    <row r="26" spans="1:5" ht="15.75">
      <c r="A26" s="277" t="s">
        <v>1223</v>
      </c>
      <c r="B26" s="4">
        <v>257</v>
      </c>
      <c r="C26" s="283"/>
    </row>
    <row r="27" spans="1:5">
      <c r="C27" s="283"/>
    </row>
    <row r="28" spans="1:5" ht="16.5" thickBot="1">
      <c r="B28" s="469" t="s">
        <v>1228</v>
      </c>
      <c r="C28" s="469"/>
      <c r="D28" s="469"/>
      <c r="E28" s="469"/>
    </row>
    <row r="29" spans="1:5">
      <c r="C29" s="282"/>
    </row>
    <row r="30" spans="1:5" ht="15.75">
      <c r="A30" s="277" t="s">
        <v>1220</v>
      </c>
      <c r="B30" s="4">
        <v>41</v>
      </c>
      <c r="C30" s="283"/>
      <c r="D30" s="277" t="s">
        <v>1220</v>
      </c>
      <c r="E30" s="4"/>
    </row>
    <row r="31" spans="1:5" ht="15.75">
      <c r="A31" s="277" t="s">
        <v>1221</v>
      </c>
      <c r="B31" s="4">
        <v>4</v>
      </c>
      <c r="C31" s="283"/>
      <c r="D31" s="277" t="s">
        <v>1221</v>
      </c>
      <c r="E31" s="4">
        <v>0</v>
      </c>
    </row>
    <row r="32" spans="1:5" ht="16.5" thickBot="1">
      <c r="A32" s="277" t="s">
        <v>1222</v>
      </c>
      <c r="B32" s="278">
        <f>B33-B30-B31</f>
        <v>107</v>
      </c>
      <c r="C32" s="283"/>
      <c r="D32" s="277" t="s">
        <v>1222</v>
      </c>
      <c r="E32" s="278">
        <f>E33-E30-E31</f>
        <v>107</v>
      </c>
    </row>
    <row r="33" spans="1:5" ht="15.75">
      <c r="A33" s="277" t="s">
        <v>1223</v>
      </c>
      <c r="B33" s="4">
        <v>152</v>
      </c>
      <c r="C33" s="283"/>
      <c r="D33" s="277" t="s">
        <v>1223</v>
      </c>
      <c r="E33" s="4">
        <v>107</v>
      </c>
    </row>
    <row r="34" spans="1:5">
      <c r="C34" s="283"/>
    </row>
    <row r="35" spans="1:5">
      <c r="C35" s="283"/>
    </row>
    <row r="36" spans="1:5" ht="16.5" thickBot="1">
      <c r="B36" s="469" t="s">
        <v>1229</v>
      </c>
      <c r="C36" s="469"/>
      <c r="D36" s="469"/>
      <c r="E36" s="469"/>
    </row>
    <row r="37" spans="1:5">
      <c r="C37" s="282"/>
    </row>
    <row r="38" spans="1:5">
      <c r="C38" s="283"/>
    </row>
    <row r="39" spans="1:5" ht="15.75">
      <c r="A39" s="277" t="s">
        <v>1220</v>
      </c>
      <c r="B39" s="4">
        <v>6</v>
      </c>
      <c r="C39" s="283"/>
      <c r="D39" s="277" t="s">
        <v>1220</v>
      </c>
      <c r="E39" s="4"/>
    </row>
    <row r="40" spans="1:5" ht="16.5" thickBot="1">
      <c r="A40" s="277" t="s">
        <v>1221</v>
      </c>
      <c r="B40" s="4">
        <v>0</v>
      </c>
      <c r="C40" s="283"/>
      <c r="D40" s="277" t="s">
        <v>1222</v>
      </c>
      <c r="E40" s="278"/>
    </row>
    <row r="41" spans="1:5" ht="16.5" thickBot="1">
      <c r="A41" s="277" t="s">
        <v>1222</v>
      </c>
      <c r="B41" s="278">
        <f>B42-B39-B40</f>
        <v>7</v>
      </c>
      <c r="C41" s="283"/>
      <c r="D41" s="277" t="s">
        <v>1223</v>
      </c>
      <c r="E41" s="4">
        <v>7</v>
      </c>
    </row>
    <row r="42" spans="1:5" ht="15.75">
      <c r="A42" s="277" t="s">
        <v>1223</v>
      </c>
      <c r="B42" s="4">
        <v>13</v>
      </c>
      <c r="C42" s="283"/>
    </row>
  </sheetData>
  <mergeCells count="4">
    <mergeCell ref="B4:E4"/>
    <mergeCell ref="B12:E12"/>
    <mergeCell ref="B28:E28"/>
    <mergeCell ref="B36:E36"/>
  </mergeCells>
  <pageMargins left="0.23" right="0.2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Liste</vt:lpstr>
      <vt:lpstr>SaisieNote</vt:lpstr>
      <vt:lpstr>P.V</vt:lpstr>
      <vt:lpstr>Global</vt:lpstr>
      <vt:lpstr>Attest</vt:lpstr>
      <vt:lpstr>R.Note </vt:lpstr>
      <vt:lpstr>Feuil1</vt:lpstr>
      <vt:lpstr>Attest!Zone_d_impression</vt:lpstr>
      <vt:lpstr>P.V!Zone_d_impression</vt:lpstr>
      <vt:lpstr>'R.Note '!Zone_d_impression</vt:lpstr>
      <vt:lpstr>SaisieNote!Zone_d_impression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meriem</cp:lastModifiedBy>
  <cp:lastPrinted>2014-10-01T09:22:23Z</cp:lastPrinted>
  <dcterms:created xsi:type="dcterms:W3CDTF">2012-02-12T12:23:25Z</dcterms:created>
  <dcterms:modified xsi:type="dcterms:W3CDTF">2014-10-01T09:41:51Z</dcterms:modified>
</cp:coreProperties>
</file>