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Default Extension="wmf" ContentType="image/x-wmf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embeddings/oleObject9.bin" ContentType="application/vnd.openxmlformats-officedocument.oleObject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8855" windowHeight="11760"/>
  </bookViews>
  <sheets>
    <sheet name="Feuil1" sheetId="1" r:id="rId1"/>
    <sheet name="Feuil2" sheetId="2" r:id="rId2"/>
    <sheet name="Feuil3" sheetId="3" r:id="rId3"/>
  </sheets>
  <calcPr calcId="124519"/>
</workbook>
</file>

<file path=xl/calcChain.xml><?xml version="1.0" encoding="utf-8"?>
<calcChain xmlns="http://schemas.openxmlformats.org/spreadsheetml/2006/main">
  <c r="Q14" i="1"/>
  <c r="L13" l="1"/>
  <c r="K4"/>
  <c r="L4" s="1"/>
  <c r="K5"/>
  <c r="K6"/>
  <c r="L6" s="1"/>
  <c r="K7"/>
  <c r="K8"/>
  <c r="L8" s="1"/>
  <c r="K9"/>
  <c r="K10"/>
  <c r="L10" s="1"/>
  <c r="K3"/>
  <c r="H10"/>
  <c r="G10"/>
  <c r="F10"/>
  <c r="E10"/>
  <c r="H9"/>
  <c r="G9"/>
  <c r="F9"/>
  <c r="E9"/>
  <c r="H8"/>
  <c r="G8"/>
  <c r="F8"/>
  <c r="E8"/>
  <c r="H7"/>
  <c r="G7"/>
  <c r="F7"/>
  <c r="E7"/>
  <c r="H6"/>
  <c r="G6"/>
  <c r="F6"/>
  <c r="E6"/>
  <c r="H5"/>
  <c r="G5"/>
  <c r="F5"/>
  <c r="E5"/>
  <c r="H4"/>
  <c r="G4"/>
  <c r="F4"/>
  <c r="E4"/>
  <c r="H3"/>
  <c r="G3"/>
  <c r="F3"/>
  <c r="E3"/>
  <c r="T3" l="1"/>
  <c r="T9"/>
  <c r="T7"/>
  <c r="T5"/>
  <c r="A13" a="1"/>
  <c r="A13" s="1"/>
  <c r="K11"/>
  <c r="T10"/>
  <c r="T8"/>
  <c r="T6"/>
  <c r="T4"/>
  <c r="L3"/>
  <c r="L9"/>
  <c r="L7"/>
  <c r="L5"/>
  <c r="P3" a="1"/>
  <c r="P3" s="1"/>
  <c r="S3" s="1"/>
  <c r="F20"/>
  <c r="B20"/>
  <c r="F19"/>
  <c r="B19"/>
  <c r="F18"/>
  <c r="B18"/>
  <c r="F17"/>
  <c r="B17"/>
  <c r="F16"/>
  <c r="B16"/>
  <c r="F15"/>
  <c r="B15"/>
  <c r="F14"/>
  <c r="B14"/>
  <c r="F13"/>
  <c r="B13"/>
  <c r="E20"/>
  <c r="A20"/>
  <c r="E19"/>
  <c r="A19"/>
  <c r="E18"/>
  <c r="A18"/>
  <c r="E17"/>
  <c r="A17"/>
  <c r="E16"/>
  <c r="A16"/>
  <c r="E15"/>
  <c r="A15"/>
  <c r="E14"/>
  <c r="A14"/>
  <c r="E13"/>
  <c r="P5" l="1"/>
  <c r="S5" s="1"/>
  <c r="P9"/>
  <c r="S9" s="1"/>
  <c r="P6"/>
  <c r="S6" s="1"/>
  <c r="L12"/>
  <c r="C13"/>
  <c r="G13"/>
  <c r="C14"/>
  <c r="G14"/>
  <c r="C15"/>
  <c r="G15"/>
  <c r="C16"/>
  <c r="G16"/>
  <c r="C17"/>
  <c r="G17"/>
  <c r="C18"/>
  <c r="G18"/>
  <c r="C19"/>
  <c r="G19"/>
  <c r="C20"/>
  <c r="G20"/>
  <c r="D13"/>
  <c r="H13"/>
  <c r="D14"/>
  <c r="H14"/>
  <c r="D15"/>
  <c r="H15"/>
  <c r="D16"/>
  <c r="H16"/>
  <c r="D17"/>
  <c r="H17"/>
  <c r="D18"/>
  <c r="H18"/>
  <c r="D19"/>
  <c r="H19"/>
  <c r="D20"/>
  <c r="H20"/>
  <c r="P7"/>
  <c r="S7" s="1"/>
  <c r="P4"/>
  <c r="S4" s="1"/>
  <c r="P8"/>
  <c r="S8" s="1"/>
  <c r="A23" a="1"/>
  <c r="F30" s="1"/>
  <c r="L14"/>
  <c r="L15" s="1"/>
  <c r="A43" a="1"/>
  <c r="T11"/>
  <c r="P10"/>
  <c r="Q4"/>
  <c r="Q6"/>
  <c r="Q8"/>
  <c r="Q5"/>
  <c r="Q7"/>
  <c r="Q9"/>
  <c r="Q3"/>
  <c r="G23" l="1"/>
  <c r="G24"/>
  <c r="G25"/>
  <c r="G26"/>
  <c r="G27"/>
  <c r="G28"/>
  <c r="G29"/>
  <c r="G30"/>
  <c r="H23"/>
  <c r="H24"/>
  <c r="H25"/>
  <c r="H26"/>
  <c r="H27"/>
  <c r="H28"/>
  <c r="H29"/>
  <c r="H30"/>
  <c r="A24"/>
  <c r="A25"/>
  <c r="A26"/>
  <c r="A27"/>
  <c r="A28"/>
  <c r="A29"/>
  <c r="A30"/>
  <c r="B23"/>
  <c r="B24"/>
  <c r="B25"/>
  <c r="B26"/>
  <c r="B27"/>
  <c r="B28"/>
  <c r="B29"/>
  <c r="B30"/>
  <c r="A23"/>
  <c r="C23"/>
  <c r="C24"/>
  <c r="C25"/>
  <c r="C26"/>
  <c r="C27"/>
  <c r="C28"/>
  <c r="C29"/>
  <c r="C30"/>
  <c r="D23"/>
  <c r="D24"/>
  <c r="D25"/>
  <c r="D26"/>
  <c r="D27"/>
  <c r="D28"/>
  <c r="D29"/>
  <c r="D30"/>
  <c r="E23"/>
  <c r="E24"/>
  <c r="E25"/>
  <c r="E26"/>
  <c r="E27"/>
  <c r="E28"/>
  <c r="E29"/>
  <c r="E30"/>
  <c r="F23"/>
  <c r="F24"/>
  <c r="F25"/>
  <c r="F26"/>
  <c r="F27"/>
  <c r="F28"/>
  <c r="F29"/>
  <c r="S10"/>
  <c r="Q10"/>
  <c r="Q15" s="1"/>
  <c r="C66" s="1"/>
  <c r="A43"/>
  <c r="A48"/>
  <c r="A44"/>
  <c r="A47"/>
  <c r="A50"/>
  <c r="A46"/>
  <c r="A49"/>
  <c r="A45"/>
  <c r="A33" a="1"/>
  <c r="S11" l="1"/>
  <c r="C81" s="1"/>
  <c r="C83" s="1"/>
  <c r="S15"/>
  <c r="C73" s="1"/>
  <c r="Q11"/>
  <c r="A33"/>
  <c r="H40"/>
  <c r="D40"/>
  <c r="H39"/>
  <c r="D39"/>
  <c r="H38"/>
  <c r="D38"/>
  <c r="H37"/>
  <c r="D37"/>
  <c r="H36"/>
  <c r="D36"/>
  <c r="H35"/>
  <c r="D35"/>
  <c r="H34"/>
  <c r="D34"/>
  <c r="H33"/>
  <c r="D33"/>
  <c r="G40"/>
  <c r="C40"/>
  <c r="G39"/>
  <c r="C39"/>
  <c r="G38"/>
  <c r="C38"/>
  <c r="G37"/>
  <c r="C37"/>
  <c r="G36"/>
  <c r="C36"/>
  <c r="G35"/>
  <c r="C35"/>
  <c r="G34"/>
  <c r="C34"/>
  <c r="G33"/>
  <c r="C33"/>
  <c r="F40"/>
  <c r="B40"/>
  <c r="F39"/>
  <c r="B39"/>
  <c r="F38"/>
  <c r="B38"/>
  <c r="F37"/>
  <c r="B37"/>
  <c r="F36"/>
  <c r="B36"/>
  <c r="F35"/>
  <c r="B35"/>
  <c r="F34"/>
  <c r="B34"/>
  <c r="F33"/>
  <c r="B33"/>
  <c r="E40"/>
  <c r="A40"/>
  <c r="E39"/>
  <c r="A39"/>
  <c r="E38"/>
  <c r="A38"/>
  <c r="E37"/>
  <c r="A37"/>
  <c r="E36"/>
  <c r="A36"/>
  <c r="E35"/>
  <c r="A35"/>
  <c r="E34"/>
  <c r="A34"/>
  <c r="E33"/>
  <c r="N3" l="1" a="1"/>
  <c r="B55" a="1"/>
  <c r="N3" l="1"/>
  <c r="N8"/>
  <c r="N4"/>
  <c r="N7"/>
  <c r="N10"/>
  <c r="N6"/>
  <c r="N9"/>
  <c r="N5"/>
  <c r="B55"/>
  <c r="C55" s="1"/>
  <c r="B62"/>
  <c r="C62" s="1"/>
  <c r="B58"/>
  <c r="C58" s="1"/>
  <c r="B61"/>
  <c r="C61" s="1"/>
  <c r="B57"/>
  <c r="C57" s="1"/>
  <c r="B60"/>
  <c r="C60" s="1"/>
  <c r="B56"/>
  <c r="C56" s="1"/>
  <c r="B59"/>
  <c r="C59" s="1"/>
</calcChain>
</file>

<file path=xl/sharedStrings.xml><?xml version="1.0" encoding="utf-8"?>
<sst xmlns="http://schemas.openxmlformats.org/spreadsheetml/2006/main" count="80" uniqueCount="70">
  <si>
    <t>xo</t>
  </si>
  <si>
    <t>x1</t>
  </si>
  <si>
    <t>x2</t>
  </si>
  <si>
    <t>x3</t>
  </si>
  <si>
    <t>x1x2</t>
  </si>
  <si>
    <t>x1x3</t>
  </si>
  <si>
    <t>x2x3</t>
  </si>
  <si>
    <t>x1x2x3</t>
  </si>
  <si>
    <t>y</t>
  </si>
  <si>
    <t>y'</t>
  </si>
  <si>
    <t>X:matrice des effets</t>
  </si>
  <si>
    <r>
      <t>t</t>
    </r>
    <r>
      <rPr>
        <sz val="12"/>
        <color theme="1"/>
        <rFont val="Times New Roman"/>
        <family val="1"/>
      </rPr>
      <t>X.X= produit matricielle de</t>
    </r>
    <r>
      <rPr>
        <vertAlign val="superscript"/>
        <sz val="16"/>
        <color theme="1"/>
        <rFont val="Times New Roman"/>
        <family val="1"/>
      </rPr>
      <t xml:space="preserve"> t</t>
    </r>
    <r>
      <rPr>
        <sz val="12"/>
        <color theme="1"/>
        <rFont val="Times New Roman"/>
        <family val="1"/>
      </rPr>
      <t xml:space="preserve">X.X   </t>
    </r>
  </si>
  <si>
    <t xml:space="preserve">tX= matrice transposée </t>
  </si>
  <si>
    <r>
      <t>(</t>
    </r>
    <r>
      <rPr>
        <vertAlign val="superscript"/>
        <sz val="16"/>
        <color theme="1"/>
        <rFont val="Times New Roman"/>
        <family val="1"/>
      </rPr>
      <t>t</t>
    </r>
    <r>
      <rPr>
        <sz val="12"/>
        <color theme="1"/>
        <rFont val="Times New Roman"/>
        <family val="1"/>
      </rPr>
      <t>X.X)</t>
    </r>
    <r>
      <rPr>
        <vertAlign val="superscript"/>
        <sz val="12"/>
        <color theme="1"/>
        <rFont val="Times New Roman"/>
        <family val="1"/>
      </rPr>
      <t>-1</t>
    </r>
    <r>
      <rPr>
        <sz val="12"/>
        <color theme="1"/>
        <rFont val="Times New Roman"/>
        <family val="1"/>
      </rPr>
      <t>= inverse de</t>
    </r>
    <r>
      <rPr>
        <vertAlign val="superscript"/>
        <sz val="16"/>
        <color theme="1"/>
        <rFont val="Times New Roman"/>
        <family val="1"/>
      </rPr>
      <t xml:space="preserve"> t</t>
    </r>
    <r>
      <rPr>
        <sz val="12"/>
        <color theme="1"/>
        <rFont val="Times New Roman"/>
        <family val="1"/>
      </rPr>
      <t xml:space="preserve">X.X   </t>
    </r>
  </si>
  <si>
    <r>
      <t>t</t>
    </r>
    <r>
      <rPr>
        <sz val="12"/>
        <color theme="1"/>
        <rFont val="Times New Roman"/>
        <family val="1"/>
      </rPr>
      <t>X.Y= produit matricielle de</t>
    </r>
    <r>
      <rPr>
        <vertAlign val="superscript"/>
        <sz val="16"/>
        <color theme="1"/>
        <rFont val="Times New Roman"/>
        <family val="1"/>
      </rPr>
      <t xml:space="preserve"> t</t>
    </r>
    <r>
      <rPr>
        <sz val="12"/>
        <color theme="1"/>
        <rFont val="Times New Roman"/>
        <family val="1"/>
      </rPr>
      <t xml:space="preserve">X.Y   </t>
    </r>
  </si>
  <si>
    <t>A</t>
  </si>
  <si>
    <t>ybar</t>
  </si>
  <si>
    <t>ymoy=</t>
  </si>
  <si>
    <r>
      <t>A=(</t>
    </r>
    <r>
      <rPr>
        <vertAlign val="superscript"/>
        <sz val="16"/>
        <color theme="1"/>
        <rFont val="Times New Roman"/>
        <family val="1"/>
      </rPr>
      <t>t</t>
    </r>
    <r>
      <rPr>
        <sz val="12"/>
        <color theme="1"/>
        <rFont val="Times New Roman"/>
        <family val="1"/>
      </rPr>
      <t>X.X)</t>
    </r>
    <r>
      <rPr>
        <vertAlign val="superscript"/>
        <sz val="12"/>
        <color theme="1"/>
        <rFont val="Times New Roman"/>
        <family val="1"/>
      </rPr>
      <t>-1</t>
    </r>
    <r>
      <rPr>
        <sz val="12"/>
        <color theme="1"/>
        <rFont val="Times New Roman"/>
        <family val="1"/>
      </rPr>
      <t>.</t>
    </r>
    <r>
      <rPr>
        <vertAlign val="superscript"/>
        <sz val="16"/>
        <color theme="1"/>
        <rFont val="Times New Roman"/>
        <family val="1"/>
      </rPr>
      <t>t</t>
    </r>
    <r>
      <rPr>
        <sz val="12"/>
        <color theme="1"/>
        <rFont val="Times New Roman"/>
        <family val="1"/>
      </rPr>
      <t>X.Y</t>
    </r>
  </si>
  <si>
    <t>a0=</t>
  </si>
  <si>
    <t>a1=</t>
  </si>
  <si>
    <t>a2=</t>
  </si>
  <si>
    <t>a3=</t>
  </si>
  <si>
    <t>a12=</t>
  </si>
  <si>
    <t>a13=</t>
  </si>
  <si>
    <t>a23=</t>
  </si>
  <si>
    <t>a123=</t>
  </si>
  <si>
    <t>(yi-yibar)^2</t>
  </si>
  <si>
    <t>S²repr=</t>
  </si>
  <si>
    <t>ddl(N*(m-1))=</t>
  </si>
  <si>
    <t>ti</t>
  </si>
  <si>
    <t>ttab(0,05;8)</t>
  </si>
  <si>
    <t>signification</t>
  </si>
  <si>
    <t>S</t>
  </si>
  <si>
    <t>NS</t>
  </si>
  <si>
    <t>Sai=</t>
  </si>
  <si>
    <r>
      <t xml:space="preserve">éq corr modèle: </t>
    </r>
    <r>
      <rPr>
        <sz val="14"/>
        <color theme="1"/>
        <rFont val="Calibri"/>
        <family val="2"/>
        <scheme val="minor"/>
      </rPr>
      <t>y = 23,875-6,375*x1+3*x2-4*x3-3,5 x1x2</t>
    </r>
  </si>
  <si>
    <r>
      <t xml:space="preserve">éq du modèle: </t>
    </r>
    <r>
      <rPr>
        <sz val="14"/>
        <color theme="1"/>
        <rFont val="Calibri"/>
        <family val="2"/>
        <scheme val="minor"/>
      </rPr>
      <t>y = 23,875-6,375*x1+3*x2-4*x3-3,5 x1x2-1,625 x2x3+0,125x1x2x3</t>
    </r>
  </si>
  <si>
    <t>ycal</t>
  </si>
  <si>
    <t>Calcul et signification des coefficients: test de Student</t>
  </si>
  <si>
    <t>cas de m répétitions des essais</t>
  </si>
  <si>
    <t>Recherche de biais: test de Fischer -Snedecor</t>
  </si>
  <si>
    <t>(yibar-yical)^2</t>
  </si>
  <si>
    <t>ddl(N-p)=</t>
  </si>
  <si>
    <t>S²rés=</t>
  </si>
  <si>
    <t>Fcalc=</t>
  </si>
  <si>
    <t>Ftab(0,05;5;8)=</t>
  </si>
  <si>
    <t>Fcal&lt;Ftab</t>
  </si>
  <si>
    <t>Absence de biais (erreurs aléatoires)</t>
  </si>
  <si>
    <t>Vérification de la régression: test de Fischer -Snedecor</t>
  </si>
  <si>
    <t>(ymoy-yical)^2</t>
  </si>
  <si>
    <t>ddl(p-1)=</t>
  </si>
  <si>
    <t>S²rég=</t>
  </si>
  <si>
    <t>Ftab(0,05;4;5)=</t>
  </si>
  <si>
    <t>Fcal&gt;Ftab</t>
  </si>
  <si>
    <t>L'équation de régréssion est adéquate</t>
  </si>
  <si>
    <t>Qualité du modèle: Coefficient de corrélation</t>
  </si>
  <si>
    <t>(yibar-ymoy)^2</t>
  </si>
  <si>
    <t>R^2=</t>
  </si>
  <si>
    <t>R^2aj=</t>
  </si>
  <si>
    <t>somme=</t>
  </si>
  <si>
    <t>source de variation</t>
  </si>
  <si>
    <t>Som Carrés</t>
  </si>
  <si>
    <t>ddl</t>
  </si>
  <si>
    <t>SCM</t>
  </si>
  <si>
    <t>F</t>
  </si>
  <si>
    <t>Ftab</t>
  </si>
  <si>
    <t>aléatoire</t>
  </si>
  <si>
    <t>résiduelle</t>
  </si>
  <si>
    <t>regression</t>
  </si>
</sst>
</file>

<file path=xl/styles.xml><?xml version="1.0" encoding="utf-8"?>
<styleSheet xmlns="http://schemas.openxmlformats.org/spreadsheetml/2006/main">
  <numFmts count="1">
    <numFmt numFmtId="170" formatCode="0.0000"/>
  </numFmts>
  <fonts count="1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6"/>
      <color theme="1"/>
      <name val="Times New Roman"/>
      <family val="1"/>
    </font>
    <font>
      <sz val="12"/>
      <color theme="1"/>
      <name val="Times New Roman"/>
      <family val="1"/>
    </font>
    <font>
      <sz val="16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0000FF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ont="1" applyFill="1" applyBorder="1"/>
    <xf numFmtId="0" fontId="0" fillId="3" borderId="0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center"/>
    </xf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3" borderId="0" xfId="0" applyFill="1"/>
    <xf numFmtId="0" fontId="0" fillId="4" borderId="0" xfId="0" applyFill="1"/>
    <xf numFmtId="0" fontId="3" fillId="10" borderId="0" xfId="0" applyFont="1" applyFill="1"/>
    <xf numFmtId="0" fontId="5" fillId="10" borderId="0" xfId="0" applyFont="1" applyFill="1"/>
    <xf numFmtId="0" fontId="0" fillId="10" borderId="0" xfId="0" applyFill="1" applyAlignment="1">
      <alignment horizontal="center" vertical="center"/>
    </xf>
    <xf numFmtId="0" fontId="0" fillId="4" borderId="2" xfId="0" applyFont="1" applyFill="1" applyBorder="1" applyAlignment="1">
      <alignment horizontal="center"/>
    </xf>
    <xf numFmtId="0" fontId="0" fillId="11" borderId="0" xfId="0" applyFill="1" applyAlignment="1">
      <alignment horizontal="center" vertical="center"/>
    </xf>
    <xf numFmtId="0" fontId="0" fillId="15" borderId="0" xfId="0" applyFill="1"/>
    <xf numFmtId="0" fontId="0" fillId="15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16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4" borderId="0" xfId="0" applyFont="1" applyFill="1"/>
    <xf numFmtId="0" fontId="0" fillId="18" borderId="0" xfId="0" applyFill="1" applyAlignment="1">
      <alignment horizontal="center" vertical="center"/>
    </xf>
    <xf numFmtId="0" fontId="0" fillId="19" borderId="0" xfId="0" applyFill="1"/>
    <xf numFmtId="0" fontId="0" fillId="17" borderId="0" xfId="0" applyFill="1"/>
    <xf numFmtId="0" fontId="0" fillId="6" borderId="0" xfId="0" applyFill="1" applyAlignment="1">
      <alignment horizontal="center" vertical="center"/>
    </xf>
    <xf numFmtId="0" fontId="0" fillId="14" borderId="0" xfId="0" applyFill="1" applyAlignment="1">
      <alignment horizontal="center" vertical="center"/>
    </xf>
    <xf numFmtId="2" fontId="0" fillId="10" borderId="0" xfId="0" applyNumberForma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2" fontId="0" fillId="0" borderId="0" xfId="0" applyNumberFormat="1"/>
    <xf numFmtId="2" fontId="0" fillId="8" borderId="0" xfId="0" applyNumberFormat="1" applyFill="1" applyAlignment="1">
      <alignment horizontal="center" vertical="center"/>
    </xf>
    <xf numFmtId="0" fontId="7" fillId="12" borderId="0" xfId="0" applyFont="1" applyFill="1" applyAlignment="1">
      <alignment horizontal="center" vertical="center"/>
    </xf>
    <xf numFmtId="0" fontId="0" fillId="21" borderId="0" xfId="0" applyFill="1" applyAlignment="1">
      <alignment horizontal="center" vertical="center"/>
    </xf>
    <xf numFmtId="0" fontId="0" fillId="22" borderId="0" xfId="0" applyFill="1"/>
    <xf numFmtId="0" fontId="10" fillId="22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0" fillId="0" borderId="0" xfId="0" applyFill="1"/>
    <xf numFmtId="0" fontId="0" fillId="23" borderId="0" xfId="0" applyFill="1"/>
    <xf numFmtId="0" fontId="0" fillId="24" borderId="0" xfId="0" applyFill="1"/>
    <xf numFmtId="0" fontId="0" fillId="23" borderId="0" xfId="0" applyFill="1" applyAlignment="1">
      <alignment horizontal="center" vertical="center"/>
    </xf>
    <xf numFmtId="0" fontId="12" fillId="20" borderId="0" xfId="0" applyFont="1" applyFill="1"/>
    <xf numFmtId="0" fontId="12" fillId="21" borderId="0" xfId="0" applyFont="1" applyFill="1" applyAlignment="1">
      <alignment horizontal="center" vertical="center"/>
    </xf>
    <xf numFmtId="0" fontId="13" fillId="0" borderId="0" xfId="0" applyFont="1"/>
    <xf numFmtId="0" fontId="0" fillId="25" borderId="0" xfId="0" applyFill="1"/>
    <xf numFmtId="0" fontId="0" fillId="26" borderId="0" xfId="0" applyFill="1"/>
    <xf numFmtId="2" fontId="0" fillId="21" borderId="0" xfId="0" applyNumberFormat="1" applyFill="1" applyAlignment="1">
      <alignment horizontal="center" vertical="center"/>
    </xf>
    <xf numFmtId="170" fontId="12" fillId="21" borderId="0" xfId="0" applyNumberFormat="1" applyFon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2" fontId="0" fillId="16" borderId="0" xfId="0" applyNumberFormat="1" applyFill="1" applyAlignment="1">
      <alignment horizontal="center" vertical="center"/>
    </xf>
    <xf numFmtId="2" fontId="0" fillId="9" borderId="0" xfId="0" applyNumberFormat="1" applyFill="1"/>
    <xf numFmtId="2" fontId="12" fillId="21" borderId="0" xfId="0" applyNumberFormat="1" applyFont="1" applyFill="1" applyAlignment="1">
      <alignment horizontal="center" vertical="center"/>
    </xf>
    <xf numFmtId="0" fontId="12" fillId="16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2" fontId="12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99CC"/>
      <color rgb="FF9999FF"/>
      <color rgb="FF0000FF"/>
      <color rgb="FFFF66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emf"/><Relationship Id="rId5" Type="http://schemas.openxmlformats.org/officeDocument/2006/relationships/image" Target="../media/image5.wmf"/><Relationship Id="rId4" Type="http://schemas.openxmlformats.org/officeDocument/2006/relationships/image" Target="../media/image4.wmf"/><Relationship Id="rId9" Type="http://schemas.openxmlformats.org/officeDocument/2006/relationships/image" Target="../media/image9.emf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6.bin"/><Relationship Id="rId3" Type="http://schemas.openxmlformats.org/officeDocument/2006/relationships/oleObject" Target="../embeddings/oleObject1.bin"/><Relationship Id="rId7" Type="http://schemas.openxmlformats.org/officeDocument/2006/relationships/oleObject" Target="../embeddings/oleObject5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4.bin"/><Relationship Id="rId11" Type="http://schemas.openxmlformats.org/officeDocument/2006/relationships/oleObject" Target="../embeddings/oleObject9.bin"/><Relationship Id="rId5" Type="http://schemas.openxmlformats.org/officeDocument/2006/relationships/oleObject" Target="../embeddings/oleObject3.bin"/><Relationship Id="rId10" Type="http://schemas.openxmlformats.org/officeDocument/2006/relationships/oleObject" Target="../embeddings/oleObject8.bin"/><Relationship Id="rId4" Type="http://schemas.openxmlformats.org/officeDocument/2006/relationships/oleObject" Target="../embeddings/oleObject2.bin"/><Relationship Id="rId9" Type="http://schemas.openxmlformats.org/officeDocument/2006/relationships/oleObject" Target="../embeddings/oleObject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90"/>
  <sheetViews>
    <sheetView tabSelected="1" topLeftCell="A64" workbookViewId="0">
      <selection activeCell="L93" sqref="L93"/>
    </sheetView>
  </sheetViews>
  <sheetFormatPr baseColWidth="10" defaultRowHeight="15"/>
  <cols>
    <col min="2" max="2" width="13.7109375" customWidth="1"/>
    <col min="4" max="4" width="11.42578125" customWidth="1"/>
    <col min="7" max="7" width="12.85546875" customWidth="1"/>
    <col min="11" max="11" width="12.85546875" customWidth="1"/>
    <col min="16" max="16" width="13.28515625" customWidth="1"/>
    <col min="17" max="17" width="13.140625" customWidth="1"/>
    <col min="18" max="18" width="11" customWidth="1"/>
    <col min="19" max="19" width="13.85546875" customWidth="1"/>
    <col min="20" max="20" width="14" customWidth="1"/>
    <col min="21" max="21" width="21" customWidth="1"/>
  </cols>
  <sheetData>
    <row r="1" spans="1:21">
      <c r="A1" s="11" t="s">
        <v>10</v>
      </c>
      <c r="B1" s="11"/>
    </row>
    <row r="2" spans="1:2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6" t="s">
        <v>8</v>
      </c>
      <c r="J2" s="7" t="s">
        <v>9</v>
      </c>
      <c r="K2" s="17" t="s">
        <v>16</v>
      </c>
      <c r="L2" s="19" t="s">
        <v>27</v>
      </c>
      <c r="N2" s="20" t="s">
        <v>15</v>
      </c>
      <c r="O2" s="9" t="s">
        <v>32</v>
      </c>
      <c r="P2" s="22" t="s">
        <v>38</v>
      </c>
      <c r="Q2" s="42" t="s">
        <v>42</v>
      </c>
      <c r="S2" s="47" t="s">
        <v>50</v>
      </c>
      <c r="T2" s="42" t="s">
        <v>57</v>
      </c>
    </row>
    <row r="3" spans="1:21">
      <c r="A3" s="4">
        <v>1</v>
      </c>
      <c r="B3" s="4">
        <v>-1</v>
      </c>
      <c r="C3" s="4">
        <v>-1</v>
      </c>
      <c r="D3" s="4">
        <v>-1</v>
      </c>
      <c r="E3" s="5">
        <f>B3*C3</f>
        <v>1</v>
      </c>
      <c r="F3" s="5">
        <f>B3*D3</f>
        <v>1</v>
      </c>
      <c r="G3" s="5">
        <f>C3*D3</f>
        <v>1</v>
      </c>
      <c r="H3" s="5">
        <f>B3*C3*D3</f>
        <v>-1</v>
      </c>
      <c r="I3" s="2">
        <v>29</v>
      </c>
      <c r="J3" s="3">
        <v>25</v>
      </c>
      <c r="K3" s="16">
        <f>AVERAGE(I3:J3)</f>
        <v>27</v>
      </c>
      <c r="L3" s="25">
        <f>(I3-K3)^2+(J3-K3)^2</f>
        <v>8</v>
      </c>
      <c r="N3" s="25">
        <f t="array" ref="N3:N10">MMULT(A33:H40,A43:A50)</f>
        <v>23.875</v>
      </c>
      <c r="O3" s="31">
        <v>23.875</v>
      </c>
      <c r="P3" s="18">
        <f t="array" ref="P3:P10">MMULT(A3:H10,O3:O10)</f>
        <v>27.75</v>
      </c>
      <c r="Q3" s="43">
        <f>(K3-P3)^2</f>
        <v>0.5625</v>
      </c>
      <c r="S3" s="48">
        <f>(P3-23.875)^2</f>
        <v>15.015625</v>
      </c>
      <c r="T3" s="41">
        <f>(K3-23.875)^2</f>
        <v>9.765625</v>
      </c>
    </row>
    <row r="4" spans="1:21">
      <c r="A4" s="4">
        <v>1</v>
      </c>
      <c r="B4" s="4">
        <v>1</v>
      </c>
      <c r="C4" s="4">
        <v>-1</v>
      </c>
      <c r="D4" s="4">
        <v>-1</v>
      </c>
      <c r="E4" s="5">
        <f t="shared" ref="E4:E10" si="0">B4*C4</f>
        <v>-1</v>
      </c>
      <c r="F4" s="5">
        <f t="shared" ref="F4:F10" si="1">B4*D4</f>
        <v>-1</v>
      </c>
      <c r="G4" s="5">
        <f t="shared" ref="G4:G10" si="2">C4*D4</f>
        <v>1</v>
      </c>
      <c r="H4" s="5">
        <f t="shared" ref="H4:H10" si="3">B4*C4*D4</f>
        <v>1</v>
      </c>
      <c r="I4" s="2">
        <v>17</v>
      </c>
      <c r="J4" s="3">
        <v>22</v>
      </c>
      <c r="K4" s="16">
        <f t="shared" ref="K4:K10" si="4">AVERAGE(I4:J4)</f>
        <v>19.5</v>
      </c>
      <c r="L4" s="25">
        <f t="shared" ref="L4:L10" si="5">(I4-K4)^2+(J4-K4)^2</f>
        <v>12.5</v>
      </c>
      <c r="N4" s="25">
        <v>-6.375</v>
      </c>
      <c r="O4" s="31">
        <v>-6.375</v>
      </c>
      <c r="P4" s="18">
        <v>22</v>
      </c>
      <c r="Q4" s="43">
        <f t="shared" ref="Q4:Q10" si="6">(K4-P4)^2</f>
        <v>6.25</v>
      </c>
      <c r="S4" s="48">
        <f t="shared" ref="S4:S10" si="7">(P4-23.875)^2</f>
        <v>3.515625</v>
      </c>
      <c r="T4" s="41">
        <f t="shared" ref="T4:T10" si="8">(K4-23.875)^2</f>
        <v>19.140625</v>
      </c>
    </row>
    <row r="5" spans="1:21">
      <c r="A5" s="4">
        <v>1</v>
      </c>
      <c r="B5" s="4">
        <v>-1</v>
      </c>
      <c r="C5" s="4">
        <v>1</v>
      </c>
      <c r="D5" s="4">
        <v>-1</v>
      </c>
      <c r="E5" s="5">
        <f t="shared" si="0"/>
        <v>-1</v>
      </c>
      <c r="F5" s="5">
        <f t="shared" si="1"/>
        <v>1</v>
      </c>
      <c r="G5" s="5">
        <f t="shared" si="2"/>
        <v>-1</v>
      </c>
      <c r="H5" s="5">
        <f t="shared" si="3"/>
        <v>1</v>
      </c>
      <c r="I5" s="2">
        <v>40</v>
      </c>
      <c r="J5" s="3">
        <v>47</v>
      </c>
      <c r="K5" s="16">
        <f t="shared" si="4"/>
        <v>43.5</v>
      </c>
      <c r="L5" s="25">
        <f t="shared" si="5"/>
        <v>24.5</v>
      </c>
      <c r="N5" s="25">
        <v>3</v>
      </c>
      <c r="O5" s="31">
        <v>3</v>
      </c>
      <c r="P5" s="18">
        <v>40.75</v>
      </c>
      <c r="Q5" s="43">
        <f t="shared" si="6"/>
        <v>7.5625</v>
      </c>
      <c r="S5" s="48">
        <f t="shared" si="7"/>
        <v>284.765625</v>
      </c>
      <c r="T5" s="41">
        <f t="shared" si="8"/>
        <v>385.140625</v>
      </c>
    </row>
    <row r="6" spans="1:21">
      <c r="A6" s="4">
        <v>1</v>
      </c>
      <c r="B6" s="4">
        <v>1</v>
      </c>
      <c r="C6" s="4">
        <v>1</v>
      </c>
      <c r="D6" s="4">
        <v>-1</v>
      </c>
      <c r="E6" s="5">
        <f t="shared" si="0"/>
        <v>1</v>
      </c>
      <c r="F6" s="5">
        <f t="shared" si="1"/>
        <v>-1</v>
      </c>
      <c r="G6" s="5">
        <f t="shared" si="2"/>
        <v>-1</v>
      </c>
      <c r="H6" s="5">
        <f t="shared" si="3"/>
        <v>-1</v>
      </c>
      <c r="I6" s="2">
        <v>20</v>
      </c>
      <c r="J6" s="3">
        <v>23</v>
      </c>
      <c r="K6" s="16">
        <f t="shared" si="4"/>
        <v>21.5</v>
      </c>
      <c r="L6" s="25">
        <f t="shared" si="5"/>
        <v>4.5</v>
      </c>
      <c r="N6" s="25">
        <v>-4</v>
      </c>
      <c r="O6" s="31">
        <v>-4</v>
      </c>
      <c r="P6" s="18">
        <v>21</v>
      </c>
      <c r="Q6" s="43">
        <f t="shared" si="6"/>
        <v>0.25</v>
      </c>
      <c r="S6" s="48">
        <f t="shared" si="7"/>
        <v>8.265625</v>
      </c>
      <c r="T6" s="41">
        <f t="shared" si="8"/>
        <v>5.640625</v>
      </c>
    </row>
    <row r="7" spans="1:21">
      <c r="A7" s="4">
        <v>1</v>
      </c>
      <c r="B7" s="4">
        <v>-1</v>
      </c>
      <c r="C7" s="4">
        <v>-1</v>
      </c>
      <c r="D7" s="4">
        <v>1</v>
      </c>
      <c r="E7" s="5">
        <f t="shared" si="0"/>
        <v>1</v>
      </c>
      <c r="F7" s="5">
        <f t="shared" si="1"/>
        <v>-1</v>
      </c>
      <c r="G7" s="5">
        <f t="shared" si="2"/>
        <v>-1</v>
      </c>
      <c r="H7" s="5">
        <f t="shared" si="3"/>
        <v>1</v>
      </c>
      <c r="I7" s="2">
        <v>19</v>
      </c>
      <c r="J7" s="3">
        <v>22</v>
      </c>
      <c r="K7" s="16">
        <f t="shared" si="4"/>
        <v>20.5</v>
      </c>
      <c r="L7" s="25">
        <f t="shared" si="5"/>
        <v>4.5</v>
      </c>
      <c r="N7" s="25">
        <v>-3.5</v>
      </c>
      <c r="O7" s="31">
        <v>-3.5</v>
      </c>
      <c r="P7" s="18">
        <v>19.75</v>
      </c>
      <c r="Q7" s="43">
        <f t="shared" si="6"/>
        <v>0.5625</v>
      </c>
      <c r="S7" s="48">
        <f t="shared" si="7"/>
        <v>17.015625</v>
      </c>
      <c r="T7" s="41">
        <f t="shared" si="8"/>
        <v>11.390625</v>
      </c>
    </row>
    <row r="8" spans="1:21">
      <c r="A8" s="4">
        <v>1</v>
      </c>
      <c r="B8" s="4">
        <v>1</v>
      </c>
      <c r="C8" s="4">
        <v>-1</v>
      </c>
      <c r="D8" s="4">
        <v>1</v>
      </c>
      <c r="E8" s="5">
        <f t="shared" si="0"/>
        <v>-1</v>
      </c>
      <c r="F8" s="5">
        <f t="shared" si="1"/>
        <v>1</v>
      </c>
      <c r="G8" s="5">
        <f t="shared" si="2"/>
        <v>-1</v>
      </c>
      <c r="H8" s="5">
        <f t="shared" si="3"/>
        <v>-1</v>
      </c>
      <c r="I8" s="2">
        <v>18</v>
      </c>
      <c r="J8" s="3">
        <v>15</v>
      </c>
      <c r="K8" s="16">
        <f t="shared" si="4"/>
        <v>16.5</v>
      </c>
      <c r="L8" s="25">
        <f t="shared" si="5"/>
        <v>4.5</v>
      </c>
      <c r="N8" s="25">
        <v>1</v>
      </c>
      <c r="O8" s="32">
        <v>0</v>
      </c>
      <c r="P8" s="18">
        <v>14</v>
      </c>
      <c r="Q8" s="43">
        <f t="shared" si="6"/>
        <v>6.25</v>
      </c>
      <c r="S8" s="48">
        <f t="shared" si="7"/>
        <v>97.515625</v>
      </c>
      <c r="T8" s="41">
        <f t="shared" si="8"/>
        <v>54.390625</v>
      </c>
    </row>
    <row r="9" spans="1:21">
      <c r="A9" s="4">
        <v>1</v>
      </c>
      <c r="B9" s="4">
        <v>-1</v>
      </c>
      <c r="C9" s="4">
        <v>1</v>
      </c>
      <c r="D9" s="4">
        <v>1</v>
      </c>
      <c r="E9" s="5">
        <f t="shared" si="0"/>
        <v>-1</v>
      </c>
      <c r="F9" s="5">
        <f t="shared" si="1"/>
        <v>-1</v>
      </c>
      <c r="G9" s="5">
        <f t="shared" si="2"/>
        <v>1</v>
      </c>
      <c r="H9" s="5">
        <f t="shared" si="3"/>
        <v>-1</v>
      </c>
      <c r="I9" s="2">
        <v>29</v>
      </c>
      <c r="J9" s="3">
        <v>31</v>
      </c>
      <c r="K9" s="16">
        <f t="shared" si="4"/>
        <v>30</v>
      </c>
      <c r="L9" s="25">
        <f t="shared" si="5"/>
        <v>2</v>
      </c>
      <c r="N9" s="25">
        <v>-1.625</v>
      </c>
      <c r="O9" s="32">
        <v>0</v>
      </c>
      <c r="P9" s="18">
        <v>32.75</v>
      </c>
      <c r="Q9" s="43">
        <f t="shared" si="6"/>
        <v>7.5625</v>
      </c>
      <c r="S9" s="48">
        <f t="shared" si="7"/>
        <v>78.765625</v>
      </c>
      <c r="T9" s="41">
        <f t="shared" si="8"/>
        <v>37.515625</v>
      </c>
    </row>
    <row r="10" spans="1:21">
      <c r="A10" s="4">
        <v>1</v>
      </c>
      <c r="B10" s="4">
        <v>1</v>
      </c>
      <c r="C10" s="4">
        <v>1</v>
      </c>
      <c r="D10" s="4">
        <v>1</v>
      </c>
      <c r="E10" s="5">
        <f t="shared" si="0"/>
        <v>1</v>
      </c>
      <c r="F10" s="5">
        <f t="shared" si="1"/>
        <v>1</v>
      </c>
      <c r="G10" s="5">
        <f t="shared" si="2"/>
        <v>1</v>
      </c>
      <c r="H10" s="5">
        <f t="shared" si="3"/>
        <v>1</v>
      </c>
      <c r="I10" s="2">
        <v>13</v>
      </c>
      <c r="J10" s="3">
        <v>12</v>
      </c>
      <c r="K10" s="16">
        <f t="shared" si="4"/>
        <v>12.5</v>
      </c>
      <c r="L10" s="25">
        <f t="shared" si="5"/>
        <v>0.5</v>
      </c>
      <c r="N10" s="25">
        <v>0.125</v>
      </c>
      <c r="O10" s="32">
        <v>0</v>
      </c>
      <c r="P10" s="18">
        <v>13</v>
      </c>
      <c r="Q10" s="43">
        <f t="shared" si="6"/>
        <v>0.25</v>
      </c>
      <c r="S10" s="48">
        <f t="shared" si="7"/>
        <v>118.265625</v>
      </c>
      <c r="T10" s="41">
        <f t="shared" si="8"/>
        <v>129.390625</v>
      </c>
    </row>
    <row r="11" spans="1:21">
      <c r="J11" s="9" t="s">
        <v>17</v>
      </c>
      <c r="K11" s="21">
        <f>AVERAGE(K3:K10)</f>
        <v>23.875</v>
      </c>
      <c r="Q11" s="51">
        <f>SUM(Q3:Q10)</f>
        <v>29.25</v>
      </c>
      <c r="R11" s="37" t="s">
        <v>60</v>
      </c>
      <c r="S11" s="47">
        <f>SUM(S3:S10)</f>
        <v>623.125</v>
      </c>
      <c r="T11" s="42">
        <f>SUM(T3:T10)</f>
        <v>652.375</v>
      </c>
      <c r="U11" s="40"/>
    </row>
    <row r="12" spans="1:21">
      <c r="A12" s="11" t="s">
        <v>12</v>
      </c>
      <c r="B12" s="11"/>
      <c r="K12" t="s">
        <v>60</v>
      </c>
      <c r="L12" s="25">
        <f>SUM(L3:L10)</f>
        <v>61</v>
      </c>
    </row>
    <row r="13" spans="1:21">
      <c r="A13" s="12">
        <f t="array" ref="A13:H20">TRANSPOSE(A3:H10)</f>
        <v>1</v>
      </c>
      <c r="B13" s="12">
        <v>1</v>
      </c>
      <c r="C13" s="12">
        <v>1</v>
      </c>
      <c r="D13" s="12">
        <v>1</v>
      </c>
      <c r="E13" s="12">
        <v>1</v>
      </c>
      <c r="F13" s="12">
        <v>1</v>
      </c>
      <c r="G13" s="12">
        <v>1</v>
      </c>
      <c r="H13" s="12">
        <v>1</v>
      </c>
      <c r="K13" s="8" t="s">
        <v>29</v>
      </c>
      <c r="L13" s="28">
        <f>8*(2-1)</f>
        <v>8</v>
      </c>
    </row>
    <row r="14" spans="1:21">
      <c r="A14" s="12">
        <v>-1</v>
      </c>
      <c r="B14" s="12">
        <v>1</v>
      </c>
      <c r="C14" s="12">
        <v>-1</v>
      </c>
      <c r="D14" s="12">
        <v>1</v>
      </c>
      <c r="E14" s="12">
        <v>-1</v>
      </c>
      <c r="F14" s="12">
        <v>1</v>
      </c>
      <c r="G14" s="12">
        <v>-1</v>
      </c>
      <c r="H14" s="12">
        <v>1</v>
      </c>
      <c r="K14" s="27" t="s">
        <v>28</v>
      </c>
      <c r="L14" s="52">
        <f>SUM(L3:L10)/8</f>
        <v>7.625</v>
      </c>
      <c r="P14" s="8" t="s">
        <v>43</v>
      </c>
      <c r="Q14" s="28">
        <f>8-3</f>
        <v>5</v>
      </c>
      <c r="R14" s="8" t="s">
        <v>51</v>
      </c>
      <c r="S14" s="28">
        <v>4</v>
      </c>
    </row>
    <row r="15" spans="1:21">
      <c r="A15" s="12">
        <v>-1</v>
      </c>
      <c r="B15" s="12">
        <v>-1</v>
      </c>
      <c r="C15" s="12">
        <v>1</v>
      </c>
      <c r="D15" s="12">
        <v>1</v>
      </c>
      <c r="E15" s="12">
        <v>-1</v>
      </c>
      <c r="F15" s="12">
        <v>-1</v>
      </c>
      <c r="G15" s="12">
        <v>1</v>
      </c>
      <c r="H15" s="12">
        <v>1</v>
      </c>
      <c r="K15" s="10" t="s">
        <v>35</v>
      </c>
      <c r="L15" s="34">
        <f>SQRT(L14/8)</f>
        <v>0.97628120948833175</v>
      </c>
      <c r="P15" s="27" t="s">
        <v>44</v>
      </c>
      <c r="Q15" s="21">
        <f>SUM(Q3:Q10)/Q14</f>
        <v>5.85</v>
      </c>
      <c r="R15" s="27" t="s">
        <v>52</v>
      </c>
      <c r="S15" s="53">
        <f>SUM(S3:S10)/S14</f>
        <v>155.78125</v>
      </c>
    </row>
    <row r="16" spans="1:21">
      <c r="A16" s="12">
        <v>-1</v>
      </c>
      <c r="B16" s="12">
        <v>-1</v>
      </c>
      <c r="C16" s="12">
        <v>-1</v>
      </c>
      <c r="D16" s="12">
        <v>-1</v>
      </c>
      <c r="E16" s="12">
        <v>1</v>
      </c>
      <c r="F16" s="12">
        <v>1</v>
      </c>
      <c r="G16" s="12">
        <v>1</v>
      </c>
      <c r="H16" s="12">
        <v>1</v>
      </c>
    </row>
    <row r="17" spans="1:8">
      <c r="A17" s="12">
        <v>1</v>
      </c>
      <c r="B17" s="12">
        <v>-1</v>
      </c>
      <c r="C17" s="12">
        <v>-1</v>
      </c>
      <c r="D17" s="12">
        <v>1</v>
      </c>
      <c r="E17" s="12">
        <v>1</v>
      </c>
      <c r="F17" s="12">
        <v>-1</v>
      </c>
      <c r="G17" s="12">
        <v>-1</v>
      </c>
      <c r="H17" s="12">
        <v>1</v>
      </c>
    </row>
    <row r="18" spans="1:8">
      <c r="A18" s="12">
        <v>1</v>
      </c>
      <c r="B18" s="12">
        <v>-1</v>
      </c>
      <c r="C18" s="12">
        <v>1</v>
      </c>
      <c r="D18" s="12">
        <v>-1</v>
      </c>
      <c r="E18" s="12">
        <v>-1</v>
      </c>
      <c r="F18" s="12">
        <v>1</v>
      </c>
      <c r="G18" s="12">
        <v>-1</v>
      </c>
      <c r="H18" s="12">
        <v>1</v>
      </c>
    </row>
    <row r="19" spans="1:8">
      <c r="A19" s="12">
        <v>1</v>
      </c>
      <c r="B19" s="12">
        <v>1</v>
      </c>
      <c r="C19" s="12">
        <v>-1</v>
      </c>
      <c r="D19" s="12">
        <v>-1</v>
      </c>
      <c r="E19" s="12">
        <v>-1</v>
      </c>
      <c r="F19" s="12">
        <v>-1</v>
      </c>
      <c r="G19" s="12">
        <v>1</v>
      </c>
      <c r="H19" s="12">
        <v>1</v>
      </c>
    </row>
    <row r="20" spans="1:8">
      <c r="A20" s="12">
        <v>-1</v>
      </c>
      <c r="B20" s="12">
        <v>1</v>
      </c>
      <c r="C20" s="12">
        <v>1</v>
      </c>
      <c r="D20" s="12">
        <v>-1</v>
      </c>
      <c r="E20" s="12">
        <v>1</v>
      </c>
      <c r="F20" s="12">
        <v>-1</v>
      </c>
      <c r="G20" s="12">
        <v>-1</v>
      </c>
      <c r="H20" s="12">
        <v>1</v>
      </c>
    </row>
    <row r="22" spans="1:8" ht="24">
      <c r="A22" s="14" t="s">
        <v>11</v>
      </c>
      <c r="B22" s="11"/>
      <c r="C22" s="11"/>
    </row>
    <row r="23" spans="1:8">
      <c r="A23">
        <f t="array" ref="A23:H30">MMULT(A13:H20,A3:H10)</f>
        <v>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</row>
    <row r="24" spans="1:8">
      <c r="A24">
        <v>0</v>
      </c>
      <c r="B24">
        <v>8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</row>
    <row r="25" spans="1:8">
      <c r="A25">
        <v>0</v>
      </c>
      <c r="B25">
        <v>0</v>
      </c>
      <c r="C25">
        <v>8</v>
      </c>
      <c r="D25">
        <v>0</v>
      </c>
      <c r="E25">
        <v>0</v>
      </c>
      <c r="F25">
        <v>0</v>
      </c>
      <c r="G25">
        <v>0</v>
      </c>
      <c r="H25">
        <v>0</v>
      </c>
    </row>
    <row r="26" spans="1:8">
      <c r="A26">
        <v>0</v>
      </c>
      <c r="B26">
        <v>0</v>
      </c>
      <c r="C26">
        <v>0</v>
      </c>
      <c r="D26">
        <v>8</v>
      </c>
      <c r="E26">
        <v>0</v>
      </c>
      <c r="F26">
        <v>0</v>
      </c>
      <c r="G26">
        <v>0</v>
      </c>
      <c r="H26">
        <v>0</v>
      </c>
    </row>
    <row r="27" spans="1:8">
      <c r="A27">
        <v>0</v>
      </c>
      <c r="B27">
        <v>0</v>
      </c>
      <c r="C27">
        <v>0</v>
      </c>
      <c r="D27">
        <v>0</v>
      </c>
      <c r="E27">
        <v>8</v>
      </c>
      <c r="F27">
        <v>0</v>
      </c>
      <c r="G27">
        <v>0</v>
      </c>
      <c r="H27">
        <v>0</v>
      </c>
    </row>
    <row r="28" spans="1:8">
      <c r="A28">
        <v>0</v>
      </c>
      <c r="B28">
        <v>0</v>
      </c>
      <c r="C28">
        <v>0</v>
      </c>
      <c r="D28">
        <v>0</v>
      </c>
      <c r="E28">
        <v>0</v>
      </c>
      <c r="F28">
        <v>8</v>
      </c>
      <c r="G28">
        <v>0</v>
      </c>
      <c r="H28">
        <v>0</v>
      </c>
    </row>
    <row r="29" spans="1:8">
      <c r="A29">
        <v>0</v>
      </c>
      <c r="B29">
        <v>0</v>
      </c>
      <c r="C29">
        <v>0</v>
      </c>
      <c r="D29">
        <v>0</v>
      </c>
      <c r="E29">
        <v>0</v>
      </c>
      <c r="F29">
        <v>0</v>
      </c>
      <c r="G29">
        <v>8</v>
      </c>
      <c r="H29">
        <v>0</v>
      </c>
    </row>
    <row r="30" spans="1:8">
      <c r="A30">
        <v>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8</v>
      </c>
    </row>
    <row r="32" spans="1:8" ht="24">
      <c r="A32" s="15" t="s">
        <v>13</v>
      </c>
      <c r="B32" s="11"/>
    </row>
    <row r="33" spans="1:8">
      <c r="A33">
        <f t="array" ref="A33:H40">MINVERSE(A23:H30)</f>
        <v>0.125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</row>
    <row r="34" spans="1:8">
      <c r="A34">
        <v>0</v>
      </c>
      <c r="B34">
        <v>0.125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</row>
    <row r="35" spans="1:8">
      <c r="A35">
        <v>0</v>
      </c>
      <c r="B35">
        <v>0</v>
      </c>
      <c r="C35">
        <v>0.125</v>
      </c>
      <c r="D35">
        <v>0</v>
      </c>
      <c r="E35">
        <v>0</v>
      </c>
      <c r="F35">
        <v>0</v>
      </c>
      <c r="G35">
        <v>0</v>
      </c>
      <c r="H35">
        <v>0</v>
      </c>
    </row>
    <row r="36" spans="1:8">
      <c r="A36">
        <v>0</v>
      </c>
      <c r="B36">
        <v>0</v>
      </c>
      <c r="C36">
        <v>0</v>
      </c>
      <c r="D36">
        <v>0.125</v>
      </c>
      <c r="E36">
        <v>0</v>
      </c>
      <c r="F36">
        <v>0</v>
      </c>
      <c r="G36">
        <v>0</v>
      </c>
      <c r="H36">
        <v>0</v>
      </c>
    </row>
    <row r="37" spans="1:8">
      <c r="A37">
        <v>0</v>
      </c>
      <c r="B37">
        <v>0</v>
      </c>
      <c r="C37">
        <v>0</v>
      </c>
      <c r="D37">
        <v>0</v>
      </c>
      <c r="E37">
        <v>0.125</v>
      </c>
      <c r="F37">
        <v>0</v>
      </c>
      <c r="G37">
        <v>0</v>
      </c>
      <c r="H37">
        <v>0</v>
      </c>
    </row>
    <row r="38" spans="1:8">
      <c r="A38">
        <v>0</v>
      </c>
      <c r="B38">
        <v>0</v>
      </c>
      <c r="C38">
        <v>0</v>
      </c>
      <c r="D38">
        <v>0</v>
      </c>
      <c r="E38">
        <v>0</v>
      </c>
      <c r="F38">
        <v>0.125</v>
      </c>
      <c r="G38">
        <v>0</v>
      </c>
      <c r="H38">
        <v>0</v>
      </c>
    </row>
    <row r="39" spans="1:8">
      <c r="A39">
        <v>0</v>
      </c>
      <c r="B39">
        <v>0</v>
      </c>
      <c r="C39">
        <v>0</v>
      </c>
      <c r="D39">
        <v>0</v>
      </c>
      <c r="E39">
        <v>0</v>
      </c>
      <c r="F39">
        <v>0</v>
      </c>
      <c r="G39">
        <v>0.125</v>
      </c>
      <c r="H39">
        <v>0</v>
      </c>
    </row>
    <row r="40" spans="1:8">
      <c r="A40">
        <v>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0.125</v>
      </c>
    </row>
    <row r="42" spans="1:8" ht="24">
      <c r="A42" s="14" t="s">
        <v>14</v>
      </c>
      <c r="B42" s="11"/>
      <c r="C42" s="11"/>
    </row>
    <row r="43" spans="1:8">
      <c r="A43" s="36">
        <f t="array" ref="A43:A50">MMULT(A13:H20,K3:K10)</f>
        <v>191</v>
      </c>
      <c r="B43" s="23"/>
    </row>
    <row r="44" spans="1:8">
      <c r="A44" s="36">
        <v>-51</v>
      </c>
    </row>
    <row r="45" spans="1:8">
      <c r="A45" s="36">
        <v>24</v>
      </c>
    </row>
    <row r="46" spans="1:8">
      <c r="A46" s="36">
        <v>-32</v>
      </c>
    </row>
    <row r="47" spans="1:8">
      <c r="A47" s="36">
        <v>-28</v>
      </c>
    </row>
    <row r="48" spans="1:8" ht="15.75">
      <c r="A48" s="36">
        <v>8</v>
      </c>
      <c r="B48" s="39"/>
      <c r="C48" s="39"/>
      <c r="D48" s="39"/>
      <c r="E48" s="39"/>
    </row>
    <row r="49" spans="1:14">
      <c r="A49" s="36">
        <v>-13</v>
      </c>
      <c r="B49" s="40"/>
      <c r="C49" s="40"/>
      <c r="D49" s="40"/>
      <c r="E49" s="40"/>
    </row>
    <row r="50" spans="1:14">
      <c r="A50" s="36">
        <v>1</v>
      </c>
    </row>
    <row r="51" spans="1:14">
      <c r="A51" s="38" t="s">
        <v>39</v>
      </c>
      <c r="B51" s="38"/>
      <c r="C51" s="38"/>
      <c r="D51" s="38"/>
      <c r="E51" s="38"/>
    </row>
    <row r="52" spans="1:14">
      <c r="A52" s="38" t="s">
        <v>40</v>
      </c>
      <c r="B52" s="38"/>
      <c r="C52" s="38"/>
    </row>
    <row r="53" spans="1:14" ht="24">
      <c r="A53" s="24" t="s">
        <v>18</v>
      </c>
      <c r="B53" s="13"/>
    </row>
    <row r="54" spans="1:14">
      <c r="B54" s="20" t="s">
        <v>15</v>
      </c>
      <c r="C54" s="29" t="s">
        <v>30</v>
      </c>
      <c r="D54" s="8" t="s">
        <v>31</v>
      </c>
      <c r="E54" s="9" t="s">
        <v>32</v>
      </c>
    </row>
    <row r="55" spans="1:14">
      <c r="A55" s="20" t="s">
        <v>19</v>
      </c>
      <c r="B55" s="25">
        <f t="array" ref="B55:B62">MMULT(A33:H40,A43:A50)</f>
        <v>23.875</v>
      </c>
      <c r="C55" s="30">
        <f>ABS(B55)/0.98</f>
        <v>24.362244897959183</v>
      </c>
      <c r="D55" s="35">
        <v>2.31</v>
      </c>
      <c r="E55" s="31" t="s">
        <v>33</v>
      </c>
    </row>
    <row r="56" spans="1:14">
      <c r="A56" s="20" t="s">
        <v>20</v>
      </c>
      <c r="B56" s="25">
        <v>-6.375</v>
      </c>
      <c r="C56" s="30">
        <f t="shared" ref="C56:C62" si="9">ABS(B56)/0.98</f>
        <v>6.5051020408163263</v>
      </c>
      <c r="D56" s="35"/>
      <c r="E56" s="31" t="s">
        <v>33</v>
      </c>
    </row>
    <row r="57" spans="1:14">
      <c r="A57" s="20" t="s">
        <v>21</v>
      </c>
      <c r="B57" s="25">
        <v>3</v>
      </c>
      <c r="C57" s="30">
        <f t="shared" si="9"/>
        <v>3.0612244897959182</v>
      </c>
      <c r="D57" s="35"/>
      <c r="E57" s="31" t="s">
        <v>33</v>
      </c>
      <c r="G57" s="33"/>
    </row>
    <row r="58" spans="1:14" ht="18.75">
      <c r="A58" s="20" t="s">
        <v>22</v>
      </c>
      <c r="B58" s="25">
        <v>-4</v>
      </c>
      <c r="C58" s="30">
        <f t="shared" si="9"/>
        <v>4.0816326530612246</v>
      </c>
      <c r="D58" s="35"/>
      <c r="E58" s="31" t="s">
        <v>33</v>
      </c>
      <c r="G58" s="26" t="s">
        <v>37</v>
      </c>
      <c r="H58" s="9"/>
      <c r="I58" s="9"/>
      <c r="J58" s="9"/>
      <c r="K58" s="9"/>
      <c r="L58" s="9"/>
      <c r="M58" s="9"/>
      <c r="N58" s="9"/>
    </row>
    <row r="59" spans="1:14">
      <c r="A59" s="20" t="s">
        <v>23</v>
      </c>
      <c r="B59" s="25">
        <v>-3.5</v>
      </c>
      <c r="C59" s="30">
        <f t="shared" si="9"/>
        <v>3.5714285714285716</v>
      </c>
      <c r="D59" s="35"/>
      <c r="E59" s="31" t="s">
        <v>33</v>
      </c>
    </row>
    <row r="60" spans="1:14">
      <c r="A60" s="20" t="s">
        <v>24</v>
      </c>
      <c r="B60" s="25">
        <v>1</v>
      </c>
      <c r="C60" s="30">
        <f t="shared" si="9"/>
        <v>1.0204081632653061</v>
      </c>
      <c r="D60" s="35"/>
      <c r="E60" s="32" t="s">
        <v>34</v>
      </c>
    </row>
    <row r="61" spans="1:14" ht="18.75">
      <c r="A61" s="20" t="s">
        <v>25</v>
      </c>
      <c r="B61" s="25">
        <v>-1.625</v>
      </c>
      <c r="C61" s="30">
        <f t="shared" si="9"/>
        <v>1.6581632653061225</v>
      </c>
      <c r="D61" s="35"/>
      <c r="E61" s="32" t="s">
        <v>34</v>
      </c>
      <c r="G61" s="26" t="s">
        <v>36</v>
      </c>
      <c r="H61" s="9"/>
      <c r="I61" s="9"/>
      <c r="J61" s="9"/>
      <c r="K61" s="9"/>
    </row>
    <row r="62" spans="1:14">
      <c r="A62" s="20" t="s">
        <v>26</v>
      </c>
      <c r="B62" s="25">
        <v>0.125</v>
      </c>
      <c r="C62" s="30">
        <f t="shared" si="9"/>
        <v>0.12755102040816327</v>
      </c>
      <c r="D62" s="35"/>
      <c r="E62" s="32" t="s">
        <v>34</v>
      </c>
      <c r="G62" s="33"/>
    </row>
    <row r="64" spans="1:14">
      <c r="A64" s="38" t="s">
        <v>41</v>
      </c>
      <c r="B64" s="38"/>
      <c r="C64" s="38"/>
      <c r="D64" s="38"/>
      <c r="E64" s="38"/>
    </row>
    <row r="66" spans="1:7" ht="15.75">
      <c r="B66" s="44" t="s">
        <v>45</v>
      </c>
      <c r="C66" s="54">
        <f>Q15/L14</f>
        <v>0.76721311475409837</v>
      </c>
    </row>
    <row r="68" spans="1:7" ht="15.75">
      <c r="B68" s="44" t="s">
        <v>46</v>
      </c>
      <c r="C68" s="45">
        <v>3.69</v>
      </c>
      <c r="E68" s="46" t="s">
        <v>47</v>
      </c>
    </row>
    <row r="69" spans="1:7" ht="15.75">
      <c r="E69" s="46" t="s">
        <v>48</v>
      </c>
      <c r="F69" s="46"/>
      <c r="G69" s="46"/>
    </row>
    <row r="71" spans="1:7">
      <c r="A71" s="38" t="s">
        <v>49</v>
      </c>
      <c r="B71" s="38"/>
      <c r="C71" s="38"/>
      <c r="D71" s="38"/>
      <c r="E71" s="38"/>
    </row>
    <row r="73" spans="1:7" ht="15.75">
      <c r="B73" s="44" t="s">
        <v>45</v>
      </c>
      <c r="C73" s="49">
        <f>S15/Q15</f>
        <v>26.629273504273506</v>
      </c>
    </row>
    <row r="75" spans="1:7" ht="15.75">
      <c r="B75" s="44" t="s">
        <v>53</v>
      </c>
      <c r="C75" s="36">
        <v>5.19</v>
      </c>
      <c r="E75" s="46" t="s">
        <v>54</v>
      </c>
    </row>
    <row r="76" spans="1:7" ht="15.75">
      <c r="E76" s="46" t="s">
        <v>55</v>
      </c>
      <c r="F76" s="46"/>
      <c r="G76" s="46"/>
    </row>
    <row r="78" spans="1:7">
      <c r="A78" s="38" t="s">
        <v>56</v>
      </c>
      <c r="B78" s="38"/>
      <c r="C78" s="38"/>
      <c r="D78" s="38"/>
      <c r="E78" s="38"/>
    </row>
    <row r="81" spans="2:10" ht="15.75">
      <c r="B81" s="44" t="s">
        <v>58</v>
      </c>
      <c r="C81" s="50">
        <f>S11/T11</f>
        <v>0.95516382448744974</v>
      </c>
    </row>
    <row r="83" spans="2:10" ht="15.75">
      <c r="B83" s="44" t="s">
        <v>59</v>
      </c>
      <c r="C83" s="50">
        <f>C81-(1-C81)*(4/3)</f>
        <v>0.89538225713738273</v>
      </c>
    </row>
    <row r="85" spans="2:10" ht="15.75">
      <c r="E85" s="55" t="s">
        <v>61</v>
      </c>
      <c r="F85" s="55" t="s">
        <v>62</v>
      </c>
      <c r="G85" s="55" t="s">
        <v>63</v>
      </c>
      <c r="H85" s="55" t="s">
        <v>64</v>
      </c>
      <c r="I85" s="55" t="s">
        <v>65</v>
      </c>
      <c r="J85" s="55" t="s">
        <v>66</v>
      </c>
    </row>
    <row r="86" spans="2:10" ht="15.75">
      <c r="E86" s="56" t="s">
        <v>67</v>
      </c>
      <c r="F86" s="57">
        <v>61</v>
      </c>
      <c r="G86" s="56">
        <v>8</v>
      </c>
      <c r="H86" s="56">
        <v>7.63</v>
      </c>
      <c r="I86" s="56"/>
      <c r="J86" s="56"/>
    </row>
    <row r="87" spans="2:10" ht="15.75">
      <c r="E87" s="56"/>
      <c r="F87" s="56"/>
      <c r="G87" s="56"/>
      <c r="H87" s="56"/>
      <c r="I87" s="56"/>
      <c r="J87" s="56"/>
    </row>
    <row r="88" spans="2:10" ht="15.75">
      <c r="E88" s="56" t="s">
        <v>68</v>
      </c>
      <c r="F88" s="56">
        <v>29.25</v>
      </c>
      <c r="G88" s="56">
        <v>5</v>
      </c>
      <c r="H88" s="56">
        <v>5.85</v>
      </c>
      <c r="I88" s="56">
        <v>0.77</v>
      </c>
      <c r="J88" s="56">
        <v>3.69</v>
      </c>
    </row>
    <row r="89" spans="2:10" ht="15.75">
      <c r="E89" s="56"/>
      <c r="F89" s="56"/>
      <c r="G89" s="56"/>
      <c r="H89" s="56"/>
      <c r="I89" s="56"/>
      <c r="J89" s="56"/>
    </row>
    <row r="90" spans="2:10" ht="15.75">
      <c r="E90" s="56" t="s">
        <v>69</v>
      </c>
      <c r="F90" s="56">
        <v>623.13</v>
      </c>
      <c r="G90" s="56">
        <v>4</v>
      </c>
      <c r="H90" s="56">
        <v>155.78</v>
      </c>
      <c r="I90" s="56">
        <v>26.63</v>
      </c>
      <c r="J90" s="56">
        <v>5.19</v>
      </c>
    </row>
  </sheetData>
  <mergeCells count="7">
    <mergeCell ref="A64:E64"/>
    <mergeCell ref="A71:E71"/>
    <mergeCell ref="A78:E78"/>
    <mergeCell ref="D55:D62"/>
    <mergeCell ref="B48:E48"/>
    <mergeCell ref="A51:E51"/>
    <mergeCell ref="A52:C52"/>
  </mergeCells>
  <pageMargins left="0.7" right="0.7" top="0.75" bottom="0.75" header="0.3" footer="0.3"/>
  <pageSetup paperSize="9" orientation="portrait" verticalDpi="0" r:id="rId1"/>
  <legacyDrawing r:id="rId2"/>
  <oleObjects>
    <oleObject progId="Equation.3" shapeId="1025" r:id="rId3"/>
    <oleObject progId="Equation.3" shapeId="1026" r:id="rId4"/>
    <oleObject progId="Equation.3" shapeId="1028" r:id="rId5"/>
    <oleObject progId="Equation.3" shapeId="1029" r:id="rId6"/>
    <oleObject progId="Equation.3" shapeId="1030" r:id="rId7"/>
    <oleObject progId="Equation.3" shapeId="1031" r:id="rId8"/>
    <oleObject progId="Equation.3" shapeId="1032" r:id="rId9"/>
    <oleObject progId="Equation.3" shapeId="1035" r:id="rId10"/>
    <oleObject progId="Equation.3" shapeId="1036" r:id="rId11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16" sqref="B16"/>
    </sheetView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conceil scientifique</dc:creator>
  <cp:lastModifiedBy>conceil scientifique</cp:lastModifiedBy>
  <dcterms:created xsi:type="dcterms:W3CDTF">2022-11-09T08:55:18Z</dcterms:created>
  <dcterms:modified xsi:type="dcterms:W3CDTF">2022-11-09T14:14:37Z</dcterms:modified>
</cp:coreProperties>
</file>