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Feuil1" sheetId="1" r:id="rId1"/>
    <sheet name="Feuil2" sheetId="2" state="hidden" r:id="rId2"/>
    <sheet name="Feuil3" sheetId="3" state="hidden" r:id="rId3"/>
    <sheet name="Feuil4" sheetId="4" r:id="rId4"/>
    <sheet name="Feuil5" sheetId="5" r:id="rId5"/>
    <sheet name="Feuil6" sheetId="6" r:id="rId6"/>
  </sheets>
  <calcPr calcId="124519"/>
</workbook>
</file>

<file path=xl/calcChain.xml><?xml version="1.0" encoding="utf-8"?>
<calcChain xmlns="http://schemas.openxmlformats.org/spreadsheetml/2006/main">
  <c r="I17" i="4"/>
  <c r="G17"/>
  <c r="J17"/>
  <c r="J3"/>
  <c r="J4"/>
  <c r="J5"/>
  <c r="J6"/>
  <c r="J7"/>
  <c r="J8"/>
  <c r="J9"/>
  <c r="J10"/>
  <c r="J11"/>
  <c r="J12"/>
  <c r="J13"/>
  <c r="J14"/>
  <c r="J15"/>
  <c r="J16"/>
  <c r="J2"/>
  <c r="I7"/>
  <c r="I8"/>
  <c r="I9"/>
  <c r="I10"/>
  <c r="I11"/>
  <c r="I12"/>
  <c r="I13"/>
  <c r="I14"/>
  <c r="I15"/>
  <c r="I16"/>
  <c r="I6"/>
  <c r="I3"/>
  <c r="I4"/>
  <c r="I5"/>
  <c r="I2"/>
  <c r="F4"/>
  <c r="G4" s="1"/>
  <c r="F5"/>
  <c r="G5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F3"/>
  <c r="G3" s="1"/>
  <c r="F2"/>
  <c r="G2" s="1"/>
  <c r="B18"/>
  <c r="E3"/>
  <c r="E4"/>
  <c r="E5"/>
  <c r="E6"/>
  <c r="E7"/>
  <c r="E8"/>
  <c r="E9"/>
  <c r="E10"/>
  <c r="E11"/>
  <c r="E12"/>
  <c r="E13"/>
  <c r="E14"/>
  <c r="E15"/>
  <c r="E16"/>
  <c r="E17"/>
  <c r="E2"/>
  <c r="E18" s="1"/>
  <c r="D3"/>
  <c r="D4"/>
  <c r="D5"/>
  <c r="D6"/>
  <c r="D7"/>
  <c r="D8"/>
  <c r="D9"/>
  <c r="D10"/>
  <c r="D11"/>
  <c r="D12"/>
  <c r="D13"/>
  <c r="D14"/>
  <c r="D15"/>
  <c r="D16"/>
  <c r="D17"/>
  <c r="D2"/>
  <c r="D18" s="1"/>
  <c r="E18" i="1"/>
  <c r="F18"/>
  <c r="K7"/>
  <c r="K8"/>
  <c r="K9"/>
  <c r="K10"/>
  <c r="K11"/>
  <c r="K12"/>
  <c r="K13"/>
  <c r="K14"/>
  <c r="K15"/>
  <c r="K16"/>
  <c r="K17"/>
  <c r="K6"/>
  <c r="J15"/>
  <c r="J16"/>
  <c r="J17"/>
  <c r="J14"/>
  <c r="J11"/>
  <c r="J12"/>
  <c r="J13"/>
  <c r="J10"/>
  <c r="J7"/>
  <c r="J8"/>
  <c r="J9"/>
  <c r="J6"/>
  <c r="H7"/>
  <c r="H8"/>
  <c r="H9"/>
  <c r="H10"/>
  <c r="H11"/>
  <c r="H12"/>
  <c r="H13"/>
  <c r="H14"/>
  <c r="H15"/>
  <c r="H16"/>
  <c r="H17"/>
  <c r="H6"/>
  <c r="G7"/>
  <c r="G8"/>
  <c r="G9"/>
  <c r="G10"/>
  <c r="G11"/>
  <c r="G12"/>
  <c r="G13"/>
  <c r="G14"/>
  <c r="G15"/>
  <c r="G16"/>
  <c r="G17"/>
  <c r="G6"/>
  <c r="F7"/>
  <c r="F8"/>
  <c r="F9"/>
  <c r="F10"/>
  <c r="F11"/>
  <c r="F12"/>
  <c r="F13"/>
  <c r="F14"/>
  <c r="F15"/>
  <c r="F16"/>
  <c r="F17"/>
  <c r="F6"/>
  <c r="E7"/>
  <c r="E8"/>
  <c r="E9"/>
  <c r="E10"/>
  <c r="E11"/>
  <c r="E12"/>
  <c r="E13"/>
  <c r="E14"/>
  <c r="E15"/>
  <c r="E16"/>
  <c r="E17"/>
  <c r="E6"/>
</calcChain>
</file>

<file path=xl/sharedStrings.xml><?xml version="1.0" encoding="utf-8"?>
<sst xmlns="http://schemas.openxmlformats.org/spreadsheetml/2006/main" count="29" uniqueCount="26">
  <si>
    <t>ti</t>
  </si>
  <si>
    <t>xi</t>
  </si>
  <si>
    <t>Total</t>
  </si>
  <si>
    <t>moyenne</t>
  </si>
  <si>
    <t>Xcvs</t>
  </si>
  <si>
    <t>s (moyenne)</t>
  </si>
  <si>
    <t>si (xi-xestimé)</t>
  </si>
  <si>
    <t>x estimé (a+Bti)</t>
  </si>
  <si>
    <t>ti ti</t>
  </si>
  <si>
    <t>xi ti</t>
  </si>
  <si>
    <t>𝑋𝑐𝑣𝑠 est la série corrigée des variations saisonnières.</t>
  </si>
  <si>
    <t>𝒙̂𝒊 = 𝟗.𝟖𝟐+𝟎.𝟔𝟑𝒕𝒊</t>
  </si>
  <si>
    <t>Le premier coefficient est égale à la moyenne des premiers trimestres S* de chaque année</t>
  </si>
  <si>
    <t>S*</t>
  </si>
  <si>
    <t xml:space="preserve">𝐶𝑠𝑖 </t>
  </si>
  <si>
    <t>y</t>
  </si>
  <si>
    <t>t</t>
  </si>
  <si>
    <t>yi ti</t>
  </si>
  <si>
    <t>88.625</t>
  </si>
  <si>
    <t>39.15+5.82t</t>
  </si>
  <si>
    <t>𝑺i</t>
  </si>
  <si>
    <t>S*=𝑺𝒊/𝑺</t>
  </si>
  <si>
    <t>S ( moyenne)</t>
  </si>
  <si>
    <t>𝑿𝒄𝒗𝒔 = Y𝒊/𝑺 ∗</t>
  </si>
  <si>
    <t>EXO 01</t>
  </si>
  <si>
    <t>EXO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</si>
</sst>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92D050"/>
      <name val="Times New Roman"/>
      <family val="1"/>
    </font>
    <font>
      <sz val="12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24"/>
  <sheetViews>
    <sheetView topLeftCell="B1" workbookViewId="0">
      <selection activeCell="C3" sqref="C3"/>
    </sheetView>
  </sheetViews>
  <sheetFormatPr baseColWidth="10" defaultRowHeight="15"/>
  <cols>
    <col min="7" max="7" width="20.28515625" customWidth="1"/>
    <col min="8" max="8" width="15.7109375" customWidth="1"/>
    <col min="9" max="9" width="12.7109375" customWidth="1"/>
  </cols>
  <sheetData>
    <row r="2" spans="2:12">
      <c r="C2" t="s">
        <v>24</v>
      </c>
    </row>
    <row r="5" spans="2:12">
      <c r="B5" s="2"/>
      <c r="C5" s="2" t="s">
        <v>1</v>
      </c>
      <c r="D5" s="2" t="s">
        <v>0</v>
      </c>
      <c r="E5" s="1" t="s">
        <v>9</v>
      </c>
      <c r="F5" s="1" t="s">
        <v>8</v>
      </c>
      <c r="G5" s="1" t="s">
        <v>7</v>
      </c>
      <c r="H5" s="2" t="s">
        <v>6</v>
      </c>
      <c r="I5" s="2" t="s">
        <v>5</v>
      </c>
      <c r="J5" s="2" t="s">
        <v>13</v>
      </c>
      <c r="K5" s="1" t="s">
        <v>4</v>
      </c>
      <c r="L5" s="5" t="s">
        <v>14</v>
      </c>
    </row>
    <row r="6" spans="2:12">
      <c r="B6" s="2">
        <v>2019</v>
      </c>
      <c r="C6" s="2">
        <v>10</v>
      </c>
      <c r="D6" s="2">
        <v>1</v>
      </c>
      <c r="E6" s="2">
        <f>C6*D6</f>
        <v>10</v>
      </c>
      <c r="F6" s="2">
        <f>D6*D6</f>
        <v>1</v>
      </c>
      <c r="G6" s="2">
        <f>9.82+0.63*D6</f>
        <v>10.450000000000001</v>
      </c>
      <c r="H6" s="2">
        <f>C6-G6</f>
        <v>-0.45000000000000107</v>
      </c>
      <c r="I6" s="2">
        <v>3.105</v>
      </c>
      <c r="J6" s="2">
        <f>H6-3.105</f>
        <v>-3.555000000000001</v>
      </c>
      <c r="K6" s="2">
        <f>C6-J6</f>
        <v>13.555000000000001</v>
      </c>
      <c r="L6">
        <v>-4.6399999999999997</v>
      </c>
    </row>
    <row r="7" spans="2:12">
      <c r="B7" s="2"/>
      <c r="C7" s="2">
        <v>11</v>
      </c>
      <c r="D7" s="2">
        <v>2</v>
      </c>
      <c r="E7" s="2">
        <f t="shared" ref="E7:E17" si="0">C7*D7</f>
        <v>22</v>
      </c>
      <c r="F7" s="2">
        <f t="shared" ref="F7:F17" si="1">D7*D7</f>
        <v>4</v>
      </c>
      <c r="G7" s="2">
        <f t="shared" ref="G7:G17" si="2">9.82+0.63*D7</f>
        <v>11.08</v>
      </c>
      <c r="H7" s="2">
        <f t="shared" ref="H7:H17" si="3">C7-G7</f>
        <v>-8.0000000000000071E-2</v>
      </c>
      <c r="I7" s="2"/>
      <c r="J7" s="2">
        <f t="shared" ref="J7:J9" si="4">H7-3.105</f>
        <v>-3.1850000000000001</v>
      </c>
      <c r="K7" s="2">
        <f t="shared" ref="K7:K17" si="5">C7-J7</f>
        <v>14.185</v>
      </c>
    </row>
    <row r="8" spans="2:12">
      <c r="B8" s="2"/>
      <c r="C8" s="2">
        <v>8</v>
      </c>
      <c r="D8" s="2">
        <v>3</v>
      </c>
      <c r="E8" s="2">
        <f t="shared" si="0"/>
        <v>24</v>
      </c>
      <c r="F8" s="2">
        <f t="shared" si="1"/>
        <v>9</v>
      </c>
      <c r="G8" s="2">
        <f t="shared" si="2"/>
        <v>11.71</v>
      </c>
      <c r="H8" s="2">
        <f t="shared" si="3"/>
        <v>-3.7100000000000009</v>
      </c>
      <c r="I8" s="2"/>
      <c r="J8" s="2">
        <f t="shared" si="4"/>
        <v>-6.8150000000000013</v>
      </c>
      <c r="K8" s="2">
        <f t="shared" si="5"/>
        <v>14.815000000000001</v>
      </c>
    </row>
    <row r="9" spans="2:12">
      <c r="B9" s="2"/>
      <c r="C9" s="2">
        <v>29</v>
      </c>
      <c r="D9" s="2">
        <v>4</v>
      </c>
      <c r="E9" s="2">
        <f t="shared" si="0"/>
        <v>116</v>
      </c>
      <c r="F9" s="2">
        <f t="shared" si="1"/>
        <v>16</v>
      </c>
      <c r="G9" s="2">
        <f t="shared" si="2"/>
        <v>12.34</v>
      </c>
      <c r="H9" s="2">
        <f t="shared" si="3"/>
        <v>16.66</v>
      </c>
      <c r="I9" s="2"/>
      <c r="J9" s="2">
        <f t="shared" si="4"/>
        <v>13.555</v>
      </c>
      <c r="K9" s="2">
        <f t="shared" si="5"/>
        <v>15.445</v>
      </c>
    </row>
    <row r="10" spans="2:12">
      <c r="B10" s="2">
        <v>2020</v>
      </c>
      <c r="C10" s="2">
        <v>6</v>
      </c>
      <c r="D10" s="2">
        <v>5</v>
      </c>
      <c r="E10" s="2">
        <f t="shared" si="0"/>
        <v>30</v>
      </c>
      <c r="F10" s="2">
        <f t="shared" si="1"/>
        <v>25</v>
      </c>
      <c r="G10" s="2">
        <f t="shared" si="2"/>
        <v>12.97</v>
      </c>
      <c r="H10" s="2">
        <f t="shared" si="3"/>
        <v>-6.9700000000000006</v>
      </c>
      <c r="I10" s="2">
        <v>-1.41</v>
      </c>
      <c r="J10" s="2">
        <f>H10-(-1.41)</f>
        <v>-5.5600000000000005</v>
      </c>
      <c r="K10" s="2">
        <f t="shared" si="5"/>
        <v>11.56</v>
      </c>
    </row>
    <row r="11" spans="2:12">
      <c r="B11" s="2"/>
      <c r="C11" s="2">
        <v>8</v>
      </c>
      <c r="D11" s="2">
        <v>6</v>
      </c>
      <c r="E11" s="2">
        <f t="shared" si="0"/>
        <v>48</v>
      </c>
      <c r="F11" s="2">
        <f t="shared" si="1"/>
        <v>36</v>
      </c>
      <c r="G11" s="2">
        <f t="shared" si="2"/>
        <v>13.600000000000001</v>
      </c>
      <c r="H11" s="2">
        <f t="shared" si="3"/>
        <v>-5.6000000000000014</v>
      </c>
      <c r="I11" s="2"/>
      <c r="J11" s="2">
        <f t="shared" ref="J11:J13" si="6">H11-(-1.41)</f>
        <v>-4.1900000000000013</v>
      </c>
      <c r="K11" s="2">
        <f t="shared" si="5"/>
        <v>12.190000000000001</v>
      </c>
    </row>
    <row r="12" spans="2:12">
      <c r="B12" s="2"/>
      <c r="C12" s="2">
        <v>9</v>
      </c>
      <c r="D12" s="2">
        <v>7</v>
      </c>
      <c r="E12" s="2">
        <f t="shared" si="0"/>
        <v>63</v>
      </c>
      <c r="F12" s="2">
        <f t="shared" si="1"/>
        <v>49</v>
      </c>
      <c r="G12" s="2">
        <f t="shared" si="2"/>
        <v>14.23</v>
      </c>
      <c r="H12" s="2">
        <f t="shared" si="3"/>
        <v>-5.23</v>
      </c>
      <c r="I12" s="2"/>
      <c r="J12" s="2">
        <f t="shared" si="6"/>
        <v>-3.8200000000000003</v>
      </c>
      <c r="K12" s="2">
        <f t="shared" si="5"/>
        <v>12.82</v>
      </c>
    </row>
    <row r="13" spans="2:12">
      <c r="B13" s="2"/>
      <c r="C13" s="2">
        <v>27</v>
      </c>
      <c r="D13" s="2">
        <v>8</v>
      </c>
      <c r="E13" s="2">
        <f t="shared" si="0"/>
        <v>216</v>
      </c>
      <c r="F13" s="2">
        <f t="shared" si="1"/>
        <v>64</v>
      </c>
      <c r="G13" s="2">
        <f t="shared" si="2"/>
        <v>14.86</v>
      </c>
      <c r="H13" s="2">
        <f t="shared" si="3"/>
        <v>12.14</v>
      </c>
      <c r="I13" s="1"/>
      <c r="J13" s="2">
        <f t="shared" si="6"/>
        <v>13.55</v>
      </c>
      <c r="K13" s="2">
        <f t="shared" si="5"/>
        <v>13.45</v>
      </c>
    </row>
    <row r="14" spans="2:12">
      <c r="B14" s="2">
        <v>2021</v>
      </c>
      <c r="C14" s="2">
        <v>9</v>
      </c>
      <c r="D14" s="2">
        <v>9</v>
      </c>
      <c r="E14" s="2">
        <f t="shared" si="0"/>
        <v>81</v>
      </c>
      <c r="F14" s="2">
        <f t="shared" si="1"/>
        <v>81</v>
      </c>
      <c r="G14" s="2">
        <f t="shared" si="2"/>
        <v>15.49</v>
      </c>
      <c r="H14" s="2">
        <f t="shared" si="3"/>
        <v>-6.49</v>
      </c>
      <c r="I14" s="2">
        <v>-1.68</v>
      </c>
      <c r="J14" s="2">
        <f>H14-(-1.68)</f>
        <v>-4.8100000000000005</v>
      </c>
      <c r="K14" s="2">
        <f t="shared" si="5"/>
        <v>13.81</v>
      </c>
    </row>
    <row r="15" spans="2:12">
      <c r="B15" s="2"/>
      <c r="C15" s="2">
        <v>12</v>
      </c>
      <c r="D15" s="2">
        <v>10</v>
      </c>
      <c r="E15" s="2">
        <f t="shared" si="0"/>
        <v>120</v>
      </c>
      <c r="F15" s="2">
        <f t="shared" si="1"/>
        <v>100</v>
      </c>
      <c r="G15" s="2">
        <f t="shared" si="2"/>
        <v>16.12</v>
      </c>
      <c r="H15" s="2">
        <f t="shared" si="3"/>
        <v>-4.120000000000001</v>
      </c>
      <c r="I15" s="2"/>
      <c r="J15" s="2">
        <f t="shared" ref="J15:J17" si="7">H15-(-1.68)</f>
        <v>-2.4400000000000013</v>
      </c>
      <c r="K15" s="2">
        <f t="shared" si="5"/>
        <v>14.440000000000001</v>
      </c>
    </row>
    <row r="16" spans="2:12">
      <c r="B16" s="2"/>
      <c r="C16" s="2">
        <v>10</v>
      </c>
      <c r="D16" s="2">
        <v>11</v>
      </c>
      <c r="E16" s="2">
        <f t="shared" si="0"/>
        <v>110</v>
      </c>
      <c r="F16" s="2">
        <f t="shared" si="1"/>
        <v>121</v>
      </c>
      <c r="G16" s="2">
        <f t="shared" si="2"/>
        <v>16.75</v>
      </c>
      <c r="H16" s="2">
        <f t="shared" si="3"/>
        <v>-6.75</v>
      </c>
      <c r="I16" s="2"/>
      <c r="J16" s="2">
        <f t="shared" si="7"/>
        <v>-5.07</v>
      </c>
      <c r="K16" s="2">
        <f t="shared" si="5"/>
        <v>15.07</v>
      </c>
    </row>
    <row r="17" spans="2:11">
      <c r="B17" s="2"/>
      <c r="C17" s="2">
        <v>28</v>
      </c>
      <c r="D17" s="2">
        <v>12</v>
      </c>
      <c r="E17" s="2">
        <f t="shared" si="0"/>
        <v>336</v>
      </c>
      <c r="F17" s="2">
        <f t="shared" si="1"/>
        <v>144</v>
      </c>
      <c r="G17" s="2">
        <f t="shared" si="2"/>
        <v>17.380000000000003</v>
      </c>
      <c r="H17" s="2">
        <f t="shared" si="3"/>
        <v>10.619999999999997</v>
      </c>
      <c r="I17" s="2"/>
      <c r="J17" s="2">
        <f t="shared" si="7"/>
        <v>12.299999999999997</v>
      </c>
      <c r="K17" s="2">
        <f t="shared" si="5"/>
        <v>15.700000000000003</v>
      </c>
    </row>
    <row r="18" spans="2:11">
      <c r="B18" s="2" t="s">
        <v>2</v>
      </c>
      <c r="C18" s="1"/>
      <c r="D18" s="1"/>
      <c r="E18" s="1">
        <f>SUM(E6:E17)</f>
        <v>1176</v>
      </c>
      <c r="F18" s="1">
        <f>SUM(F6:F17)</f>
        <v>650</v>
      </c>
      <c r="G18" s="1"/>
      <c r="H18" s="1"/>
      <c r="I18" s="1"/>
      <c r="J18" s="1"/>
      <c r="K18" s="1"/>
    </row>
    <row r="19" spans="2:11">
      <c r="B19" s="2" t="s">
        <v>3</v>
      </c>
      <c r="C19" s="1">
        <v>13.91</v>
      </c>
      <c r="D19" s="1">
        <v>6.5</v>
      </c>
      <c r="E19" s="1"/>
      <c r="F19" s="1"/>
      <c r="G19" s="1"/>
      <c r="H19" s="1"/>
      <c r="I19" s="1"/>
      <c r="J19" s="1"/>
      <c r="K19" s="1"/>
    </row>
    <row r="21" spans="2:11" ht="15.75">
      <c r="C21" s="3" t="s">
        <v>10</v>
      </c>
      <c r="D21" s="3"/>
      <c r="E21" s="3"/>
      <c r="F21" s="3"/>
      <c r="G21" s="3"/>
    </row>
    <row r="22" spans="2:11">
      <c r="C22" t="s">
        <v>11</v>
      </c>
    </row>
    <row r="23" spans="2:11" ht="15.75">
      <c r="C23" s="3" t="s">
        <v>12</v>
      </c>
    </row>
    <row r="24" spans="2:11">
      <c r="C24" s="4"/>
    </row>
  </sheetData>
  <pageMargins left="0.7" right="0.7" top="0.75" bottom="0.75" header="0.3" footer="0.3"/>
  <pageSetup paperSize="9" orientation="portrait" r:id="rId1"/>
  <legacyDrawing r:id="rId2"/>
  <oleObjects>
    <oleObject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E6"/>
  <sheetViews>
    <sheetView workbookViewId="0">
      <selection activeCell="B6" sqref="B6:E6"/>
    </sheetView>
  </sheetViews>
  <sheetFormatPr baseColWidth="10" defaultRowHeight="15"/>
  <sheetData>
    <row r="2" spans="2:5" ht="15.75" thickBot="1"/>
    <row r="3" spans="2:5" ht="16.5" thickBot="1">
      <c r="B3" s="6">
        <v>52</v>
      </c>
      <c r="C3" s="7">
        <v>36</v>
      </c>
      <c r="D3" s="7">
        <v>69</v>
      </c>
      <c r="E3" s="7">
        <v>89</v>
      </c>
    </row>
    <row r="4" spans="2:5" ht="16.5" thickBot="1">
      <c r="B4" s="6">
        <v>65</v>
      </c>
      <c r="C4" s="7">
        <v>45</v>
      </c>
      <c r="D4" s="7">
        <v>86</v>
      </c>
      <c r="E4" s="7">
        <v>111</v>
      </c>
    </row>
    <row r="5" spans="2:5" ht="16.5" thickBot="1">
      <c r="B5" s="6">
        <v>81</v>
      </c>
      <c r="C5" s="7">
        <v>56</v>
      </c>
      <c r="D5" s="7">
        <v>108</v>
      </c>
      <c r="E5" s="7">
        <v>139</v>
      </c>
    </row>
    <row r="6" spans="2:5" ht="16.5" thickBot="1">
      <c r="B6" s="6">
        <v>102</v>
      </c>
      <c r="C6" s="7">
        <v>70</v>
      </c>
      <c r="D6" s="7">
        <v>135</v>
      </c>
      <c r="E6" s="7">
        <v>174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L5" sqref="L5"/>
    </sheetView>
  </sheetViews>
  <sheetFormatPr baseColWidth="10" defaultRowHeight="15"/>
  <cols>
    <col min="6" max="6" width="12.5703125" customWidth="1"/>
  </cols>
  <sheetData>
    <row r="1" spans="2:12" ht="15.75">
      <c r="B1" s="13" t="s">
        <v>15</v>
      </c>
      <c r="C1" s="13" t="s">
        <v>16</v>
      </c>
      <c r="D1" s="13" t="s">
        <v>17</v>
      </c>
      <c r="E1" s="13" t="s">
        <v>8</v>
      </c>
      <c r="F1" s="13" t="s">
        <v>19</v>
      </c>
      <c r="G1" s="13" t="s">
        <v>20</v>
      </c>
      <c r="H1" s="13" t="s">
        <v>22</v>
      </c>
      <c r="I1" s="13" t="s">
        <v>21</v>
      </c>
      <c r="J1" s="16" t="s">
        <v>23</v>
      </c>
    </row>
    <row r="2" spans="2:12" ht="15.75">
      <c r="B2" s="10">
        <v>52</v>
      </c>
      <c r="C2" s="13">
        <v>1</v>
      </c>
      <c r="D2" s="13">
        <f t="shared" ref="D2:D17" si="0">B2*C2</f>
        <v>52</v>
      </c>
      <c r="E2" s="13">
        <f t="shared" ref="E2:E17" si="1">C2*C2</f>
        <v>1</v>
      </c>
      <c r="F2" s="13">
        <f>B21+B22*C2</f>
        <v>44.97</v>
      </c>
      <c r="G2" s="17">
        <f t="shared" ref="G2:G17" si="2">B2/F2</f>
        <v>1.156326439848788</v>
      </c>
      <c r="H2" s="13">
        <v>1.127</v>
      </c>
      <c r="I2" s="13">
        <f>G2/H2</f>
        <v>1.0260216857575759</v>
      </c>
      <c r="J2" s="13">
        <f>B2/I2</f>
        <v>50.681190000000001</v>
      </c>
      <c r="L2" t="s">
        <v>25</v>
      </c>
    </row>
    <row r="3" spans="2:12" ht="15.75">
      <c r="B3" s="10">
        <v>36</v>
      </c>
      <c r="C3" s="13">
        <v>2</v>
      </c>
      <c r="D3" s="13">
        <f t="shared" si="0"/>
        <v>72</v>
      </c>
      <c r="E3" s="13">
        <f t="shared" si="1"/>
        <v>4</v>
      </c>
      <c r="F3" s="13">
        <f t="shared" ref="F3:F17" si="3">39.15+5.82*C3</f>
        <v>50.79</v>
      </c>
      <c r="G3" s="17">
        <f t="shared" si="2"/>
        <v>0.70880094506792679</v>
      </c>
      <c r="H3" s="13">
        <v>1.127</v>
      </c>
      <c r="I3" s="13">
        <f t="shared" ref="I3:I5" si="4">G3/H3</f>
        <v>0.62892719171954459</v>
      </c>
      <c r="J3" s="13">
        <f t="shared" ref="J3:J17" si="5">B3/I3</f>
        <v>57.24033</v>
      </c>
    </row>
    <row r="4" spans="2:12" ht="15.75">
      <c r="B4" s="10">
        <v>69</v>
      </c>
      <c r="C4" s="13">
        <v>3</v>
      </c>
      <c r="D4" s="13">
        <f t="shared" si="0"/>
        <v>207</v>
      </c>
      <c r="E4" s="13">
        <f t="shared" si="1"/>
        <v>9</v>
      </c>
      <c r="F4" s="13">
        <f t="shared" si="3"/>
        <v>56.61</v>
      </c>
      <c r="G4" s="17">
        <f t="shared" si="2"/>
        <v>1.2188659247482776</v>
      </c>
      <c r="H4" s="13">
        <v>1.127</v>
      </c>
      <c r="I4" s="13">
        <f t="shared" si="4"/>
        <v>1.0815136865557033</v>
      </c>
      <c r="J4" s="13">
        <f t="shared" si="5"/>
        <v>63.799469999999999</v>
      </c>
    </row>
    <row r="5" spans="2:12" ht="15.75">
      <c r="B5" s="10">
        <v>89</v>
      </c>
      <c r="C5" s="13">
        <v>4</v>
      </c>
      <c r="D5" s="13">
        <f t="shared" si="0"/>
        <v>356</v>
      </c>
      <c r="E5" s="13">
        <f t="shared" si="1"/>
        <v>16</v>
      </c>
      <c r="F5" s="13">
        <f t="shared" si="3"/>
        <v>62.43</v>
      </c>
      <c r="G5" s="17">
        <f t="shared" si="2"/>
        <v>1.4255966682684607</v>
      </c>
      <c r="H5" s="13">
        <v>1.127</v>
      </c>
      <c r="I5" s="13">
        <f t="shared" si="4"/>
        <v>1.2649482415869215</v>
      </c>
      <c r="J5" s="13">
        <f t="shared" si="5"/>
        <v>70.358609999999999</v>
      </c>
    </row>
    <row r="6" spans="2:12" ht="15.75">
      <c r="B6" s="11">
        <v>65</v>
      </c>
      <c r="C6" s="13">
        <v>5</v>
      </c>
      <c r="D6" s="13">
        <f t="shared" si="0"/>
        <v>325</v>
      </c>
      <c r="E6" s="13">
        <f t="shared" si="1"/>
        <v>25</v>
      </c>
      <c r="F6" s="13">
        <f t="shared" si="3"/>
        <v>68.25</v>
      </c>
      <c r="G6" s="14">
        <f t="shared" si="2"/>
        <v>0.95238095238095233</v>
      </c>
      <c r="H6" s="14">
        <v>0.98199999999999998</v>
      </c>
      <c r="I6" s="13">
        <f>G6/H6</f>
        <v>0.96983803704781302</v>
      </c>
      <c r="J6" s="13">
        <f t="shared" si="5"/>
        <v>67.021500000000003</v>
      </c>
    </row>
    <row r="7" spans="2:12" ht="15.75">
      <c r="B7" s="11">
        <v>45</v>
      </c>
      <c r="C7" s="13">
        <v>6</v>
      </c>
      <c r="D7" s="13">
        <f t="shared" si="0"/>
        <v>270</v>
      </c>
      <c r="E7" s="13">
        <f t="shared" si="1"/>
        <v>36</v>
      </c>
      <c r="F7" s="13">
        <f t="shared" si="3"/>
        <v>74.069999999999993</v>
      </c>
      <c r="G7" s="14">
        <f t="shared" si="2"/>
        <v>0.60753341433778862</v>
      </c>
      <c r="H7" s="14">
        <v>0.98199999999999998</v>
      </c>
      <c r="I7" s="13">
        <f t="shared" ref="I7:I17" si="6">G7/H7</f>
        <v>0.61866946470243245</v>
      </c>
      <c r="J7" s="13">
        <f t="shared" si="5"/>
        <v>72.736739999999983</v>
      </c>
    </row>
    <row r="8" spans="2:12" ht="15.75">
      <c r="B8" s="11">
        <v>86</v>
      </c>
      <c r="C8" s="13">
        <v>7</v>
      </c>
      <c r="D8" s="13">
        <f t="shared" si="0"/>
        <v>602</v>
      </c>
      <c r="E8" s="13">
        <f t="shared" si="1"/>
        <v>49</v>
      </c>
      <c r="F8" s="13">
        <f t="shared" si="3"/>
        <v>79.89</v>
      </c>
      <c r="G8" s="14">
        <f t="shared" si="2"/>
        <v>1.0764801602203029</v>
      </c>
      <c r="H8" s="14">
        <v>0.98199999999999998</v>
      </c>
      <c r="I8" s="13">
        <f t="shared" si="6"/>
        <v>1.0962119757844224</v>
      </c>
      <c r="J8" s="13">
        <f t="shared" si="5"/>
        <v>78.451980000000006</v>
      </c>
    </row>
    <row r="9" spans="2:12" ht="15.75">
      <c r="B9" s="11">
        <v>111</v>
      </c>
      <c r="C9" s="13">
        <v>8</v>
      </c>
      <c r="D9" s="13">
        <f t="shared" si="0"/>
        <v>888</v>
      </c>
      <c r="E9" s="13">
        <f t="shared" si="1"/>
        <v>64</v>
      </c>
      <c r="F9" s="13">
        <f t="shared" si="3"/>
        <v>85.710000000000008</v>
      </c>
      <c r="G9" s="14">
        <f t="shared" si="2"/>
        <v>1.2950647532376618</v>
      </c>
      <c r="H9" s="14">
        <v>0.98199999999999998</v>
      </c>
      <c r="I9" s="13">
        <f t="shared" si="6"/>
        <v>1.3188032110363155</v>
      </c>
      <c r="J9" s="13">
        <f t="shared" si="5"/>
        <v>84.16722</v>
      </c>
    </row>
    <row r="10" spans="2:12" ht="15.75">
      <c r="B10" s="12">
        <v>81</v>
      </c>
      <c r="C10" s="13">
        <v>9</v>
      </c>
      <c r="D10" s="13">
        <f t="shared" si="0"/>
        <v>729</v>
      </c>
      <c r="E10" s="13">
        <f t="shared" si="1"/>
        <v>81</v>
      </c>
      <c r="F10" s="13">
        <f t="shared" si="3"/>
        <v>91.53</v>
      </c>
      <c r="G10" s="15">
        <f t="shared" si="2"/>
        <v>0.88495575221238942</v>
      </c>
      <c r="H10" s="15">
        <v>0.94499999999999995</v>
      </c>
      <c r="I10" s="13">
        <f t="shared" si="6"/>
        <v>0.93646111345226402</v>
      </c>
      <c r="J10" s="13">
        <f t="shared" si="5"/>
        <v>86.49584999999999</v>
      </c>
    </row>
    <row r="11" spans="2:12" ht="15.75">
      <c r="B11" s="12">
        <v>56</v>
      </c>
      <c r="C11" s="13">
        <v>10</v>
      </c>
      <c r="D11" s="13">
        <f t="shared" si="0"/>
        <v>560</v>
      </c>
      <c r="E11" s="13">
        <f t="shared" si="1"/>
        <v>100</v>
      </c>
      <c r="F11" s="13">
        <f t="shared" si="3"/>
        <v>97.35</v>
      </c>
      <c r="G11" s="15">
        <f t="shared" si="2"/>
        <v>0.57524396507447362</v>
      </c>
      <c r="H11" s="15">
        <v>0.94499999999999995</v>
      </c>
      <c r="I11" s="13">
        <f t="shared" si="6"/>
        <v>0.60872377256558063</v>
      </c>
      <c r="J11" s="13">
        <f t="shared" si="5"/>
        <v>91.995749999999973</v>
      </c>
    </row>
    <row r="12" spans="2:12" ht="15.75">
      <c r="B12" s="12">
        <v>108</v>
      </c>
      <c r="C12" s="13">
        <v>11</v>
      </c>
      <c r="D12" s="13">
        <f t="shared" si="0"/>
        <v>1188</v>
      </c>
      <c r="E12" s="13">
        <f t="shared" si="1"/>
        <v>121</v>
      </c>
      <c r="F12" s="13">
        <f t="shared" si="3"/>
        <v>103.17000000000002</v>
      </c>
      <c r="G12" s="15">
        <f t="shared" si="2"/>
        <v>1.0468159348647861</v>
      </c>
      <c r="H12" s="15">
        <v>0.94499999999999995</v>
      </c>
      <c r="I12" s="13">
        <f t="shared" si="6"/>
        <v>1.1077417300156467</v>
      </c>
      <c r="J12" s="13">
        <f t="shared" si="5"/>
        <v>97.495650000000012</v>
      </c>
    </row>
    <row r="13" spans="2:12" ht="15.75">
      <c r="B13" s="12">
        <v>139</v>
      </c>
      <c r="C13" s="13">
        <v>12</v>
      </c>
      <c r="D13" s="13">
        <f t="shared" si="0"/>
        <v>1668</v>
      </c>
      <c r="E13" s="13">
        <f t="shared" si="1"/>
        <v>144</v>
      </c>
      <c r="F13" s="13">
        <f t="shared" si="3"/>
        <v>108.99000000000001</v>
      </c>
      <c r="G13" s="15">
        <f t="shared" si="2"/>
        <v>1.2753463620515642</v>
      </c>
      <c r="H13" s="15">
        <v>0.94499999999999995</v>
      </c>
      <c r="I13" s="13">
        <f t="shared" si="6"/>
        <v>1.3495728698958351</v>
      </c>
      <c r="J13" s="13">
        <f t="shared" si="5"/>
        <v>102.99555000000001</v>
      </c>
    </row>
    <row r="14" spans="2:12" ht="15.75">
      <c r="B14" s="8">
        <v>102</v>
      </c>
      <c r="C14" s="13">
        <v>13</v>
      </c>
      <c r="D14" s="13">
        <f t="shared" si="0"/>
        <v>1326</v>
      </c>
      <c r="E14" s="13">
        <f t="shared" si="1"/>
        <v>169</v>
      </c>
      <c r="F14" s="13">
        <f t="shared" si="3"/>
        <v>114.81</v>
      </c>
      <c r="G14" s="13">
        <f t="shared" si="2"/>
        <v>0.888424353279331</v>
      </c>
      <c r="H14" s="13">
        <v>0.96199999999999997</v>
      </c>
      <c r="I14" s="13">
        <f t="shared" si="6"/>
        <v>0.92351803875190341</v>
      </c>
      <c r="J14" s="13">
        <f t="shared" si="5"/>
        <v>110.44722</v>
      </c>
    </row>
    <row r="15" spans="2:12" ht="15.75">
      <c r="B15" s="8">
        <v>70</v>
      </c>
      <c r="C15" s="13">
        <v>14</v>
      </c>
      <c r="D15" s="13">
        <f t="shared" si="0"/>
        <v>980</v>
      </c>
      <c r="E15" s="13">
        <f t="shared" si="1"/>
        <v>196</v>
      </c>
      <c r="F15" s="13">
        <f t="shared" si="3"/>
        <v>120.63</v>
      </c>
      <c r="G15" s="13">
        <f t="shared" si="2"/>
        <v>0.58028682748901605</v>
      </c>
      <c r="H15" s="13">
        <v>0.96199999999999997</v>
      </c>
      <c r="I15" s="13">
        <f t="shared" si="6"/>
        <v>0.60320876038359261</v>
      </c>
      <c r="J15" s="13">
        <f t="shared" si="5"/>
        <v>116.04605999999998</v>
      </c>
    </row>
    <row r="16" spans="2:12" ht="15.75">
      <c r="B16" s="8">
        <v>135</v>
      </c>
      <c r="C16" s="13">
        <v>15</v>
      </c>
      <c r="D16" s="13">
        <f t="shared" si="0"/>
        <v>2025</v>
      </c>
      <c r="E16" s="13">
        <f t="shared" si="1"/>
        <v>225</v>
      </c>
      <c r="F16" s="13">
        <f t="shared" si="3"/>
        <v>126.45000000000002</v>
      </c>
      <c r="G16" s="13">
        <f t="shared" si="2"/>
        <v>1.0676156583629892</v>
      </c>
      <c r="H16" s="13">
        <v>0.96199999999999997</v>
      </c>
      <c r="I16" s="13">
        <f t="shared" si="6"/>
        <v>1.1097875866559139</v>
      </c>
      <c r="J16" s="13">
        <f t="shared" si="5"/>
        <v>121.64490000000002</v>
      </c>
    </row>
    <row r="17" spans="1:10" ht="15.75">
      <c r="B17" s="8">
        <v>174</v>
      </c>
      <c r="C17" s="13">
        <v>16</v>
      </c>
      <c r="D17" s="13">
        <f t="shared" si="0"/>
        <v>2784</v>
      </c>
      <c r="E17" s="13">
        <f t="shared" si="1"/>
        <v>256</v>
      </c>
      <c r="F17" s="13">
        <f t="shared" si="3"/>
        <v>132.27000000000001</v>
      </c>
      <c r="G17" s="13">
        <f t="shared" si="2"/>
        <v>1.3154910410523928</v>
      </c>
      <c r="H17" s="13">
        <v>0.96199999999999997</v>
      </c>
      <c r="I17" s="13">
        <f t="shared" si="6"/>
        <v>1.367454304628267</v>
      </c>
      <c r="J17" s="13">
        <f t="shared" si="5"/>
        <v>127.24374</v>
      </c>
    </row>
    <row r="18" spans="1:10" ht="15.75">
      <c r="A18" s="2" t="s">
        <v>2</v>
      </c>
      <c r="B18" s="13">
        <f>SUM(B2:B17)</f>
        <v>1418</v>
      </c>
      <c r="C18" s="13"/>
      <c r="D18" s="13">
        <f>SUM(D2:D17)</f>
        <v>14032</v>
      </c>
      <c r="E18" s="13">
        <f>SUM(E2:E17)</f>
        <v>1496</v>
      </c>
      <c r="F18" s="13"/>
      <c r="G18" s="13"/>
      <c r="H18" s="13"/>
      <c r="I18" s="13"/>
      <c r="J18" s="13"/>
    </row>
    <row r="19" spans="1:10">
      <c r="A19" s="2" t="s">
        <v>3</v>
      </c>
      <c r="B19" s="9" t="s">
        <v>18</v>
      </c>
    </row>
    <row r="21" spans="1:10">
      <c r="B21">
        <v>39.15</v>
      </c>
    </row>
    <row r="22" spans="1:10">
      <c r="B22">
        <v>5.82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" sqref="C3:C6"/>
    </sheetView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:B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Feuil5</vt:lpstr>
      <vt:lpstr>Feuil6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HoC</cp:lastModifiedBy>
  <dcterms:created xsi:type="dcterms:W3CDTF">2022-12-02T17:59:55Z</dcterms:created>
  <dcterms:modified xsi:type="dcterms:W3CDTF">2022-12-03T12:46:18Z</dcterms:modified>
</cp:coreProperties>
</file>