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2"/>
  </bookViews>
  <sheets>
    <sheet name="Global (3)" sheetId="12" state="hidden" r:id="rId1"/>
    <sheet name="Saisie Note" sheetId="2" state="hidden" r:id="rId2"/>
    <sheet name="P.V  Juin" sheetId="1" r:id="rId3"/>
    <sheet name="Global" sheetId="5" state="hidden" r:id="rId4"/>
    <sheet name="Relevé de Notes" sheetId="4" state="hidden" r:id="rId5"/>
    <sheet name="attest" sheetId="8" state="hidden" r:id="rId6"/>
    <sheet name="Admis+Dettes" sheetId="13" r:id="rId7"/>
  </sheets>
  <definedNames>
    <definedName name="_xlnm._FilterDatabase" localSheetId="3" hidden="1">Global!$A$13:$BI$13</definedName>
    <definedName name="_xlnm._FilterDatabase" localSheetId="0" hidden="1">'Global (3)'!$A$13:$G$16</definedName>
    <definedName name="_xlnm.Print_Area" localSheetId="6">'Admis+Dettes'!$A$1:$BD$41</definedName>
    <definedName name="_xlnm.Print_Area" localSheetId="5">attest!$A$1:$I$45</definedName>
    <definedName name="_xlnm.Print_Area" localSheetId="0">'Global (3)'!$A$1:$I$46</definedName>
    <definedName name="_xlnm.Print_Area" localSheetId="2">'P.V  Juin'!$A$1:$BF$42</definedName>
    <definedName name="_xlnm.Print_Area" localSheetId="4">'Relevé de Notes'!$A$1:$P$33</definedName>
  </definedNames>
  <calcPr calcId="125725"/>
</workbook>
</file>

<file path=xl/calcChain.xml><?xml version="1.0" encoding="utf-8"?>
<calcChain xmlns="http://schemas.openxmlformats.org/spreadsheetml/2006/main">
  <c r="BF37" i="1"/>
  <c r="BF36"/>
  <c r="BF35"/>
  <c r="BF31"/>
  <c r="BF26"/>
  <c r="BF23"/>
  <c r="BF19"/>
  <c r="Z34" i="2"/>
  <c r="AD33" i="13" l="1"/>
  <c r="AE20"/>
  <c r="AE22"/>
  <c r="AE24"/>
  <c r="AE26"/>
  <c r="AE28"/>
  <c r="AE30"/>
  <c r="AD41" i="1"/>
  <c r="AA20" i="13"/>
  <c r="AA21"/>
  <c r="AA22"/>
  <c r="AA23"/>
  <c r="AA24"/>
  <c r="AA25"/>
  <c r="AA26"/>
  <c r="AA27"/>
  <c r="AA28"/>
  <c r="AA29"/>
  <c r="AA30"/>
  <c r="AA19"/>
  <c r="S20"/>
  <c r="S21"/>
  <c r="S22"/>
  <c r="S23"/>
  <c r="S24"/>
  <c r="S25"/>
  <c r="S26"/>
  <c r="S27"/>
  <c r="S28"/>
  <c r="S29"/>
  <c r="S30"/>
  <c r="S19"/>
  <c r="M25"/>
  <c r="AC25" s="1"/>
  <c r="M26"/>
  <c r="M27"/>
  <c r="M28"/>
  <c r="M29"/>
  <c r="M30"/>
  <c r="M20"/>
  <c r="AC20" s="1"/>
  <c r="M21"/>
  <c r="AC21" s="1"/>
  <c r="M22"/>
  <c r="M23"/>
  <c r="M24"/>
  <c r="M19"/>
  <c r="AC22"/>
  <c r="BD22" s="1"/>
  <c r="AC23"/>
  <c r="AC24"/>
  <c r="BD24" s="1"/>
  <c r="AC26"/>
  <c r="AC27"/>
  <c r="AD27" s="1"/>
  <c r="AC28"/>
  <c r="BD28" s="1"/>
  <c r="AC29"/>
  <c r="AD29" s="1"/>
  <c r="AC30"/>
  <c r="BD30" s="1"/>
  <c r="AE29" l="1"/>
  <c r="AE27"/>
  <c r="AE25"/>
  <c r="AE23"/>
  <c r="AD21"/>
  <c r="AE21"/>
  <c r="AD20"/>
  <c r="BD20"/>
  <c r="BD26"/>
  <c r="AC19"/>
  <c r="AD28"/>
  <c r="AD30"/>
  <c r="AF17" i="2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J38" i="1" s="1"/>
  <c r="AF42" i="2"/>
  <c r="U14" i="1"/>
  <c r="U15" i="5" s="1"/>
  <c r="U15" i="1"/>
  <c r="U16"/>
  <c r="U17" i="5" s="1"/>
  <c r="U17" i="1"/>
  <c r="U18" i="5" s="1"/>
  <c r="U18" i="1"/>
  <c r="U19" i="5" s="1"/>
  <c r="U19" i="1"/>
  <c r="U20"/>
  <c r="U21" i="5" s="1"/>
  <c r="U21" i="1"/>
  <c r="U22"/>
  <c r="U23" i="5" s="1"/>
  <c r="U23" i="1"/>
  <c r="U24"/>
  <c r="U25" i="5" s="1"/>
  <c r="U25" i="1"/>
  <c r="U26"/>
  <c r="U27" i="5" s="1"/>
  <c r="U27" i="1"/>
  <c r="U28"/>
  <c r="U29" i="5" s="1"/>
  <c r="U29" i="1"/>
  <c r="U30"/>
  <c r="U31" i="5" s="1"/>
  <c r="U31" i="1"/>
  <c r="U32"/>
  <c r="U33" i="5" s="1"/>
  <c r="U33" i="1"/>
  <c r="U34"/>
  <c r="U35" i="5" s="1"/>
  <c r="U35" i="1"/>
  <c r="U36"/>
  <c r="U37"/>
  <c r="U38"/>
  <c r="U39"/>
  <c r="U45" i="5"/>
  <c r="A13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G13"/>
  <c r="A14"/>
  <c r="B14"/>
  <c r="C14"/>
  <c r="D14"/>
  <c r="E14"/>
  <c r="F14"/>
  <c r="BH14"/>
  <c r="BI14"/>
  <c r="B15"/>
  <c r="C15"/>
  <c r="D15"/>
  <c r="E15"/>
  <c r="F15"/>
  <c r="BH15"/>
  <c r="BI15"/>
  <c r="B16"/>
  <c r="C16"/>
  <c r="D16"/>
  <c r="E16"/>
  <c r="F16"/>
  <c r="BH16"/>
  <c r="BI16"/>
  <c r="B17"/>
  <c r="C17"/>
  <c r="D17"/>
  <c r="E17"/>
  <c r="F17"/>
  <c r="BH17"/>
  <c r="BI17"/>
  <c r="B18"/>
  <c r="C18"/>
  <c r="D18"/>
  <c r="E18"/>
  <c r="F18"/>
  <c r="BH18"/>
  <c r="BI18"/>
  <c r="B19"/>
  <c r="C19"/>
  <c r="D19"/>
  <c r="E19"/>
  <c r="F19"/>
  <c r="BH19"/>
  <c r="BI19"/>
  <c r="B20"/>
  <c r="C20"/>
  <c r="D20"/>
  <c r="E20"/>
  <c r="F20"/>
  <c r="BH20"/>
  <c r="BI20"/>
  <c r="B21"/>
  <c r="C21"/>
  <c r="D21"/>
  <c r="E21"/>
  <c r="F21"/>
  <c r="BH21"/>
  <c r="BI21"/>
  <c r="B22"/>
  <c r="C22"/>
  <c r="D22"/>
  <c r="E22"/>
  <c r="F22"/>
  <c r="BH22"/>
  <c r="BI22"/>
  <c r="B23"/>
  <c r="C23"/>
  <c r="D23"/>
  <c r="E23"/>
  <c r="F23"/>
  <c r="BH23"/>
  <c r="BI23"/>
  <c r="B24"/>
  <c r="C24"/>
  <c r="D24"/>
  <c r="E24"/>
  <c r="F24"/>
  <c r="BH24"/>
  <c r="BI24"/>
  <c r="B25"/>
  <c r="C25"/>
  <c r="D25"/>
  <c r="E25"/>
  <c r="F25"/>
  <c r="BH25"/>
  <c r="BI25"/>
  <c r="B26"/>
  <c r="C26"/>
  <c r="D26"/>
  <c r="E26"/>
  <c r="F26"/>
  <c r="BH26"/>
  <c r="BI26"/>
  <c r="B27"/>
  <c r="C27"/>
  <c r="D27"/>
  <c r="E27"/>
  <c r="F27"/>
  <c r="BH27"/>
  <c r="BI27"/>
  <c r="B28"/>
  <c r="C28"/>
  <c r="D28"/>
  <c r="E28"/>
  <c r="F28"/>
  <c r="BH28"/>
  <c r="BI28"/>
  <c r="B29"/>
  <c r="C29"/>
  <c r="D29"/>
  <c r="E29"/>
  <c r="F29"/>
  <c r="BH29"/>
  <c r="BI29"/>
  <c r="B30"/>
  <c r="C30"/>
  <c r="D30"/>
  <c r="E30"/>
  <c r="F30"/>
  <c r="BH30"/>
  <c r="BI30"/>
  <c r="B31"/>
  <c r="C31"/>
  <c r="D31"/>
  <c r="E31"/>
  <c r="F31"/>
  <c r="BH31"/>
  <c r="BI31"/>
  <c r="B32"/>
  <c r="C32"/>
  <c r="D32"/>
  <c r="E32"/>
  <c r="F32"/>
  <c r="BH32"/>
  <c r="BI32"/>
  <c r="B33"/>
  <c r="C33"/>
  <c r="D33"/>
  <c r="E33"/>
  <c r="F33"/>
  <c r="BH33"/>
  <c r="BI33"/>
  <c r="B34"/>
  <c r="C34"/>
  <c r="D34"/>
  <c r="E34"/>
  <c r="F34"/>
  <c r="BH34"/>
  <c r="BI34"/>
  <c r="B35"/>
  <c r="C35"/>
  <c r="D35"/>
  <c r="E35"/>
  <c r="F35"/>
  <c r="BH35"/>
  <c r="BI35"/>
  <c r="B36"/>
  <c r="C36"/>
  <c r="D36"/>
  <c r="E36"/>
  <c r="F36"/>
  <c r="BH36"/>
  <c r="BI36"/>
  <c r="B37"/>
  <c r="C37"/>
  <c r="D37"/>
  <c r="E37"/>
  <c r="F37"/>
  <c r="BH37"/>
  <c r="BI37"/>
  <c r="B38"/>
  <c r="C38"/>
  <c r="D38"/>
  <c r="E38"/>
  <c r="F38"/>
  <c r="BH38"/>
  <c r="BI38"/>
  <c r="B39"/>
  <c r="C39"/>
  <c r="D39"/>
  <c r="E39"/>
  <c r="F39"/>
  <c r="BH39"/>
  <c r="BI39"/>
  <c r="B40"/>
  <c r="C40"/>
  <c r="D40"/>
  <c r="E40"/>
  <c r="F40"/>
  <c r="BH40"/>
  <c r="BI40"/>
  <c r="B41"/>
  <c r="C41"/>
  <c r="D41"/>
  <c r="E41"/>
  <c r="F41"/>
  <c r="BH41"/>
  <c r="BI41"/>
  <c r="B42"/>
  <c r="C42"/>
  <c r="D42"/>
  <c r="E42"/>
  <c r="F42"/>
  <c r="BH42"/>
  <c r="BI42"/>
  <c r="B43"/>
  <c r="C43"/>
  <c r="D43"/>
  <c r="E43"/>
  <c r="F43"/>
  <c r="BH43"/>
  <c r="BI43"/>
  <c r="B44"/>
  <c r="C44"/>
  <c r="D44"/>
  <c r="E44"/>
  <c r="F44"/>
  <c r="BH44"/>
  <c r="BI44"/>
  <c r="B45"/>
  <c r="C45"/>
  <c r="D45"/>
  <c r="E45"/>
  <c r="F45"/>
  <c r="BH45"/>
  <c r="BI45"/>
  <c r="B46"/>
  <c r="C46"/>
  <c r="D46"/>
  <c r="E46"/>
  <c r="F46"/>
  <c r="BH46"/>
  <c r="BI46"/>
  <c r="V37" i="1"/>
  <c r="V38" i="5" s="1"/>
  <c r="Y37" i="1"/>
  <c r="Z37" s="1"/>
  <c r="Z38" i="5" s="1"/>
  <c r="AN37" i="1"/>
  <c r="AN38" i="5" s="1"/>
  <c r="AP37" i="1"/>
  <c r="AP38" i="5" s="1"/>
  <c r="AT37" i="1"/>
  <c r="AT38" i="5" s="1"/>
  <c r="AX37" i="1"/>
  <c r="AX38" i="5" s="1"/>
  <c r="V38" i="1"/>
  <c r="V39" i="5" s="1"/>
  <c r="Y38" i="1"/>
  <c r="Z38" s="1"/>
  <c r="Z39" i="5" s="1"/>
  <c r="AN38" i="1"/>
  <c r="AN39" i="5" s="1"/>
  <c r="AP38" i="1"/>
  <c r="AP39" i="5" s="1"/>
  <c r="AT38" i="1"/>
  <c r="AT39" i="5" s="1"/>
  <c r="AX38" i="1"/>
  <c r="AX39" i="5" s="1"/>
  <c r="U40"/>
  <c r="Y39" i="1"/>
  <c r="Y40" i="5" s="1"/>
  <c r="AN39" i="1"/>
  <c r="AN40" i="5" s="1"/>
  <c r="AP39" i="1"/>
  <c r="AP40" i="5" s="1"/>
  <c r="AT39" i="1"/>
  <c r="AT40" i="5" s="1"/>
  <c r="AX39" i="1"/>
  <c r="AX40" i="5" s="1"/>
  <c r="U41"/>
  <c r="Y41"/>
  <c r="AO41"/>
  <c r="AP41"/>
  <c r="AT41"/>
  <c r="AX41"/>
  <c r="U42"/>
  <c r="Y42"/>
  <c r="AO42"/>
  <c r="AQ42"/>
  <c r="AU42"/>
  <c r="AY42"/>
  <c r="U43"/>
  <c r="Y43"/>
  <c r="AQ43"/>
  <c r="AU43"/>
  <c r="AY43"/>
  <c r="AO44"/>
  <c r="Y45"/>
  <c r="AQ45"/>
  <c r="AU45"/>
  <c r="AY45"/>
  <c r="AO46"/>
  <c r="Y14" i="1"/>
  <c r="Y15" i="5" s="1"/>
  <c r="AN14" i="1"/>
  <c r="AN15" i="5" s="1"/>
  <c r="AP14" i="1"/>
  <c r="AP15" i="5" s="1"/>
  <c r="AT14" i="1"/>
  <c r="AT15" i="5" s="1"/>
  <c r="AX14" i="1"/>
  <c r="AX15" i="5" s="1"/>
  <c r="U16"/>
  <c r="Y15" i="1"/>
  <c r="Y16" i="5" s="1"/>
  <c r="AN15" i="1"/>
  <c r="AP15"/>
  <c r="AT15"/>
  <c r="AV15" s="1"/>
  <c r="AX15"/>
  <c r="AZ15" s="1"/>
  <c r="Y16"/>
  <c r="Y17" i="5" s="1"/>
  <c r="AN16" i="1"/>
  <c r="AP16"/>
  <c r="AT16"/>
  <c r="AV16" s="1"/>
  <c r="AX16"/>
  <c r="AZ16" s="1"/>
  <c r="Y17"/>
  <c r="Y18" i="5" s="1"/>
  <c r="AN17" i="1"/>
  <c r="AP17"/>
  <c r="AT17"/>
  <c r="AX17"/>
  <c r="Y18"/>
  <c r="Y19" i="5" s="1"/>
  <c r="AN18" i="1"/>
  <c r="AP18"/>
  <c r="AT18"/>
  <c r="AV18" s="1"/>
  <c r="AX18"/>
  <c r="AZ18" s="1"/>
  <c r="U20" i="5"/>
  <c r="Y19" i="1"/>
  <c r="Y20" i="5" s="1"/>
  <c r="AN19" i="1"/>
  <c r="AP19"/>
  <c r="AT19"/>
  <c r="AX19"/>
  <c r="Y20"/>
  <c r="Y21" i="5" s="1"/>
  <c r="AN20" i="1"/>
  <c r="AP20"/>
  <c r="AT20"/>
  <c r="AV20" s="1"/>
  <c r="AX20"/>
  <c r="AZ20" s="1"/>
  <c r="U22" i="5"/>
  <c r="Y21" i="1"/>
  <c r="Y22" i="5" s="1"/>
  <c r="AN21" i="1"/>
  <c r="AP21"/>
  <c r="AT21"/>
  <c r="AX21"/>
  <c r="Y22"/>
  <c r="Y23" i="5" s="1"/>
  <c r="AN22" i="1"/>
  <c r="AP22"/>
  <c r="AT22"/>
  <c r="AV22" s="1"/>
  <c r="AX22"/>
  <c r="AZ22" s="1"/>
  <c r="U24" i="5"/>
  <c r="Y23" i="1"/>
  <c r="Y24" i="5" s="1"/>
  <c r="AN23" i="1"/>
  <c r="AP23"/>
  <c r="AT23"/>
  <c r="AX23"/>
  <c r="Y24"/>
  <c r="Y25" i="5" s="1"/>
  <c r="AN24" i="1"/>
  <c r="AP24"/>
  <c r="AT24"/>
  <c r="AV24" s="1"/>
  <c r="AX24"/>
  <c r="AZ24" s="1"/>
  <c r="U26" i="5"/>
  <c r="Y25" i="1"/>
  <c r="Y26" i="5" s="1"/>
  <c r="AN25" i="1"/>
  <c r="AP25"/>
  <c r="AT25"/>
  <c r="AX25"/>
  <c r="Y26"/>
  <c r="Y27" i="5" s="1"/>
  <c r="AN26" i="1"/>
  <c r="AP26"/>
  <c r="AT26"/>
  <c r="AV26" s="1"/>
  <c r="AX26"/>
  <c r="AZ26" s="1"/>
  <c r="U28" i="5"/>
  <c r="Y27" i="1"/>
  <c r="Y28" i="5" s="1"/>
  <c r="AN27" i="1"/>
  <c r="AP27"/>
  <c r="AT27"/>
  <c r="AX27"/>
  <c r="Y28"/>
  <c r="Y29" i="5" s="1"/>
  <c r="AN28" i="1"/>
  <c r="AP28"/>
  <c r="AT28"/>
  <c r="AV28" s="1"/>
  <c r="AX28"/>
  <c r="AZ28" s="1"/>
  <c r="U30" i="5"/>
  <c r="Y29" i="1"/>
  <c r="Y30" i="5" s="1"/>
  <c r="AN29" i="1"/>
  <c r="AP29"/>
  <c r="AT29"/>
  <c r="AX29"/>
  <c r="Y30"/>
  <c r="Y31" i="5" s="1"/>
  <c r="AN30" i="1"/>
  <c r="AP30"/>
  <c r="AT30"/>
  <c r="AV30" s="1"/>
  <c r="AX30"/>
  <c r="AZ30" s="1"/>
  <c r="U32" i="5"/>
  <c r="Y31" i="1"/>
  <c r="Y32" i="5" s="1"/>
  <c r="AN31" i="1"/>
  <c r="AP31"/>
  <c r="AT31"/>
  <c r="AX31"/>
  <c r="Y32"/>
  <c r="Y33" i="5" s="1"/>
  <c r="AN32" i="1"/>
  <c r="AP32"/>
  <c r="AT32"/>
  <c r="AV32" s="1"/>
  <c r="AX32"/>
  <c r="AZ32" s="1"/>
  <c r="U34" i="5"/>
  <c r="Y33" i="1"/>
  <c r="Y34" i="5" s="1"/>
  <c r="AN33" i="1"/>
  <c r="AP33"/>
  <c r="AT33"/>
  <c r="AX33"/>
  <c r="Y34"/>
  <c r="Y35" i="5" s="1"/>
  <c r="AN34" i="1"/>
  <c r="AP34"/>
  <c r="AT34"/>
  <c r="AX34"/>
  <c r="AX35" i="5" s="1"/>
  <c r="W35" i="1"/>
  <c r="Y35"/>
  <c r="AA35" s="1"/>
  <c r="AN35"/>
  <c r="AN36" i="5" s="1"/>
  <c r="AP35" i="1"/>
  <c r="AP36" i="5" s="1"/>
  <c r="AT35" i="1"/>
  <c r="AT36" i="5" s="1"/>
  <c r="AX35" i="1"/>
  <c r="AX36" i="5" s="1"/>
  <c r="Y36" i="1"/>
  <c r="AN36"/>
  <c r="AN37" i="5" s="1"/>
  <c r="AP36" i="1"/>
  <c r="AP37" i="5" s="1"/>
  <c r="AT36" i="1"/>
  <c r="AT37" i="5" s="1"/>
  <c r="AX36" i="1"/>
  <c r="AX37" i="5" s="1"/>
  <c r="H40" i="2"/>
  <c r="G37" i="1" s="1"/>
  <c r="K40" i="2"/>
  <c r="I37" i="1" s="1"/>
  <c r="N40" i="2"/>
  <c r="K37" i="1" s="1"/>
  <c r="P40" i="2"/>
  <c r="O37" i="1" s="1"/>
  <c r="R40" i="2"/>
  <c r="Q37" i="1" s="1"/>
  <c r="T40" i="2"/>
  <c r="V40"/>
  <c r="Z40"/>
  <c r="AF37" i="1" s="1"/>
  <c r="AC40" i="2"/>
  <c r="AH37" i="1" s="1"/>
  <c r="AJ37"/>
  <c r="H41" i="2"/>
  <c r="G38" i="1" s="1"/>
  <c r="K41" i="2"/>
  <c r="I38" i="1" s="1"/>
  <c r="N41" i="2"/>
  <c r="K38" i="1" s="1"/>
  <c r="P41" i="2"/>
  <c r="O38" i="1" s="1"/>
  <c r="R41" i="2"/>
  <c r="Q38" i="1" s="1"/>
  <c r="T41" i="2"/>
  <c r="V41"/>
  <c r="AF38" i="1"/>
  <c r="AC41" i="2"/>
  <c r="AH38" i="1" s="1"/>
  <c r="H42" i="2"/>
  <c r="G39" i="1" s="1"/>
  <c r="K42" i="2"/>
  <c r="I39" i="1" s="1"/>
  <c r="N42" i="2"/>
  <c r="K39" i="1" s="1"/>
  <c r="P42" i="2"/>
  <c r="O39" i="1" s="1"/>
  <c r="R42" i="2"/>
  <c r="Q39" i="1" s="1"/>
  <c r="T42" i="2"/>
  <c r="V42"/>
  <c r="Z42"/>
  <c r="AF39" i="1" s="1"/>
  <c r="AC42" i="2"/>
  <c r="AH39" i="1" s="1"/>
  <c r="AJ39"/>
  <c r="Q43" i="5"/>
  <c r="H45"/>
  <c r="Q45"/>
  <c r="H39" i="2"/>
  <c r="AJ33" i="1"/>
  <c r="AJ34"/>
  <c r="AJ35"/>
  <c r="AJ36"/>
  <c r="N22" i="2"/>
  <c r="N24"/>
  <c r="N25"/>
  <c r="N26"/>
  <c r="N28"/>
  <c r="N29"/>
  <c r="N31"/>
  <c r="N34"/>
  <c r="N36"/>
  <c r="N38"/>
  <c r="K22"/>
  <c r="K25"/>
  <c r="K26"/>
  <c r="K28"/>
  <c r="K29"/>
  <c r="K31"/>
  <c r="K34"/>
  <c r="K36"/>
  <c r="K38"/>
  <c r="K39"/>
  <c r="H20"/>
  <c r="G17" i="1" s="1"/>
  <c r="H21" i="2"/>
  <c r="G18" i="1" s="1"/>
  <c r="H22" i="2"/>
  <c r="G19" i="1" s="1"/>
  <c r="H23" i="2"/>
  <c r="G20" i="1" s="1"/>
  <c r="H24" i="2"/>
  <c r="G21" i="1" s="1"/>
  <c r="H25" i="2"/>
  <c r="G22" i="1" s="1"/>
  <c r="H26" i="2"/>
  <c r="G23" i="1" s="1"/>
  <c r="H27" i="2"/>
  <c r="G24" i="1" s="1"/>
  <c r="H28" i="2"/>
  <c r="G25" i="1" s="1"/>
  <c r="H29" i="2"/>
  <c r="G26" i="1" s="1"/>
  <c r="H30" i="2"/>
  <c r="G27" i="1" s="1"/>
  <c r="H31" i="2"/>
  <c r="G28" i="1" s="1"/>
  <c r="H32" i="2"/>
  <c r="G29" i="1" s="1"/>
  <c r="H33" i="2"/>
  <c r="G30" i="1" s="1"/>
  <c r="H34" i="2"/>
  <c r="G31" i="1" s="1"/>
  <c r="H35" i="2"/>
  <c r="G32" i="1" s="1"/>
  <c r="H36" i="2"/>
  <c r="G33" i="1" s="1"/>
  <c r="H37" i="2"/>
  <c r="G34" i="1" s="1"/>
  <c r="H38" i="2"/>
  <c r="G35" i="1" s="1"/>
  <c r="AD19" i="13" l="1"/>
  <c r="AE19"/>
  <c r="I36" i="1"/>
  <c r="I34"/>
  <c r="I32"/>
  <c r="I30"/>
  <c r="I28"/>
  <c r="I26"/>
  <c r="I24"/>
  <c r="I22"/>
  <c r="I20"/>
  <c r="I18"/>
  <c r="K35"/>
  <c r="K33"/>
  <c r="K31"/>
  <c r="K29"/>
  <c r="K27"/>
  <c r="K25"/>
  <c r="K23"/>
  <c r="K21"/>
  <c r="K19"/>
  <c r="K17"/>
  <c r="I45" i="5"/>
  <c r="I43"/>
  <c r="I35" i="1"/>
  <c r="I33"/>
  <c r="I31"/>
  <c r="I29"/>
  <c r="I27"/>
  <c r="I25"/>
  <c r="I23"/>
  <c r="I21"/>
  <c r="I19"/>
  <c r="I17"/>
  <c r="K45" i="5"/>
  <c r="K43"/>
  <c r="K34" i="1"/>
  <c r="K32"/>
  <c r="K30"/>
  <c r="K28"/>
  <c r="K26"/>
  <c r="K24"/>
  <c r="K22"/>
  <c r="K20"/>
  <c r="K18"/>
  <c r="AA41" i="5"/>
  <c r="W41"/>
  <c r="AZ39" i="1"/>
  <c r="AZ40" i="5" s="1"/>
  <c r="AV39" i="1"/>
  <c r="AV40" i="5" s="1"/>
  <c r="AA39" i="1"/>
  <c r="AA40" i="5" s="1"/>
  <c r="W39" i="1"/>
  <c r="W40" i="5" s="1"/>
  <c r="AA20" i="1"/>
  <c r="AA21" i="5" s="1"/>
  <c r="W20" i="1"/>
  <c r="W21" i="5" s="1"/>
  <c r="AR18" i="1"/>
  <c r="AR19" i="5" s="1"/>
  <c r="AA43"/>
  <c r="W43"/>
  <c r="AZ41"/>
  <c r="AV41"/>
  <c r="AB41"/>
  <c r="Z41"/>
  <c r="X41"/>
  <c r="V41"/>
  <c r="BA39" i="1"/>
  <c r="AY39"/>
  <c r="AY40" i="5" s="1"/>
  <c r="AW39" i="1"/>
  <c r="AW40" i="5" s="1"/>
  <c r="AU39" i="1"/>
  <c r="AU40" i="5" s="1"/>
  <c r="AR39" i="1"/>
  <c r="AR40" i="5" s="1"/>
  <c r="AA28" i="1"/>
  <c r="AA29" i="5" s="1"/>
  <c r="W28" i="1"/>
  <c r="W29" i="5" s="1"/>
  <c r="AR26" i="1"/>
  <c r="AR27" i="5" s="1"/>
  <c r="AA24" i="1"/>
  <c r="AA25" i="5" s="1"/>
  <c r="W24" i="1"/>
  <c r="W25" i="5" s="1"/>
  <c r="AR22" i="1"/>
  <c r="AR23" i="5" s="1"/>
  <c r="AA22" i="1"/>
  <c r="AA23" i="5" s="1"/>
  <c r="W22" i="1"/>
  <c r="W23" i="5" s="1"/>
  <c r="AR20" i="1"/>
  <c r="AR21" i="5" s="1"/>
  <c r="AB20" i="1"/>
  <c r="AB21" i="5" s="1"/>
  <c r="Z20" i="1"/>
  <c r="Z21" i="5" s="1"/>
  <c r="X20" i="1"/>
  <c r="X21" i="5" s="1"/>
  <c r="V20" i="1"/>
  <c r="V21" i="5" s="1"/>
  <c r="AA19" i="1"/>
  <c r="AA20" i="5" s="1"/>
  <c r="W19" i="1"/>
  <c r="W20" i="5" s="1"/>
  <c r="AQ39" i="1"/>
  <c r="AQ40" i="5" s="1"/>
  <c r="AO39" i="1"/>
  <c r="AO40" i="5" s="1"/>
  <c r="AB39" i="1"/>
  <c r="AB40" i="5" s="1"/>
  <c r="Z39" i="1"/>
  <c r="Z40" i="5" s="1"/>
  <c r="X39" i="1"/>
  <c r="X40" i="5" s="1"/>
  <c r="V39" i="1"/>
  <c r="V40" i="5" s="1"/>
  <c r="AZ38" i="1"/>
  <c r="AZ39" i="5" s="1"/>
  <c r="AV38" i="1"/>
  <c r="AV39" i="5" s="1"/>
  <c r="AR38" i="1"/>
  <c r="AR39" i="5" s="1"/>
  <c r="AA45"/>
  <c r="AZ35" i="1"/>
  <c r="AZ36" i="5" s="1"/>
  <c r="AV35" i="1"/>
  <c r="AV36" i="5" s="1"/>
  <c r="AR35" i="1"/>
  <c r="AR36" i="5" s="1"/>
  <c r="AY35" i="1"/>
  <c r="AY36" i="5" s="1"/>
  <c r="AU35" i="1"/>
  <c r="AU36" i="5" s="1"/>
  <c r="AQ35" i="1"/>
  <c r="AQ36" i="5" s="1"/>
  <c r="AO35" i="1"/>
  <c r="AO36" i="5" s="1"/>
  <c r="AZ34" i="1"/>
  <c r="AZ35" i="5" s="1"/>
  <c r="W45"/>
  <c r="AA32" i="1"/>
  <c r="AA33" i="5" s="1"/>
  <c r="W32" i="1"/>
  <c r="W33" i="5" s="1"/>
  <c r="AR30" i="1"/>
  <c r="AR31" i="5" s="1"/>
  <c r="AA30" i="1"/>
  <c r="AA31" i="5" s="1"/>
  <c r="W30" i="1"/>
  <c r="W31" i="5" s="1"/>
  <c r="AR28" i="1"/>
  <c r="AR29" i="5" s="1"/>
  <c r="AB28" i="1"/>
  <c r="AB29" i="5" s="1"/>
  <c r="Z28" i="1"/>
  <c r="Z29" i="5" s="1"/>
  <c r="X28" i="1"/>
  <c r="X29" i="5" s="1"/>
  <c r="V28" i="1"/>
  <c r="V29" i="5" s="1"/>
  <c r="AA27" i="1"/>
  <c r="AA28" i="5" s="1"/>
  <c r="W27" i="1"/>
  <c r="W28" i="5" s="1"/>
  <c r="AA16" i="1"/>
  <c r="AA17" i="5" s="1"/>
  <c r="W16" i="1"/>
  <c r="W17" i="5" s="1"/>
  <c r="AR15" i="1"/>
  <c r="AA15"/>
  <c r="AA16" i="5" s="1"/>
  <c r="W15" i="1"/>
  <c r="W16" i="5" s="1"/>
  <c r="AZ14" i="1"/>
  <c r="AZ15" i="5" s="1"/>
  <c r="AV14" i="1"/>
  <c r="AV15" i="5" s="1"/>
  <c r="AR14" i="1"/>
  <c r="AR15" i="5" s="1"/>
  <c r="AR32" i="1"/>
  <c r="AR33" i="5" s="1"/>
  <c r="AB32" i="1"/>
  <c r="AB33" i="5" s="1"/>
  <c r="Z32" i="1"/>
  <c r="Z33" i="5" s="1"/>
  <c r="X32" i="1"/>
  <c r="X33" i="5" s="1"/>
  <c r="V32" i="1"/>
  <c r="V33" i="5" s="1"/>
  <c r="AA31" i="1"/>
  <c r="AA32" i="5" s="1"/>
  <c r="W31" i="1"/>
  <c r="W32" i="5" s="1"/>
  <c r="AA26" i="1"/>
  <c r="AA27" i="5" s="1"/>
  <c r="W26" i="1"/>
  <c r="W27" i="5" s="1"/>
  <c r="AR24" i="1"/>
  <c r="AR25" i="5" s="1"/>
  <c r="AB24" i="1"/>
  <c r="AB25" i="5" s="1"/>
  <c r="Z24" i="1"/>
  <c r="Z25" i="5" s="1"/>
  <c r="X24" i="1"/>
  <c r="X25" i="5" s="1"/>
  <c r="V24" i="1"/>
  <c r="V25" i="5" s="1"/>
  <c r="AA23" i="1"/>
  <c r="AA24" i="5" s="1"/>
  <c r="W23" i="1"/>
  <c r="W24" i="5" s="1"/>
  <c r="AA18" i="1"/>
  <c r="AA19" i="5" s="1"/>
  <c r="W18" i="1"/>
  <c r="W19" i="5" s="1"/>
  <c r="AR16" i="1"/>
  <c r="AR17" i="5" s="1"/>
  <c r="AB16" i="1"/>
  <c r="AB17" i="5" s="1"/>
  <c r="Z16" i="1"/>
  <c r="Z17" i="5" s="1"/>
  <c r="X16" i="1"/>
  <c r="X17" i="5" s="1"/>
  <c r="V16" i="1"/>
  <c r="V17" i="5" s="1"/>
  <c r="AA14" i="1"/>
  <c r="AA15" i="5" s="1"/>
  <c r="W14" i="1"/>
  <c r="W15" i="5" s="1"/>
  <c r="AB45"/>
  <c r="Z45"/>
  <c r="X45"/>
  <c r="V45"/>
  <c r="AR43"/>
  <c r="AZ37" i="1"/>
  <c r="AZ38" i="5" s="1"/>
  <c r="AV37" i="1"/>
  <c r="AV38" i="5" s="1"/>
  <c r="AR37" i="1"/>
  <c r="AR38" i="5" s="1"/>
  <c r="AZ36" i="1"/>
  <c r="AZ37" i="5" s="1"/>
  <c r="AV36" i="1"/>
  <c r="AV37" i="5" s="1"/>
  <c r="AR36" i="1"/>
  <c r="AR37" i="5" s="1"/>
  <c r="AA34" i="1"/>
  <c r="AA35" i="5" s="1"/>
  <c r="W34" i="1"/>
  <c r="W35" i="5" s="1"/>
  <c r="AA33" i="1"/>
  <c r="AA34" i="5" s="1"/>
  <c r="W33" i="1"/>
  <c r="W34" i="5" s="1"/>
  <c r="AB30" i="1"/>
  <c r="AB31" i="5" s="1"/>
  <c r="Z30" i="1"/>
  <c r="Z31" i="5" s="1"/>
  <c r="X30" i="1"/>
  <c r="X31" i="5" s="1"/>
  <c r="V30" i="1"/>
  <c r="V31" i="5" s="1"/>
  <c r="AA29" i="1"/>
  <c r="AA30" i="5" s="1"/>
  <c r="W29" i="1"/>
  <c r="W30" i="5" s="1"/>
  <c r="AB26" i="1"/>
  <c r="AB27" i="5" s="1"/>
  <c r="Z26" i="1"/>
  <c r="Z27" i="5" s="1"/>
  <c r="X26" i="1"/>
  <c r="X27" i="5" s="1"/>
  <c r="V26" i="1"/>
  <c r="V27" i="5" s="1"/>
  <c r="AA25" i="1"/>
  <c r="AA26" i="5" s="1"/>
  <c r="W25" i="1"/>
  <c r="W26" i="5" s="1"/>
  <c r="AB22" i="1"/>
  <c r="AB23" i="5" s="1"/>
  <c r="Z22" i="1"/>
  <c r="Z23" i="5" s="1"/>
  <c r="X22" i="1"/>
  <c r="X23" i="5" s="1"/>
  <c r="V22" i="1"/>
  <c r="V23" i="5" s="1"/>
  <c r="AA21" i="1"/>
  <c r="AA22" i="5" s="1"/>
  <c r="W21" i="1"/>
  <c r="W22" i="5" s="1"/>
  <c r="AB18" i="1"/>
  <c r="AB19" i="5" s="1"/>
  <c r="Z18" i="1"/>
  <c r="Z19" i="5" s="1"/>
  <c r="X18" i="1"/>
  <c r="X19" i="5" s="1"/>
  <c r="V18" i="1"/>
  <c r="V19" i="5" s="1"/>
  <c r="AA17" i="1"/>
  <c r="AA18" i="5" s="1"/>
  <c r="W17" i="1"/>
  <c r="W18" i="5" s="1"/>
  <c r="AB15" i="1"/>
  <c r="AB16" i="5" s="1"/>
  <c r="Z15" i="1"/>
  <c r="Z16" i="5" s="1"/>
  <c r="X15" i="1"/>
  <c r="X16" i="5" s="1"/>
  <c r="V15" i="1"/>
  <c r="V16" i="5" s="1"/>
  <c r="BA14" i="1"/>
  <c r="AY14"/>
  <c r="AY15" i="5" s="1"/>
  <c r="AW14" i="1"/>
  <c r="AW15" i="5" s="1"/>
  <c r="AU14" i="1"/>
  <c r="AU15" i="5" s="1"/>
  <c r="AQ14" i="1"/>
  <c r="AQ15" i="5" s="1"/>
  <c r="AO14" i="1"/>
  <c r="AO15" i="5" s="1"/>
  <c r="AB14" i="1"/>
  <c r="AB15" i="5" s="1"/>
  <c r="Z14" i="1"/>
  <c r="Z15" i="5" s="1"/>
  <c r="X14" i="1"/>
  <c r="X15" i="5" s="1"/>
  <c r="V14" i="1"/>
  <c r="V15" i="5" s="1"/>
  <c r="AR45"/>
  <c r="AB43"/>
  <c r="Z43"/>
  <c r="X43"/>
  <c r="V43"/>
  <c r="AA42"/>
  <c r="W42"/>
  <c r="BA41"/>
  <c r="AY41"/>
  <c r="AW41"/>
  <c r="AU41"/>
  <c r="AR41"/>
  <c r="BA37" i="1"/>
  <c r="AY37"/>
  <c r="AY38" i="5" s="1"/>
  <c r="AW37" i="1"/>
  <c r="AW38" i="5" s="1"/>
  <c r="AU37" i="1"/>
  <c r="AU38" i="5" s="1"/>
  <c r="AQ37" i="1"/>
  <c r="AQ38" i="5" s="1"/>
  <c r="AO37" i="1"/>
  <c r="AO38" i="5" s="1"/>
  <c r="AA37" i="1"/>
  <c r="AB37" s="1"/>
  <c r="AB38" i="5" s="1"/>
  <c r="W37" i="1"/>
  <c r="X37" s="1"/>
  <c r="X38" i="5" s="1"/>
  <c r="G35"/>
  <c r="H34" i="1"/>
  <c r="H35" i="5" s="1"/>
  <c r="G33"/>
  <c r="H32" i="1"/>
  <c r="H33" i="5" s="1"/>
  <c r="G31"/>
  <c r="H30" i="1"/>
  <c r="H31" i="5" s="1"/>
  <c r="G29"/>
  <c r="H28" i="1"/>
  <c r="H29" i="5" s="1"/>
  <c r="G27"/>
  <c r="H26" i="1"/>
  <c r="H27" i="5" s="1"/>
  <c r="G25"/>
  <c r="H24" i="1"/>
  <c r="H25" i="5" s="1"/>
  <c r="G23"/>
  <c r="H22" i="1"/>
  <c r="H23" i="5" s="1"/>
  <c r="G21"/>
  <c r="H20" i="1"/>
  <c r="H21" i="5" s="1"/>
  <c r="G19"/>
  <c r="H18" i="1"/>
  <c r="H19" i="5" s="1"/>
  <c r="AJ36"/>
  <c r="AK35" i="1"/>
  <c r="AK36" i="5" s="1"/>
  <c r="AK33" i="1"/>
  <c r="AK34" i="5" s="1"/>
  <c r="AJ34"/>
  <c r="AI46"/>
  <c r="AH46"/>
  <c r="Q46"/>
  <c r="R46"/>
  <c r="K46"/>
  <c r="L46"/>
  <c r="G46"/>
  <c r="H46"/>
  <c r="AI44"/>
  <c r="AH44"/>
  <c r="Q44"/>
  <c r="R44"/>
  <c r="K44"/>
  <c r="L44"/>
  <c r="G44"/>
  <c r="H44"/>
  <c r="H35" i="1"/>
  <c r="H36" i="5" s="1"/>
  <c r="G36"/>
  <c r="G34"/>
  <c r="H33" i="1"/>
  <c r="H34" i="5" s="1"/>
  <c r="G32"/>
  <c r="H31" i="1"/>
  <c r="H32" i="5" s="1"/>
  <c r="G30"/>
  <c r="H29" i="1"/>
  <c r="H30" i="5" s="1"/>
  <c r="G28"/>
  <c r="H27" i="1"/>
  <c r="H28" i="5" s="1"/>
  <c r="G26"/>
  <c r="H25" i="1"/>
  <c r="H26" i="5" s="1"/>
  <c r="G24"/>
  <c r="H23" i="1"/>
  <c r="H24" i="5" s="1"/>
  <c r="G22"/>
  <c r="H21" i="1"/>
  <c r="H22" i="5" s="1"/>
  <c r="G20"/>
  <c r="H19" i="1"/>
  <c r="H20" i="5" s="1"/>
  <c r="G18"/>
  <c r="H17" i="1"/>
  <c r="H18" i="5" s="1"/>
  <c r="AJ37"/>
  <c r="AK36" i="1"/>
  <c r="AK37" i="5" s="1"/>
  <c r="AK34" i="1"/>
  <c r="AK35" i="5" s="1"/>
  <c r="AJ35"/>
  <c r="O46"/>
  <c r="P46"/>
  <c r="I46"/>
  <c r="J46"/>
  <c r="AK45"/>
  <c r="AJ45"/>
  <c r="AG45"/>
  <c r="AF45"/>
  <c r="O44"/>
  <c r="P44"/>
  <c r="I44"/>
  <c r="J44"/>
  <c r="AK43"/>
  <c r="AJ43"/>
  <c r="AG43"/>
  <c r="AF43"/>
  <c r="AK46"/>
  <c r="AJ46"/>
  <c r="AG46"/>
  <c r="AF46"/>
  <c r="O45"/>
  <c r="AK44"/>
  <c r="AJ44"/>
  <c r="AG44"/>
  <c r="AF44"/>
  <c r="O43"/>
  <c r="AK42"/>
  <c r="AJ42"/>
  <c r="AG42"/>
  <c r="AF42"/>
  <c r="O42"/>
  <c r="P42"/>
  <c r="I42"/>
  <c r="J42"/>
  <c r="AJ41"/>
  <c r="AK41"/>
  <c r="AF41"/>
  <c r="AG41"/>
  <c r="O41"/>
  <c r="P41"/>
  <c r="I41"/>
  <c r="J41"/>
  <c r="AK39" i="1"/>
  <c r="AK40" i="5" s="1"/>
  <c r="AJ40"/>
  <c r="AG39" i="1"/>
  <c r="AG40" i="5" s="1"/>
  <c r="AF40"/>
  <c r="AL39" i="1"/>
  <c r="O40" i="5"/>
  <c r="P39" i="1"/>
  <c r="P40" i="5" s="1"/>
  <c r="S39" i="1"/>
  <c r="J39"/>
  <c r="J40" i="5" s="1"/>
  <c r="I40"/>
  <c r="AJ39"/>
  <c r="AK38" i="1"/>
  <c r="AK39" i="5" s="1"/>
  <c r="AL38" i="1"/>
  <c r="AF39" i="5"/>
  <c r="AG38" i="1"/>
  <c r="AG39" i="5" s="1"/>
  <c r="P38" i="1"/>
  <c r="P39" i="5" s="1"/>
  <c r="O39"/>
  <c r="S38" i="1"/>
  <c r="J38"/>
  <c r="J39" i="5" s="1"/>
  <c r="I39"/>
  <c r="AK37" i="1"/>
  <c r="AK38" i="5" s="1"/>
  <c r="AJ38"/>
  <c r="AG37" i="1"/>
  <c r="AG38" i="5" s="1"/>
  <c r="AF38"/>
  <c r="AL37" i="1"/>
  <c r="P37"/>
  <c r="P38" i="5" s="1"/>
  <c r="O38"/>
  <c r="S37" i="1"/>
  <c r="S38" i="5" s="1"/>
  <c r="J37" i="1"/>
  <c r="J38" i="5" s="1"/>
  <c r="I38"/>
  <c r="Z36" i="1"/>
  <c r="Z37" i="5" s="1"/>
  <c r="Y37"/>
  <c r="V36" i="1"/>
  <c r="V37" i="5" s="1"/>
  <c r="U37"/>
  <c r="AB35" i="1"/>
  <c r="AB36" i="5" s="1"/>
  <c r="AA36"/>
  <c r="X35" i="1"/>
  <c r="X36" i="5" s="1"/>
  <c r="W36"/>
  <c r="AQ34" i="1"/>
  <c r="AQ35" i="5" s="1"/>
  <c r="AP35"/>
  <c r="AY33" i="1"/>
  <c r="AY34" i="5" s="1"/>
  <c r="AX34"/>
  <c r="AU33" i="1"/>
  <c r="AU34" i="5" s="1"/>
  <c r="AT34"/>
  <c r="AQ33" i="1"/>
  <c r="AQ34" i="5" s="1"/>
  <c r="AP34"/>
  <c r="BA32" i="1"/>
  <c r="BA33" i="5" s="1"/>
  <c r="AZ33"/>
  <c r="AW32" i="1"/>
  <c r="AW33" i="5" s="1"/>
  <c r="AV33"/>
  <c r="AO32" i="1"/>
  <c r="AO33" i="5" s="1"/>
  <c r="AN33"/>
  <c r="AY31" i="1"/>
  <c r="AY32" i="5" s="1"/>
  <c r="AX32"/>
  <c r="AU31" i="1"/>
  <c r="AU32" i="5" s="1"/>
  <c r="AT32"/>
  <c r="AQ31" i="1"/>
  <c r="AQ32" i="5" s="1"/>
  <c r="AP32"/>
  <c r="BA30" i="1"/>
  <c r="AZ31" i="5"/>
  <c r="AW30" i="1"/>
  <c r="AW31" i="5" s="1"/>
  <c r="AV31"/>
  <c r="AO30" i="1"/>
  <c r="AO31" i="5" s="1"/>
  <c r="AN31"/>
  <c r="AY29" i="1"/>
  <c r="AY30" i="5" s="1"/>
  <c r="AX30"/>
  <c r="AU29" i="1"/>
  <c r="AU30" i="5" s="1"/>
  <c r="AT30"/>
  <c r="AQ29" i="1"/>
  <c r="AQ30" i="5" s="1"/>
  <c r="AP30"/>
  <c r="BA28" i="1"/>
  <c r="AZ29" i="5"/>
  <c r="AW28" i="1"/>
  <c r="AW29" i="5" s="1"/>
  <c r="AV29"/>
  <c r="AO28" i="1"/>
  <c r="AO29" i="5" s="1"/>
  <c r="AN29"/>
  <c r="AY27" i="1"/>
  <c r="AY28" i="5" s="1"/>
  <c r="AX28"/>
  <c r="AU27" i="1"/>
  <c r="AU28" i="5" s="1"/>
  <c r="AT28"/>
  <c r="AQ27" i="1"/>
  <c r="AQ28" i="5" s="1"/>
  <c r="AP28"/>
  <c r="BA26" i="1"/>
  <c r="AZ27" i="5"/>
  <c r="AW26" i="1"/>
  <c r="AW27" i="5" s="1"/>
  <c r="AV27"/>
  <c r="AO26" i="1"/>
  <c r="AO27" i="5" s="1"/>
  <c r="AN27"/>
  <c r="AY25" i="1"/>
  <c r="AY26" i="5" s="1"/>
  <c r="AX26"/>
  <c r="AU25" i="1"/>
  <c r="AU26" i="5" s="1"/>
  <c r="AT26"/>
  <c r="AQ25" i="1"/>
  <c r="AQ26" i="5" s="1"/>
  <c r="AP26"/>
  <c r="BA24" i="1"/>
  <c r="BA25" i="5" s="1"/>
  <c r="AZ25"/>
  <c r="AW24" i="1"/>
  <c r="AW25" i="5" s="1"/>
  <c r="AV25"/>
  <c r="AO24" i="1"/>
  <c r="AO25" i="5" s="1"/>
  <c r="AN25"/>
  <c r="AY23" i="1"/>
  <c r="AY24" i="5" s="1"/>
  <c r="AX24"/>
  <c r="AU23" i="1"/>
  <c r="AU24" i="5" s="1"/>
  <c r="AT24"/>
  <c r="AQ23" i="1"/>
  <c r="AQ24" i="5" s="1"/>
  <c r="AP24"/>
  <c r="BA22" i="1"/>
  <c r="AZ23" i="5"/>
  <c r="AW22" i="1"/>
  <c r="AW23" i="5" s="1"/>
  <c r="AV23"/>
  <c r="AO22" i="1"/>
  <c r="AO23" i="5" s="1"/>
  <c r="AN23"/>
  <c r="AY21" i="1"/>
  <c r="AY22" i="5" s="1"/>
  <c r="AX22"/>
  <c r="AU21" i="1"/>
  <c r="AU22" i="5" s="1"/>
  <c r="AT22"/>
  <c r="AQ21" i="1"/>
  <c r="AQ22" i="5" s="1"/>
  <c r="AP22"/>
  <c r="BA20" i="1"/>
  <c r="BA21" i="5" s="1"/>
  <c r="AZ21"/>
  <c r="AW20" i="1"/>
  <c r="AW21" i="5" s="1"/>
  <c r="AV21"/>
  <c r="AO20" i="1"/>
  <c r="AO21" i="5" s="1"/>
  <c r="AN21"/>
  <c r="AY19" i="1"/>
  <c r="AY20" i="5" s="1"/>
  <c r="AX20"/>
  <c r="AU19" i="1"/>
  <c r="AU20" i="5" s="1"/>
  <c r="AT20"/>
  <c r="AQ19" i="1"/>
  <c r="AQ20" i="5" s="1"/>
  <c r="AP20"/>
  <c r="BA18" i="1"/>
  <c r="BA19" i="5" s="1"/>
  <c r="AZ19"/>
  <c r="AW18" i="1"/>
  <c r="AW19" i="5" s="1"/>
  <c r="AV19"/>
  <c r="AO18" i="1"/>
  <c r="AO19" i="5" s="1"/>
  <c r="AN19"/>
  <c r="AY17" i="1"/>
  <c r="AY18" i="5" s="1"/>
  <c r="AX18"/>
  <c r="AU17" i="1"/>
  <c r="AU18" i="5" s="1"/>
  <c r="AT18"/>
  <c r="AQ17" i="1"/>
  <c r="AQ18" i="5" s="1"/>
  <c r="AP18"/>
  <c r="BA16" i="1"/>
  <c r="AZ17" i="5"/>
  <c r="AW16" i="1"/>
  <c r="AW17" i="5" s="1"/>
  <c r="AV17"/>
  <c r="AO16" i="1"/>
  <c r="AO17" i="5" s="1"/>
  <c r="AN17"/>
  <c r="BA15" i="1"/>
  <c r="AZ16" i="5"/>
  <c r="AW15" i="1"/>
  <c r="AW16" i="5" s="1"/>
  <c r="AV16"/>
  <c r="AR16"/>
  <c r="AO15" i="1"/>
  <c r="AO16" i="5" s="1"/>
  <c r="AN16"/>
  <c r="AY46"/>
  <c r="AX46"/>
  <c r="AQ46"/>
  <c r="AP46"/>
  <c r="AA46"/>
  <c r="AB46"/>
  <c r="W46"/>
  <c r="X46"/>
  <c r="BA45"/>
  <c r="AZ45"/>
  <c r="AW45"/>
  <c r="AV45"/>
  <c r="AO45"/>
  <c r="AN45"/>
  <c r="AU44"/>
  <c r="AT44"/>
  <c r="Y44"/>
  <c r="Z44"/>
  <c r="U44"/>
  <c r="V44"/>
  <c r="AJ32" i="1"/>
  <c r="AJ30"/>
  <c r="AJ28"/>
  <c r="AJ26"/>
  <c r="AJ24"/>
  <c r="AJ22"/>
  <c r="AJ20"/>
  <c r="AJ18"/>
  <c r="P45" i="5"/>
  <c r="L45"/>
  <c r="R43"/>
  <c r="J43"/>
  <c r="AI45"/>
  <c r="AH45"/>
  <c r="G45"/>
  <c r="AI43"/>
  <c r="AH43"/>
  <c r="G43"/>
  <c r="H43"/>
  <c r="AI42"/>
  <c r="AH42"/>
  <c r="Q42"/>
  <c r="R42"/>
  <c r="K42"/>
  <c r="L42"/>
  <c r="G42"/>
  <c r="H42"/>
  <c r="AH41"/>
  <c r="AI41"/>
  <c r="Q41"/>
  <c r="R41"/>
  <c r="K41"/>
  <c r="L41"/>
  <c r="G41"/>
  <c r="H41"/>
  <c r="AI39" i="1"/>
  <c r="AI40" i="5" s="1"/>
  <c r="AH40"/>
  <c r="Q40"/>
  <c r="R39" i="1"/>
  <c r="R40" i="5" s="1"/>
  <c r="K40"/>
  <c r="L39" i="1"/>
  <c r="L40" i="5" s="1"/>
  <c r="H39" i="1"/>
  <c r="H40" i="5" s="1"/>
  <c r="G40"/>
  <c r="M39" i="1"/>
  <c r="AH39" i="5"/>
  <c r="AI38" i="1"/>
  <c r="AI39" i="5" s="1"/>
  <c r="R38" i="1"/>
  <c r="R39" i="5" s="1"/>
  <c r="Q39"/>
  <c r="L38" i="1"/>
  <c r="L39" i="5" s="1"/>
  <c r="K39"/>
  <c r="H38" i="1"/>
  <c r="H39" i="5" s="1"/>
  <c r="G39"/>
  <c r="M38" i="1"/>
  <c r="AI37"/>
  <c r="AI38" i="5" s="1"/>
  <c r="AH38"/>
  <c r="R37" i="1"/>
  <c r="R38" i="5" s="1"/>
  <c r="Q38"/>
  <c r="L37" i="1"/>
  <c r="L38" i="5" s="1"/>
  <c r="K38"/>
  <c r="H37" i="1"/>
  <c r="H38" i="5" s="1"/>
  <c r="G38"/>
  <c r="M37" i="1"/>
  <c r="Z35"/>
  <c r="Z36" i="5" s="1"/>
  <c r="Y36"/>
  <c r="V35" i="1"/>
  <c r="V36" i="5" s="1"/>
  <c r="U36"/>
  <c r="AU34" i="1"/>
  <c r="AU35" i="5" s="1"/>
  <c r="AT35"/>
  <c r="AO34" i="1"/>
  <c r="AO35" i="5" s="1"/>
  <c r="AN35"/>
  <c r="AO33" i="1"/>
  <c r="AO34" i="5" s="1"/>
  <c r="AN34"/>
  <c r="AY32" i="1"/>
  <c r="AY33" i="5" s="1"/>
  <c r="AX33"/>
  <c r="AU32" i="1"/>
  <c r="AU33" i="5" s="1"/>
  <c r="AT33"/>
  <c r="AQ32" i="1"/>
  <c r="AQ33" i="5" s="1"/>
  <c r="AP33"/>
  <c r="AO31" i="1"/>
  <c r="AO32" i="5" s="1"/>
  <c r="AN32"/>
  <c r="AY30" i="1"/>
  <c r="AY31" i="5" s="1"/>
  <c r="AX31"/>
  <c r="AU30" i="1"/>
  <c r="AU31" i="5" s="1"/>
  <c r="AT31"/>
  <c r="AQ30" i="1"/>
  <c r="AQ31" i="5" s="1"/>
  <c r="AP31"/>
  <c r="AO29" i="1"/>
  <c r="AO30" i="5" s="1"/>
  <c r="AN30"/>
  <c r="AY28" i="1"/>
  <c r="AY29" i="5" s="1"/>
  <c r="AX29"/>
  <c r="AU28" i="1"/>
  <c r="AU29" i="5" s="1"/>
  <c r="AT29"/>
  <c r="AQ28" i="1"/>
  <c r="AQ29" i="5" s="1"/>
  <c r="AP29"/>
  <c r="AO27" i="1"/>
  <c r="AO28" i="5" s="1"/>
  <c r="AN28"/>
  <c r="AY26" i="1"/>
  <c r="AY27" i="5" s="1"/>
  <c r="AX27"/>
  <c r="AU26" i="1"/>
  <c r="AU27" i="5" s="1"/>
  <c r="AT27"/>
  <c r="AQ26" i="1"/>
  <c r="AQ27" i="5" s="1"/>
  <c r="AP27"/>
  <c r="AO25" i="1"/>
  <c r="AO26" i="5" s="1"/>
  <c r="AN26"/>
  <c r="AY24" i="1"/>
  <c r="AY25" i="5" s="1"/>
  <c r="AX25"/>
  <c r="AU24" i="1"/>
  <c r="AU25" i="5" s="1"/>
  <c r="AT25"/>
  <c r="AQ24" i="1"/>
  <c r="AQ25" i="5" s="1"/>
  <c r="AP25"/>
  <c r="AO23" i="1"/>
  <c r="AO24" i="5" s="1"/>
  <c r="AN24"/>
  <c r="AY22" i="1"/>
  <c r="AY23" i="5" s="1"/>
  <c r="AX23"/>
  <c r="AU22" i="1"/>
  <c r="AU23" i="5" s="1"/>
  <c r="AT23"/>
  <c r="AQ22" i="1"/>
  <c r="AQ23" i="5" s="1"/>
  <c r="AP23"/>
  <c r="AO21" i="1"/>
  <c r="AO22" i="5" s="1"/>
  <c r="AN22"/>
  <c r="AY20" i="1"/>
  <c r="AY21" i="5" s="1"/>
  <c r="AX21"/>
  <c r="AU20" i="1"/>
  <c r="AU21" i="5" s="1"/>
  <c r="AT21"/>
  <c r="AQ20" i="1"/>
  <c r="AQ21" i="5" s="1"/>
  <c r="AP21"/>
  <c r="AO19" i="1"/>
  <c r="AO20" i="5" s="1"/>
  <c r="AN20"/>
  <c r="AY18" i="1"/>
  <c r="AY19" i="5" s="1"/>
  <c r="AX19"/>
  <c r="AU18" i="1"/>
  <c r="AU19" i="5" s="1"/>
  <c r="AT19"/>
  <c r="AQ18" i="1"/>
  <c r="AQ19" i="5" s="1"/>
  <c r="AP19"/>
  <c r="AO17" i="1"/>
  <c r="AO18" i="5" s="1"/>
  <c r="AN18"/>
  <c r="AY16" i="1"/>
  <c r="AY17" i="5" s="1"/>
  <c r="AX17"/>
  <c r="AU16" i="1"/>
  <c r="AU17" i="5" s="1"/>
  <c r="AT17"/>
  <c r="AQ16" i="1"/>
  <c r="AQ17" i="5" s="1"/>
  <c r="AP17"/>
  <c r="AU46"/>
  <c r="AT46"/>
  <c r="Y46"/>
  <c r="Z46"/>
  <c r="U46"/>
  <c r="V46"/>
  <c r="AY44"/>
  <c r="AX44"/>
  <c r="AQ44"/>
  <c r="AP44"/>
  <c r="BA43"/>
  <c r="AZ43"/>
  <c r="AW43"/>
  <c r="AV43"/>
  <c r="AO43"/>
  <c r="AN43"/>
  <c r="BA36" i="1"/>
  <c r="AY36"/>
  <c r="AY37" i="5" s="1"/>
  <c r="AW36" i="1"/>
  <c r="AW37" i="5" s="1"/>
  <c r="AU36" i="1"/>
  <c r="AU37" i="5" s="1"/>
  <c r="AQ36" i="1"/>
  <c r="AQ37" i="5" s="1"/>
  <c r="AO36" i="1"/>
  <c r="AO37" i="5" s="1"/>
  <c r="AA36" i="1"/>
  <c r="W36"/>
  <c r="G36"/>
  <c r="BA34"/>
  <c r="BA35" i="5" s="1"/>
  <c r="AY34" i="1"/>
  <c r="AY35" i="5" s="1"/>
  <c r="AB34" i="1"/>
  <c r="AB35" i="5" s="1"/>
  <c r="Z34" i="1"/>
  <c r="Z35" i="5" s="1"/>
  <c r="X34" i="1"/>
  <c r="X35" i="5" s="1"/>
  <c r="V34" i="1"/>
  <c r="V35" i="5" s="1"/>
  <c r="AZ33" i="1"/>
  <c r="AV33"/>
  <c r="AR33"/>
  <c r="AB33"/>
  <c r="AB34" i="5" s="1"/>
  <c r="Z33" i="1"/>
  <c r="Z34" i="5" s="1"/>
  <c r="X33" i="1"/>
  <c r="X34" i="5" s="1"/>
  <c r="V33" i="1"/>
  <c r="V34" i="5" s="1"/>
  <c r="AZ31" i="1"/>
  <c r="AV31"/>
  <c r="AR31"/>
  <c r="AJ31"/>
  <c r="AB31"/>
  <c r="AB32" i="5" s="1"/>
  <c r="Z31" i="1"/>
  <c r="Z32" i="5" s="1"/>
  <c r="X31" i="1"/>
  <c r="X32" i="5" s="1"/>
  <c r="V31" i="1"/>
  <c r="V32" i="5" s="1"/>
  <c r="AZ29" i="1"/>
  <c r="AV29"/>
  <c r="AR29"/>
  <c r="AJ29"/>
  <c r="AB29"/>
  <c r="AB30" i="5" s="1"/>
  <c r="Z29" i="1"/>
  <c r="Z30" i="5" s="1"/>
  <c r="X29" i="1"/>
  <c r="X30" i="5" s="1"/>
  <c r="V29" i="1"/>
  <c r="V30" i="5" s="1"/>
  <c r="AZ27" i="1"/>
  <c r="AV27"/>
  <c r="AR27"/>
  <c r="AJ27"/>
  <c r="AB27"/>
  <c r="AB28" i="5" s="1"/>
  <c r="Z27" i="1"/>
  <c r="Z28" i="5" s="1"/>
  <c r="X27" i="1"/>
  <c r="X28" i="5" s="1"/>
  <c r="V27" i="1"/>
  <c r="V28" i="5" s="1"/>
  <c r="AZ25" i="1"/>
  <c r="AV25"/>
  <c r="AR25"/>
  <c r="AJ25"/>
  <c r="AB25"/>
  <c r="AB26" i="5" s="1"/>
  <c r="Z25" i="1"/>
  <c r="Z26" i="5" s="1"/>
  <c r="X25" i="1"/>
  <c r="X26" i="5" s="1"/>
  <c r="V25" i="1"/>
  <c r="V26" i="5" s="1"/>
  <c r="AZ23" i="1"/>
  <c r="AV23"/>
  <c r="AR23"/>
  <c r="AJ23"/>
  <c r="AB23"/>
  <c r="AB24" i="5" s="1"/>
  <c r="Z23" i="1"/>
  <c r="Z24" i="5" s="1"/>
  <c r="X23" i="1"/>
  <c r="X24" i="5" s="1"/>
  <c r="V23" i="1"/>
  <c r="V24" i="5" s="1"/>
  <c r="AZ21" i="1"/>
  <c r="AV21"/>
  <c r="AR21"/>
  <c r="AJ21"/>
  <c r="AB21"/>
  <c r="AB22" i="5" s="1"/>
  <c r="Z21" i="1"/>
  <c r="Z22" i="5" s="1"/>
  <c r="X21" i="1"/>
  <c r="X22" i="5" s="1"/>
  <c r="V21" i="1"/>
  <c r="V22" i="5" s="1"/>
  <c r="AZ19" i="1"/>
  <c r="AV19"/>
  <c r="AR19"/>
  <c r="AJ19"/>
  <c r="AB19"/>
  <c r="AB20" i="5" s="1"/>
  <c r="Z19" i="1"/>
  <c r="Z20" i="5" s="1"/>
  <c r="X19" i="1"/>
  <c r="X20" i="5" s="1"/>
  <c r="V19" i="1"/>
  <c r="V20" i="5" s="1"/>
  <c r="AZ17" i="1"/>
  <c r="AV17"/>
  <c r="AR17"/>
  <c r="AJ17"/>
  <c r="AB17"/>
  <c r="AB18" i="5" s="1"/>
  <c r="Z17" i="1"/>
  <c r="Z18" i="5" s="1"/>
  <c r="X17" i="1"/>
  <c r="X18" i="5" s="1"/>
  <c r="V17" i="1"/>
  <c r="V18" i="5" s="1"/>
  <c r="R45"/>
  <c r="J45"/>
  <c r="P43"/>
  <c r="L43"/>
  <c r="AY15" i="1"/>
  <c r="AY16" i="5" s="1"/>
  <c r="AX16"/>
  <c r="AU15" i="1"/>
  <c r="AU16" i="5" s="1"/>
  <c r="AT16"/>
  <c r="AQ15" i="1"/>
  <c r="AQ16" i="5" s="1"/>
  <c r="AP16"/>
  <c r="AB42"/>
  <c r="Z42"/>
  <c r="X42"/>
  <c r="V42"/>
  <c r="AQ41"/>
  <c r="BA38" i="1"/>
  <c r="AY38"/>
  <c r="AY39" i="5" s="1"/>
  <c r="AW38" i="1"/>
  <c r="AW39" i="5" s="1"/>
  <c r="AU38" i="1"/>
  <c r="AU39" i="5" s="1"/>
  <c r="AQ38" i="1"/>
  <c r="AQ39" i="5" s="1"/>
  <c r="AO38" i="1"/>
  <c r="AO39" i="5" s="1"/>
  <c r="AA38" i="1"/>
  <c r="W38"/>
  <c r="AN46" i="5"/>
  <c r="AX45"/>
  <c r="AT45"/>
  <c r="AP45"/>
  <c r="AN44"/>
  <c r="AX43"/>
  <c r="AT43"/>
  <c r="AP43"/>
  <c r="AX42"/>
  <c r="AT42"/>
  <c r="AP42"/>
  <c r="AN42"/>
  <c r="AN41"/>
  <c r="Y39"/>
  <c r="U39"/>
  <c r="AA38"/>
  <c r="Y38"/>
  <c r="W38"/>
  <c r="U38"/>
  <c r="AS45"/>
  <c r="AM44"/>
  <c r="AS43"/>
  <c r="N39" i="1"/>
  <c r="N38"/>
  <c r="N39" i="5" s="1"/>
  <c r="T37" i="1"/>
  <c r="T38" i="5" s="1"/>
  <c r="AV34" i="1"/>
  <c r="AR34"/>
  <c r="AR35" i="5" s="1"/>
  <c r="AS32" i="1"/>
  <c r="AS33" i="5" s="1"/>
  <c r="AS30" i="1"/>
  <c r="AS31" i="5" s="1"/>
  <c r="AS28" i="1"/>
  <c r="AS29" i="5" s="1"/>
  <c r="AS26" i="1"/>
  <c r="AS27" i="5" s="1"/>
  <c r="AS24" i="1"/>
  <c r="AS25" i="5" s="1"/>
  <c r="AS22" i="1"/>
  <c r="AS23" i="5" s="1"/>
  <c r="AS20" i="1"/>
  <c r="AS21" i="5" s="1"/>
  <c r="AS18" i="1"/>
  <c r="AS19" i="5" s="1"/>
  <c r="AS16" i="1"/>
  <c r="AS17" i="5" s="1"/>
  <c r="AX13" i="1"/>
  <c r="AT13"/>
  <c r="AP13"/>
  <c r="AN13"/>
  <c r="AN14" i="5" s="1"/>
  <c r="I35" i="8"/>
  <c r="BA40" i="5" l="1"/>
  <c r="BA39"/>
  <c r="BA38"/>
  <c r="BA37"/>
  <c r="BA31"/>
  <c r="BA29"/>
  <c r="BA27"/>
  <c r="BA23"/>
  <c r="BA17"/>
  <c r="BA16"/>
  <c r="BA15"/>
  <c r="AW35" i="1"/>
  <c r="AW36" i="5" s="1"/>
  <c r="BA35" i="1"/>
  <c r="AS39"/>
  <c r="AS40" i="5" s="1"/>
  <c r="AS35" i="1"/>
  <c r="AS36" i="5" s="1"/>
  <c r="AS41"/>
  <c r="M17" i="1"/>
  <c r="M18" i="5" s="1"/>
  <c r="M21" i="1"/>
  <c r="M22" i="5" s="1"/>
  <c r="M25" i="1"/>
  <c r="M26" i="5" s="1"/>
  <c r="M29" i="1"/>
  <c r="M30" i="5" s="1"/>
  <c r="M33" i="1"/>
  <c r="M34" i="5" s="1"/>
  <c r="M34" i="1"/>
  <c r="M35" i="5" s="1"/>
  <c r="AS37" i="1"/>
  <c r="AS38" i="5" s="1"/>
  <c r="M20" i="1"/>
  <c r="M21" i="5" s="1"/>
  <c r="M24" i="1"/>
  <c r="M28"/>
  <c r="M29" i="5" s="1"/>
  <c r="M32" i="1"/>
  <c r="M33" i="5" s="1"/>
  <c r="AS14" i="1"/>
  <c r="AS15" i="5" s="1"/>
  <c r="M25"/>
  <c r="AQ13" i="1"/>
  <c r="AQ14" i="5" s="1"/>
  <c r="AP14"/>
  <c r="AZ13" i="1"/>
  <c r="AX14" i="5"/>
  <c r="AM42"/>
  <c r="AB38" i="1"/>
  <c r="AB39" i="5" s="1"/>
  <c r="AA39"/>
  <c r="AW42"/>
  <c r="AV42"/>
  <c r="W44"/>
  <c r="X44"/>
  <c r="AL44"/>
  <c r="AS17" i="1"/>
  <c r="AS18" i="5" s="1"/>
  <c r="AR18"/>
  <c r="BA17" i="1"/>
  <c r="AZ18" i="5"/>
  <c r="K19"/>
  <c r="L18" i="1"/>
  <c r="L19" i="5" s="1"/>
  <c r="AS19" i="1"/>
  <c r="AS20" i="5" s="1"/>
  <c r="AR20"/>
  <c r="BA19" i="1"/>
  <c r="AZ20" i="5"/>
  <c r="K21"/>
  <c r="L20" i="1"/>
  <c r="L21" i="5" s="1"/>
  <c r="AS21" i="1"/>
  <c r="AS22" i="5" s="1"/>
  <c r="AR22"/>
  <c r="BA21" i="1"/>
  <c r="BA22" i="5" s="1"/>
  <c r="AZ22"/>
  <c r="K23"/>
  <c r="L22" i="1"/>
  <c r="L23" i="5" s="1"/>
  <c r="AS23" i="1"/>
  <c r="AS24" i="5" s="1"/>
  <c r="AR24"/>
  <c r="BA23" i="1"/>
  <c r="AZ24" i="5"/>
  <c r="K25"/>
  <c r="L24" i="1"/>
  <c r="L25" i="5" s="1"/>
  <c r="AS25" i="1"/>
  <c r="AS26" i="5" s="1"/>
  <c r="AR26"/>
  <c r="BA25" i="1"/>
  <c r="AZ26" i="5"/>
  <c r="K27"/>
  <c r="L26" i="1"/>
  <c r="L27" i="5" s="1"/>
  <c r="AS27" i="1"/>
  <c r="AS28" i="5" s="1"/>
  <c r="AR28"/>
  <c r="BA27" i="1"/>
  <c r="BA28" i="5" s="1"/>
  <c r="AZ28"/>
  <c r="K29"/>
  <c r="L28" i="1"/>
  <c r="L29" i="5" s="1"/>
  <c r="AS29" i="1"/>
  <c r="AS30" i="5" s="1"/>
  <c r="AR30"/>
  <c r="BA29" i="1"/>
  <c r="BA30" i="5" s="1"/>
  <c r="AZ30"/>
  <c r="K31"/>
  <c r="L30" i="1"/>
  <c r="L31" i="5" s="1"/>
  <c r="AS31" i="1"/>
  <c r="AS32" i="5" s="1"/>
  <c r="AR32"/>
  <c r="BA31" i="1"/>
  <c r="AZ32" i="5"/>
  <c r="K33"/>
  <c r="L32" i="1"/>
  <c r="L33" i="5" s="1"/>
  <c r="AW33" i="1"/>
  <c r="AW34" i="5" s="1"/>
  <c r="AV34"/>
  <c r="J35" i="1"/>
  <c r="J36" i="5" s="1"/>
  <c r="I36"/>
  <c r="X36" i="1"/>
  <c r="X37" i="5" s="1"/>
  <c r="W37"/>
  <c r="BA44"/>
  <c r="AZ44"/>
  <c r="N37" i="1"/>
  <c r="N38" i="5" s="1"/>
  <c r="M38"/>
  <c r="AC37" i="1"/>
  <c r="M40" i="5"/>
  <c r="AC39" i="1"/>
  <c r="M45" i="5"/>
  <c r="N45"/>
  <c r="AL46"/>
  <c r="BB46"/>
  <c r="K18"/>
  <c r="L17" i="1"/>
  <c r="L18" i="5" s="1"/>
  <c r="I20"/>
  <c r="J19" i="1"/>
  <c r="J20" i="5" s="1"/>
  <c r="AK20" i="1"/>
  <c r="AK21" i="5" s="1"/>
  <c r="AJ21"/>
  <c r="K22"/>
  <c r="L21" i="1"/>
  <c r="L22" i="5" s="1"/>
  <c r="I24"/>
  <c r="J23" i="1"/>
  <c r="J24" i="5" s="1"/>
  <c r="AK24" i="1"/>
  <c r="AK25" i="5" s="1"/>
  <c r="AJ25"/>
  <c r="K26"/>
  <c r="L25" i="1"/>
  <c r="L26" i="5" s="1"/>
  <c r="I28"/>
  <c r="J27" i="1"/>
  <c r="J28" i="5" s="1"/>
  <c r="AK28" i="1"/>
  <c r="AK29" i="5" s="1"/>
  <c r="AJ29"/>
  <c r="K30"/>
  <c r="L29" i="1"/>
  <c r="L30" i="5" s="1"/>
  <c r="I32"/>
  <c r="J31" i="1"/>
  <c r="J32" i="5" s="1"/>
  <c r="AK32" i="1"/>
  <c r="AK33" i="5" s="1"/>
  <c r="AJ33"/>
  <c r="K34"/>
  <c r="L33" i="1"/>
  <c r="L34" i="5" s="1"/>
  <c r="K35"/>
  <c r="L34" i="1"/>
  <c r="L35" i="5" s="1"/>
  <c r="J36" i="1"/>
  <c r="J37" i="5" s="1"/>
  <c r="I37"/>
  <c r="AS46"/>
  <c r="AR46"/>
  <c r="T38" i="1"/>
  <c r="T39" i="5" s="1"/>
  <c r="S39"/>
  <c r="S40"/>
  <c r="T39" i="1"/>
  <c r="T40" i="5" s="1"/>
  <c r="S41"/>
  <c r="T41"/>
  <c r="BB42"/>
  <c r="AL42"/>
  <c r="S43"/>
  <c r="T43"/>
  <c r="S45"/>
  <c r="T45"/>
  <c r="AM43"/>
  <c r="AL43"/>
  <c r="AM45"/>
  <c r="AL45"/>
  <c r="M44"/>
  <c r="N44"/>
  <c r="AS36" i="1"/>
  <c r="AS37" i="5" s="1"/>
  <c r="AV13" i="1"/>
  <c r="AT14" i="5"/>
  <c r="AW34" i="1"/>
  <c r="AW35" i="5" s="1"/>
  <c r="AV35"/>
  <c r="N40"/>
  <c r="AM46"/>
  <c r="X38" i="1"/>
  <c r="X39" i="5" s="1"/>
  <c r="W39"/>
  <c r="AS42"/>
  <c r="AR42"/>
  <c r="BA42"/>
  <c r="AZ42"/>
  <c r="AA44"/>
  <c r="AB44"/>
  <c r="AK17" i="1"/>
  <c r="AK18" i="5" s="1"/>
  <c r="AJ18"/>
  <c r="AW17" i="1"/>
  <c r="AW18" i="5" s="1"/>
  <c r="AV18"/>
  <c r="I19"/>
  <c r="J18" i="1"/>
  <c r="J19" i="5" s="1"/>
  <c r="AK19" i="1"/>
  <c r="AK20" i="5" s="1"/>
  <c r="AJ20"/>
  <c r="AW19" i="1"/>
  <c r="AW20" i="5" s="1"/>
  <c r="AV20"/>
  <c r="I21"/>
  <c r="J20" i="1"/>
  <c r="J21" i="5" s="1"/>
  <c r="AK21" i="1"/>
  <c r="AK22" i="5" s="1"/>
  <c r="AJ22"/>
  <c r="AW21" i="1"/>
  <c r="AW22" i="5" s="1"/>
  <c r="AV22"/>
  <c r="I23"/>
  <c r="J22" i="1"/>
  <c r="J23" i="5" s="1"/>
  <c r="AK23" i="1"/>
  <c r="AK24" i="5" s="1"/>
  <c r="AJ24"/>
  <c r="AW23" i="1"/>
  <c r="AW24" i="5" s="1"/>
  <c r="AV24"/>
  <c r="I25"/>
  <c r="J24" i="1"/>
  <c r="J25" i="5" s="1"/>
  <c r="AK25" i="1"/>
  <c r="AK26" i="5" s="1"/>
  <c r="AJ26"/>
  <c r="AW25" i="1"/>
  <c r="AW26" i="5" s="1"/>
  <c r="AV26"/>
  <c r="I27"/>
  <c r="J26" i="1"/>
  <c r="J27" i="5" s="1"/>
  <c r="AK27" i="1"/>
  <c r="AK28" i="5" s="1"/>
  <c r="AJ28"/>
  <c r="AW27" i="1"/>
  <c r="AW28" i="5" s="1"/>
  <c r="AV28"/>
  <c r="I29"/>
  <c r="J28" i="1"/>
  <c r="J29" i="5" s="1"/>
  <c r="AK29" i="1"/>
  <c r="AK30" i="5" s="1"/>
  <c r="AJ30"/>
  <c r="AW29" i="1"/>
  <c r="AW30" i="5" s="1"/>
  <c r="AV30"/>
  <c r="I31"/>
  <c r="J30" i="1"/>
  <c r="J31" i="5" s="1"/>
  <c r="AK31" i="1"/>
  <c r="AK32" i="5" s="1"/>
  <c r="AJ32"/>
  <c r="AW31" i="1"/>
  <c r="AW32" i="5" s="1"/>
  <c r="AV32"/>
  <c r="I33"/>
  <c r="J32" i="1"/>
  <c r="J33" i="5" s="1"/>
  <c r="AS33" i="1"/>
  <c r="AS34" i="5" s="1"/>
  <c r="AR34"/>
  <c r="BA33" i="1"/>
  <c r="AZ34" i="5"/>
  <c r="H36" i="1"/>
  <c r="H37" i="5" s="1"/>
  <c r="G37"/>
  <c r="AB36" i="1"/>
  <c r="AB37" i="5" s="1"/>
  <c r="AA37"/>
  <c r="AS44"/>
  <c r="AR44"/>
  <c r="AW46"/>
  <c r="AV46"/>
  <c r="M39"/>
  <c r="AC38" i="1"/>
  <c r="M41" i="5"/>
  <c r="N41"/>
  <c r="M42"/>
  <c r="N42"/>
  <c r="M43"/>
  <c r="N43"/>
  <c r="I18"/>
  <c r="J17" i="1"/>
  <c r="J18" i="5" s="1"/>
  <c r="AK18" i="1"/>
  <c r="AK19" i="5" s="1"/>
  <c r="AJ19"/>
  <c r="K20"/>
  <c r="L19" i="1"/>
  <c r="L20" i="5" s="1"/>
  <c r="I22"/>
  <c r="J21" i="1"/>
  <c r="J22" i="5" s="1"/>
  <c r="AK22" i="1"/>
  <c r="AK23" i="5" s="1"/>
  <c r="AJ23"/>
  <c r="K24"/>
  <c r="L23" i="1"/>
  <c r="L24" i="5" s="1"/>
  <c r="I26"/>
  <c r="J25" i="1"/>
  <c r="J26" i="5" s="1"/>
  <c r="AK26" i="1"/>
  <c r="AK27" i="5" s="1"/>
  <c r="AJ27"/>
  <c r="K28"/>
  <c r="L27" i="1"/>
  <c r="L28" i="5" s="1"/>
  <c r="I30"/>
  <c r="J29" i="1"/>
  <c r="J30" i="5" s="1"/>
  <c r="AK30" i="1"/>
  <c r="AK31" i="5" s="1"/>
  <c r="AJ31"/>
  <c r="K32"/>
  <c r="L31" i="1"/>
  <c r="L32" i="5" s="1"/>
  <c r="I34"/>
  <c r="J33" i="1"/>
  <c r="J34" i="5" s="1"/>
  <c r="I35"/>
  <c r="J34" i="1"/>
  <c r="J35" i="5" s="1"/>
  <c r="L35" i="1"/>
  <c r="L36" i="5" s="1"/>
  <c r="K36"/>
  <c r="AW44"/>
  <c r="AV44"/>
  <c r="BA46"/>
  <c r="AZ46"/>
  <c r="AM37" i="1"/>
  <c r="AM38" i="5" s="1"/>
  <c r="AL38"/>
  <c r="BB37" i="1"/>
  <c r="BB38"/>
  <c r="AL39" i="5"/>
  <c r="AM38" i="1"/>
  <c r="AM39" i="5" s="1"/>
  <c r="AM39" i="1"/>
  <c r="AM40" i="5" s="1"/>
  <c r="AL40"/>
  <c r="BB39" i="1"/>
  <c r="BF39" s="1"/>
  <c r="AM41" i="5"/>
  <c r="AL41"/>
  <c r="S42"/>
  <c r="T42"/>
  <c r="S44"/>
  <c r="T44"/>
  <c r="S46"/>
  <c r="T46"/>
  <c r="M46"/>
  <c r="N46"/>
  <c r="AS38" i="1"/>
  <c r="AS39" i="5" s="1"/>
  <c r="AS15" i="1"/>
  <c r="AS16" i="5" s="1"/>
  <c r="M19" i="1"/>
  <c r="M23"/>
  <c r="M27"/>
  <c r="M31"/>
  <c r="M35"/>
  <c r="M18"/>
  <c r="M22"/>
  <c r="M26"/>
  <c r="M30"/>
  <c r="AS34"/>
  <c r="AS35" i="5" s="1"/>
  <c r="AR13" i="1"/>
  <c r="AR14" i="5" s="1"/>
  <c r="AY13" i="1"/>
  <c r="AY14" i="5" s="1"/>
  <c r="AO13" i="1"/>
  <c r="AO14" i="5" s="1"/>
  <c r="AU13" i="1"/>
  <c r="AU14" i="5" s="1"/>
  <c r="H17" i="2"/>
  <c r="H18"/>
  <c r="H19"/>
  <c r="BA36" i="5" l="1"/>
  <c r="BA34"/>
  <c r="BA32"/>
  <c r="BA26"/>
  <c r="BA24"/>
  <c r="BA20"/>
  <c r="BA18"/>
  <c r="AS13" i="1"/>
  <c r="AS14" i="5" s="1"/>
  <c r="AD39" i="1"/>
  <c r="AD40" i="5" s="1"/>
  <c r="G15" i="1"/>
  <c r="M27" i="5"/>
  <c r="N26" i="1"/>
  <c r="N27" i="5" s="1"/>
  <c r="M19"/>
  <c r="N18" i="1"/>
  <c r="N19" i="5" s="1"/>
  <c r="M32"/>
  <c r="N31" i="1"/>
  <c r="N32" i="5" s="1"/>
  <c r="M24"/>
  <c r="N23" i="1"/>
  <c r="N24" i="5" s="1"/>
  <c r="AC46"/>
  <c r="BF46" s="1"/>
  <c r="AD46"/>
  <c r="BD46"/>
  <c r="AE46"/>
  <c r="BC39" i="1"/>
  <c r="BC40" i="5" s="1"/>
  <c r="BB40"/>
  <c r="BC37" i="1"/>
  <c r="BC38" i="5" s="1"/>
  <c r="BB38"/>
  <c r="AC43"/>
  <c r="AE43"/>
  <c r="BG43"/>
  <c r="AD43"/>
  <c r="BD43"/>
  <c r="AC39"/>
  <c r="BD38" i="1"/>
  <c r="BD39" i="5" s="1"/>
  <c r="AE39"/>
  <c r="BG39"/>
  <c r="AD38" i="1"/>
  <c r="BE39"/>
  <c r="BE40" i="5" s="1"/>
  <c r="AW13" i="1"/>
  <c r="AW14" i="5" s="1"/>
  <c r="AV14"/>
  <c r="AC44"/>
  <c r="AD44"/>
  <c r="BD44"/>
  <c r="AE44"/>
  <c r="BG44"/>
  <c r="BB43"/>
  <c r="AC45"/>
  <c r="AE45"/>
  <c r="BG45"/>
  <c r="AD45"/>
  <c r="BD45"/>
  <c r="AC40"/>
  <c r="BF40" s="1"/>
  <c r="AE39" i="1"/>
  <c r="AE40" i="5" s="1"/>
  <c r="BG40"/>
  <c r="BD39" i="1"/>
  <c r="BD40" i="5" s="1"/>
  <c r="AC38"/>
  <c r="BF38" s="1"/>
  <c r="AE37" i="1"/>
  <c r="AE38" i="5" s="1"/>
  <c r="BD37" i="1"/>
  <c r="BD38" i="5" s="1"/>
  <c r="AD37" i="1"/>
  <c r="BA13"/>
  <c r="AZ14" i="5"/>
  <c r="N34" i="1"/>
  <c r="N35" i="5" s="1"/>
  <c r="N29" i="1"/>
  <c r="N30" i="5" s="1"/>
  <c r="N21" i="1"/>
  <c r="N22" i="5" s="1"/>
  <c r="N28" i="1"/>
  <c r="N29" i="5" s="1"/>
  <c r="N20" i="1"/>
  <c r="N21" i="5" s="1"/>
  <c r="G16" i="1"/>
  <c r="G14"/>
  <c r="M31" i="5"/>
  <c r="N30" i="1"/>
  <c r="N31" i="5" s="1"/>
  <c r="M23"/>
  <c r="N22" i="1"/>
  <c r="N23" i="5" s="1"/>
  <c r="N35" i="1"/>
  <c r="N36" i="5" s="1"/>
  <c r="M36"/>
  <c r="M28"/>
  <c r="N27" i="1"/>
  <c r="N28" i="5" s="1"/>
  <c r="M20"/>
  <c r="N19" i="1"/>
  <c r="N20" i="5" s="1"/>
  <c r="BB41"/>
  <c r="BB39"/>
  <c r="BC38" i="1"/>
  <c r="BC39" i="5" s="1"/>
  <c r="AC42"/>
  <c r="BF42" s="1"/>
  <c r="AE42"/>
  <c r="BG42"/>
  <c r="AD42"/>
  <c r="BD42"/>
  <c r="AC41"/>
  <c r="AD41"/>
  <c r="BD41"/>
  <c r="AE41"/>
  <c r="BG41"/>
  <c r="BB45"/>
  <c r="BB44"/>
  <c r="N33" i="1"/>
  <c r="N34" i="5" s="1"/>
  <c r="N25" i="1"/>
  <c r="N26" i="5" s="1"/>
  <c r="N17" i="1"/>
  <c r="N18" i="5" s="1"/>
  <c r="N32" i="1"/>
  <c r="N33" i="5" s="1"/>
  <c r="N24" i="1"/>
  <c r="N25" i="5" s="1"/>
  <c r="BA14" l="1"/>
  <c r="BF44"/>
  <c r="BF39"/>
  <c r="BF41"/>
  <c r="BF45"/>
  <c r="BF43"/>
  <c r="BG38"/>
  <c r="BG46"/>
  <c r="H14" i="1"/>
  <c r="G15" i="5"/>
  <c r="G17"/>
  <c r="H16" i="1"/>
  <c r="H17" i="5" s="1"/>
  <c r="BE46"/>
  <c r="BC46"/>
  <c r="BE38" i="1"/>
  <c r="BE39" i="5" s="1"/>
  <c r="AD39"/>
  <c r="BE44"/>
  <c r="BC44"/>
  <c r="BE45"/>
  <c r="BC45"/>
  <c r="BE41"/>
  <c r="BC41"/>
  <c r="BE42"/>
  <c r="BC42"/>
  <c r="BE37" i="1"/>
  <c r="BE38" i="5" s="1"/>
  <c r="AD38"/>
  <c r="BE43"/>
  <c r="BC43"/>
  <c r="G16"/>
  <c r="H15" i="1"/>
  <c r="H16" i="5" s="1"/>
  <c r="V17" i="2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16"/>
  <c r="R17"/>
  <c r="R18"/>
  <c r="R19"/>
  <c r="R20"/>
  <c r="Q17" i="1" s="1"/>
  <c r="R21" i="2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16"/>
  <c r="P17"/>
  <c r="P18"/>
  <c r="P19"/>
  <c r="P20"/>
  <c r="O17" i="1" s="1"/>
  <c r="P21" i="2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16"/>
  <c r="O33" i="4"/>
  <c r="O35" i="1" l="1"/>
  <c r="O33"/>
  <c r="O31"/>
  <c r="O29"/>
  <c r="O27"/>
  <c r="O25"/>
  <c r="O23"/>
  <c r="O21"/>
  <c r="O19"/>
  <c r="O18" i="5"/>
  <c r="P17" i="1"/>
  <c r="P18" i="5" s="1"/>
  <c r="S17" i="1"/>
  <c r="O15"/>
  <c r="Q35"/>
  <c r="Q33"/>
  <c r="Q31"/>
  <c r="Q29"/>
  <c r="Q27"/>
  <c r="Q25"/>
  <c r="Q23"/>
  <c r="Q21"/>
  <c r="Q19"/>
  <c r="Q18" i="5"/>
  <c r="R17" i="1"/>
  <c r="R18" i="5" s="1"/>
  <c r="Q15" i="1"/>
  <c r="H15" i="5"/>
  <c r="O36" i="1"/>
  <c r="O34"/>
  <c r="O32"/>
  <c r="O30"/>
  <c r="O28"/>
  <c r="O26"/>
  <c r="O24"/>
  <c r="O22"/>
  <c r="O20"/>
  <c r="O18"/>
  <c r="O16"/>
  <c r="O14"/>
  <c r="Q36"/>
  <c r="Q34"/>
  <c r="Q32"/>
  <c r="Q30"/>
  <c r="Q28"/>
  <c r="Q26"/>
  <c r="Q24"/>
  <c r="Q22"/>
  <c r="Q20"/>
  <c r="Q18"/>
  <c r="Q16"/>
  <c r="Q14"/>
  <c r="Q13"/>
  <c r="Q14" i="5" s="1"/>
  <c r="O13" i="1"/>
  <c r="O14" i="5" s="1"/>
  <c r="Q15" l="1"/>
  <c r="R14" i="1"/>
  <c r="R15" i="5" s="1"/>
  <c r="Q17"/>
  <c r="R16" i="1"/>
  <c r="R17" i="5" s="1"/>
  <c r="Q19"/>
  <c r="R18" i="1"/>
  <c r="R19" i="5" s="1"/>
  <c r="Q21"/>
  <c r="R20" i="1"/>
  <c r="R21" i="5" s="1"/>
  <c r="Q23"/>
  <c r="R22" i="1"/>
  <c r="R23" i="5" s="1"/>
  <c r="Q25"/>
  <c r="R24" i="1"/>
  <c r="R25" i="5" s="1"/>
  <c r="Q27"/>
  <c r="R26" i="1"/>
  <c r="R27" i="5" s="1"/>
  <c r="Q29"/>
  <c r="R28" i="1"/>
  <c r="R29" i="5" s="1"/>
  <c r="Q31"/>
  <c r="R30" i="1"/>
  <c r="R31" i="5" s="1"/>
  <c r="Q33"/>
  <c r="R32" i="1"/>
  <c r="R33" i="5" s="1"/>
  <c r="Q35"/>
  <c r="R34" i="1"/>
  <c r="R35" i="5" s="1"/>
  <c r="R36" i="1"/>
  <c r="R37" i="5" s="1"/>
  <c r="Q37"/>
  <c r="O15"/>
  <c r="S14" i="1"/>
  <c r="P14"/>
  <c r="P15" i="5" s="1"/>
  <c r="O17"/>
  <c r="S16" i="1"/>
  <c r="P16"/>
  <c r="P17" i="5" s="1"/>
  <c r="O19"/>
  <c r="S18" i="1"/>
  <c r="P18"/>
  <c r="P19" i="5" s="1"/>
  <c r="O21"/>
  <c r="S20" i="1"/>
  <c r="P20"/>
  <c r="P21" i="5" s="1"/>
  <c r="O23"/>
  <c r="S22" i="1"/>
  <c r="P22"/>
  <c r="P23" i="5" s="1"/>
  <c r="O25"/>
  <c r="S24" i="1"/>
  <c r="P24"/>
  <c r="P25" i="5" s="1"/>
  <c r="O27"/>
  <c r="S26" i="1"/>
  <c r="P26"/>
  <c r="P27" i="5" s="1"/>
  <c r="O29"/>
  <c r="S28" i="1"/>
  <c r="P28"/>
  <c r="P29" i="5" s="1"/>
  <c r="O31"/>
  <c r="S30" i="1"/>
  <c r="P30"/>
  <c r="P31" i="5" s="1"/>
  <c r="O33"/>
  <c r="S32" i="1"/>
  <c r="P32"/>
  <c r="P33" i="5" s="1"/>
  <c r="O35"/>
  <c r="P34" i="1"/>
  <c r="P35" i="5" s="1"/>
  <c r="S34" i="1"/>
  <c r="P36"/>
  <c r="P37" i="5" s="1"/>
  <c r="O37"/>
  <c r="S36" i="1"/>
  <c r="Q16" i="5"/>
  <c r="R15" i="1"/>
  <c r="R16" i="5" s="1"/>
  <c r="Q20"/>
  <c r="R19" i="1"/>
  <c r="R20" i="5" s="1"/>
  <c r="Q22"/>
  <c r="R21" i="1"/>
  <c r="R22" i="5" s="1"/>
  <c r="Q24"/>
  <c r="R23" i="1"/>
  <c r="R24" i="5" s="1"/>
  <c r="Q26"/>
  <c r="R25" i="1"/>
  <c r="R26" i="5" s="1"/>
  <c r="Q28"/>
  <c r="R27" i="1"/>
  <c r="R28" i="5" s="1"/>
  <c r="Q30"/>
  <c r="R29" i="1"/>
  <c r="R30" i="5" s="1"/>
  <c r="Q32"/>
  <c r="R31" i="1"/>
  <c r="R32" i="5" s="1"/>
  <c r="Q34"/>
  <c r="R33" i="1"/>
  <c r="R34" i="5" s="1"/>
  <c r="R35" i="1"/>
  <c r="R36" i="5" s="1"/>
  <c r="Q36"/>
  <c r="O16"/>
  <c r="S15" i="1"/>
  <c r="P15"/>
  <c r="P16" i="5" s="1"/>
  <c r="S18"/>
  <c r="T17" i="1"/>
  <c r="T18" i="5" s="1"/>
  <c r="AC17" i="1"/>
  <c r="O20" i="5"/>
  <c r="P19" i="1"/>
  <c r="P20" i="5" s="1"/>
  <c r="S19" i="1"/>
  <c r="O22" i="5"/>
  <c r="P21" i="1"/>
  <c r="P22" i="5" s="1"/>
  <c r="S21" i="1"/>
  <c r="O24" i="5"/>
  <c r="P23" i="1"/>
  <c r="P24" i="5" s="1"/>
  <c r="S23" i="1"/>
  <c r="O26" i="5"/>
  <c r="P25" i="1"/>
  <c r="P26" i="5" s="1"/>
  <c r="S25" i="1"/>
  <c r="O28" i="5"/>
  <c r="P27" i="1"/>
  <c r="P28" i="5" s="1"/>
  <c r="S27" i="1"/>
  <c r="O30" i="5"/>
  <c r="P29" i="1"/>
  <c r="P30" i="5" s="1"/>
  <c r="S29" i="1"/>
  <c r="O32" i="5"/>
  <c r="P31" i="1"/>
  <c r="P32" i="5" s="1"/>
  <c r="S31" i="1"/>
  <c r="O34" i="5"/>
  <c r="P33" i="1"/>
  <c r="P34" i="5" s="1"/>
  <c r="S33" i="1"/>
  <c r="P35"/>
  <c r="P36" i="5" s="1"/>
  <c r="O36"/>
  <c r="S35" i="1"/>
  <c r="S36" i="5" l="1"/>
  <c r="T35" i="1"/>
  <c r="T36" i="5" s="1"/>
  <c r="AC35" i="1"/>
  <c r="S32" i="5"/>
  <c r="T31" i="1"/>
  <c r="T32" i="5" s="1"/>
  <c r="AC31" i="1"/>
  <c r="S28" i="5"/>
  <c r="T27" i="1"/>
  <c r="T28" i="5" s="1"/>
  <c r="AC27" i="1"/>
  <c r="S24" i="5"/>
  <c r="T23" i="1"/>
  <c r="T24" i="5" s="1"/>
  <c r="AC23" i="1"/>
  <c r="S20" i="5"/>
  <c r="T19" i="1"/>
  <c r="T20" i="5" s="1"/>
  <c r="AC19" i="1"/>
  <c r="S35" i="5"/>
  <c r="T34" i="1"/>
  <c r="T35" i="5" s="1"/>
  <c r="AC34" i="1"/>
  <c r="S33" i="5"/>
  <c r="T32" i="1"/>
  <c r="T33" i="5" s="1"/>
  <c r="AC32" i="1"/>
  <c r="S29" i="5"/>
  <c r="T28" i="1"/>
  <c r="T29" i="5" s="1"/>
  <c r="AC28" i="1"/>
  <c r="S25" i="5"/>
  <c r="T24" i="1"/>
  <c r="T25" i="5" s="1"/>
  <c r="AC24" i="1"/>
  <c r="S21" i="5"/>
  <c r="T20" i="1"/>
  <c r="T21" i="5" s="1"/>
  <c r="AC20" i="1"/>
  <c r="S17" i="5"/>
  <c r="T16" i="1"/>
  <c r="T17" i="5" s="1"/>
  <c r="S34"/>
  <c r="T33" i="1"/>
  <c r="T34" i="5" s="1"/>
  <c r="AC33" i="1"/>
  <c r="S30" i="5"/>
  <c r="T29" i="1"/>
  <c r="T30" i="5" s="1"/>
  <c r="AC29" i="1"/>
  <c r="S26" i="5"/>
  <c r="T25" i="1"/>
  <c r="T26" i="5" s="1"/>
  <c r="AC25" i="1"/>
  <c r="S22" i="5"/>
  <c r="T21" i="1"/>
  <c r="T22" i="5" s="1"/>
  <c r="AC21" i="1"/>
  <c r="AC18" i="5"/>
  <c r="AD17" i="1"/>
  <c r="AD18" i="5" s="1"/>
  <c r="AE17" i="1"/>
  <c r="AE18" i="5" s="1"/>
  <c r="S16"/>
  <c r="T15" i="1"/>
  <c r="T16" i="5" s="1"/>
  <c r="T36" i="1"/>
  <c r="T37" i="5" s="1"/>
  <c r="S37"/>
  <c r="S31"/>
  <c r="T30" i="1"/>
  <c r="T31" i="5" s="1"/>
  <c r="AC30" i="1"/>
  <c r="S27" i="5"/>
  <c r="T26" i="1"/>
  <c r="T27" i="5" s="1"/>
  <c r="AC26" i="1"/>
  <c r="S23" i="5"/>
  <c r="T22" i="1"/>
  <c r="T23" i="5" s="1"/>
  <c r="AC22" i="1"/>
  <c r="S19" i="5"/>
  <c r="T18" i="1"/>
  <c r="T19" i="5" s="1"/>
  <c r="AC18" i="1"/>
  <c r="S15" i="5"/>
  <c r="T14" i="1"/>
  <c r="T15" i="5" s="1"/>
  <c r="Y13" i="1"/>
  <c r="Y14" i="5" s="1"/>
  <c r="U13" i="1"/>
  <c r="U14" i="5" s="1"/>
  <c r="R13" i="1"/>
  <c r="R14" i="5" s="1"/>
  <c r="A14" i="1"/>
  <c r="AC39" i="2"/>
  <c r="Z39"/>
  <c r="AF36" i="1" s="1"/>
  <c r="AC38" i="2"/>
  <c r="Z38"/>
  <c r="AC34"/>
  <c r="AC32"/>
  <c r="Z32"/>
  <c r="AC29"/>
  <c r="Z29"/>
  <c r="AC28"/>
  <c r="Z28"/>
  <c r="AC27"/>
  <c r="Z27"/>
  <c r="AC26"/>
  <c r="Z26"/>
  <c r="AC22"/>
  <c r="Z22"/>
  <c r="AC19"/>
  <c r="Z19"/>
  <c r="Z17"/>
  <c r="AF16"/>
  <c r="AC16"/>
  <c r="Z16"/>
  <c r="K14" i="1"/>
  <c r="N18" i="2"/>
  <c r="K15" i="1" s="1"/>
  <c r="N19" i="2"/>
  <c r="K16" i="1" s="1"/>
  <c r="N39" i="2"/>
  <c r="K36" i="1" s="1"/>
  <c r="N16" i="2"/>
  <c r="K17"/>
  <c r="I14" i="1" s="1"/>
  <c r="K18" i="2"/>
  <c r="I15" i="1" s="1"/>
  <c r="K19" i="2"/>
  <c r="I16" i="1" s="1"/>
  <c r="K16" i="2"/>
  <c r="H16"/>
  <c r="I17" i="5" l="1"/>
  <c r="J16" i="1"/>
  <c r="J17" i="5" s="1"/>
  <c r="M16" i="1"/>
  <c r="L36"/>
  <c r="L37" i="5" s="1"/>
  <c r="K37"/>
  <c r="M36" i="1"/>
  <c r="AF15"/>
  <c r="AH16"/>
  <c r="I16" i="5"/>
  <c r="J15" i="1"/>
  <c r="J16" i="5" s="1"/>
  <c r="M15" i="1"/>
  <c r="K17" i="5"/>
  <c r="L16" i="1"/>
  <c r="L17" i="5" s="1"/>
  <c r="K15"/>
  <c r="L14" i="1"/>
  <c r="L15" i="5" s="1"/>
  <c r="AF14" i="1"/>
  <c r="AJ14"/>
  <c r="AH15"/>
  <c r="AF16"/>
  <c r="AJ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C19" i="5"/>
  <c r="AE18" i="1"/>
  <c r="AE19" i="5" s="1"/>
  <c r="AD18" i="1"/>
  <c r="AD19" i="5" s="1"/>
  <c r="AC27"/>
  <c r="AE26" i="1"/>
  <c r="AE27" i="5" s="1"/>
  <c r="AD26" i="1"/>
  <c r="AD27" i="5" s="1"/>
  <c r="AC26"/>
  <c r="AD25" i="1"/>
  <c r="AD26" i="5" s="1"/>
  <c r="AE25" i="1"/>
  <c r="AE26" i="5" s="1"/>
  <c r="AC34"/>
  <c r="AD33" i="1"/>
  <c r="AD34" i="5" s="1"/>
  <c r="AE33" i="1"/>
  <c r="AE34" i="5" s="1"/>
  <c r="AC25"/>
  <c r="AE24" i="1"/>
  <c r="AE25" i="5" s="1"/>
  <c r="AD24" i="1"/>
  <c r="AD25" i="5" s="1"/>
  <c r="AC33"/>
  <c r="AE32" i="1"/>
  <c r="AE33" i="5" s="1"/>
  <c r="AD32" i="1"/>
  <c r="AD33" i="5" s="1"/>
  <c r="AC20"/>
  <c r="AD19" i="1"/>
  <c r="AD20" i="5" s="1"/>
  <c r="AE19" i="1"/>
  <c r="AE20" i="5" s="1"/>
  <c r="AC28"/>
  <c r="AD27" i="1"/>
  <c r="AD28" i="5" s="1"/>
  <c r="AE27" i="1"/>
  <c r="AE28" i="5" s="1"/>
  <c r="AC36"/>
  <c r="AE36"/>
  <c r="AD35" i="1"/>
  <c r="I15" i="5"/>
  <c r="J14" i="1"/>
  <c r="J15" i="5" s="1"/>
  <c r="M14" i="1"/>
  <c r="K16" i="5"/>
  <c r="L15" i="1"/>
  <c r="L16" i="5" s="1"/>
  <c r="AH14" i="1"/>
  <c r="AJ15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7" i="5"/>
  <c r="AG36" i="1"/>
  <c r="AG37" i="5" s="1"/>
  <c r="AL36" i="1"/>
  <c r="A15"/>
  <c r="A15" i="5"/>
  <c r="AC23"/>
  <c r="AE22" i="1"/>
  <c r="AE23" i="5" s="1"/>
  <c r="AD22" i="1"/>
  <c r="AD23" i="5" s="1"/>
  <c r="AC31"/>
  <c r="AE30" i="1"/>
  <c r="AE31" i="5" s="1"/>
  <c r="AD30" i="1"/>
  <c r="AD31" i="5" s="1"/>
  <c r="AC22"/>
  <c r="AD21" i="1"/>
  <c r="AD22" i="5" s="1"/>
  <c r="AE22"/>
  <c r="AC30"/>
  <c r="AD29" i="1"/>
  <c r="AD30" i="5" s="1"/>
  <c r="AE29" i="1"/>
  <c r="AE30" i="5" s="1"/>
  <c r="AC21"/>
  <c r="AE20" i="1"/>
  <c r="AE21" i="5" s="1"/>
  <c r="AD20" i="1"/>
  <c r="AD21" i="5" s="1"/>
  <c r="AC29"/>
  <c r="AE28" i="1"/>
  <c r="AE29" i="5" s="1"/>
  <c r="AD28" i="1"/>
  <c r="AD29" i="5" s="1"/>
  <c r="AC35"/>
  <c r="AD34" i="1"/>
  <c r="AD35" i="5" s="1"/>
  <c r="AE34" i="1"/>
  <c r="AE35" i="5" s="1"/>
  <c r="AC24"/>
  <c r="AD23" i="1"/>
  <c r="AD24" i="5" s="1"/>
  <c r="AE23" i="1"/>
  <c r="AE24" i="5" s="1"/>
  <c r="AC32"/>
  <c r="AD31" i="1"/>
  <c r="AD32" i="5" s="1"/>
  <c r="AE31" i="1"/>
  <c r="AE32" i="5" s="1"/>
  <c r="AF13" i="1"/>
  <c r="AH13"/>
  <c r="AJ13"/>
  <c r="AJ14" i="5" s="1"/>
  <c r="I13" i="1"/>
  <c r="K13"/>
  <c r="AA13"/>
  <c r="Z13"/>
  <c r="Z14" i="5" s="1"/>
  <c r="G13" i="1"/>
  <c r="V13"/>
  <c r="V14" i="5" s="1"/>
  <c r="W13" i="1"/>
  <c r="S13"/>
  <c r="S14" i="5" s="1"/>
  <c r="P13" i="1"/>
  <c r="P14" i="5" s="1"/>
  <c r="B17" i="2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L13" i="1" l="1"/>
  <c r="L14" i="5" s="1"/>
  <c r="K14"/>
  <c r="AI13" i="1"/>
  <c r="AI14" i="5" s="1"/>
  <c r="AH14"/>
  <c r="A16" i="1"/>
  <c r="A16" i="5"/>
  <c r="AF36"/>
  <c r="AL35" i="1"/>
  <c r="AG35"/>
  <c r="AG36" i="5" s="1"/>
  <c r="AG34" i="1"/>
  <c r="AG35" i="5" s="1"/>
  <c r="AF35"/>
  <c r="AL34" i="1"/>
  <c r="AG33"/>
  <c r="AG34" i="5" s="1"/>
  <c r="AF34"/>
  <c r="AL33" i="1"/>
  <c r="AG32"/>
  <c r="AG33" i="5" s="1"/>
  <c r="AF33"/>
  <c r="AL32" i="1"/>
  <c r="AG31"/>
  <c r="AG32" i="5" s="1"/>
  <c r="AF32"/>
  <c r="AL31" i="1"/>
  <c r="AG30"/>
  <c r="AG31" i="5" s="1"/>
  <c r="AF31"/>
  <c r="AL30" i="1"/>
  <c r="AG29"/>
  <c r="AG30" i="5" s="1"/>
  <c r="AF30"/>
  <c r="AL29" i="1"/>
  <c r="AG28"/>
  <c r="AG29" i="5" s="1"/>
  <c r="AF29"/>
  <c r="AL28" i="1"/>
  <c r="AG27"/>
  <c r="AG28" i="5" s="1"/>
  <c r="AF28"/>
  <c r="AL27" i="1"/>
  <c r="AG26"/>
  <c r="AG27" i="5" s="1"/>
  <c r="AF27"/>
  <c r="AL26" i="1"/>
  <c r="AG25"/>
  <c r="AG26" i="5" s="1"/>
  <c r="AF26"/>
  <c r="AL25" i="1"/>
  <c r="AG24"/>
  <c r="AG25" i="5" s="1"/>
  <c r="AF25"/>
  <c r="AL24" i="1"/>
  <c r="AG23"/>
  <c r="AG24" i="5" s="1"/>
  <c r="AF24"/>
  <c r="AL23" i="1"/>
  <c r="AG22"/>
  <c r="AG23" i="5" s="1"/>
  <c r="AF23"/>
  <c r="AL22" i="1"/>
  <c r="AG21"/>
  <c r="AG22" i="5" s="1"/>
  <c r="AF22"/>
  <c r="AL21" i="1"/>
  <c r="AG20"/>
  <c r="AG21" i="5" s="1"/>
  <c r="AF21"/>
  <c r="AL20" i="1"/>
  <c r="AG19"/>
  <c r="AG20" i="5" s="1"/>
  <c r="AF20"/>
  <c r="AL19" i="1"/>
  <c r="AG18"/>
  <c r="AG19" i="5" s="1"/>
  <c r="AF19"/>
  <c r="AL18" i="1"/>
  <c r="AG17"/>
  <c r="AG18" i="5" s="1"/>
  <c r="AF18"/>
  <c r="AL17" i="1"/>
  <c r="AK15"/>
  <c r="AK16" i="5" s="1"/>
  <c r="AJ16"/>
  <c r="AH15"/>
  <c r="AI14" i="1"/>
  <c r="AI15" i="5" s="1"/>
  <c r="M15"/>
  <c r="AC14" i="1"/>
  <c r="N14"/>
  <c r="AH37" i="5"/>
  <c r="AI36" i="1"/>
  <c r="AI37" i="5" s="1"/>
  <c r="AH36"/>
  <c r="AI35" i="1"/>
  <c r="AI36" i="5" s="1"/>
  <c r="AI34" i="1"/>
  <c r="AI35" i="5" s="1"/>
  <c r="AH35"/>
  <c r="AI33" i="1"/>
  <c r="AI34" i="5" s="1"/>
  <c r="AH34"/>
  <c r="AI32" i="1"/>
  <c r="AI33" i="5" s="1"/>
  <c r="AH33"/>
  <c r="AI31" i="1"/>
  <c r="AI32" i="5" s="1"/>
  <c r="AH32"/>
  <c r="AI30" i="1"/>
  <c r="AI31" i="5" s="1"/>
  <c r="AH31"/>
  <c r="AI29" i="1"/>
  <c r="AI30" i="5" s="1"/>
  <c r="AH30"/>
  <c r="AI28" i="1"/>
  <c r="AI29" i="5" s="1"/>
  <c r="AH29"/>
  <c r="AI27" i="1"/>
  <c r="AI28" i="5" s="1"/>
  <c r="AH28"/>
  <c r="AI26" i="1"/>
  <c r="AI27" i="5" s="1"/>
  <c r="AH27"/>
  <c r="AI25" i="1"/>
  <c r="AI26" i="5" s="1"/>
  <c r="AH26"/>
  <c r="AI24" i="1"/>
  <c r="AI25" i="5" s="1"/>
  <c r="AH25"/>
  <c r="AI23" i="1"/>
  <c r="AI24" i="5" s="1"/>
  <c r="AH24"/>
  <c r="AI22" i="1"/>
  <c r="AI23" i="5" s="1"/>
  <c r="AH23"/>
  <c r="AI21" i="1"/>
  <c r="AI22" i="5" s="1"/>
  <c r="AH22"/>
  <c r="AI20" i="1"/>
  <c r="AI21" i="5" s="1"/>
  <c r="AH21"/>
  <c r="AI19" i="1"/>
  <c r="AI20" i="5" s="1"/>
  <c r="AH20"/>
  <c r="AI18" i="1"/>
  <c r="AI19" i="5" s="1"/>
  <c r="AH19"/>
  <c r="AI17" i="1"/>
  <c r="AI18" i="5" s="1"/>
  <c r="AH18"/>
  <c r="AK16" i="1"/>
  <c r="AK17" i="5" s="1"/>
  <c r="AJ17"/>
  <c r="AG16" i="1"/>
  <c r="AG17" i="5" s="1"/>
  <c r="AF17"/>
  <c r="AL16" i="1"/>
  <c r="AI15"/>
  <c r="AI16" i="5" s="1"/>
  <c r="AH16"/>
  <c r="AJ15"/>
  <c r="AK14" i="1"/>
  <c r="AK15" i="5" s="1"/>
  <c r="AF15"/>
  <c r="AL14" i="1"/>
  <c r="AG14"/>
  <c r="AG15" i="5" s="1"/>
  <c r="M16"/>
  <c r="AC15" i="1"/>
  <c r="N15"/>
  <c r="N16" i="5" s="1"/>
  <c r="M17"/>
  <c r="AC16" i="1"/>
  <c r="N16"/>
  <c r="N17" i="5" s="1"/>
  <c r="X13" i="1"/>
  <c r="X14" i="5" s="1"/>
  <c r="W14"/>
  <c r="H13" i="1"/>
  <c r="H14" i="5" s="1"/>
  <c r="G14"/>
  <c r="AB13" i="1"/>
  <c r="AB14" i="5" s="1"/>
  <c r="AA14"/>
  <c r="J13" i="1"/>
  <c r="J14" i="5" s="1"/>
  <c r="I14"/>
  <c r="AG13" i="1"/>
  <c r="AG14" i="5" s="1"/>
  <c r="AF14"/>
  <c r="AL37"/>
  <c r="AM36" i="1"/>
  <c r="AM37" i="5" s="1"/>
  <c r="BB36" i="1"/>
  <c r="AD36" i="5"/>
  <c r="AI16" i="1"/>
  <c r="AI17" i="5" s="1"/>
  <c r="AH17"/>
  <c r="AG15" i="1"/>
  <c r="AG16" i="5" s="1"/>
  <c r="AF16"/>
  <c r="AL15" i="1"/>
  <c r="M37" i="5"/>
  <c r="AC36" i="1"/>
  <c r="N36"/>
  <c r="AK13"/>
  <c r="AK14" i="5" s="1"/>
  <c r="AL13" i="1"/>
  <c r="AL14" i="5" s="1"/>
  <c r="M13" i="1"/>
  <c r="M14" i="5" s="1"/>
  <c r="T13" i="1"/>
  <c r="T14" i="5" s="1"/>
  <c r="AD36" i="1" l="1"/>
  <c r="N37" i="5"/>
  <c r="BB37"/>
  <c r="BC36" i="1"/>
  <c r="BC37" i="5" s="1"/>
  <c r="AC17"/>
  <c r="AE16" i="1"/>
  <c r="AE17" i="5" s="1"/>
  <c r="AD16" i="1"/>
  <c r="AD17" i="5" s="1"/>
  <c r="AL15"/>
  <c r="BB14" i="1"/>
  <c r="BD14" s="1"/>
  <c r="BD15" i="5" s="1"/>
  <c r="AM14" i="1"/>
  <c r="AM15" i="5" s="1"/>
  <c r="AM16" i="1"/>
  <c r="AM17" i="5" s="1"/>
  <c r="AL17"/>
  <c r="BB16" i="1"/>
  <c r="AC15" i="5"/>
  <c r="AE14" i="1"/>
  <c r="AE15" i="5" s="1"/>
  <c r="BG15"/>
  <c r="AL18"/>
  <c r="BB17" i="1"/>
  <c r="AM17"/>
  <c r="AL20" i="5"/>
  <c r="BB19" i="1"/>
  <c r="AM19"/>
  <c r="AM20" i="5" s="1"/>
  <c r="AL22"/>
  <c r="BB21" i="1"/>
  <c r="AM21"/>
  <c r="AL24" i="5"/>
  <c r="BB23" i="1"/>
  <c r="AM23"/>
  <c r="AL26" i="5"/>
  <c r="BB25" i="1"/>
  <c r="AM25"/>
  <c r="AL28" i="5"/>
  <c r="BB27" i="1"/>
  <c r="AM27"/>
  <c r="AL30" i="5"/>
  <c r="BB29" i="1"/>
  <c r="AM29"/>
  <c r="AL32" i="5"/>
  <c r="BB31" i="1"/>
  <c r="AM31"/>
  <c r="AL34" i="5"/>
  <c r="BB33" i="1"/>
  <c r="AM33"/>
  <c r="AM34" i="5" s="1"/>
  <c r="A17" i="1"/>
  <c r="A17" i="5"/>
  <c r="AC37"/>
  <c r="BF37" s="1"/>
  <c r="AE36" i="1"/>
  <c r="AE37" i="5" s="1"/>
  <c r="BG37"/>
  <c r="BD36" i="1"/>
  <c r="BD37" i="5" s="1"/>
  <c r="AL16"/>
  <c r="BB15" i="1"/>
  <c r="BD15" s="1"/>
  <c r="BD16" i="5" s="1"/>
  <c r="AM15" i="1"/>
  <c r="AM16" i="5" s="1"/>
  <c r="AC16"/>
  <c r="AE15" i="1"/>
  <c r="AE16" i="5" s="1"/>
  <c r="AD15" i="1"/>
  <c r="AD16" i="5" s="1"/>
  <c r="AD14" i="1"/>
  <c r="N15" i="5"/>
  <c r="AM18" i="1"/>
  <c r="AM19" i="5" s="1"/>
  <c r="AL19"/>
  <c r="BB18" i="1"/>
  <c r="AM20"/>
  <c r="AM21" i="5" s="1"/>
  <c r="AL21"/>
  <c r="BB20" i="1"/>
  <c r="AM22"/>
  <c r="AM23" i="5" s="1"/>
  <c r="AL23"/>
  <c r="BB22" i="1"/>
  <c r="AM24"/>
  <c r="AM25" i="5" s="1"/>
  <c r="AL25"/>
  <c r="BB24" i="1"/>
  <c r="AM26"/>
  <c r="AM27" i="5" s="1"/>
  <c r="AL27"/>
  <c r="BB26" i="1"/>
  <c r="AM28"/>
  <c r="AM29" i="5" s="1"/>
  <c r="AL29"/>
  <c r="BB28" i="1"/>
  <c r="AM30"/>
  <c r="AM31" i="5" s="1"/>
  <c r="AL31"/>
  <c r="BB30" i="1"/>
  <c r="AM32"/>
  <c r="AM33" i="5" s="1"/>
  <c r="AL33"/>
  <c r="BB32" i="1"/>
  <c r="AM34"/>
  <c r="AM35" i="5" s="1"/>
  <c r="AL35"/>
  <c r="BB34" i="1"/>
  <c r="AL36" i="5"/>
  <c r="BB35" i="1"/>
  <c r="AM35"/>
  <c r="AM36" i="5" s="1"/>
  <c r="BB13" i="1"/>
  <c r="AM13"/>
  <c r="AM14" i="5" s="1"/>
  <c r="N13" i="1"/>
  <c r="N14" i="5" s="1"/>
  <c r="AC13" i="1"/>
  <c r="BB14" i="5" l="1"/>
  <c r="BF13" i="1"/>
  <c r="BG16" i="5"/>
  <c r="BB36"/>
  <c r="BF36" s="1"/>
  <c r="BC35" i="1"/>
  <c r="BD35"/>
  <c r="BD36" i="5" s="1"/>
  <c r="BG36"/>
  <c r="BB35"/>
  <c r="BF35" s="1"/>
  <c r="BC34" i="1"/>
  <c r="BG35" i="5"/>
  <c r="BD34" i="1"/>
  <c r="BD35" i="5" s="1"/>
  <c r="BB31"/>
  <c r="BF31" s="1"/>
  <c r="BC30" i="1"/>
  <c r="BG31" i="5"/>
  <c r="BD30" i="1"/>
  <c r="BD31" i="5" s="1"/>
  <c r="BB27"/>
  <c r="BF27" s="1"/>
  <c r="BC26" i="1"/>
  <c r="BD26"/>
  <c r="BD27" i="5" s="1"/>
  <c r="BB23"/>
  <c r="BF23" s="1"/>
  <c r="BC22" i="1"/>
  <c r="BD22"/>
  <c r="BD23" i="5" s="1"/>
  <c r="BB19"/>
  <c r="BF19" s="1"/>
  <c r="BC18" i="1"/>
  <c r="BG19" i="5"/>
  <c r="BD18" i="1"/>
  <c r="BD19" i="5" s="1"/>
  <c r="AD15"/>
  <c r="A18" i="1"/>
  <c r="A18" i="5"/>
  <c r="BB34"/>
  <c r="BF34" s="1"/>
  <c r="BC33" i="1"/>
  <c r="BD33"/>
  <c r="BD34" i="5" s="1"/>
  <c r="BG34"/>
  <c r="BC31" i="1"/>
  <c r="AM32" i="5"/>
  <c r="BB30"/>
  <c r="BF30" s="1"/>
  <c r="BD29" i="1"/>
  <c r="BD30" i="5" s="1"/>
  <c r="BG30"/>
  <c r="BC27" i="1"/>
  <c r="AM28" i="5"/>
  <c r="BB26"/>
  <c r="BF26" s="1"/>
  <c r="BD25" i="1"/>
  <c r="BD26" i="5" s="1"/>
  <c r="BG26"/>
  <c r="BC23" i="1"/>
  <c r="AM24" i="5"/>
  <c r="BB22"/>
  <c r="BF22" s="1"/>
  <c r="BD21" i="1"/>
  <c r="BD22" i="5" s="1"/>
  <c r="BG22"/>
  <c r="BB18"/>
  <c r="BF18" s="1"/>
  <c r="BD17" i="1"/>
  <c r="BD18" i="5" s="1"/>
  <c r="BG18"/>
  <c r="BB17"/>
  <c r="BF17" s="1"/>
  <c r="BC16" i="1"/>
  <c r="BB15" i="5"/>
  <c r="BF15" s="1"/>
  <c r="BC14" i="1"/>
  <c r="BC15" i="5" s="1"/>
  <c r="BE36" i="1"/>
  <c r="BE37" i="5" s="1"/>
  <c r="AD37"/>
  <c r="BD16" i="1"/>
  <c r="BD17" i="5" s="1"/>
  <c r="AE13" i="1"/>
  <c r="AE14" i="5" s="1"/>
  <c r="AC14"/>
  <c r="BF14" s="1"/>
  <c r="BB33"/>
  <c r="BF33" s="1"/>
  <c r="BC32" i="1"/>
  <c r="BG33" i="5"/>
  <c r="BD32" i="1"/>
  <c r="BD33" i="5" s="1"/>
  <c r="BB29"/>
  <c r="BF29" s="1"/>
  <c r="BC28" i="1"/>
  <c r="BG29" i="5"/>
  <c r="BD28" i="1"/>
  <c r="BD29" i="5" s="1"/>
  <c r="BB25"/>
  <c r="BF25" s="1"/>
  <c r="BC24" i="1"/>
  <c r="BD24"/>
  <c r="BD25" i="5" s="1"/>
  <c r="BB21"/>
  <c r="BF21" s="1"/>
  <c r="BC20" i="1"/>
  <c r="BD20"/>
  <c r="BD21" i="5" s="1"/>
  <c r="BB16"/>
  <c r="BF16" s="1"/>
  <c r="BC15" i="1"/>
  <c r="BB32" i="5"/>
  <c r="BF32" s="1"/>
  <c r="BD31" i="1"/>
  <c r="BD32" i="5" s="1"/>
  <c r="BC29" i="1"/>
  <c r="AM30" i="5"/>
  <c r="BB28"/>
  <c r="BF28" s="1"/>
  <c r="BD27" i="1"/>
  <c r="BD28" i="5" s="1"/>
  <c r="BC25" i="1"/>
  <c r="AM26" i="5"/>
  <c r="BB24"/>
  <c r="BF24" s="1"/>
  <c r="BD23" i="1"/>
  <c r="BD24" i="5" s="1"/>
  <c r="BG24"/>
  <c r="BC21" i="1"/>
  <c r="AM22" i="5"/>
  <c r="BB20"/>
  <c r="BF20" s="1"/>
  <c r="BC19" i="1"/>
  <c r="BD19"/>
  <c r="BD20" i="5" s="1"/>
  <c r="BG20"/>
  <c r="BC17" i="1"/>
  <c r="AM18" i="5"/>
  <c r="BC13" i="1"/>
  <c r="BC14" i="5" s="1"/>
  <c r="BG14"/>
  <c r="BD13" i="1"/>
  <c r="BD14" i="5" s="1"/>
  <c r="AD13" i="1"/>
  <c r="BG32" i="5" l="1"/>
  <c r="BG21"/>
  <c r="BG25"/>
  <c r="BG28"/>
  <c r="BG17"/>
  <c r="BG23"/>
  <c r="BG27"/>
  <c r="BE19" i="1"/>
  <c r="BE20" i="5" s="1"/>
  <c r="BC20"/>
  <c r="BE25" i="1"/>
  <c r="BE26" i="5" s="1"/>
  <c r="BC26"/>
  <c r="BE23" i="1"/>
  <c r="BE24" i="5" s="1"/>
  <c r="BC24"/>
  <c r="BE31" i="1"/>
  <c r="BE32" i="5" s="1"/>
  <c r="BC32"/>
  <c r="A19" i="1"/>
  <c r="A19" i="5"/>
  <c r="BE14" i="1"/>
  <c r="BE15" i="5" s="1"/>
  <c r="BE13" i="1"/>
  <c r="BE14" i="5" s="1"/>
  <c r="AD14"/>
  <c r="BE17" i="1"/>
  <c r="BE18" i="5" s="1"/>
  <c r="BC18"/>
  <c r="BE21" i="1"/>
  <c r="BE22" i="5" s="1"/>
  <c r="BC22"/>
  <c r="BE29" i="1"/>
  <c r="BE30" i="5" s="1"/>
  <c r="BC30"/>
  <c r="BE15" i="1"/>
  <c r="BE16" i="5" s="1"/>
  <c r="BC16"/>
  <c r="BE20" i="1"/>
  <c r="BE21" i="5" s="1"/>
  <c r="BC21"/>
  <c r="BE24" i="1"/>
  <c r="BE25" i="5" s="1"/>
  <c r="BC25"/>
  <c r="BE28" i="1"/>
  <c r="BE29" i="5" s="1"/>
  <c r="BC29"/>
  <c r="BE32" i="1"/>
  <c r="BE33" i="5" s="1"/>
  <c r="BC33"/>
  <c r="BE16" i="1"/>
  <c r="BE17" i="5" s="1"/>
  <c r="BC17"/>
  <c r="BE27" i="1"/>
  <c r="BE28" i="5" s="1"/>
  <c r="BC28"/>
  <c r="BE33" i="1"/>
  <c r="BE34" i="5" s="1"/>
  <c r="BC34"/>
  <c r="BE18" i="1"/>
  <c r="BE19" i="5" s="1"/>
  <c r="BC19"/>
  <c r="BE22" i="1"/>
  <c r="BE23" i="5" s="1"/>
  <c r="BC23"/>
  <c r="BE26" i="1"/>
  <c r="BE27" i="5" s="1"/>
  <c r="BC27"/>
  <c r="BE30" i="1"/>
  <c r="BE31" i="5" s="1"/>
  <c r="BC31"/>
  <c r="BE34" i="1"/>
  <c r="BE35" i="5" s="1"/>
  <c r="BC35"/>
  <c r="BC36"/>
  <c r="BE35" i="1"/>
  <c r="BE36" i="5" s="1"/>
  <c r="A20" i="1" l="1"/>
  <c r="A20" i="5"/>
  <c r="A21" i="1" l="1"/>
  <c r="A21" i="5"/>
  <c r="A22" i="1" l="1"/>
  <c r="A22" i="5"/>
  <c r="A23" l="1"/>
  <c r="A23" i="1"/>
  <c r="A24" l="1"/>
  <c r="A24" i="5"/>
  <c r="A25" i="1" l="1"/>
  <c r="A25" i="5"/>
  <c r="H20" i="8" l="1"/>
  <c r="D22"/>
  <c r="H22"/>
  <c r="D20"/>
  <c r="A26" i="1"/>
  <c r="A26" i="5"/>
  <c r="A27" i="1" l="1"/>
  <c r="A27" i="5"/>
  <c r="A28" i="1" l="1"/>
  <c r="A28" i="5"/>
  <c r="A29" i="1" l="1"/>
  <c r="A29" i="5"/>
  <c r="A30" i="1" l="1"/>
  <c r="A30" i="5"/>
  <c r="A31" i="1" l="1"/>
  <c r="A31" i="5"/>
  <c r="A32" i="1" l="1"/>
  <c r="A32" i="5"/>
  <c r="A33" i="1" l="1"/>
  <c r="A33" i="5"/>
  <c r="A34" i="1" l="1"/>
  <c r="A34" i="5"/>
  <c r="A35" i="1" l="1"/>
  <c r="A35" i="5"/>
  <c r="A36" i="1" l="1"/>
  <c r="A36" i="5"/>
  <c r="A37" l="1"/>
  <c r="A37" i="1"/>
  <c r="A38" l="1"/>
  <c r="A38" i="5"/>
  <c r="A39" i="1" l="1"/>
  <c r="A39" i="5"/>
  <c r="A40" l="1"/>
  <c r="A41" l="1"/>
  <c r="A42" l="1"/>
  <c r="A43" l="1"/>
  <c r="A44" l="1"/>
  <c r="A46" l="1"/>
  <c r="P24" i="4" s="1"/>
  <c r="A45" i="5"/>
  <c r="C31" i="4" l="1"/>
  <c r="P17"/>
  <c r="J29"/>
  <c r="L29" s="1"/>
  <c r="J30"/>
  <c r="J27"/>
  <c r="J28"/>
  <c r="K28" s="1"/>
  <c r="J25"/>
  <c r="K25" s="1"/>
  <c r="J26"/>
  <c r="K26" s="1"/>
  <c r="J24"/>
  <c r="J23"/>
  <c r="J21"/>
  <c r="K21" s="1"/>
  <c r="J22"/>
  <c r="J20"/>
  <c r="J18"/>
  <c r="K18" s="1"/>
  <c r="J19"/>
  <c r="K19" s="1"/>
  <c r="C11"/>
  <c r="J17"/>
  <c r="L10"/>
  <c r="O10"/>
  <c r="C10"/>
  <c r="G10"/>
  <c r="L27" l="1"/>
  <c r="K29"/>
  <c r="M29" s="1"/>
  <c r="K27"/>
  <c r="L30"/>
  <c r="K30"/>
  <c r="L24"/>
  <c r="K24"/>
  <c r="K23"/>
  <c r="L23"/>
  <c r="K22"/>
  <c r="L22"/>
  <c r="L20"/>
  <c r="K20"/>
  <c r="L17"/>
  <c r="K17"/>
  <c r="M27" l="1"/>
  <c r="M23"/>
  <c r="M22"/>
  <c r="M30"/>
  <c r="M24"/>
  <c r="N24"/>
  <c r="M20"/>
  <c r="M17"/>
  <c r="N17"/>
  <c r="O27" l="1"/>
  <c r="O20"/>
  <c r="J31" l="1"/>
  <c r="BC19" i="13"/>
</calcChain>
</file>

<file path=xl/sharedStrings.xml><?xml version="1.0" encoding="utf-8"?>
<sst xmlns="http://schemas.openxmlformats.org/spreadsheetml/2006/main" count="1122" uniqueCount="360">
  <si>
    <t>PROCES VERBAL ANNUEL de délibération DU MASTER 01  OPTION DROIT IMMOBILIER</t>
  </si>
  <si>
    <t>semestre 01</t>
  </si>
  <si>
    <t>semestre 02</t>
  </si>
  <si>
    <t>N°</t>
  </si>
  <si>
    <t>Nom</t>
  </si>
  <si>
    <t>Prénom</t>
  </si>
  <si>
    <t>DCI</t>
  </si>
  <si>
    <t>DCA</t>
  </si>
  <si>
    <t>DIE</t>
  </si>
  <si>
    <t>MUEFA1</t>
  </si>
  <si>
    <t>DINV</t>
  </si>
  <si>
    <t>DDOM</t>
  </si>
  <si>
    <t>LE</t>
  </si>
  <si>
    <t>DASS</t>
  </si>
  <si>
    <t>M S1</t>
  </si>
  <si>
    <t>CR</t>
  </si>
  <si>
    <t>DCF</t>
  </si>
  <si>
    <t>MUEFA2</t>
  </si>
  <si>
    <t>CF</t>
  </si>
  <si>
    <t>MUEFB2</t>
  </si>
  <si>
    <t>MUED2</t>
  </si>
  <si>
    <t>MARD</t>
  </si>
  <si>
    <t>MUET2</t>
  </si>
  <si>
    <t>M S2</t>
  </si>
  <si>
    <t>MG</t>
  </si>
  <si>
    <t>Bejaia</t>
  </si>
  <si>
    <t>Akbou</t>
  </si>
  <si>
    <t>Sidi aich</t>
  </si>
  <si>
    <t>Siham</t>
  </si>
  <si>
    <t>El kseur</t>
  </si>
  <si>
    <t>Lamia</t>
  </si>
  <si>
    <t>Aokas</t>
  </si>
  <si>
    <t>Ministère de l'Enseignement Superieure et de la Recherche Scientifique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</si>
  <si>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</si>
  <si>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</si>
  <si>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</si>
  <si>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</si>
  <si>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 xml:space="preserve">PV DE MATIERE DE LA  PREMIERE  ANNEE  MASTER </t>
  </si>
  <si>
    <t>Matricule</t>
  </si>
  <si>
    <t xml:space="preserve">Nom </t>
  </si>
  <si>
    <t>EMD</t>
  </si>
  <si>
    <t>TD</t>
  </si>
  <si>
    <t>M/EMD</t>
  </si>
  <si>
    <t>08DR301</t>
  </si>
  <si>
    <t>KASSA</t>
  </si>
  <si>
    <t>Raouf</t>
  </si>
  <si>
    <t>Droit Immobilier</t>
  </si>
  <si>
    <t>Béjaia</t>
  </si>
  <si>
    <t>MOUSSAOUI</t>
  </si>
  <si>
    <t>D.Commerce Inter.</t>
  </si>
  <si>
    <t>D.Concur.Approfon</t>
  </si>
  <si>
    <t>D.Intern.Economique</t>
  </si>
  <si>
    <t>Unité  Fondamentale U.E.F.1</t>
  </si>
  <si>
    <t>D.Invest</t>
  </si>
  <si>
    <t>D.Doma.</t>
  </si>
  <si>
    <t>L.E</t>
  </si>
  <si>
    <t>Unité Fond  (UEF2)</t>
  </si>
  <si>
    <t>U.Découv.</t>
  </si>
  <si>
    <t>U.Transv.</t>
  </si>
  <si>
    <t>D.Assur</t>
  </si>
  <si>
    <t>Faculté de Droit  et des  Sciences Politiques</t>
  </si>
  <si>
    <t>D.Arbit.Commerc.</t>
  </si>
  <si>
    <t>D.Immobilier</t>
  </si>
  <si>
    <t>D.Conces.Foncières</t>
  </si>
  <si>
    <t>D.Con.Aff</t>
  </si>
  <si>
    <t>Con.Fiscal</t>
  </si>
  <si>
    <t>M.A.R.D</t>
  </si>
  <si>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</si>
  <si>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>Session : NORMALE</t>
  </si>
  <si>
    <t>Date de nais</t>
  </si>
  <si>
    <t>Lieu de nais</t>
  </si>
  <si>
    <t>Unité  Fondamentale A2</t>
  </si>
  <si>
    <t>Unité Fondamentale B2</t>
  </si>
  <si>
    <t>Unité Découv,2</t>
  </si>
  <si>
    <t>Unité Transv 2</t>
  </si>
  <si>
    <t>U. Découverte 1</t>
  </si>
  <si>
    <t>U. Fondamentale B1</t>
  </si>
  <si>
    <t>U.  Fondamentale A1</t>
  </si>
  <si>
    <t>MUFB1</t>
  </si>
  <si>
    <t>MUD1</t>
  </si>
  <si>
    <t>MUT1</t>
  </si>
  <si>
    <t>U. Transvers1</t>
  </si>
  <si>
    <t>Groupe :01</t>
  </si>
  <si>
    <t>RELEVé DE NOTES</t>
  </si>
  <si>
    <t>Nom :</t>
  </si>
  <si>
    <t>Prénom :</t>
  </si>
  <si>
    <t>Date et lieu de naissance :</t>
  </si>
  <si>
    <t>à</t>
  </si>
  <si>
    <t>N° d'inscription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</si>
  <si>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</si>
  <si>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</si>
  <si>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</si>
  <si>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</si>
  <si>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</si>
  <si>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</si>
  <si>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</si>
  <si>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</si>
  <si>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</si>
  <si>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Matières</t>
  </si>
  <si>
    <t>U . E</t>
  </si>
  <si>
    <t xml:space="preserve">Semestre </t>
  </si>
  <si>
    <t>Note</t>
  </si>
  <si>
    <t>Crédits</t>
  </si>
  <si>
    <t>Session</t>
  </si>
  <si>
    <t>Semestre I</t>
  </si>
  <si>
    <t>Droit du Commerce International</t>
  </si>
  <si>
    <t>U.E.F 1.1</t>
  </si>
  <si>
    <t>Fondamentale1.1</t>
  </si>
  <si>
    <t>Droit International Economique</t>
  </si>
  <si>
    <t>U.E.F 1.2</t>
  </si>
  <si>
    <t>Fondamentale1.2</t>
  </si>
  <si>
    <t>Droit des Investissements</t>
  </si>
  <si>
    <t>Droit Domanial</t>
  </si>
  <si>
    <t>U.E.D 1</t>
  </si>
  <si>
    <t>Découverte 1</t>
  </si>
  <si>
    <t>Langue</t>
  </si>
  <si>
    <t>U.E.T 1</t>
  </si>
  <si>
    <t>Transversale 1</t>
  </si>
  <si>
    <t>Droit des Assurances</t>
  </si>
  <si>
    <t>Semestre II</t>
  </si>
  <si>
    <t>U.E.F 2.1</t>
  </si>
  <si>
    <t>Fondamentale2.1</t>
  </si>
  <si>
    <t>U.E.F 2.2</t>
  </si>
  <si>
    <t>Fondamentale2.2</t>
  </si>
  <si>
    <t>Contentieux Fiscal</t>
  </si>
  <si>
    <t>Droit des Contrats d'Affaires</t>
  </si>
  <si>
    <t>U.E.D 2</t>
  </si>
  <si>
    <t>Découverte 2</t>
  </si>
  <si>
    <t xml:space="preserve">Langue </t>
  </si>
  <si>
    <t>U.E.T 2</t>
  </si>
  <si>
    <t>Transversale 2</t>
  </si>
  <si>
    <t>Modes Alternatifs de Règlement des Différends</t>
  </si>
  <si>
    <t>Décision :</t>
  </si>
  <si>
    <t>Total des crédits cumulés pour l'année (S1+S2) :</t>
  </si>
  <si>
    <t>Béjaia le :</t>
  </si>
  <si>
    <t xml:space="preserve">République Algérienne Démocratique et Populaire </t>
  </si>
  <si>
    <r>
      <rPr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inistère de l</t>
    </r>
    <r>
      <rPr>
        <sz val="12"/>
        <color theme="1"/>
        <rFont val="Times New Roman"/>
        <family val="1"/>
      </rPr>
      <t>'E</t>
    </r>
    <r>
      <rPr>
        <b/>
        <sz val="12"/>
        <color theme="1"/>
        <rFont val="Times New Roman"/>
        <family val="1"/>
      </rPr>
      <t xml:space="preserve">nseignement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uperieur et de la</t>
    </r>
    <r>
      <rPr>
        <sz val="12"/>
        <color theme="1"/>
        <rFont val="Times New Roman"/>
        <family val="1"/>
      </rPr>
      <t xml:space="preserve"> R</t>
    </r>
    <r>
      <rPr>
        <b/>
        <sz val="12"/>
        <color theme="1"/>
        <rFont val="Times New Roman"/>
        <family val="1"/>
      </rPr>
      <t xml:space="preserve">echerche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cientifique</t>
    </r>
  </si>
  <si>
    <t xml:space="preserve">Filière : Droit </t>
  </si>
  <si>
    <t>Etablissement : UniversitéAbderrahmane Mira - Béjaia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</si>
  <si>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</si>
  <si>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</si>
  <si>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</si>
  <si>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</si>
  <si>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جامعةعبد الرحمان ميرة - بجاية</t>
  </si>
  <si>
    <t>Certifie que l'étudiant  ( e ) :</t>
  </si>
  <si>
    <t>Nom:</t>
  </si>
  <si>
    <t>Né(e) Le :</t>
  </si>
  <si>
    <t>à:</t>
  </si>
  <si>
    <t>A été déclaré (e)  admis (e)   en Deuxième année Master</t>
  </si>
  <si>
    <t xml:space="preserve">Domaine: </t>
  </si>
  <si>
    <t>Filière:</t>
  </si>
  <si>
    <t xml:space="preserve">   Droit </t>
  </si>
  <si>
    <t>Cette attestation est délivrée pour servir et valoir ce que de droit</t>
  </si>
  <si>
    <t xml:space="preserve">Fait à Béjaia le: </t>
  </si>
  <si>
    <t>Le Doyen</t>
  </si>
  <si>
    <t xml:space="preserve">                              Adresse : Faculté de Droit et des Sciences Politiques Campus Aboudaou Bejaia</t>
  </si>
  <si>
    <t>Tél: 034-22-93-57</t>
  </si>
  <si>
    <t xml:space="preserve">                Fax 034-22-93-57</t>
  </si>
  <si>
    <t xml:space="preserve">               Département poste N°:3075</t>
  </si>
  <si>
    <t xml:space="preserve">email: facdroit_bej@yahoo.fr </t>
  </si>
  <si>
    <t>site Web : http:/www.univ-bejaia.dz</t>
  </si>
  <si>
    <t>Unité Fond B2</t>
  </si>
  <si>
    <t>DAC</t>
  </si>
  <si>
    <t>D.Imm</t>
  </si>
  <si>
    <t>Décision</t>
  </si>
  <si>
    <t>C A</t>
  </si>
  <si>
    <t>République Algeriénne Démocratique et Populaire</t>
  </si>
  <si>
    <t xml:space="preserve">Crédits </t>
  </si>
  <si>
    <t>Requis</t>
  </si>
  <si>
    <t>Droit des Concessions Foncières</t>
  </si>
  <si>
    <t>Droit de l'Arbitrage Commercial  International</t>
  </si>
  <si>
    <t xml:space="preserve">Université ABDERRAHMANE MIRA de Béjaia </t>
  </si>
  <si>
    <t>Droit de la Concurrence Approfondi</t>
  </si>
  <si>
    <t xml:space="preserve"> Année universitaire : </t>
  </si>
  <si>
    <t>U. Découv 1</t>
  </si>
  <si>
    <t>Unité  Fondamentale  A1</t>
  </si>
  <si>
    <t>U. Découv,2</t>
  </si>
  <si>
    <t>Université Abderrahmane  Mira - Bejaia</t>
  </si>
  <si>
    <t>Faculté :Droit et  Sciences Politiques </t>
  </si>
  <si>
    <t>Département : Droit des Affaires</t>
  </si>
  <si>
    <r>
      <rPr>
        <b/>
        <i/>
        <sz val="16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 Soussigné  le  Doyen de  la Faculté  de  Droit  et  des  Sciences  Politiques </t>
    </r>
  </si>
  <si>
    <t xml:space="preserve">   Droit et  Sciences Politiques</t>
  </si>
  <si>
    <t>Faculté  : Droit et  Sciences Politiques</t>
  </si>
  <si>
    <t>Département : Droit des Affaires</t>
  </si>
  <si>
    <t>Domaine : Droit et  Sciences Politiques</t>
  </si>
  <si>
    <t>Spécialité : Droit Immobilier</t>
  </si>
  <si>
    <t>Diplôme préparé :Master  ( professionnalisant )</t>
  </si>
  <si>
    <t>07DR068</t>
  </si>
  <si>
    <t>TENKHI</t>
  </si>
  <si>
    <t>Amina</t>
  </si>
  <si>
    <t>P/Le Doyen</t>
  </si>
  <si>
    <t>11DR0620</t>
  </si>
  <si>
    <t>03/03/1990</t>
  </si>
  <si>
    <t>Bougaa</t>
  </si>
  <si>
    <t>BENYAHIA</t>
  </si>
  <si>
    <t>Saida</t>
  </si>
  <si>
    <t>10DR249</t>
  </si>
  <si>
    <t>01/01/1990</t>
  </si>
  <si>
    <t>BOUBADJOU</t>
  </si>
  <si>
    <t>Khelaf</t>
  </si>
  <si>
    <t>08DR161</t>
  </si>
  <si>
    <t>29/09/1986</t>
  </si>
  <si>
    <t>DJABRI</t>
  </si>
  <si>
    <t>Semaoun</t>
  </si>
  <si>
    <t>Amizour</t>
  </si>
  <si>
    <t>15/09/1987</t>
  </si>
  <si>
    <t>09DR0578</t>
  </si>
  <si>
    <t>11/01/1986</t>
  </si>
  <si>
    <t>OUSSALAH</t>
  </si>
  <si>
    <t>Sihame</t>
  </si>
  <si>
    <t>13/01/1985</t>
  </si>
  <si>
    <t>Session S1</t>
  </si>
  <si>
    <t>Session S2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</si>
  <si>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</t>
    </r>
  </si>
  <si>
    <t xml:space="preserve">Date de déliberation:   </t>
  </si>
  <si>
    <t>ABD</t>
  </si>
  <si>
    <t>Rattrapage</t>
  </si>
  <si>
    <t>Normale</t>
  </si>
  <si>
    <t>Signature</t>
  </si>
  <si>
    <t>M.G</t>
  </si>
  <si>
    <t>Année Universitaire : 2014/2015</t>
  </si>
  <si>
    <t>Université Abderrahmane Mira de Bejaia</t>
  </si>
  <si>
    <t>Faculté de Droit et des Sciences Politiques</t>
  </si>
  <si>
    <t>Année universitaire: 2014-2015</t>
  </si>
  <si>
    <t xml:space="preserve">Liste des Etudients "Première Année Master" Droit Immobilier"  </t>
  </si>
  <si>
    <t>Groupe : 01</t>
  </si>
  <si>
    <t>08J967</t>
  </si>
  <si>
    <t>ABDERRAHMANE</t>
  </si>
  <si>
    <t>Mohamed</t>
  </si>
  <si>
    <t>15/10/1989</t>
  </si>
  <si>
    <t>BEJAIA</t>
  </si>
  <si>
    <t>10DR258</t>
  </si>
  <si>
    <t>ACHOUI</t>
  </si>
  <si>
    <t>Tahar</t>
  </si>
  <si>
    <t>19/10/1989</t>
  </si>
  <si>
    <t>095048866</t>
  </si>
  <si>
    <t>ARFOUNI</t>
  </si>
  <si>
    <t>Toufik</t>
  </si>
  <si>
    <t>24/01/1989</t>
  </si>
  <si>
    <t>Harbil</t>
  </si>
  <si>
    <t>09J286</t>
  </si>
  <si>
    <t>BEDDAR</t>
  </si>
  <si>
    <t>Abderrazak</t>
  </si>
  <si>
    <t>08/10/1987</t>
  </si>
  <si>
    <t>SEDDOUK</t>
  </si>
  <si>
    <t>10J033</t>
  </si>
  <si>
    <t>BENAZZOUZ</t>
  </si>
  <si>
    <t>Abdelhalim</t>
  </si>
  <si>
    <t>18/01/1988</t>
  </si>
  <si>
    <t>043014289</t>
  </si>
  <si>
    <t>BENLOUCIF</t>
  </si>
  <si>
    <t>Amine</t>
  </si>
  <si>
    <t>02/03/1985</t>
  </si>
  <si>
    <t>TICHY</t>
  </si>
  <si>
    <t>10J126</t>
  </si>
  <si>
    <t>BOUZIDA</t>
  </si>
  <si>
    <t>Ouarda</t>
  </si>
  <si>
    <t>11/10/1989</t>
  </si>
  <si>
    <t>08J126</t>
  </si>
  <si>
    <t>CHEMIROU</t>
  </si>
  <si>
    <t>Rachid</t>
  </si>
  <si>
    <t>05/10/1986</t>
  </si>
  <si>
    <t>08AR58209CJ</t>
  </si>
  <si>
    <t>DABOUZ</t>
  </si>
  <si>
    <t>Dalila</t>
  </si>
  <si>
    <t>01/01/1977</t>
  </si>
  <si>
    <t>10J038</t>
  </si>
  <si>
    <t>DJENADI</t>
  </si>
  <si>
    <t>Ameur</t>
  </si>
  <si>
    <t>09/03/1989</t>
  </si>
  <si>
    <t>10J117</t>
  </si>
  <si>
    <t>GHALEM</t>
  </si>
  <si>
    <t>Kahina</t>
  </si>
  <si>
    <t>26/03/1990</t>
  </si>
  <si>
    <t>ELKSEUR</t>
  </si>
  <si>
    <t>10J012</t>
  </si>
  <si>
    <t>GUEHLOUZ</t>
  </si>
  <si>
    <t>Mourad</t>
  </si>
  <si>
    <t>30/01/1972</t>
  </si>
  <si>
    <t>KHERRATA</t>
  </si>
  <si>
    <t>10J209</t>
  </si>
  <si>
    <t>ICHALAL</t>
  </si>
  <si>
    <t>Lyes</t>
  </si>
  <si>
    <t>19/02/1985</t>
  </si>
  <si>
    <t>Sidi ayad</t>
  </si>
  <si>
    <t>10J133</t>
  </si>
  <si>
    <t>KISSOUS</t>
  </si>
  <si>
    <t>05/06/1980</t>
  </si>
  <si>
    <t>Toudja</t>
  </si>
  <si>
    <t>10J195</t>
  </si>
  <si>
    <t>MERIDJA</t>
  </si>
  <si>
    <t>Kamel</t>
  </si>
  <si>
    <t>29/06/1990</t>
  </si>
  <si>
    <t>Dalil</t>
  </si>
  <si>
    <t>27/07/1979</t>
  </si>
  <si>
    <t>SIDI AICH</t>
  </si>
  <si>
    <t>05J517</t>
  </si>
  <si>
    <t>MOUZAIA</t>
  </si>
  <si>
    <t>Nadira</t>
  </si>
  <si>
    <t>21/10/1983</t>
  </si>
  <si>
    <t>09DR0984</t>
  </si>
  <si>
    <t>SEBAIHI</t>
  </si>
  <si>
    <t>10/12/1986</t>
  </si>
  <si>
    <t>05J713</t>
  </si>
  <si>
    <t>SELLAMI</t>
  </si>
  <si>
    <t>03/09/1983</t>
  </si>
  <si>
    <t>063001951</t>
  </si>
  <si>
    <t>TIFAOUI</t>
  </si>
  <si>
    <t>Nadir</t>
  </si>
  <si>
    <t>20/11/1985</t>
  </si>
  <si>
    <t>10J166</t>
  </si>
  <si>
    <t>YDJEDD</t>
  </si>
  <si>
    <t>Mounira</t>
  </si>
  <si>
    <t>25/03/1989</t>
  </si>
  <si>
    <t>Beni djaad</t>
  </si>
  <si>
    <t>Signature de l'Enseignant</t>
  </si>
  <si>
    <t>Signature du Chef de Département</t>
  </si>
  <si>
    <t>Année Universitaire 2014/2015</t>
  </si>
  <si>
    <t>2014/2015</t>
  </si>
  <si>
    <t>Promotion: 2014/2015</t>
  </si>
  <si>
    <t>Smaoun</t>
  </si>
  <si>
    <t>Date ,Nais</t>
  </si>
  <si>
    <t>Lieu,Nais</t>
  </si>
  <si>
    <t>Exclu</t>
  </si>
  <si>
    <t>ABS</t>
  </si>
  <si>
    <t>\</t>
  </si>
  <si>
    <t>11DR0940</t>
  </si>
  <si>
    <t>AMARI</t>
  </si>
  <si>
    <t>Fouzia</t>
  </si>
  <si>
    <t>01/06/1988</t>
  </si>
  <si>
    <t>Kherrata</t>
  </si>
  <si>
    <t>10DR545</t>
  </si>
  <si>
    <t>KALI</t>
  </si>
  <si>
    <t>Sabrina</t>
  </si>
  <si>
    <t>10/05/1989</t>
  </si>
  <si>
    <t>09DR0357</t>
  </si>
  <si>
    <t>MELLIKECHE</t>
  </si>
  <si>
    <t>Nacira</t>
  </si>
  <si>
    <t>18/06/1988</t>
  </si>
  <si>
    <t>09DR0458</t>
  </si>
  <si>
    <t>SAOUDI</t>
  </si>
  <si>
    <t>Messaoud</t>
  </si>
  <si>
    <t>30/09/1987</t>
  </si>
  <si>
    <t>M'chedallah</t>
  </si>
  <si>
    <t>11DR0462</t>
  </si>
  <si>
    <t>TOUATI</t>
  </si>
  <si>
    <t>Mounir</t>
  </si>
  <si>
    <t>01/11/1988</t>
  </si>
  <si>
    <t>09DR0566</t>
  </si>
  <si>
    <t>TOUBACHE</t>
  </si>
  <si>
    <t>Bilal</t>
  </si>
  <si>
    <t>09/03/1988</t>
  </si>
  <si>
    <t>Admis(e )+Dettes</t>
  </si>
  <si>
    <t>Abs</t>
  </si>
  <si>
    <r>
      <t xml:space="preserve">PROCES VERBALSEMESTRIEL 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</si>
  <si>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 xml:space="preserve">Fait ,à Béjaia  le : </t>
  </si>
  <si>
    <t>Admis(e )+ Dettes</t>
  </si>
  <si>
    <r>
      <t xml:space="preserve">PROCES VERBAL annuel  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</si>
  <si>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 xml:space="preserve">Aprés les Délibérations </t>
  </si>
  <si>
    <t xml:space="preserve">Aprés  les Délibérations </t>
  </si>
</sst>
</file>

<file path=xl/styles.xml><?xml version="1.0" encoding="utf-8"?>
<styleSheet xmlns="http://schemas.openxmlformats.org/spreadsheetml/2006/main">
  <fonts count="4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b/>
      <sz val="13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b/>
      <i/>
      <sz val="16"/>
      <color theme="1"/>
      <name val="Times New Roman"/>
      <family val="1"/>
    </font>
    <font>
      <sz val="12"/>
      <color theme="1"/>
      <name val="Cambria"/>
      <family val="1"/>
      <scheme val="major"/>
    </font>
    <font>
      <sz val="16"/>
      <color theme="1"/>
      <name val="Algerian"/>
      <family val="5"/>
    </font>
    <font>
      <sz val="13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sz val="11"/>
      <color rgb="FF080000"/>
      <name val="Calibri"/>
      <family val="2"/>
      <scheme val="minor"/>
    </font>
    <font>
      <b/>
      <sz val="13"/>
      <color rgb="FF080000"/>
      <name val="Cambria"/>
      <family val="1"/>
      <scheme val="major"/>
    </font>
    <font>
      <sz val="14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FF00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b/>
      <sz val="12"/>
      <name val="Cambria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7">
    <xf numFmtId="0" fontId="0" fillId="0" borderId="0" xfId="0"/>
    <xf numFmtId="0" fontId="10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 applyAlignment="1">
      <alignment horizontal="centerContinuous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4" borderId="1" xfId="0" applyFont="1" applyFill="1" applyBorder="1" applyAlignment="1">
      <alignment horizontal="center"/>
    </xf>
    <xf numFmtId="0" fontId="10" fillId="0" borderId="1" xfId="0" applyFont="1" applyBorder="1"/>
    <xf numFmtId="0" fontId="11" fillId="4" borderId="3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0" fillId="8" borderId="0" xfId="0" applyFill="1"/>
    <xf numFmtId="0" fontId="2" fillId="8" borderId="0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3" fillId="2" borderId="15" xfId="0" applyFont="1" applyFill="1" applyBorder="1" applyAlignment="1"/>
    <xf numFmtId="0" fontId="13" fillId="4" borderId="7" xfId="0" applyFont="1" applyFill="1" applyBorder="1" applyAlignment="1"/>
    <xf numFmtId="0" fontId="13" fillId="4" borderId="14" xfId="0" applyFont="1" applyFill="1" applyBorder="1" applyAlignment="1">
      <alignment horizontal="center"/>
    </xf>
    <xf numFmtId="2" fontId="14" fillId="4" borderId="1" xfId="0" applyNumberFormat="1" applyFont="1" applyFill="1" applyBorder="1"/>
    <xf numFmtId="0" fontId="0" fillId="11" borderId="0" xfId="0" applyFill="1"/>
    <xf numFmtId="0" fontId="3" fillId="11" borderId="0" xfId="0" applyFont="1" applyFill="1" applyBorder="1" applyAlignment="1">
      <alignment horizontal="center" vertical="center"/>
    </xf>
    <xf numFmtId="0" fontId="11" fillId="0" borderId="0" xfId="0" applyFont="1" applyAlignment="1"/>
    <xf numFmtId="0" fontId="12" fillId="3" borderId="0" xfId="0" applyFont="1" applyFill="1" applyAlignment="1"/>
    <xf numFmtId="0" fontId="16" fillId="0" borderId="0" xfId="0" applyFont="1" applyAlignment="1">
      <alignment horizontal="left" vertical="center"/>
    </xf>
    <xf numFmtId="0" fontId="17" fillId="0" borderId="0" xfId="0" applyFont="1"/>
    <xf numFmtId="0" fontId="10" fillId="0" borderId="0" xfId="0" applyFont="1"/>
    <xf numFmtId="0" fontId="17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/>
    </xf>
    <xf numFmtId="0" fontId="10" fillId="0" borderId="0" xfId="0" applyFont="1" applyBorder="1"/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7" fillId="0" borderId="0" xfId="0" applyFont="1" applyAlignment="1"/>
    <xf numFmtId="0" fontId="13" fillId="9" borderId="16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Continuous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Continuous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24" xfId="0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2" fontId="22" fillId="0" borderId="45" xfId="0" applyNumberFormat="1" applyFont="1" applyFill="1" applyBorder="1" applyAlignment="1">
      <alignment horizontal="center" vertical="center"/>
    </xf>
    <xf numFmtId="0" fontId="22" fillId="0" borderId="46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0" fontId="22" fillId="0" borderId="50" xfId="0" applyFont="1" applyFill="1" applyBorder="1" applyAlignment="1">
      <alignment horizontal="left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5" fillId="0" borderId="50" xfId="0" applyFont="1" applyFill="1" applyBorder="1" applyAlignment="1">
      <alignment vertical="center"/>
    </xf>
    <xf numFmtId="0" fontId="2" fillId="0" borderId="56" xfId="0" applyFont="1" applyFill="1" applyBorder="1" applyAlignment="1">
      <alignment vertical="center"/>
    </xf>
    <xf numFmtId="0" fontId="2" fillId="0" borderId="57" xfId="0" applyFont="1" applyFill="1" applyBorder="1" applyAlignment="1">
      <alignment horizontal="left" vertical="center"/>
    </xf>
    <xf numFmtId="0" fontId="22" fillId="0" borderId="57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2" fontId="22" fillId="0" borderId="63" xfId="0" applyNumberFormat="1" applyFont="1" applyFill="1" applyBorder="1" applyAlignment="1">
      <alignment horizontal="center" vertical="center"/>
    </xf>
    <xf numFmtId="0" fontId="22" fillId="0" borderId="6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70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2" fontId="22" fillId="0" borderId="5" xfId="0" applyNumberFormat="1" applyFont="1" applyFill="1" applyBorder="1" applyAlignment="1">
      <alignment horizontal="center" vertical="center"/>
    </xf>
    <xf numFmtId="0" fontId="22" fillId="0" borderId="72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left" vertical="center"/>
    </xf>
    <xf numFmtId="0" fontId="2" fillId="0" borderId="75" xfId="0" applyFont="1" applyBorder="1" applyAlignment="1">
      <alignment horizontal="center" vertical="center"/>
    </xf>
    <xf numFmtId="0" fontId="22" fillId="0" borderId="76" xfId="0" applyFont="1" applyFill="1" applyBorder="1" applyAlignment="1">
      <alignment horizontal="left" vertical="center"/>
    </xf>
    <xf numFmtId="0" fontId="22" fillId="0" borderId="76" xfId="0" applyFont="1" applyFill="1" applyBorder="1" applyAlignment="1">
      <alignment horizontal="center" vertical="center"/>
    </xf>
    <xf numFmtId="0" fontId="22" fillId="0" borderId="77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2" fontId="22" fillId="0" borderId="75" xfId="0" applyNumberFormat="1" applyFont="1" applyFill="1" applyBorder="1" applyAlignment="1">
      <alignment horizontal="center" vertical="center"/>
    </xf>
    <xf numFmtId="2" fontId="22" fillId="0" borderId="80" xfId="0" applyNumberFormat="1" applyFont="1" applyFill="1" applyBorder="1" applyAlignment="1">
      <alignment horizontal="center" vertical="center"/>
    </xf>
    <xf numFmtId="0" fontId="22" fillId="0" borderId="81" xfId="0" applyFont="1" applyFill="1" applyBorder="1" applyAlignment="1">
      <alignment horizontal="center" vertical="center"/>
    </xf>
    <xf numFmtId="0" fontId="27" fillId="0" borderId="50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left" vertical="center"/>
    </xf>
    <xf numFmtId="0" fontId="22" fillId="0" borderId="35" xfId="0" applyFont="1" applyFill="1" applyBorder="1" applyAlignment="1">
      <alignment horizontal="center" vertical="center"/>
    </xf>
    <xf numFmtId="0" fontId="22" fillId="0" borderId="36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2" fontId="22" fillId="0" borderId="34" xfId="0" applyNumberFormat="1" applyFont="1" applyFill="1" applyBorder="1" applyAlignment="1">
      <alignment horizontal="center" vertical="center"/>
    </xf>
    <xf numFmtId="0" fontId="22" fillId="0" borderId="82" xfId="0" applyFont="1" applyFill="1" applyBorder="1" applyAlignment="1">
      <alignment horizontal="center" vertical="center"/>
    </xf>
    <xf numFmtId="2" fontId="22" fillId="0" borderId="40" xfId="0" applyNumberFormat="1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vertical="center"/>
    </xf>
    <xf numFmtId="0" fontId="2" fillId="0" borderId="27" xfId="0" applyFont="1" applyFill="1" applyBorder="1" applyAlignment="1">
      <alignment horizontal="left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5" fillId="0" borderId="27" xfId="0" applyFont="1" applyFill="1" applyBorder="1"/>
    <xf numFmtId="0" fontId="25" fillId="0" borderId="50" xfId="0" applyFont="1" applyFill="1" applyBorder="1"/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2" fontId="22" fillId="0" borderId="84" xfId="0" applyNumberFormat="1" applyFont="1" applyFill="1" applyBorder="1" applyAlignment="1">
      <alignment horizontal="center" vertical="center"/>
    </xf>
    <xf numFmtId="0" fontId="2" fillId="0" borderId="85" xfId="0" applyFont="1" applyFill="1" applyBorder="1" applyAlignment="1">
      <alignment horizontal="left" vertical="center"/>
    </xf>
    <xf numFmtId="0" fontId="2" fillId="0" borderId="86" xfId="0" applyFont="1" applyFill="1" applyBorder="1" applyAlignment="1">
      <alignment horizontal="left" vertical="center"/>
    </xf>
    <xf numFmtId="0" fontId="2" fillId="0" borderId="87" xfId="0" applyFont="1" applyFill="1" applyBorder="1" applyAlignment="1">
      <alignment horizontal="center" vertical="center"/>
    </xf>
    <xf numFmtId="2" fontId="22" fillId="0" borderId="88" xfId="0" applyNumberFormat="1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5" fillId="0" borderId="35" xfId="0" applyFont="1" applyFill="1" applyBorder="1"/>
    <xf numFmtId="0" fontId="22" fillId="0" borderId="0" xfId="0" applyFont="1" applyAlignment="1">
      <alignment horizontal="left"/>
    </xf>
    <xf numFmtId="2" fontId="26" fillId="0" borderId="0" xfId="0" applyNumberFormat="1" applyFont="1" applyAlignment="1">
      <alignment horizontal="left"/>
    </xf>
    <xf numFmtId="0" fontId="26" fillId="0" borderId="0" xfId="0" applyNumberFormat="1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Continuous"/>
    </xf>
    <xf numFmtId="0" fontId="25" fillId="0" borderId="0" xfId="0" applyFont="1" applyAlignment="1">
      <alignment horizontal="center"/>
    </xf>
    <xf numFmtId="0" fontId="28" fillId="0" borderId="0" xfId="0" applyFont="1"/>
    <xf numFmtId="0" fontId="0" fillId="0" borderId="1" xfId="0" applyBorder="1" applyAlignment="1">
      <alignment horizontal="right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horizontal="center"/>
    </xf>
    <xf numFmtId="0" fontId="11" fillId="0" borderId="0" xfId="0" applyFont="1" applyAlignment="1"/>
    <xf numFmtId="0" fontId="12" fillId="8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 wrapText="1"/>
    </xf>
    <xf numFmtId="0" fontId="24" fillId="0" borderId="14" xfId="0" applyFont="1" applyBorder="1"/>
    <xf numFmtId="0" fontId="29" fillId="0" borderId="0" xfId="0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30" fillId="0" borderId="0" xfId="0" applyFont="1"/>
    <xf numFmtId="0" fontId="31" fillId="0" borderId="0" xfId="0" applyFont="1"/>
    <xf numFmtId="0" fontId="27" fillId="0" borderId="0" xfId="0" applyFont="1"/>
    <xf numFmtId="0" fontId="32" fillId="0" borderId="0" xfId="0" applyFont="1"/>
    <xf numFmtId="0" fontId="33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30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2" fillId="0" borderId="93" xfId="0" applyFont="1" applyBorder="1"/>
    <xf numFmtId="0" fontId="32" fillId="0" borderId="0" xfId="0" applyFont="1" applyBorder="1"/>
    <xf numFmtId="0" fontId="27" fillId="0" borderId="0" xfId="0" applyFont="1" applyAlignment="1">
      <alignment horizontal="centerContinuous"/>
    </xf>
    <xf numFmtId="14" fontId="27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6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/>
    <xf numFmtId="0" fontId="26" fillId="0" borderId="0" xfId="0" applyFont="1"/>
    <xf numFmtId="0" fontId="26" fillId="0" borderId="0" xfId="0" applyFont="1" applyAlignment="1">
      <alignment horizontal="left"/>
    </xf>
    <xf numFmtId="0" fontId="22" fillId="0" borderId="50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2" fillId="0" borderId="95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2" fontId="22" fillId="0" borderId="49" xfId="0" applyNumberFormat="1" applyFont="1" applyFill="1" applyBorder="1" applyAlignment="1">
      <alignment horizontal="center"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0" fillId="0" borderId="0" xfId="0" applyBorder="1"/>
    <xf numFmtId="0" fontId="22" fillId="1" borderId="27" xfId="0" applyFont="1" applyFill="1" applyBorder="1" applyAlignment="1">
      <alignment vertical="center" wrapText="1"/>
    </xf>
    <xf numFmtId="0" fontId="22" fillId="1" borderId="21" xfId="0" applyFont="1" applyFill="1" applyBorder="1" applyAlignment="1">
      <alignment horizontal="centerContinuous" vertical="center"/>
    </xf>
    <xf numFmtId="0" fontId="22" fillId="1" borderId="30" xfId="0" applyFont="1" applyFill="1" applyBorder="1" applyAlignment="1">
      <alignment horizontal="centerContinuous" vertical="center"/>
    </xf>
    <xf numFmtId="0" fontId="22" fillId="1" borderId="31" xfId="0" applyFont="1" applyFill="1" applyBorder="1" applyAlignment="1">
      <alignment horizontal="centerContinuous" vertical="center"/>
    </xf>
    <xf numFmtId="0" fontId="22" fillId="1" borderId="32" xfId="0" applyFont="1" applyFill="1" applyBorder="1" applyAlignment="1">
      <alignment horizontal="centerContinuous" vertical="center"/>
    </xf>
    <xf numFmtId="0" fontId="22" fillId="1" borderId="22" xfId="0" applyFont="1" applyFill="1" applyBorder="1" applyAlignment="1">
      <alignment horizontal="centerContinuous" vertical="center"/>
    </xf>
    <xf numFmtId="0" fontId="22" fillId="1" borderId="23" xfId="0" applyFont="1" applyFill="1" applyBorder="1" applyAlignment="1">
      <alignment horizontal="centerContinuous" vertical="center"/>
    </xf>
    <xf numFmtId="0" fontId="22" fillId="1" borderId="35" xfId="0" applyFont="1" applyFill="1" applyBorder="1" applyAlignment="1">
      <alignment vertical="center" wrapText="1"/>
    </xf>
    <xf numFmtId="0" fontId="22" fillId="1" borderId="21" xfId="0" applyFont="1" applyFill="1" applyBorder="1" applyAlignment="1">
      <alignment horizontal="center" vertical="center"/>
    </xf>
    <xf numFmtId="0" fontId="22" fillId="1" borderId="39" xfId="0" applyFont="1" applyFill="1" applyBorder="1" applyAlignment="1">
      <alignment horizontal="center" vertical="center" wrapText="1"/>
    </xf>
    <xf numFmtId="0" fontId="22" fillId="1" borderId="40" xfId="0" applyFont="1" applyFill="1" applyBorder="1" applyAlignment="1">
      <alignment horizontal="center" vertical="center"/>
    </xf>
    <xf numFmtId="0" fontId="22" fillId="1" borderId="32" xfId="0" applyFont="1" applyFill="1" applyBorder="1" applyAlignment="1">
      <alignment horizontal="center" vertical="center"/>
    </xf>
    <xf numFmtId="0" fontId="22" fillId="1" borderId="22" xfId="0" applyFont="1" applyFill="1" applyBorder="1" applyAlignment="1">
      <alignment horizontal="center" vertical="center"/>
    </xf>
    <xf numFmtId="0" fontId="22" fillId="1" borderId="23" xfId="0" applyFont="1" applyFill="1" applyBorder="1" applyAlignment="1">
      <alignment horizontal="center" vertical="center"/>
    </xf>
    <xf numFmtId="0" fontId="22" fillId="0" borderId="0" xfId="0" applyFont="1" applyAlignme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0" fillId="3" borderId="1" xfId="0" applyFont="1" applyFill="1" applyBorder="1" applyAlignment="1">
      <alignment vertical="center"/>
    </xf>
    <xf numFmtId="0" fontId="10" fillId="3" borderId="94" xfId="0" applyFont="1" applyFill="1" applyBorder="1" applyAlignment="1">
      <alignment vertical="center"/>
    </xf>
    <xf numFmtId="0" fontId="10" fillId="3" borderId="14" xfId="0" applyFont="1" applyFill="1" applyBorder="1" applyAlignment="1">
      <alignment vertical="center"/>
    </xf>
    <xf numFmtId="0" fontId="10" fillId="3" borderId="101" xfId="0" applyFont="1" applyFill="1" applyBorder="1" applyAlignment="1">
      <alignment vertical="center"/>
    </xf>
    <xf numFmtId="0" fontId="10" fillId="3" borderId="98" xfId="0" applyFont="1" applyFill="1" applyBorder="1" applyAlignment="1">
      <alignment vertical="center"/>
    </xf>
    <xf numFmtId="0" fontId="10" fillId="3" borderId="100" xfId="0" applyFont="1" applyFill="1" applyBorder="1" applyAlignment="1">
      <alignment vertical="center"/>
    </xf>
    <xf numFmtId="0" fontId="10" fillId="3" borderId="99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97" xfId="0" applyFont="1" applyFill="1" applyBorder="1" applyAlignment="1">
      <alignment horizontal="center" vertical="center"/>
    </xf>
    <xf numFmtId="0" fontId="10" fillId="3" borderId="97" xfId="0" applyFont="1" applyFill="1" applyBorder="1" applyAlignment="1">
      <alignment vertical="center"/>
    </xf>
    <xf numFmtId="0" fontId="10" fillId="3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0" fillId="0" borderId="18" xfId="0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2" fillId="12" borderId="21" xfId="0" applyFont="1" applyFill="1" applyBorder="1" applyAlignment="1">
      <alignment horizontal="centerContinuous" vertical="center" wrapText="1"/>
    </xf>
    <xf numFmtId="0" fontId="22" fillId="12" borderId="22" xfId="0" applyFont="1" applyFill="1" applyBorder="1" applyAlignment="1">
      <alignment horizontal="centerContinuous" vertical="center" wrapText="1"/>
    </xf>
    <xf numFmtId="0" fontId="22" fillId="12" borderId="22" xfId="0" applyFont="1" applyFill="1" applyBorder="1" applyAlignment="1">
      <alignment horizontal="centerContinuous" vertical="center"/>
    </xf>
    <xf numFmtId="0" fontId="22" fillId="12" borderId="23" xfId="0" applyFont="1" applyFill="1" applyBorder="1" applyAlignment="1">
      <alignment horizontal="centerContinuous" vertical="center"/>
    </xf>
    <xf numFmtId="0" fontId="22" fillId="12" borderId="24" xfId="0" applyFont="1" applyFill="1" applyBorder="1" applyAlignment="1">
      <alignment horizontal="centerContinuous" vertical="center"/>
    </xf>
    <xf numFmtId="0" fontId="22" fillId="12" borderId="25" xfId="0" applyFont="1" applyFill="1" applyBorder="1" applyAlignment="1">
      <alignment horizontal="centerContinuous" vertical="center"/>
    </xf>
    <xf numFmtId="0" fontId="22" fillId="12" borderId="26" xfId="0" applyFont="1" applyFill="1" applyBorder="1" applyAlignment="1">
      <alignment horizontal="centerContinuous" vertical="center"/>
    </xf>
    <xf numFmtId="0" fontId="22" fillId="12" borderId="27" xfId="0" applyFont="1" applyFill="1" applyBorder="1" applyAlignment="1">
      <alignment horizontal="centerContinuous" vertical="center"/>
    </xf>
    <xf numFmtId="0" fontId="26" fillId="0" borderId="0" xfId="0" applyFont="1" applyAlignment="1"/>
    <xf numFmtId="0" fontId="22" fillId="0" borderId="74" xfId="0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8" borderId="3" xfId="0" applyNumberFormat="1" applyFont="1" applyFill="1" applyBorder="1" applyAlignment="1">
      <alignment horizontal="center" vertical="center"/>
    </xf>
    <xf numFmtId="2" fontId="11" fillId="8" borderId="1" xfId="0" applyNumberFormat="1" applyFont="1" applyFill="1" applyBorder="1" applyAlignment="1">
      <alignment horizontal="left" vertical="center"/>
    </xf>
    <xf numFmtId="0" fontId="10" fillId="8" borderId="3" xfId="0" applyFont="1" applyFill="1" applyBorder="1" applyAlignment="1">
      <alignment vertical="center"/>
    </xf>
    <xf numFmtId="0" fontId="11" fillId="8" borderId="3" xfId="0" applyFont="1" applyFill="1" applyBorder="1" applyAlignment="1">
      <alignment vertical="center"/>
    </xf>
    <xf numFmtId="0" fontId="1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10" fillId="8" borderId="17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left"/>
    </xf>
    <xf numFmtId="0" fontId="10" fillId="8" borderId="1" xfId="0" applyFont="1" applyFill="1" applyBorder="1" applyAlignment="1">
      <alignment horizontal="left"/>
    </xf>
    <xf numFmtId="2" fontId="10" fillId="8" borderId="70" xfId="0" applyNumberFormat="1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vertical="center"/>
    </xf>
    <xf numFmtId="0" fontId="17" fillId="8" borderId="1" xfId="0" applyFont="1" applyFill="1" applyBorder="1" applyAlignment="1">
      <alignment vertical="center"/>
    </xf>
    <xf numFmtId="2" fontId="10" fillId="8" borderId="1" xfId="0" applyNumberFormat="1" applyFont="1" applyFill="1" applyBorder="1" applyAlignment="1">
      <alignment horizontal="right" vertical="center"/>
    </xf>
    <xf numFmtId="2" fontId="10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1" fontId="10" fillId="8" borderId="1" xfId="0" applyNumberFormat="1" applyFont="1" applyFill="1" applyBorder="1" applyAlignment="1">
      <alignment horizontal="right" vertical="center"/>
    </xf>
    <xf numFmtId="0" fontId="10" fillId="8" borderId="18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vertical="center"/>
    </xf>
    <xf numFmtId="2" fontId="11" fillId="8" borderId="1" xfId="0" applyNumberFormat="1" applyFont="1" applyFill="1" applyBorder="1" applyAlignment="1">
      <alignment horizontal="right" vertical="center"/>
    </xf>
    <xf numFmtId="2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vertical="center"/>
    </xf>
    <xf numFmtId="1" fontId="11" fillId="8" borderId="1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6" fillId="0" borderId="0" xfId="0" applyFont="1" applyAlignment="1"/>
    <xf numFmtId="0" fontId="12" fillId="4" borderId="0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7" fillId="0" borderId="0" xfId="0" applyFont="1" applyBorder="1" applyAlignment="1"/>
    <xf numFmtId="0" fontId="30" fillId="0" borderId="0" xfId="0" applyFont="1" applyBorder="1"/>
    <xf numFmtId="0" fontId="1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26" fillId="0" borderId="0" xfId="0" applyFont="1" applyAlignment="1">
      <alignment horizontal="center" vertical="top"/>
    </xf>
    <xf numFmtId="0" fontId="13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/>
    <xf numFmtId="0" fontId="0" fillId="8" borderId="1" xfId="0" applyFill="1" applyBorder="1"/>
    <xf numFmtId="49" fontId="39" fillId="0" borderId="0" xfId="0" applyNumberFormat="1" applyFont="1" applyAlignment="1"/>
    <xf numFmtId="0" fontId="0" fillId="8" borderId="0" xfId="0" applyFill="1" applyBorder="1"/>
    <xf numFmtId="0" fontId="38" fillId="0" borderId="0" xfId="0" applyFont="1" applyBorder="1" applyAlignment="1"/>
    <xf numFmtId="49" fontId="38" fillId="0" borderId="0" xfId="0" applyNumberFormat="1" applyFont="1" applyBorder="1" applyAlignment="1"/>
    <xf numFmtId="49" fontId="40" fillId="0" borderId="1" xfId="0" applyNumberFormat="1" applyFont="1" applyBorder="1" applyAlignment="1">
      <alignment vertical="center"/>
    </xf>
    <xf numFmtId="0" fontId="12" fillId="3" borderId="8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97" xfId="0" applyFont="1" applyFill="1" applyBorder="1" applyAlignment="1">
      <alignment horizontal="center" vertical="center"/>
    </xf>
    <xf numFmtId="0" fontId="12" fillId="3" borderId="19" xfId="0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3" borderId="94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2" fillId="3" borderId="101" xfId="0" applyFont="1" applyFill="1" applyBorder="1" applyAlignment="1">
      <alignment horizontal="center" vertical="center"/>
    </xf>
    <xf numFmtId="0" fontId="12" fillId="3" borderId="98" xfId="0" applyFont="1" applyFill="1" applyBorder="1" applyAlignment="1">
      <alignment horizontal="center" vertical="center"/>
    </xf>
    <xf numFmtId="0" fontId="12" fillId="3" borderId="100" xfId="0" applyFont="1" applyFill="1" applyBorder="1" applyAlignment="1">
      <alignment horizontal="center" vertical="center"/>
    </xf>
    <xf numFmtId="0" fontId="12" fillId="3" borderId="9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1" fillId="6" borderId="3" xfId="0" applyNumberFormat="1" applyFont="1" applyFill="1" applyBorder="1" applyAlignment="1">
      <alignment horizontal="center" vertical="center"/>
    </xf>
    <xf numFmtId="2" fontId="43" fillId="8" borderId="1" xfId="0" applyNumberFormat="1" applyFont="1" applyFill="1" applyBorder="1" applyAlignment="1">
      <alignment horizontal="right" vertical="center"/>
    </xf>
    <xf numFmtId="0" fontId="44" fillId="8" borderId="1" xfId="0" applyFont="1" applyFill="1" applyBorder="1" applyAlignment="1">
      <alignment vertical="center"/>
    </xf>
    <xf numFmtId="2" fontId="10" fillId="6" borderId="1" xfId="0" applyNumberFormat="1" applyFont="1" applyFill="1" applyBorder="1" applyAlignment="1">
      <alignment horizontal="right" vertical="center"/>
    </xf>
    <xf numFmtId="2" fontId="43" fillId="6" borderId="1" xfId="0" applyNumberFormat="1" applyFont="1" applyFill="1" applyBorder="1" applyAlignment="1">
      <alignment horizontal="right" vertical="center"/>
    </xf>
    <xf numFmtId="0" fontId="17" fillId="6" borderId="1" xfId="0" applyFont="1" applyFill="1" applyBorder="1" applyAlignment="1">
      <alignment vertical="center"/>
    </xf>
    <xf numFmtId="2" fontId="10" fillId="6" borderId="1" xfId="0" applyNumberFormat="1" applyFont="1" applyFill="1" applyBorder="1" applyAlignment="1">
      <alignment horizontal="center" vertical="center"/>
    </xf>
    <xf numFmtId="0" fontId="44" fillId="6" borderId="1" xfId="0" applyFont="1" applyFill="1" applyBorder="1" applyAlignment="1">
      <alignment vertical="center"/>
    </xf>
    <xf numFmtId="2" fontId="43" fillId="6" borderId="1" xfId="0" applyNumberFormat="1" applyFont="1" applyFill="1" applyBorder="1" applyAlignment="1">
      <alignment horizontal="center" vertical="center"/>
    </xf>
    <xf numFmtId="0" fontId="22" fillId="8" borderId="19" xfId="0" applyFont="1" applyFill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22" fillId="2" borderId="19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1" fillId="2" borderId="3" xfId="0" applyFont="1" applyFill="1" applyBorder="1" applyAlignment="1">
      <alignment vertical="center"/>
    </xf>
    <xf numFmtId="2" fontId="43" fillId="2" borderId="1" xfId="0" applyNumberFormat="1" applyFont="1" applyFill="1" applyBorder="1" applyAlignment="1">
      <alignment horizontal="right" vertical="center"/>
    </xf>
    <xf numFmtId="0" fontId="44" fillId="2" borderId="1" xfId="0" applyFont="1" applyFill="1" applyBorder="1" applyAlignment="1">
      <alignment vertical="center"/>
    </xf>
    <xf numFmtId="2" fontId="43" fillId="2" borderId="1" xfId="0" applyNumberFormat="1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right" vertical="center"/>
    </xf>
    <xf numFmtId="2" fontId="11" fillId="2" borderId="3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2" fontId="16" fillId="8" borderId="70" xfId="0" applyNumberFormat="1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vertical="center"/>
    </xf>
    <xf numFmtId="2" fontId="16" fillId="8" borderId="3" xfId="0" applyNumberFormat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vertical="center"/>
    </xf>
    <xf numFmtId="2" fontId="16" fillId="6" borderId="3" xfId="0" applyNumberFormat="1" applyFont="1" applyFill="1" applyBorder="1" applyAlignment="1">
      <alignment horizontal="left" vertical="center"/>
    </xf>
    <xf numFmtId="14" fontId="11" fillId="0" borderId="0" xfId="0" applyNumberFormat="1" applyFont="1" applyAlignment="1">
      <alignment vertical="center"/>
    </xf>
    <xf numFmtId="14" fontId="11" fillId="0" borderId="0" xfId="0" applyNumberFormat="1" applyFont="1" applyAlignment="1"/>
    <xf numFmtId="0" fontId="45" fillId="2" borderId="0" xfId="0" applyFont="1" applyFill="1"/>
    <xf numFmtId="0" fontId="0" fillId="2" borderId="0" xfId="0" applyFill="1"/>
    <xf numFmtId="2" fontId="16" fillId="2" borderId="3" xfId="0" applyNumberFormat="1" applyFont="1" applyFill="1" applyBorder="1" applyAlignment="1">
      <alignment horizontal="left" vertical="center"/>
    </xf>
    <xf numFmtId="2" fontId="46" fillId="8" borderId="70" xfId="0" applyNumberFormat="1" applyFont="1" applyFill="1" applyBorder="1" applyAlignment="1">
      <alignment horizontal="center" vertical="center"/>
    </xf>
    <xf numFmtId="0" fontId="47" fillId="8" borderId="3" xfId="0" applyFont="1" applyFill="1" applyBorder="1" applyAlignment="1">
      <alignment vertical="center"/>
    </xf>
    <xf numFmtId="2" fontId="46" fillId="8" borderId="3" xfId="0" applyNumberFormat="1" applyFont="1" applyFill="1" applyBorder="1" applyAlignment="1">
      <alignment horizontal="center" vertical="center"/>
    </xf>
    <xf numFmtId="2" fontId="48" fillId="6" borderId="3" xfId="0" applyNumberFormat="1" applyFont="1" applyFill="1" applyBorder="1" applyAlignment="1">
      <alignment horizontal="center" vertical="center"/>
    </xf>
    <xf numFmtId="0" fontId="47" fillId="8" borderId="1" xfId="0" applyFont="1" applyFill="1" applyBorder="1" applyAlignment="1">
      <alignment vertical="center"/>
    </xf>
    <xf numFmtId="2" fontId="46" fillId="6" borderId="3" xfId="0" applyNumberFormat="1" applyFont="1" applyFill="1" applyBorder="1" applyAlignment="1">
      <alignment horizontal="center" vertical="center"/>
    </xf>
    <xf numFmtId="2" fontId="46" fillId="2" borderId="70" xfId="0" applyNumberFormat="1" applyFont="1" applyFill="1" applyBorder="1" applyAlignment="1">
      <alignment horizontal="center" vertical="center"/>
    </xf>
    <xf numFmtId="0" fontId="47" fillId="2" borderId="3" xfId="0" applyFont="1" applyFill="1" applyBorder="1" applyAlignment="1">
      <alignment vertical="center"/>
    </xf>
    <xf numFmtId="2" fontId="46" fillId="2" borderId="3" xfId="0" applyNumberFormat="1" applyFont="1" applyFill="1" applyBorder="1" applyAlignment="1">
      <alignment horizontal="center" vertical="center"/>
    </xf>
    <xf numFmtId="2" fontId="48" fillId="2" borderId="3" xfId="0" applyNumberFormat="1" applyFont="1" applyFill="1" applyBorder="1" applyAlignment="1">
      <alignment horizontal="center" vertical="center"/>
    </xf>
    <xf numFmtId="0" fontId="47" fillId="2" borderId="1" xfId="0" applyFont="1" applyFill="1" applyBorder="1" applyAlignment="1">
      <alignment vertical="center"/>
    </xf>
    <xf numFmtId="0" fontId="11" fillId="3" borderId="1" xfId="0" applyFont="1" applyFill="1" applyBorder="1"/>
    <xf numFmtId="0" fontId="17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2" fontId="16" fillId="3" borderId="3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3" fillId="9" borderId="15" xfId="0" applyFont="1" applyFill="1" applyBorder="1" applyAlignment="1">
      <alignment horizontal="center"/>
    </xf>
    <xf numFmtId="0" fontId="13" fillId="9" borderId="1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13" fillId="10" borderId="12" xfId="0" applyFont="1" applyFill="1" applyBorder="1" applyAlignment="1">
      <alignment horizontal="center"/>
    </xf>
    <xf numFmtId="0" fontId="13" fillId="4" borderId="91" xfId="0" applyFont="1" applyFill="1" applyBorder="1" applyAlignment="1">
      <alignment horizontal="center"/>
    </xf>
    <xf numFmtId="0" fontId="13" fillId="4" borderId="92" xfId="0" applyFont="1" applyFill="1" applyBorder="1" applyAlignment="1">
      <alignment horizontal="center"/>
    </xf>
    <xf numFmtId="0" fontId="13" fillId="2" borderId="89" xfId="0" applyFont="1" applyFill="1" applyBorder="1" applyAlignment="1">
      <alignment horizontal="center"/>
    </xf>
    <xf numFmtId="0" fontId="13" fillId="2" borderId="90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3" fillId="6" borderId="7" xfId="0" applyFont="1" applyFill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/>
    </xf>
    <xf numFmtId="0" fontId="42" fillId="4" borderId="1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3" borderId="95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3" borderId="94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9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12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0" fillId="3" borderId="9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89" xfId="0" applyFont="1" applyFill="1" applyBorder="1" applyAlignment="1">
      <alignment horizontal="center" vertical="center" wrapText="1"/>
    </xf>
    <xf numFmtId="0" fontId="10" fillId="3" borderId="90" xfId="0" applyFont="1" applyFill="1" applyBorder="1" applyAlignment="1">
      <alignment horizontal="center" vertical="center" wrapText="1"/>
    </xf>
    <xf numFmtId="0" fontId="10" fillId="3" borderId="102" xfId="0" applyFont="1" applyFill="1" applyBorder="1" applyAlignment="1">
      <alignment horizontal="center" vertical="center" wrapText="1"/>
    </xf>
    <xf numFmtId="0" fontId="22" fillId="1" borderId="29" xfId="0" applyFont="1" applyFill="1" applyBorder="1" applyAlignment="1">
      <alignment horizontal="center" vertical="center"/>
    </xf>
    <xf numFmtId="0" fontId="22" fillId="1" borderId="25" xfId="0" applyFont="1" applyFill="1" applyBorder="1" applyAlignment="1">
      <alignment horizontal="center" vertical="center"/>
    </xf>
    <xf numFmtId="0" fontId="22" fillId="1" borderId="37" xfId="0" applyFont="1" applyFill="1" applyBorder="1" applyAlignment="1">
      <alignment horizontal="center" vertical="center"/>
    </xf>
    <xf numFmtId="0" fontId="22" fillId="1" borderId="38" xfId="0" applyFont="1" applyFill="1" applyBorder="1" applyAlignment="1">
      <alignment horizontal="center" vertical="center"/>
    </xf>
    <xf numFmtId="0" fontId="22" fillId="1" borderId="20" xfId="0" applyFont="1" applyFill="1" applyBorder="1" applyAlignment="1">
      <alignment horizontal="center" vertical="center" textRotation="90"/>
    </xf>
    <xf numFmtId="0" fontId="22" fillId="1" borderId="28" xfId="0" applyFont="1" applyFill="1" applyBorder="1" applyAlignment="1">
      <alignment horizontal="center" vertical="center" textRotation="90"/>
    </xf>
    <xf numFmtId="0" fontId="22" fillId="1" borderId="33" xfId="0" applyFont="1" applyFill="1" applyBorder="1" applyAlignment="1">
      <alignment horizontal="center" vertical="center" textRotation="90"/>
    </xf>
    <xf numFmtId="0" fontId="22" fillId="1" borderId="24" xfId="0" applyFont="1" applyFill="1" applyBorder="1" applyAlignment="1">
      <alignment horizontal="center" vertical="center" wrapText="1"/>
    </xf>
    <xf numFmtId="0" fontId="22" fillId="1" borderId="34" xfId="0" applyFont="1" applyFill="1" applyBorder="1" applyAlignment="1">
      <alignment horizontal="center" vertical="center" wrapText="1"/>
    </xf>
    <xf numFmtId="0" fontId="22" fillId="1" borderId="27" xfId="0" applyFont="1" applyFill="1" applyBorder="1" applyAlignment="1">
      <alignment horizontal="center" vertical="center" wrapText="1"/>
    </xf>
    <xf numFmtId="0" fontId="22" fillId="1" borderId="35" xfId="0" applyFont="1" applyFill="1" applyBorder="1" applyAlignment="1">
      <alignment horizontal="center" vertical="center" wrapText="1"/>
    </xf>
    <xf numFmtId="0" fontId="22" fillId="1" borderId="26" xfId="0" applyFont="1" applyFill="1" applyBorder="1" applyAlignment="1">
      <alignment horizontal="center" vertical="center"/>
    </xf>
    <xf numFmtId="0" fontId="22" fillId="1" borderId="36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left" vertical="center"/>
    </xf>
    <xf numFmtId="0" fontId="2" fillId="0" borderId="67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left" vertical="center"/>
    </xf>
    <xf numFmtId="0" fontId="22" fillId="0" borderId="50" xfId="0" applyFont="1" applyFill="1" applyBorder="1" applyAlignment="1">
      <alignment horizontal="left" vertical="center"/>
    </xf>
    <xf numFmtId="0" fontId="22" fillId="0" borderId="68" xfId="0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69" xfId="0" applyFont="1" applyFill="1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/>
    </xf>
    <xf numFmtId="0" fontId="2" fillId="0" borderId="83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49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2" fontId="22" fillId="0" borderId="73" xfId="0" applyNumberFormat="1" applyFont="1" applyFill="1" applyBorder="1" applyAlignment="1">
      <alignment horizontal="center" vertical="center"/>
    </xf>
    <xf numFmtId="2" fontId="22" fillId="0" borderId="65" xfId="0" applyNumberFormat="1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left" vertical="center"/>
    </xf>
    <xf numFmtId="0" fontId="2" fillId="0" borderId="79" xfId="0" applyFont="1" applyFill="1" applyBorder="1" applyAlignment="1">
      <alignment horizontal="left" vertical="center"/>
    </xf>
    <xf numFmtId="0" fontId="2" fillId="0" borderId="37" xfId="0" applyFont="1" applyFill="1" applyBorder="1" applyAlignment="1">
      <alignment horizontal="left" vertical="center"/>
    </xf>
    <xf numFmtId="0" fontId="2" fillId="0" borderId="38" xfId="0" applyFont="1" applyFill="1" applyBorder="1" applyAlignment="1">
      <alignment horizontal="left" vertical="center"/>
    </xf>
    <xf numFmtId="0" fontId="18" fillId="0" borderId="26" xfId="0" applyFont="1" applyFill="1" applyBorder="1" applyAlignment="1">
      <alignment horizontal="center" vertical="center" textRotation="90"/>
    </xf>
    <xf numFmtId="0" fontId="18" fillId="0" borderId="51" xfId="0" applyFont="1" applyFill="1" applyBorder="1" applyAlignment="1">
      <alignment horizontal="center" vertical="center" textRotation="90"/>
    </xf>
    <xf numFmtId="0" fontId="18" fillId="0" borderId="36" xfId="0" applyFont="1" applyFill="1" applyBorder="1" applyAlignment="1">
      <alignment horizontal="center" vertical="center" textRotation="90"/>
    </xf>
    <xf numFmtId="0" fontId="26" fillId="0" borderId="26" xfId="0" applyFont="1" applyFill="1" applyBorder="1" applyAlignment="1">
      <alignment horizontal="center" vertical="center" textRotation="90"/>
    </xf>
    <xf numFmtId="0" fontId="26" fillId="0" borderId="51" xfId="0" applyFont="1" applyFill="1" applyBorder="1" applyAlignment="1">
      <alignment horizontal="center" vertical="center" textRotation="90"/>
    </xf>
    <xf numFmtId="0" fontId="26" fillId="0" borderId="36" xfId="0" applyFont="1" applyFill="1" applyBorder="1" applyAlignment="1">
      <alignment horizontal="center" vertical="center" textRotation="90"/>
    </xf>
    <xf numFmtId="2" fontId="22" fillId="0" borderId="47" xfId="0" applyNumberFormat="1" applyFont="1" applyFill="1" applyBorder="1" applyAlignment="1">
      <alignment horizontal="center" vertical="center"/>
    </xf>
    <xf numFmtId="2" fontId="22" fillId="0" borderId="54" xfId="0" applyNumberFormat="1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2" fillId="0" borderId="55" xfId="0" applyFont="1" applyFill="1" applyBorder="1" applyAlignment="1">
      <alignment horizontal="center" vertical="center"/>
    </xf>
    <xf numFmtId="2" fontId="26" fillId="0" borderId="47" xfId="0" applyNumberFormat="1" applyFont="1" applyFill="1" applyBorder="1" applyAlignment="1">
      <alignment horizontal="center" vertical="center"/>
    </xf>
    <xf numFmtId="2" fontId="26" fillId="0" borderId="54" xfId="0" applyNumberFormat="1" applyFont="1" applyFill="1" applyBorder="1" applyAlignment="1">
      <alignment horizontal="center" vertical="center"/>
    </xf>
    <xf numFmtId="2" fontId="26" fillId="0" borderId="4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00"/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427006</xdr:colOff>
      <xdr:row>4</xdr:row>
      <xdr:rowOff>6524</xdr:rowOff>
    </xdr:from>
    <xdr:ext cx="3438107" cy="923926"/>
    <xdr:sp macro="" textlink="">
      <xdr:nvSpPr>
        <xdr:cNvPr id="2" name="ZoneTexte 1"/>
        <xdr:cNvSpPr txBox="1"/>
      </xdr:nvSpPr>
      <xdr:spPr>
        <a:xfrm rot="1437141">
          <a:off x="9523381" y="797099"/>
          <a:ext cx="3438107" cy="9239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23</xdr:col>
      <xdr:colOff>436648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133348</xdr:rowOff>
    </xdr:from>
    <xdr:to>
      <xdr:col>8</xdr:col>
      <xdr:colOff>314325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52525" y="2590798"/>
          <a:ext cx="41243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581275"/>
          <a:ext cx="34290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8</xdr:col>
      <xdr:colOff>152400</xdr:colOff>
      <xdr:row>6</xdr:row>
      <xdr:rowOff>57150</xdr:rowOff>
    </xdr:from>
    <xdr:to>
      <xdr:col>9</xdr:col>
      <xdr:colOff>0</xdr:colOff>
      <xdr:row>11</xdr:row>
      <xdr:rowOff>450</xdr:rowOff>
    </xdr:to>
    <xdr:sp macro="" textlink="">
      <xdr:nvSpPr>
        <xdr:cNvPr id="4" name="Rectangle 3"/>
        <xdr:cNvSpPr/>
      </xdr:nvSpPr>
      <xdr:spPr>
        <a:xfrm>
          <a:off x="5114925" y="1485900"/>
          <a:ext cx="1466850" cy="9720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view="pageBreakPreview" zoomScaleNormal="100" zoomScaleSheetLayoutView="100" workbookViewId="0">
      <selection activeCell="B13" sqref="B13:F39"/>
    </sheetView>
  </sheetViews>
  <sheetFormatPr baseColWidth="10" defaultRowHeight="15"/>
  <cols>
    <col min="1" max="1" width="4.85546875" style="2" customWidth="1"/>
    <col min="2" max="2" width="15" style="2" customWidth="1"/>
    <col min="3" max="3" width="23.42578125" style="4" customWidth="1"/>
    <col min="4" max="6" width="19.85546875" style="4" customWidth="1"/>
    <col min="7" max="7" width="20.5703125" style="4" customWidth="1"/>
    <col min="8" max="9" width="11.42578125" style="176" hidden="1" customWidth="1"/>
    <col min="10" max="10" width="16.85546875" style="176" customWidth="1"/>
    <col min="11" max="11" width="15.140625" style="176" customWidth="1"/>
    <col min="12" max="16384" width="11.42578125" style="176"/>
  </cols>
  <sheetData>
    <row r="1" spans="1:11" s="2" customFormat="1" ht="18.75">
      <c r="A1" s="339" t="s">
        <v>140</v>
      </c>
      <c r="B1" s="339"/>
      <c r="C1" s="339"/>
      <c r="D1" s="339"/>
      <c r="E1" s="255"/>
      <c r="F1" s="255"/>
      <c r="G1" s="252"/>
    </row>
    <row r="2" spans="1:11" s="2" customFormat="1" ht="18.75">
      <c r="A2" s="252" t="s">
        <v>142</v>
      </c>
      <c r="B2" s="252"/>
      <c r="C2" s="252"/>
      <c r="D2" s="252"/>
      <c r="E2" s="252"/>
      <c r="F2" s="252"/>
      <c r="G2" s="252"/>
    </row>
    <row r="3" spans="1:11" s="2" customFormat="1" ht="18.75">
      <c r="A3" s="253"/>
      <c r="B3" s="339" t="s">
        <v>221</v>
      </c>
      <c r="C3" s="339"/>
      <c r="D3" s="339"/>
      <c r="E3" s="255"/>
      <c r="F3" s="255"/>
      <c r="G3" s="254"/>
    </row>
    <row r="4" spans="1:11" s="2" customFormat="1" ht="6.75" customHeight="1">
      <c r="A4" s="253"/>
      <c r="B4" s="255"/>
      <c r="C4" s="255"/>
      <c r="D4" s="255"/>
      <c r="E4" s="255"/>
      <c r="F4" s="255"/>
      <c r="G4" s="254"/>
    </row>
    <row r="5" spans="1:11" s="2" customFormat="1" ht="16.5">
      <c r="A5" s="256" t="s">
        <v>222</v>
      </c>
      <c r="B5" s="257"/>
      <c r="D5" s="257"/>
      <c r="E5" s="257"/>
      <c r="F5" s="257"/>
      <c r="G5" s="139"/>
    </row>
    <row r="6" spans="1:11" s="2" customFormat="1" ht="18.75">
      <c r="A6" s="256" t="s">
        <v>34</v>
      </c>
      <c r="B6" s="176"/>
      <c r="D6" s="219"/>
      <c r="E6" s="219"/>
      <c r="F6" s="219"/>
      <c r="G6" s="219"/>
    </row>
    <row r="7" spans="1:11" s="2" customFormat="1" ht="18.75">
      <c r="A7" s="256" t="s">
        <v>223</v>
      </c>
      <c r="B7" s="176"/>
      <c r="D7" s="219"/>
      <c r="E7" s="219"/>
      <c r="F7" s="219"/>
    </row>
    <row r="8" spans="1:11" s="2" customFormat="1" ht="18.75">
      <c r="A8" s="256"/>
      <c r="B8" s="176"/>
      <c r="D8" s="219"/>
      <c r="E8" s="219"/>
      <c r="F8" s="219"/>
    </row>
    <row r="9" spans="1:11" s="2" customFormat="1" ht="18">
      <c r="A9" s="258" t="s">
        <v>224</v>
      </c>
      <c r="B9" s="258"/>
      <c r="C9" s="258"/>
      <c r="D9" s="258"/>
      <c r="E9" s="258"/>
      <c r="F9" s="258"/>
      <c r="G9" s="258"/>
    </row>
    <row r="10" spans="1:11" s="2" customFormat="1" ht="17.25" customHeight="1">
      <c r="A10" s="259"/>
      <c r="B10" s="260"/>
      <c r="C10" s="260"/>
      <c r="D10" s="260"/>
      <c r="E10" s="260"/>
      <c r="F10" s="260"/>
    </row>
    <row r="11" spans="1:11" s="2" customFormat="1" ht="33" customHeight="1">
      <c r="A11" s="259"/>
      <c r="C11" s="260"/>
      <c r="D11" s="260"/>
      <c r="E11" s="260"/>
      <c r="F11" s="260"/>
      <c r="G11" s="261" t="s">
        <v>225</v>
      </c>
    </row>
    <row r="12" spans="1:11" s="2" customFormat="1" ht="31.5" customHeight="1">
      <c r="A12" s="262" t="s">
        <v>3</v>
      </c>
      <c r="B12" s="262" t="s">
        <v>38</v>
      </c>
      <c r="C12" s="262" t="s">
        <v>4</v>
      </c>
      <c r="D12" s="262" t="s">
        <v>5</v>
      </c>
      <c r="E12" s="262" t="s">
        <v>321</v>
      </c>
      <c r="F12" s="262" t="s">
        <v>322</v>
      </c>
      <c r="G12" s="262" t="s">
        <v>218</v>
      </c>
    </row>
    <row r="13" spans="1:11" s="267" customFormat="1" ht="21.75" customHeight="1">
      <c r="A13" s="263">
        <v>1</v>
      </c>
      <c r="B13" s="264" t="s">
        <v>226</v>
      </c>
      <c r="C13" s="264" t="s">
        <v>227</v>
      </c>
      <c r="D13" s="264" t="s">
        <v>228</v>
      </c>
      <c r="E13" s="264" t="s">
        <v>229</v>
      </c>
      <c r="F13" s="264" t="s">
        <v>230</v>
      </c>
      <c r="G13" s="265"/>
      <c r="H13" s="266" t="s">
        <v>229</v>
      </c>
      <c r="I13" s="266" t="s">
        <v>230</v>
      </c>
      <c r="J13" s="266"/>
      <c r="K13" s="266"/>
    </row>
    <row r="14" spans="1:11" s="267" customFormat="1" ht="21.75" customHeight="1">
      <c r="A14" s="263">
        <v>2</v>
      </c>
      <c r="B14" s="264" t="s">
        <v>231</v>
      </c>
      <c r="C14" s="264" t="s">
        <v>232</v>
      </c>
      <c r="D14" s="264" t="s">
        <v>233</v>
      </c>
      <c r="E14" s="264" t="s">
        <v>234</v>
      </c>
      <c r="F14" s="264" t="s">
        <v>27</v>
      </c>
      <c r="G14" s="265"/>
      <c r="H14" s="266" t="s">
        <v>234</v>
      </c>
      <c r="I14" s="266" t="s">
        <v>27</v>
      </c>
      <c r="J14" s="266"/>
      <c r="K14" s="266"/>
    </row>
    <row r="15" spans="1:11" s="267" customFormat="1" ht="21.75" customHeight="1">
      <c r="A15" s="263">
        <v>3</v>
      </c>
      <c r="B15" s="264" t="s">
        <v>235</v>
      </c>
      <c r="C15" s="264" t="s">
        <v>236</v>
      </c>
      <c r="D15" s="264" t="s">
        <v>237</v>
      </c>
      <c r="E15" s="264" t="s">
        <v>238</v>
      </c>
      <c r="F15" s="264" t="s">
        <v>239</v>
      </c>
      <c r="G15" s="265"/>
      <c r="H15" s="266" t="s">
        <v>238</v>
      </c>
      <c r="I15" s="266" t="s">
        <v>239</v>
      </c>
      <c r="J15" s="266"/>
      <c r="K15" s="266"/>
    </row>
    <row r="16" spans="1:11" ht="21.75" customHeight="1">
      <c r="A16" s="263">
        <v>4</v>
      </c>
      <c r="B16" s="264" t="s">
        <v>240</v>
      </c>
      <c r="C16" s="264" t="s">
        <v>241</v>
      </c>
      <c r="D16" s="264" t="s">
        <v>242</v>
      </c>
      <c r="E16" s="264" t="s">
        <v>243</v>
      </c>
      <c r="F16" s="264" t="s">
        <v>244</v>
      </c>
      <c r="G16" s="265"/>
      <c r="H16" s="266" t="s">
        <v>243</v>
      </c>
      <c r="I16" s="266" t="s">
        <v>244</v>
      </c>
      <c r="J16" s="266"/>
      <c r="K16" s="266"/>
    </row>
    <row r="17" spans="1:11" ht="21.75" customHeight="1">
      <c r="A17" s="263">
        <v>5</v>
      </c>
      <c r="B17" s="264" t="s">
        <v>245</v>
      </c>
      <c r="C17" s="264" t="s">
        <v>246</v>
      </c>
      <c r="D17" s="264" t="s">
        <v>247</v>
      </c>
      <c r="E17" s="264" t="s">
        <v>248</v>
      </c>
      <c r="F17" s="264" t="s">
        <v>244</v>
      </c>
      <c r="G17" s="265"/>
      <c r="H17" s="266" t="s">
        <v>248</v>
      </c>
      <c r="I17" s="266" t="s">
        <v>244</v>
      </c>
      <c r="J17" s="266"/>
      <c r="K17" s="266"/>
    </row>
    <row r="18" spans="1:11" ht="21.75" customHeight="1">
      <c r="A18" s="263">
        <v>6</v>
      </c>
      <c r="B18" s="264" t="s">
        <v>249</v>
      </c>
      <c r="C18" s="264" t="s">
        <v>250</v>
      </c>
      <c r="D18" s="264" t="s">
        <v>251</v>
      </c>
      <c r="E18" s="264" t="s">
        <v>252</v>
      </c>
      <c r="F18" s="264" t="s">
        <v>253</v>
      </c>
      <c r="G18" s="265"/>
      <c r="H18" s="266" t="s">
        <v>252</v>
      </c>
      <c r="I18" s="266" t="s">
        <v>253</v>
      </c>
      <c r="J18" s="266"/>
      <c r="K18" s="266"/>
    </row>
    <row r="19" spans="1:11" ht="21.75" customHeight="1">
      <c r="A19" s="263">
        <v>7</v>
      </c>
      <c r="B19" s="264" t="s">
        <v>191</v>
      </c>
      <c r="C19" s="264" t="s">
        <v>194</v>
      </c>
      <c r="D19" s="264" t="s">
        <v>195</v>
      </c>
      <c r="E19" s="264" t="s">
        <v>192</v>
      </c>
      <c r="F19" s="264" t="s">
        <v>193</v>
      </c>
      <c r="G19" s="265"/>
      <c r="H19" s="266" t="s">
        <v>192</v>
      </c>
      <c r="I19" s="266" t="s">
        <v>193</v>
      </c>
      <c r="J19" s="266"/>
      <c r="K19" s="266"/>
    </row>
    <row r="20" spans="1:11" ht="21.75" customHeight="1">
      <c r="A20" s="263">
        <v>8</v>
      </c>
      <c r="B20" s="264" t="s">
        <v>196</v>
      </c>
      <c r="C20" s="264" t="s">
        <v>198</v>
      </c>
      <c r="D20" s="264" t="s">
        <v>199</v>
      </c>
      <c r="E20" s="264" t="s">
        <v>197</v>
      </c>
      <c r="F20" s="264" t="s">
        <v>29</v>
      </c>
      <c r="G20" s="265"/>
      <c r="H20" s="266" t="s">
        <v>197</v>
      </c>
      <c r="I20" s="266" t="s">
        <v>29</v>
      </c>
      <c r="J20" s="266"/>
      <c r="K20" s="266"/>
    </row>
    <row r="21" spans="1:11" ht="21.75" customHeight="1">
      <c r="A21" s="263">
        <v>9</v>
      </c>
      <c r="B21" s="264" t="s">
        <v>254</v>
      </c>
      <c r="C21" s="264" t="s">
        <v>255</v>
      </c>
      <c r="D21" s="264" t="s">
        <v>256</v>
      </c>
      <c r="E21" s="264" t="s">
        <v>257</v>
      </c>
      <c r="F21" s="264" t="s">
        <v>27</v>
      </c>
      <c r="G21" s="265"/>
      <c r="H21" s="266" t="s">
        <v>257</v>
      </c>
      <c r="I21" s="266" t="s">
        <v>27</v>
      </c>
      <c r="J21" s="266"/>
      <c r="K21" s="266"/>
    </row>
    <row r="22" spans="1:11" ht="21.75" customHeight="1">
      <c r="A22" s="263">
        <v>10</v>
      </c>
      <c r="B22" s="264" t="s">
        <v>258</v>
      </c>
      <c r="C22" s="264" t="s">
        <v>259</v>
      </c>
      <c r="D22" s="264" t="s">
        <v>260</v>
      </c>
      <c r="E22" s="264" t="s">
        <v>261</v>
      </c>
      <c r="F22" s="264" t="s">
        <v>26</v>
      </c>
      <c r="G22" s="265"/>
      <c r="H22" s="266" t="s">
        <v>261</v>
      </c>
      <c r="I22" s="266" t="s">
        <v>26</v>
      </c>
      <c r="J22" s="266"/>
      <c r="K22" s="266"/>
    </row>
    <row r="23" spans="1:11" ht="21.75" customHeight="1">
      <c r="A23" s="263">
        <v>11</v>
      </c>
      <c r="B23" s="264" t="s">
        <v>262</v>
      </c>
      <c r="C23" s="264" t="s">
        <v>263</v>
      </c>
      <c r="D23" s="264" t="s">
        <v>264</v>
      </c>
      <c r="E23" s="264" t="s">
        <v>265</v>
      </c>
      <c r="F23" s="264" t="s">
        <v>26</v>
      </c>
      <c r="G23" s="265"/>
      <c r="H23" s="266" t="s">
        <v>265</v>
      </c>
      <c r="I23" s="266" t="s">
        <v>26</v>
      </c>
      <c r="J23" s="266"/>
      <c r="K23" s="266"/>
    </row>
    <row r="24" spans="1:11" ht="21.75" customHeight="1">
      <c r="A24" s="263">
        <v>12</v>
      </c>
      <c r="B24" s="264" t="s">
        <v>200</v>
      </c>
      <c r="C24" s="264" t="s">
        <v>202</v>
      </c>
      <c r="D24" s="264" t="s">
        <v>28</v>
      </c>
      <c r="E24" s="264" t="s">
        <v>201</v>
      </c>
      <c r="F24" s="264" t="s">
        <v>31</v>
      </c>
      <c r="G24" s="265"/>
      <c r="H24" s="266" t="s">
        <v>201</v>
      </c>
      <c r="I24" s="266" t="s">
        <v>31</v>
      </c>
      <c r="J24" s="266"/>
      <c r="K24" s="266"/>
    </row>
    <row r="25" spans="1:11" ht="21.75" customHeight="1">
      <c r="A25" s="263">
        <v>13</v>
      </c>
      <c r="B25" s="264" t="s">
        <v>266</v>
      </c>
      <c r="C25" s="264" t="s">
        <v>267</v>
      </c>
      <c r="D25" s="264" t="s">
        <v>268</v>
      </c>
      <c r="E25" s="264" t="s">
        <v>269</v>
      </c>
      <c r="F25" s="264" t="s">
        <v>27</v>
      </c>
      <c r="G25" s="265"/>
      <c r="H25" s="266" t="s">
        <v>269</v>
      </c>
      <c r="I25" s="266" t="s">
        <v>27</v>
      </c>
      <c r="J25" s="266"/>
      <c r="K25" s="266"/>
    </row>
    <row r="26" spans="1:11" ht="21.75" customHeight="1">
      <c r="A26" s="263">
        <v>14</v>
      </c>
      <c r="B26" s="264" t="s">
        <v>270</v>
      </c>
      <c r="C26" s="264" t="s">
        <v>271</v>
      </c>
      <c r="D26" s="264" t="s">
        <v>272</v>
      </c>
      <c r="E26" s="264" t="s">
        <v>273</v>
      </c>
      <c r="F26" s="264" t="s">
        <v>274</v>
      </c>
      <c r="G26" s="265"/>
      <c r="H26" s="266" t="s">
        <v>273</v>
      </c>
      <c r="I26" s="266" t="s">
        <v>274</v>
      </c>
      <c r="J26" s="266"/>
      <c r="K26" s="266"/>
    </row>
    <row r="27" spans="1:11" ht="21.75" customHeight="1">
      <c r="A27" s="263">
        <v>15</v>
      </c>
      <c r="B27" s="264" t="s">
        <v>275</v>
      </c>
      <c r="C27" s="264" t="s">
        <v>276</v>
      </c>
      <c r="D27" s="264" t="s">
        <v>277</v>
      </c>
      <c r="E27" s="264" t="s">
        <v>278</v>
      </c>
      <c r="F27" s="264" t="s">
        <v>279</v>
      </c>
      <c r="G27" s="265"/>
      <c r="H27" s="266" t="s">
        <v>278</v>
      </c>
      <c r="I27" s="266" t="s">
        <v>279</v>
      </c>
      <c r="J27" s="266"/>
      <c r="K27" s="266"/>
    </row>
    <row r="28" spans="1:11" ht="21.75" customHeight="1">
      <c r="A28" s="263">
        <v>16</v>
      </c>
      <c r="B28" s="264" t="s">
        <v>280</v>
      </c>
      <c r="C28" s="264" t="s">
        <v>281</v>
      </c>
      <c r="D28" s="264" t="s">
        <v>282</v>
      </c>
      <c r="E28" s="264" t="s">
        <v>283</v>
      </c>
      <c r="F28" s="264" t="s">
        <v>284</v>
      </c>
      <c r="G28" s="265"/>
      <c r="H28" s="266" t="s">
        <v>283</v>
      </c>
      <c r="I28" s="266" t="s">
        <v>284</v>
      </c>
      <c r="J28" s="266"/>
      <c r="K28" s="266"/>
    </row>
    <row r="29" spans="1:11" ht="21.75" customHeight="1">
      <c r="A29" s="263">
        <v>17</v>
      </c>
      <c r="B29" s="264" t="s">
        <v>43</v>
      </c>
      <c r="C29" s="264" t="s">
        <v>44</v>
      </c>
      <c r="D29" s="264" t="s">
        <v>45</v>
      </c>
      <c r="E29" s="264" t="s">
        <v>205</v>
      </c>
      <c r="F29" s="264" t="s">
        <v>47</v>
      </c>
      <c r="G29" s="265"/>
      <c r="H29" s="266" t="s">
        <v>205</v>
      </c>
      <c r="I29" s="266" t="s">
        <v>47</v>
      </c>
      <c r="J29" s="266"/>
      <c r="K29" s="266"/>
    </row>
    <row r="30" spans="1:11" ht="21.75" customHeight="1">
      <c r="A30" s="263">
        <v>18</v>
      </c>
      <c r="B30" s="264" t="s">
        <v>285</v>
      </c>
      <c r="C30" s="264" t="s">
        <v>286</v>
      </c>
      <c r="D30" s="264" t="s">
        <v>233</v>
      </c>
      <c r="E30" s="264" t="s">
        <v>287</v>
      </c>
      <c r="F30" s="264" t="s">
        <v>288</v>
      </c>
      <c r="G30" s="265"/>
      <c r="H30" s="266" t="s">
        <v>287</v>
      </c>
      <c r="I30" s="266" t="s">
        <v>288</v>
      </c>
      <c r="J30" s="266"/>
      <c r="K30" s="266"/>
    </row>
    <row r="31" spans="1:11" ht="21.75" customHeight="1">
      <c r="A31" s="263">
        <v>19</v>
      </c>
      <c r="B31" s="264" t="s">
        <v>289</v>
      </c>
      <c r="C31" s="264" t="s">
        <v>290</v>
      </c>
      <c r="D31" s="264" t="s">
        <v>291</v>
      </c>
      <c r="E31" s="264" t="s">
        <v>292</v>
      </c>
      <c r="F31" s="264" t="s">
        <v>27</v>
      </c>
      <c r="G31" s="265"/>
      <c r="H31" s="266" t="s">
        <v>292</v>
      </c>
      <c r="I31" s="266" t="s">
        <v>27</v>
      </c>
      <c r="J31" s="266"/>
      <c r="K31" s="266"/>
    </row>
    <row r="32" spans="1:11" ht="21.75" customHeight="1">
      <c r="A32" s="263">
        <v>20</v>
      </c>
      <c r="B32" s="264" t="s">
        <v>275</v>
      </c>
      <c r="C32" s="264" t="s">
        <v>48</v>
      </c>
      <c r="D32" s="264" t="s">
        <v>293</v>
      </c>
      <c r="E32" s="264" t="s">
        <v>294</v>
      </c>
      <c r="F32" s="264" t="s">
        <v>295</v>
      </c>
      <c r="G32" s="265"/>
      <c r="H32" s="266" t="s">
        <v>294</v>
      </c>
      <c r="I32" s="266" t="s">
        <v>295</v>
      </c>
      <c r="J32" s="266"/>
      <c r="K32" s="266"/>
    </row>
    <row r="33" spans="1:11" ht="21.75" customHeight="1">
      <c r="A33" s="263">
        <v>21</v>
      </c>
      <c r="B33" s="264" t="s">
        <v>296</v>
      </c>
      <c r="C33" s="264" t="s">
        <v>297</v>
      </c>
      <c r="D33" s="264" t="s">
        <v>298</v>
      </c>
      <c r="E33" s="264" t="s">
        <v>299</v>
      </c>
      <c r="F33" s="264" t="s">
        <v>320</v>
      </c>
      <c r="G33" s="265"/>
      <c r="H33" s="266" t="s">
        <v>299</v>
      </c>
      <c r="I33" s="266" t="s">
        <v>203</v>
      </c>
      <c r="J33" s="266"/>
      <c r="K33" s="266"/>
    </row>
    <row r="34" spans="1:11" ht="21.75" customHeight="1">
      <c r="A34" s="263">
        <v>22</v>
      </c>
      <c r="B34" s="264" t="s">
        <v>206</v>
      </c>
      <c r="C34" s="264" t="s">
        <v>208</v>
      </c>
      <c r="D34" s="264" t="s">
        <v>209</v>
      </c>
      <c r="E34" s="264" t="s">
        <v>207</v>
      </c>
      <c r="F34" s="264" t="s">
        <v>25</v>
      </c>
      <c r="G34" s="265"/>
      <c r="H34" s="266" t="s">
        <v>207</v>
      </c>
      <c r="I34" s="266" t="s">
        <v>25</v>
      </c>
      <c r="J34" s="266"/>
      <c r="K34" s="266"/>
    </row>
    <row r="35" spans="1:11" ht="21.75" customHeight="1">
      <c r="A35" s="263">
        <v>23</v>
      </c>
      <c r="B35" s="264" t="s">
        <v>300</v>
      </c>
      <c r="C35" s="264" t="s">
        <v>301</v>
      </c>
      <c r="D35" s="264" t="s">
        <v>247</v>
      </c>
      <c r="E35" s="264" t="s">
        <v>302</v>
      </c>
      <c r="F35" s="264" t="s">
        <v>25</v>
      </c>
      <c r="G35" s="265"/>
      <c r="H35" s="266" t="s">
        <v>302</v>
      </c>
      <c r="I35" s="266" t="s">
        <v>25</v>
      </c>
      <c r="J35" s="266"/>
      <c r="K35" s="266"/>
    </row>
    <row r="36" spans="1:11" ht="21.75" customHeight="1">
      <c r="A36" s="263">
        <v>24</v>
      </c>
      <c r="B36" s="264" t="s">
        <v>303</v>
      </c>
      <c r="C36" s="264" t="s">
        <v>304</v>
      </c>
      <c r="D36" s="264" t="s">
        <v>30</v>
      </c>
      <c r="E36" s="264" t="s">
        <v>305</v>
      </c>
      <c r="F36" s="264" t="s">
        <v>204</v>
      </c>
      <c r="G36" s="265"/>
      <c r="H36" s="266" t="s">
        <v>305</v>
      </c>
      <c r="I36" s="266" t="s">
        <v>204</v>
      </c>
      <c r="J36" s="266"/>
      <c r="K36" s="266"/>
    </row>
    <row r="37" spans="1:11" ht="21.75" customHeight="1">
      <c r="A37" s="263">
        <v>25</v>
      </c>
      <c r="B37" s="264" t="s">
        <v>187</v>
      </c>
      <c r="C37" s="264" t="s">
        <v>188</v>
      </c>
      <c r="D37" s="264" t="s">
        <v>189</v>
      </c>
      <c r="E37" s="264" t="s">
        <v>210</v>
      </c>
      <c r="F37" s="264" t="s">
        <v>29</v>
      </c>
      <c r="G37" s="265"/>
      <c r="H37" s="266" t="s">
        <v>210</v>
      </c>
      <c r="I37" s="266" t="s">
        <v>29</v>
      </c>
      <c r="J37" s="266"/>
      <c r="K37" s="266"/>
    </row>
    <row r="38" spans="1:11" ht="21.75" customHeight="1">
      <c r="A38" s="263">
        <v>26</v>
      </c>
      <c r="B38" s="264" t="s">
        <v>306</v>
      </c>
      <c r="C38" s="264" t="s">
        <v>307</v>
      </c>
      <c r="D38" s="264" t="s">
        <v>308</v>
      </c>
      <c r="E38" s="264" t="s">
        <v>309</v>
      </c>
      <c r="F38" s="264" t="s">
        <v>230</v>
      </c>
      <c r="G38" s="265"/>
      <c r="H38" s="266" t="s">
        <v>309</v>
      </c>
      <c r="I38" s="266" t="s">
        <v>230</v>
      </c>
      <c r="J38" s="266"/>
      <c r="K38" s="266"/>
    </row>
    <row r="39" spans="1:11" ht="21.75" customHeight="1">
      <c r="A39" s="263">
        <v>27</v>
      </c>
      <c r="B39" s="264" t="s">
        <v>310</v>
      </c>
      <c r="C39" s="264" t="s">
        <v>311</v>
      </c>
      <c r="D39" s="264" t="s">
        <v>312</v>
      </c>
      <c r="E39" s="264" t="s">
        <v>313</v>
      </c>
      <c r="F39" s="264" t="s">
        <v>314</v>
      </c>
      <c r="G39" s="265"/>
      <c r="H39" s="266" t="s">
        <v>313</v>
      </c>
      <c r="I39" s="266" t="s">
        <v>314</v>
      </c>
      <c r="J39" s="266"/>
      <c r="K39" s="266"/>
    </row>
    <row r="41" spans="1:11" s="2" customFormat="1" ht="20.25" customHeight="1">
      <c r="A41" s="268" t="s">
        <v>315</v>
      </c>
      <c r="B41" s="269"/>
      <c r="C41" s="269"/>
      <c r="D41" s="269" t="s">
        <v>316</v>
      </c>
      <c r="E41" s="269"/>
      <c r="F41" s="269"/>
      <c r="G41" s="269"/>
    </row>
  </sheetData>
  <mergeCells count="2">
    <mergeCell ref="A1:D1"/>
    <mergeCell ref="B3:D3"/>
  </mergeCells>
  <printOptions horizontalCentered="1"/>
  <pageMargins left="0.19685039370078741" right="0.23622047244094491" top="0.35433070866141736" bottom="0.35433070866141736" header="0.31496062992125984" footer="0.31496062992125984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2"/>
  <sheetViews>
    <sheetView topLeftCell="A20" workbookViewId="0">
      <pane xSplit="5" topLeftCell="Z1" activePane="topRight" state="frozen"/>
      <selection activeCell="B13" sqref="B13:F39"/>
      <selection pane="topRight" activeCell="B13" sqref="B13:F39"/>
    </sheetView>
  </sheetViews>
  <sheetFormatPr baseColWidth="10" defaultRowHeight="15"/>
  <cols>
    <col min="1" max="1" width="4.85546875" style="2" customWidth="1"/>
    <col min="2" max="2" width="4.140625" customWidth="1"/>
    <col min="3" max="3" width="13" customWidth="1"/>
    <col min="4" max="4" width="19.85546875" customWidth="1"/>
    <col min="5" max="5" width="16.85546875" customWidth="1"/>
    <col min="6" max="8" width="9.140625" customWidth="1"/>
    <col min="9" max="11" width="9.28515625" customWidth="1"/>
    <col min="12" max="14" width="10.28515625" customWidth="1"/>
    <col min="15" max="15" width="9" customWidth="1"/>
    <col min="16" max="16" width="9" style="2" customWidth="1"/>
    <col min="17" max="17" width="10" customWidth="1"/>
    <col min="18" max="18" width="10" style="2" customWidth="1"/>
    <col min="19" max="19" width="12" customWidth="1"/>
    <col min="20" max="20" width="12" style="2" customWidth="1"/>
    <col min="21" max="21" width="10.42578125" style="4" customWidth="1"/>
    <col min="22" max="22" width="10.42578125" style="2" customWidth="1"/>
    <col min="23" max="23" width="4.7109375" customWidth="1"/>
    <col min="33" max="33" width="14.5703125" customWidth="1"/>
    <col min="34" max="35" width="14.85546875" customWidth="1"/>
    <col min="36" max="36" width="15" customWidth="1"/>
  </cols>
  <sheetData>
    <row r="1" spans="2:36" s="2" customFormat="1">
      <c r="H1" s="1" t="s">
        <v>32</v>
      </c>
      <c r="I1" s="1"/>
      <c r="J1" s="1"/>
      <c r="K1" s="9"/>
      <c r="U1" s="4"/>
      <c r="W1" s="26"/>
    </row>
    <row r="2" spans="2:36" s="2" customFormat="1" ht="15.75">
      <c r="H2" s="28"/>
      <c r="I2" s="28" t="s">
        <v>33</v>
      </c>
      <c r="J2" s="28"/>
      <c r="K2" s="28"/>
      <c r="U2" s="4"/>
      <c r="W2" s="26"/>
    </row>
    <row r="3" spans="2:36" s="2" customFormat="1" ht="15.75">
      <c r="G3" s="10"/>
      <c r="H3" s="10"/>
      <c r="I3" s="28" t="s">
        <v>60</v>
      </c>
      <c r="J3" s="28"/>
      <c r="K3" s="10"/>
      <c r="U3" s="4"/>
      <c r="W3" s="26"/>
    </row>
    <row r="4" spans="2:36" s="2" customFormat="1" ht="15.75">
      <c r="I4" s="355" t="s">
        <v>34</v>
      </c>
      <c r="J4" s="355"/>
      <c r="K4" s="355"/>
      <c r="L4" s="355"/>
      <c r="M4" s="355"/>
      <c r="U4" s="4"/>
      <c r="W4" s="26"/>
    </row>
    <row r="5" spans="2:36" s="2" customFormat="1" ht="15.75">
      <c r="D5" s="11" t="s">
        <v>35</v>
      </c>
      <c r="H5" s="11"/>
      <c r="I5" s="11"/>
      <c r="J5" s="11"/>
      <c r="K5" s="11"/>
      <c r="U5" s="4"/>
      <c r="W5" s="26"/>
    </row>
    <row r="6" spans="2:36" s="2" customFormat="1" ht="15.75">
      <c r="D6" s="11" t="s">
        <v>36</v>
      </c>
      <c r="H6" s="11"/>
      <c r="I6" s="11"/>
      <c r="J6" s="11"/>
      <c r="K6" s="11"/>
      <c r="U6" s="4"/>
      <c r="W6" s="26"/>
    </row>
    <row r="7" spans="2:36" s="2" customFormat="1" ht="15.75">
      <c r="D7" s="11" t="s">
        <v>220</v>
      </c>
      <c r="I7" s="11"/>
      <c r="J7" s="11"/>
      <c r="K7" s="11"/>
      <c r="U7" s="4"/>
      <c r="W7" s="26"/>
    </row>
    <row r="8" spans="2:36" s="2" customFormat="1" ht="15.75">
      <c r="D8" s="11"/>
      <c r="K8" s="11"/>
      <c r="U8" s="4"/>
      <c r="W8" s="26"/>
    </row>
    <row r="9" spans="2:36" s="2" customFormat="1" ht="15.75">
      <c r="I9" s="11"/>
      <c r="J9" s="11"/>
      <c r="K9" s="11"/>
      <c r="U9" s="4"/>
      <c r="W9" s="26"/>
    </row>
    <row r="10" spans="2:36" s="2" customFormat="1" ht="15.75">
      <c r="I10" s="11"/>
      <c r="J10" s="11"/>
      <c r="U10" s="4"/>
      <c r="W10" s="26"/>
    </row>
    <row r="11" spans="2:36" s="2" customFormat="1" ht="18">
      <c r="I11" s="29" t="s">
        <v>37</v>
      </c>
      <c r="J11" s="29"/>
      <c r="K11" s="29"/>
      <c r="L11" s="29"/>
      <c r="M11" s="29"/>
      <c r="N11" s="29"/>
      <c r="O11" s="29"/>
      <c r="P11" s="29"/>
      <c r="U11" s="4"/>
      <c r="W11" s="26"/>
    </row>
    <row r="12" spans="2:36" s="17" customFormat="1" ht="15.75" thickBot="1">
      <c r="F12" s="18"/>
      <c r="G12" s="18"/>
      <c r="H12" s="18"/>
      <c r="I12" s="19"/>
      <c r="J12" s="18"/>
      <c r="K12" s="19"/>
      <c r="L12" s="19"/>
      <c r="M12" s="18"/>
      <c r="N12" s="19"/>
      <c r="O12" s="18"/>
      <c r="P12" s="18"/>
      <c r="Q12" s="18"/>
      <c r="R12" s="18"/>
      <c r="S12" s="18"/>
      <c r="T12" s="18"/>
      <c r="U12" s="18"/>
      <c r="V12" s="18"/>
      <c r="W12" s="27"/>
      <c r="X12" s="18"/>
      <c r="Y12" s="18"/>
      <c r="Z12" s="19"/>
      <c r="AA12" s="18"/>
      <c r="AB12" s="19"/>
      <c r="AC12" s="18"/>
      <c r="AD12" s="19"/>
      <c r="AE12" s="18"/>
      <c r="AF12" s="18"/>
    </row>
    <row r="13" spans="2:36" s="2" customFormat="1" ht="24" customHeight="1" thickBot="1">
      <c r="F13" s="356" t="s">
        <v>52</v>
      </c>
      <c r="G13" s="356"/>
      <c r="H13" s="356"/>
      <c r="I13" s="356"/>
      <c r="J13" s="356"/>
      <c r="K13" s="356"/>
      <c r="L13" s="356"/>
      <c r="M13" s="356"/>
      <c r="N13" s="356"/>
      <c r="O13" s="340" t="s">
        <v>56</v>
      </c>
      <c r="P13" s="341"/>
      <c r="Q13" s="341"/>
      <c r="R13" s="40"/>
      <c r="S13" s="353" t="s">
        <v>57</v>
      </c>
      <c r="T13" s="354"/>
      <c r="U13" s="351" t="s">
        <v>58</v>
      </c>
      <c r="V13" s="352"/>
      <c r="W13" s="26"/>
      <c r="X13" s="356" t="s">
        <v>52</v>
      </c>
      <c r="Y13" s="356"/>
      <c r="Z13" s="356"/>
      <c r="AA13" s="356"/>
      <c r="AB13" s="356"/>
      <c r="AC13" s="356"/>
      <c r="AD13" s="356"/>
      <c r="AE13" s="356"/>
      <c r="AF13" s="356"/>
      <c r="AG13" s="340" t="s">
        <v>56</v>
      </c>
      <c r="AH13" s="341"/>
      <c r="AI13" s="22" t="s">
        <v>57</v>
      </c>
      <c r="AJ13" s="23" t="s">
        <v>58</v>
      </c>
    </row>
    <row r="14" spans="2:36" s="2" customFormat="1" ht="23.25" customHeight="1" thickBot="1">
      <c r="F14" s="342" t="s">
        <v>49</v>
      </c>
      <c r="G14" s="343"/>
      <c r="H14" s="344"/>
      <c r="I14" s="342" t="s">
        <v>50</v>
      </c>
      <c r="J14" s="343"/>
      <c r="K14" s="344"/>
      <c r="L14" s="342" t="s">
        <v>51</v>
      </c>
      <c r="M14" s="343"/>
      <c r="N14" s="344"/>
      <c r="O14" s="345" t="s">
        <v>53</v>
      </c>
      <c r="P14" s="346"/>
      <c r="Q14" s="345" t="s">
        <v>54</v>
      </c>
      <c r="R14" s="346"/>
      <c r="S14" s="347" t="s">
        <v>55</v>
      </c>
      <c r="T14" s="348"/>
      <c r="U14" s="349" t="s">
        <v>59</v>
      </c>
      <c r="V14" s="350"/>
      <c r="W14" s="26"/>
      <c r="X14" s="342" t="s">
        <v>61</v>
      </c>
      <c r="Y14" s="343"/>
      <c r="Z14" s="344"/>
      <c r="AA14" s="342" t="s">
        <v>62</v>
      </c>
      <c r="AB14" s="343"/>
      <c r="AC14" s="344"/>
      <c r="AD14" s="342" t="s">
        <v>63</v>
      </c>
      <c r="AE14" s="343"/>
      <c r="AF14" s="344"/>
      <c r="AG14" s="15" t="s">
        <v>64</v>
      </c>
      <c r="AH14" s="16" t="s">
        <v>65</v>
      </c>
      <c r="AI14" s="24" t="s">
        <v>55</v>
      </c>
      <c r="AJ14" s="20" t="s">
        <v>66</v>
      </c>
    </row>
    <row r="15" spans="2:36" s="2" customFormat="1" ht="27" customHeight="1">
      <c r="B15" s="12" t="s">
        <v>3</v>
      </c>
      <c r="C15" s="12" t="s">
        <v>38</v>
      </c>
      <c r="D15" s="12" t="s">
        <v>39</v>
      </c>
      <c r="E15" s="12" t="s">
        <v>5</v>
      </c>
      <c r="F15" s="14" t="s">
        <v>40</v>
      </c>
      <c r="G15" s="14" t="s">
        <v>41</v>
      </c>
      <c r="H15" s="14" t="s">
        <v>42</v>
      </c>
      <c r="I15" s="14" t="s">
        <v>40</v>
      </c>
      <c r="J15" s="14" t="s">
        <v>41</v>
      </c>
      <c r="K15" s="14" t="s">
        <v>42</v>
      </c>
      <c r="L15" s="14" t="s">
        <v>40</v>
      </c>
      <c r="M15" s="14" t="s">
        <v>41</v>
      </c>
      <c r="N15" s="14" t="s">
        <v>42</v>
      </c>
      <c r="O15" s="14" t="s">
        <v>40</v>
      </c>
      <c r="P15" s="14" t="s">
        <v>42</v>
      </c>
      <c r="Q15" s="14" t="s">
        <v>40</v>
      </c>
      <c r="R15" s="14" t="s">
        <v>42</v>
      </c>
      <c r="S15" s="21" t="s">
        <v>40</v>
      </c>
      <c r="T15" s="14" t="s">
        <v>42</v>
      </c>
      <c r="U15" s="14" t="s">
        <v>40</v>
      </c>
      <c r="V15" s="14" t="s">
        <v>42</v>
      </c>
      <c r="W15" s="26"/>
      <c r="X15" s="14" t="s">
        <v>40</v>
      </c>
      <c r="Y15" s="14" t="s">
        <v>41</v>
      </c>
      <c r="Z15" s="14" t="s">
        <v>42</v>
      </c>
      <c r="AA15" s="14" t="s">
        <v>40</v>
      </c>
      <c r="AB15" s="14" t="s">
        <v>41</v>
      </c>
      <c r="AC15" s="14" t="s">
        <v>42</v>
      </c>
      <c r="AD15" s="14" t="s">
        <v>40</v>
      </c>
      <c r="AE15" s="14" t="s">
        <v>41</v>
      </c>
      <c r="AF15" s="14" t="s">
        <v>42</v>
      </c>
      <c r="AG15" s="14" t="s">
        <v>40</v>
      </c>
      <c r="AH15" s="14" t="s">
        <v>40</v>
      </c>
      <c r="AI15" s="21" t="s">
        <v>40</v>
      </c>
      <c r="AJ15" s="14" t="s">
        <v>40</v>
      </c>
    </row>
    <row r="16" spans="2:36" s="2" customFormat="1" ht="18" customHeight="1">
      <c r="B16" s="13">
        <v>1</v>
      </c>
      <c r="C16" s="264" t="s">
        <v>226</v>
      </c>
      <c r="D16" s="264" t="s">
        <v>227</v>
      </c>
      <c r="E16" s="264" t="s">
        <v>228</v>
      </c>
      <c r="F16" s="3">
        <v>6</v>
      </c>
      <c r="G16" s="3">
        <v>9</v>
      </c>
      <c r="H16" s="25">
        <f>((F16*2)+G16)/3</f>
        <v>7</v>
      </c>
      <c r="I16" s="131">
        <v>9</v>
      </c>
      <c r="J16" s="131">
        <v>12.5</v>
      </c>
      <c r="K16" s="25">
        <f t="shared" ref="K16:K39" si="0">((I16*2)+J16)/3</f>
        <v>10.166666666666666</v>
      </c>
      <c r="L16" s="3">
        <v>11</v>
      </c>
      <c r="M16" s="3">
        <v>13</v>
      </c>
      <c r="N16" s="25">
        <f t="shared" ref="N16:N39" si="1">((L16*2)+M16)/3</f>
        <v>11.666666666666666</v>
      </c>
      <c r="O16" s="3">
        <v>16.5</v>
      </c>
      <c r="P16" s="129">
        <f>O16</f>
        <v>16.5</v>
      </c>
      <c r="Q16" s="3">
        <v>11.5</v>
      </c>
      <c r="R16" s="129">
        <f>Q16</f>
        <v>11.5</v>
      </c>
      <c r="S16" s="3">
        <v>16</v>
      </c>
      <c r="T16" s="130">
        <f>S16</f>
        <v>16</v>
      </c>
      <c r="U16" s="129">
        <v>8</v>
      </c>
      <c r="V16" s="130">
        <f>U16</f>
        <v>8</v>
      </c>
      <c r="W16" s="26"/>
      <c r="X16" s="3">
        <v>12</v>
      </c>
      <c r="Y16" s="3">
        <v>14.5</v>
      </c>
      <c r="Z16" s="25">
        <f>((X16*2)+Y16)/3</f>
        <v>12.833333333333334</v>
      </c>
      <c r="AA16" s="3">
        <v>16</v>
      </c>
      <c r="AB16" s="3">
        <v>12.5</v>
      </c>
      <c r="AC16" s="25">
        <f t="shared" ref="AC16:AC39" si="2">((AA16*2)+AB16)/3</f>
        <v>14.833333333333334</v>
      </c>
      <c r="AD16" s="3">
        <v>14.5</v>
      </c>
      <c r="AE16" s="3">
        <v>12.25</v>
      </c>
      <c r="AF16" s="25">
        <f t="shared" ref="AF16:AF42" si="3">((AD16*2)+AE16)/3</f>
        <v>13.75</v>
      </c>
      <c r="AG16" s="3">
        <v>18.5</v>
      </c>
      <c r="AH16" s="3">
        <v>17.5</v>
      </c>
      <c r="AI16" s="3">
        <v>14</v>
      </c>
      <c r="AJ16" s="3">
        <v>15.5</v>
      </c>
    </row>
    <row r="17" spans="2:36" s="2" customFormat="1" ht="18" customHeight="1">
      <c r="B17" s="13">
        <f>B16+1</f>
        <v>2</v>
      </c>
      <c r="C17" s="264" t="s">
        <v>231</v>
      </c>
      <c r="D17" s="264" t="s">
        <v>232</v>
      </c>
      <c r="E17" s="264" t="s">
        <v>233</v>
      </c>
      <c r="F17" s="3">
        <v>1</v>
      </c>
      <c r="G17" s="3" t="s">
        <v>323</v>
      </c>
      <c r="H17" s="25" t="e">
        <f t="shared" ref="H17:H39" si="4">((F17*2)+G17)/3</f>
        <v>#VALUE!</v>
      </c>
      <c r="I17" s="131">
        <v>0</v>
      </c>
      <c r="J17" s="131" t="s">
        <v>323</v>
      </c>
      <c r="K17" s="25" t="e">
        <f t="shared" si="0"/>
        <v>#VALUE!</v>
      </c>
      <c r="L17" s="3" t="s">
        <v>323</v>
      </c>
      <c r="M17" s="3" t="s">
        <v>323</v>
      </c>
      <c r="N17" s="25" t="s">
        <v>323</v>
      </c>
      <c r="O17" s="3">
        <v>4</v>
      </c>
      <c r="P17" s="129">
        <f t="shared" ref="P17:P39" si="5">O17</f>
        <v>4</v>
      </c>
      <c r="Q17" s="3">
        <v>1</v>
      </c>
      <c r="R17" s="129">
        <f t="shared" ref="R17:R39" si="6">Q17</f>
        <v>1</v>
      </c>
      <c r="S17" s="3" t="s">
        <v>325</v>
      </c>
      <c r="T17" s="130" t="str">
        <f t="shared" ref="T17:T39" si="7">S17</f>
        <v>\</v>
      </c>
      <c r="U17" s="129">
        <v>0</v>
      </c>
      <c r="V17" s="130">
        <f t="shared" ref="V17:V39" si="8">U17</f>
        <v>0</v>
      </c>
      <c r="W17" s="26"/>
      <c r="X17" s="3" t="s">
        <v>324</v>
      </c>
      <c r="Y17" s="3" t="s">
        <v>323</v>
      </c>
      <c r="Z17" s="25" t="e">
        <f t="shared" ref="Z17:Z39" si="9">((X17*2)+Y17)/3</f>
        <v>#VALUE!</v>
      </c>
      <c r="AA17" s="3" t="s">
        <v>323</v>
      </c>
      <c r="AB17" s="3"/>
      <c r="AC17" s="25" t="s">
        <v>323</v>
      </c>
      <c r="AD17" s="3" t="s">
        <v>324</v>
      </c>
      <c r="AE17" s="3" t="s">
        <v>323</v>
      </c>
      <c r="AF17" s="25" t="e">
        <f t="shared" si="3"/>
        <v>#VALUE!</v>
      </c>
      <c r="AG17" s="3" t="s">
        <v>324</v>
      </c>
      <c r="AH17" s="3" t="s">
        <v>325</v>
      </c>
      <c r="AI17" s="3" t="s">
        <v>323</v>
      </c>
      <c r="AJ17" s="3" t="s">
        <v>324</v>
      </c>
    </row>
    <row r="18" spans="2:36" s="2" customFormat="1" ht="18" customHeight="1">
      <c r="B18" s="13">
        <f t="shared" ref="B18:B42" si="10">B17+1</f>
        <v>3</v>
      </c>
      <c r="C18" s="264" t="s">
        <v>235</v>
      </c>
      <c r="D18" s="264" t="s">
        <v>236</v>
      </c>
      <c r="E18" s="264" t="s">
        <v>237</v>
      </c>
      <c r="F18" s="3" t="s">
        <v>353</v>
      </c>
      <c r="G18" s="3">
        <v>4</v>
      </c>
      <c r="H18" s="25" t="e">
        <f t="shared" si="4"/>
        <v>#VALUE!</v>
      </c>
      <c r="I18" s="131">
        <v>1.5</v>
      </c>
      <c r="J18" s="131">
        <v>8</v>
      </c>
      <c r="K18" s="25">
        <f t="shared" si="0"/>
        <v>3.6666666666666665</v>
      </c>
      <c r="L18" s="3">
        <v>1.5</v>
      </c>
      <c r="M18" s="3" t="s">
        <v>323</v>
      </c>
      <c r="N18" s="25" t="e">
        <f t="shared" si="1"/>
        <v>#VALUE!</v>
      </c>
      <c r="O18" s="3">
        <v>8</v>
      </c>
      <c r="P18" s="129">
        <f t="shared" si="5"/>
        <v>8</v>
      </c>
      <c r="Q18" s="3">
        <v>6.5</v>
      </c>
      <c r="R18" s="129">
        <f t="shared" si="6"/>
        <v>6.5</v>
      </c>
      <c r="S18" s="3">
        <v>12.5</v>
      </c>
      <c r="T18" s="130">
        <f t="shared" si="7"/>
        <v>12.5</v>
      </c>
      <c r="U18" s="129" t="s">
        <v>325</v>
      </c>
      <c r="V18" s="130" t="str">
        <f t="shared" si="8"/>
        <v>\</v>
      </c>
      <c r="W18" s="26"/>
      <c r="X18" s="3"/>
      <c r="Y18" s="3" t="s">
        <v>323</v>
      </c>
      <c r="Z18" s="25" t="s">
        <v>323</v>
      </c>
      <c r="AA18" s="3" t="s">
        <v>323</v>
      </c>
      <c r="AB18" s="3"/>
      <c r="AC18" s="25" t="s">
        <v>323</v>
      </c>
      <c r="AD18" s="3" t="s">
        <v>324</v>
      </c>
      <c r="AE18" s="3" t="s">
        <v>323</v>
      </c>
      <c r="AF18" s="25" t="e">
        <f t="shared" si="3"/>
        <v>#VALUE!</v>
      </c>
      <c r="AG18" s="3" t="s">
        <v>324</v>
      </c>
      <c r="AH18" s="3" t="s">
        <v>325</v>
      </c>
      <c r="AI18" s="3" t="s">
        <v>323</v>
      </c>
      <c r="AJ18" s="3" t="s">
        <v>324</v>
      </c>
    </row>
    <row r="19" spans="2:36" s="2" customFormat="1" ht="18" customHeight="1">
      <c r="B19" s="13">
        <f t="shared" si="10"/>
        <v>4</v>
      </c>
      <c r="C19" s="264" t="s">
        <v>240</v>
      </c>
      <c r="D19" s="264" t="s">
        <v>241</v>
      </c>
      <c r="E19" s="264" t="s">
        <v>242</v>
      </c>
      <c r="F19" s="3">
        <v>13.5</v>
      </c>
      <c r="G19" s="3">
        <v>9.5</v>
      </c>
      <c r="H19" s="25">
        <f t="shared" si="4"/>
        <v>12.166666666666666</v>
      </c>
      <c r="I19" s="131">
        <v>5.5</v>
      </c>
      <c r="J19" s="131">
        <v>9</v>
      </c>
      <c r="K19" s="25">
        <f t="shared" si="0"/>
        <v>6.666666666666667</v>
      </c>
      <c r="L19" s="3">
        <v>7</v>
      </c>
      <c r="M19" s="3">
        <v>11</v>
      </c>
      <c r="N19" s="25">
        <f t="shared" si="1"/>
        <v>8.3333333333333339</v>
      </c>
      <c r="O19" s="3">
        <v>8</v>
      </c>
      <c r="P19" s="129">
        <f t="shared" si="5"/>
        <v>8</v>
      </c>
      <c r="Q19" s="3">
        <v>10.5</v>
      </c>
      <c r="R19" s="129">
        <f t="shared" si="6"/>
        <v>10.5</v>
      </c>
      <c r="S19" s="3">
        <v>15.5</v>
      </c>
      <c r="T19" s="130">
        <f t="shared" si="7"/>
        <v>15.5</v>
      </c>
      <c r="U19" s="129">
        <v>2.5</v>
      </c>
      <c r="V19" s="130">
        <f t="shared" si="8"/>
        <v>2.5</v>
      </c>
      <c r="W19" s="26"/>
      <c r="X19" s="3" t="s">
        <v>324</v>
      </c>
      <c r="Y19" s="3">
        <v>13</v>
      </c>
      <c r="Z19" s="25" t="e">
        <f t="shared" si="9"/>
        <v>#VALUE!</v>
      </c>
      <c r="AA19" s="3">
        <v>10</v>
      </c>
      <c r="AB19" s="3">
        <v>10</v>
      </c>
      <c r="AC19" s="25">
        <f t="shared" si="2"/>
        <v>10</v>
      </c>
      <c r="AD19" s="3">
        <v>11.5</v>
      </c>
      <c r="AE19" s="3">
        <v>7.5</v>
      </c>
      <c r="AF19" s="25">
        <f t="shared" si="3"/>
        <v>10.166666666666666</v>
      </c>
      <c r="AG19" s="3" t="s">
        <v>324</v>
      </c>
      <c r="AH19" s="3" t="s">
        <v>324</v>
      </c>
      <c r="AI19" s="3">
        <v>13</v>
      </c>
      <c r="AJ19" s="3">
        <v>5</v>
      </c>
    </row>
    <row r="20" spans="2:36" s="2" customFormat="1" ht="18" customHeight="1">
      <c r="B20" s="13">
        <f t="shared" si="10"/>
        <v>5</v>
      </c>
      <c r="C20" s="264" t="s">
        <v>245</v>
      </c>
      <c r="D20" s="264" t="s">
        <v>246</v>
      </c>
      <c r="E20" s="264" t="s">
        <v>247</v>
      </c>
      <c r="F20" s="3" t="s">
        <v>353</v>
      </c>
      <c r="G20" s="3" t="s">
        <v>323</v>
      </c>
      <c r="H20" s="25" t="e">
        <f t="shared" si="4"/>
        <v>#VALUE!</v>
      </c>
      <c r="I20" s="131" t="s">
        <v>323</v>
      </c>
      <c r="J20" s="131" t="s">
        <v>323</v>
      </c>
      <c r="K20" s="25" t="s">
        <v>323</v>
      </c>
      <c r="L20" s="3" t="s">
        <v>323</v>
      </c>
      <c r="M20" s="3" t="s">
        <v>323</v>
      </c>
      <c r="N20" s="25" t="s">
        <v>323</v>
      </c>
      <c r="O20" s="3" t="s">
        <v>324</v>
      </c>
      <c r="P20" s="129" t="str">
        <f t="shared" si="5"/>
        <v>ABS</v>
      </c>
      <c r="Q20" s="3" t="s">
        <v>324</v>
      </c>
      <c r="R20" s="129" t="str">
        <f t="shared" si="6"/>
        <v>ABS</v>
      </c>
      <c r="S20" s="3">
        <v>6</v>
      </c>
      <c r="T20" s="130">
        <f t="shared" si="7"/>
        <v>6</v>
      </c>
      <c r="U20" s="129" t="s">
        <v>325</v>
      </c>
      <c r="V20" s="130" t="str">
        <f t="shared" si="8"/>
        <v>\</v>
      </c>
      <c r="W20" s="26"/>
      <c r="X20" s="3" t="s">
        <v>324</v>
      </c>
      <c r="Y20" s="3" t="s">
        <v>323</v>
      </c>
      <c r="Z20" s="25" t="s">
        <v>323</v>
      </c>
      <c r="AA20" s="3" t="s">
        <v>323</v>
      </c>
      <c r="AB20" s="3"/>
      <c r="AC20" s="25" t="s">
        <v>323</v>
      </c>
      <c r="AD20" s="3" t="s">
        <v>324</v>
      </c>
      <c r="AE20" s="3" t="s">
        <v>323</v>
      </c>
      <c r="AF20" s="25" t="e">
        <f t="shared" si="3"/>
        <v>#VALUE!</v>
      </c>
      <c r="AG20" s="3" t="s">
        <v>324</v>
      </c>
      <c r="AH20" s="3" t="s">
        <v>325</v>
      </c>
      <c r="AI20" s="3" t="s">
        <v>323</v>
      </c>
      <c r="AJ20" s="3" t="s">
        <v>324</v>
      </c>
    </row>
    <row r="21" spans="2:36" s="2" customFormat="1" ht="18" customHeight="1">
      <c r="B21" s="13">
        <f t="shared" si="10"/>
        <v>6</v>
      </c>
      <c r="C21" s="264" t="s">
        <v>249</v>
      </c>
      <c r="D21" s="264" t="s">
        <v>250</v>
      </c>
      <c r="E21" s="264" t="s">
        <v>251</v>
      </c>
      <c r="F21" s="3" t="s">
        <v>353</v>
      </c>
      <c r="G21" s="3" t="s">
        <v>323</v>
      </c>
      <c r="H21" s="25" t="e">
        <f t="shared" si="4"/>
        <v>#VALUE!</v>
      </c>
      <c r="I21" s="131" t="s">
        <v>323</v>
      </c>
      <c r="J21" s="131" t="s">
        <v>323</v>
      </c>
      <c r="K21" s="25" t="s">
        <v>323</v>
      </c>
      <c r="L21" s="3" t="s">
        <v>323</v>
      </c>
      <c r="M21" s="3" t="s">
        <v>323</v>
      </c>
      <c r="N21" s="25" t="s">
        <v>323</v>
      </c>
      <c r="O21" s="3" t="s">
        <v>324</v>
      </c>
      <c r="P21" s="129" t="str">
        <f t="shared" si="5"/>
        <v>ABS</v>
      </c>
      <c r="Q21" s="3" t="s">
        <v>324</v>
      </c>
      <c r="R21" s="129" t="str">
        <f t="shared" si="6"/>
        <v>ABS</v>
      </c>
      <c r="S21" s="3" t="s">
        <v>325</v>
      </c>
      <c r="T21" s="130" t="str">
        <f t="shared" si="7"/>
        <v>\</v>
      </c>
      <c r="U21" s="129" t="s">
        <v>325</v>
      </c>
      <c r="V21" s="130" t="str">
        <f t="shared" si="8"/>
        <v>\</v>
      </c>
      <c r="W21" s="26"/>
      <c r="X21" s="3" t="s">
        <v>324</v>
      </c>
      <c r="Y21" s="3" t="s">
        <v>323</v>
      </c>
      <c r="Z21" s="25" t="s">
        <v>323</v>
      </c>
      <c r="AA21" s="3" t="s">
        <v>323</v>
      </c>
      <c r="AB21" s="3"/>
      <c r="AC21" s="25" t="s">
        <v>323</v>
      </c>
      <c r="AD21" s="3" t="s">
        <v>324</v>
      </c>
      <c r="AE21" s="3" t="s">
        <v>323</v>
      </c>
      <c r="AF21" s="25" t="e">
        <f t="shared" si="3"/>
        <v>#VALUE!</v>
      </c>
      <c r="AG21" s="3" t="s">
        <v>324</v>
      </c>
      <c r="AH21" s="3" t="s">
        <v>325</v>
      </c>
      <c r="AI21" s="3" t="s">
        <v>323</v>
      </c>
      <c r="AJ21" s="3" t="s">
        <v>324</v>
      </c>
    </row>
    <row r="22" spans="2:36" s="2" customFormat="1" ht="18" customHeight="1">
      <c r="B22" s="13">
        <f t="shared" si="10"/>
        <v>7</v>
      </c>
      <c r="C22" s="264" t="s">
        <v>191</v>
      </c>
      <c r="D22" s="264" t="s">
        <v>194</v>
      </c>
      <c r="E22" s="264" t="s">
        <v>195</v>
      </c>
      <c r="F22" s="3">
        <v>12</v>
      </c>
      <c r="G22" s="3">
        <v>12</v>
      </c>
      <c r="H22" s="25">
        <f t="shared" si="4"/>
        <v>12</v>
      </c>
      <c r="I22" s="131">
        <v>3.5</v>
      </c>
      <c r="J22" s="131">
        <v>10</v>
      </c>
      <c r="K22" s="25">
        <f t="shared" si="0"/>
        <v>5.666666666666667</v>
      </c>
      <c r="L22" s="3">
        <v>9</v>
      </c>
      <c r="M22" s="3">
        <v>12</v>
      </c>
      <c r="N22" s="25">
        <f t="shared" si="1"/>
        <v>10</v>
      </c>
      <c r="O22" s="3">
        <v>12</v>
      </c>
      <c r="P22" s="129">
        <f t="shared" si="5"/>
        <v>12</v>
      </c>
      <c r="Q22" s="3">
        <v>11</v>
      </c>
      <c r="R22" s="129">
        <f t="shared" si="6"/>
        <v>11</v>
      </c>
      <c r="S22" s="3">
        <v>12</v>
      </c>
      <c r="T22" s="130">
        <f t="shared" si="7"/>
        <v>12</v>
      </c>
      <c r="U22" s="129">
        <v>6</v>
      </c>
      <c r="V22" s="130">
        <f t="shared" si="8"/>
        <v>6</v>
      </c>
      <c r="W22" s="26"/>
      <c r="X22" s="3">
        <v>13.67</v>
      </c>
      <c r="Y22" s="3">
        <v>13.67</v>
      </c>
      <c r="Z22" s="25">
        <f t="shared" si="9"/>
        <v>13.67</v>
      </c>
      <c r="AA22" s="3">
        <v>8.33</v>
      </c>
      <c r="AB22" s="3">
        <v>8.33</v>
      </c>
      <c r="AC22" s="25">
        <f t="shared" si="2"/>
        <v>8.33</v>
      </c>
      <c r="AD22" s="3">
        <v>10</v>
      </c>
      <c r="AE22" s="3">
        <v>10</v>
      </c>
      <c r="AF22" s="25">
        <f t="shared" si="3"/>
        <v>10</v>
      </c>
      <c r="AG22" s="3">
        <v>5</v>
      </c>
      <c r="AH22" s="3">
        <v>12</v>
      </c>
      <c r="AI22" s="3">
        <v>12</v>
      </c>
      <c r="AJ22" s="3">
        <v>10</v>
      </c>
    </row>
    <row r="23" spans="2:36" s="2" customFormat="1" ht="18" customHeight="1">
      <c r="B23" s="13">
        <f t="shared" si="10"/>
        <v>8</v>
      </c>
      <c r="C23" s="264" t="s">
        <v>196</v>
      </c>
      <c r="D23" s="264" t="s">
        <v>198</v>
      </c>
      <c r="E23" s="264" t="s">
        <v>199</v>
      </c>
      <c r="F23" s="3" t="s">
        <v>353</v>
      </c>
      <c r="G23" s="3" t="s">
        <v>323</v>
      </c>
      <c r="H23" s="25" t="e">
        <f t="shared" si="4"/>
        <v>#VALUE!</v>
      </c>
      <c r="I23" s="131" t="s">
        <v>323</v>
      </c>
      <c r="J23" s="131" t="s">
        <v>323</v>
      </c>
      <c r="K23" s="25" t="s">
        <v>323</v>
      </c>
      <c r="L23" s="3" t="s">
        <v>323</v>
      </c>
      <c r="M23" s="3" t="s">
        <v>323</v>
      </c>
      <c r="N23" s="25" t="s">
        <v>323</v>
      </c>
      <c r="O23" s="3" t="s">
        <v>324</v>
      </c>
      <c r="P23" s="129" t="str">
        <f t="shared" si="5"/>
        <v>ABS</v>
      </c>
      <c r="Q23" s="3" t="s">
        <v>324</v>
      </c>
      <c r="R23" s="129" t="str">
        <f t="shared" si="6"/>
        <v>ABS</v>
      </c>
      <c r="S23" s="3">
        <v>11.5</v>
      </c>
      <c r="T23" s="130">
        <f t="shared" si="7"/>
        <v>11.5</v>
      </c>
      <c r="U23" s="129" t="s">
        <v>325</v>
      </c>
      <c r="V23" s="130" t="str">
        <f t="shared" si="8"/>
        <v>\</v>
      </c>
      <c r="W23" s="26"/>
      <c r="X23" s="3" t="s">
        <v>324</v>
      </c>
      <c r="Y23" s="3" t="s">
        <v>323</v>
      </c>
      <c r="Z23" s="25" t="s">
        <v>323</v>
      </c>
      <c r="AA23" s="3" t="s">
        <v>323</v>
      </c>
      <c r="AB23" s="3"/>
      <c r="AC23" s="25" t="s">
        <v>323</v>
      </c>
      <c r="AD23" s="3" t="s">
        <v>324</v>
      </c>
      <c r="AE23" s="3"/>
      <c r="AF23" s="25" t="e">
        <f t="shared" si="3"/>
        <v>#VALUE!</v>
      </c>
      <c r="AG23" s="3" t="s">
        <v>324</v>
      </c>
      <c r="AH23" s="3" t="s">
        <v>325</v>
      </c>
      <c r="AI23" s="3" t="s">
        <v>323</v>
      </c>
      <c r="AJ23" s="3" t="s">
        <v>324</v>
      </c>
    </row>
    <row r="24" spans="2:36" s="2" customFormat="1" ht="18" customHeight="1">
      <c r="B24" s="13">
        <f t="shared" si="10"/>
        <v>9</v>
      </c>
      <c r="C24" s="264" t="s">
        <v>254</v>
      </c>
      <c r="D24" s="264" t="s">
        <v>255</v>
      </c>
      <c r="E24" s="264" t="s">
        <v>256</v>
      </c>
      <c r="F24" s="3" t="s">
        <v>353</v>
      </c>
      <c r="G24" s="3" t="s">
        <v>323</v>
      </c>
      <c r="H24" s="25" t="e">
        <f t="shared" si="4"/>
        <v>#VALUE!</v>
      </c>
      <c r="I24" s="131" t="s">
        <v>323</v>
      </c>
      <c r="J24" s="131" t="s">
        <v>323</v>
      </c>
      <c r="K24" s="25" t="s">
        <v>323</v>
      </c>
      <c r="L24" s="3" t="s">
        <v>323</v>
      </c>
      <c r="M24" s="3" t="s">
        <v>323</v>
      </c>
      <c r="N24" s="25" t="e">
        <f t="shared" si="1"/>
        <v>#VALUE!</v>
      </c>
      <c r="O24" s="3" t="s">
        <v>324</v>
      </c>
      <c r="P24" s="129" t="str">
        <f t="shared" si="5"/>
        <v>ABS</v>
      </c>
      <c r="Q24" s="3" t="s">
        <v>324</v>
      </c>
      <c r="R24" s="129" t="str">
        <f t="shared" si="6"/>
        <v>ABS</v>
      </c>
      <c r="S24" s="3" t="s">
        <v>325</v>
      </c>
      <c r="T24" s="130" t="str">
        <f t="shared" si="7"/>
        <v>\</v>
      </c>
      <c r="U24" s="129" t="s">
        <v>325</v>
      </c>
      <c r="V24" s="130" t="str">
        <f t="shared" si="8"/>
        <v>\</v>
      </c>
      <c r="W24" s="26"/>
      <c r="X24" s="3" t="s">
        <v>324</v>
      </c>
      <c r="Y24" s="3" t="s">
        <v>323</v>
      </c>
      <c r="Z24" s="25" t="s">
        <v>323</v>
      </c>
      <c r="AA24" s="3" t="s">
        <v>323</v>
      </c>
      <c r="AB24" s="3"/>
      <c r="AC24" s="25" t="s">
        <v>323</v>
      </c>
      <c r="AD24" s="3" t="s">
        <v>324</v>
      </c>
      <c r="AE24" s="3"/>
      <c r="AF24" s="25" t="e">
        <f t="shared" si="3"/>
        <v>#VALUE!</v>
      </c>
      <c r="AG24" s="3" t="s">
        <v>324</v>
      </c>
      <c r="AH24" s="3" t="s">
        <v>325</v>
      </c>
      <c r="AI24" s="3" t="s">
        <v>323</v>
      </c>
      <c r="AJ24" s="3" t="s">
        <v>324</v>
      </c>
    </row>
    <row r="25" spans="2:36" s="2" customFormat="1" ht="18" customHeight="1">
      <c r="B25" s="13">
        <f t="shared" si="10"/>
        <v>10</v>
      </c>
      <c r="C25" s="264" t="s">
        <v>258</v>
      </c>
      <c r="D25" s="264" t="s">
        <v>259</v>
      </c>
      <c r="E25" s="264" t="s">
        <v>260</v>
      </c>
      <c r="F25" s="3" t="s">
        <v>353</v>
      </c>
      <c r="G25" s="3">
        <v>8.5</v>
      </c>
      <c r="H25" s="25" t="e">
        <f t="shared" si="4"/>
        <v>#VALUE!</v>
      </c>
      <c r="I25" s="131">
        <v>1</v>
      </c>
      <c r="J25" s="131">
        <v>1</v>
      </c>
      <c r="K25" s="25">
        <f t="shared" si="0"/>
        <v>1</v>
      </c>
      <c r="L25" s="3" t="s">
        <v>324</v>
      </c>
      <c r="M25" s="3">
        <v>12.5</v>
      </c>
      <c r="N25" s="25" t="e">
        <f t="shared" si="1"/>
        <v>#VALUE!</v>
      </c>
      <c r="O25" s="3">
        <v>8</v>
      </c>
      <c r="P25" s="129">
        <f t="shared" si="5"/>
        <v>8</v>
      </c>
      <c r="Q25" s="3">
        <v>6.5</v>
      </c>
      <c r="R25" s="129">
        <f t="shared" si="6"/>
        <v>6.5</v>
      </c>
      <c r="S25" s="3">
        <v>15.5</v>
      </c>
      <c r="T25" s="130">
        <f t="shared" si="7"/>
        <v>15.5</v>
      </c>
      <c r="U25" s="129">
        <v>2</v>
      </c>
      <c r="V25" s="130">
        <f t="shared" si="8"/>
        <v>2</v>
      </c>
      <c r="W25" s="26"/>
      <c r="X25" s="3" t="s">
        <v>324</v>
      </c>
      <c r="Y25" s="3" t="s">
        <v>323</v>
      </c>
      <c r="Z25" s="25" t="s">
        <v>323</v>
      </c>
      <c r="AA25" s="3" t="s">
        <v>323</v>
      </c>
      <c r="AB25" s="3"/>
      <c r="AC25" s="25" t="s">
        <v>323</v>
      </c>
      <c r="AD25" s="3" t="s">
        <v>324</v>
      </c>
      <c r="AE25" s="3"/>
      <c r="AF25" s="25" t="e">
        <f t="shared" si="3"/>
        <v>#VALUE!</v>
      </c>
      <c r="AG25" s="3" t="s">
        <v>324</v>
      </c>
      <c r="AH25" s="3" t="s">
        <v>325</v>
      </c>
      <c r="AI25" s="3" t="s">
        <v>323</v>
      </c>
      <c r="AJ25" s="3" t="s">
        <v>324</v>
      </c>
    </row>
    <row r="26" spans="2:36" s="2" customFormat="1" ht="18" customHeight="1">
      <c r="B26" s="13">
        <f t="shared" si="10"/>
        <v>11</v>
      </c>
      <c r="C26" s="264" t="s">
        <v>262</v>
      </c>
      <c r="D26" s="264" t="s">
        <v>263</v>
      </c>
      <c r="E26" s="264" t="s">
        <v>264</v>
      </c>
      <c r="F26" s="3">
        <v>10</v>
      </c>
      <c r="G26" s="3">
        <v>9</v>
      </c>
      <c r="H26" s="25">
        <f t="shared" si="4"/>
        <v>9.6666666666666661</v>
      </c>
      <c r="I26" s="131">
        <v>6.5</v>
      </c>
      <c r="J26" s="131">
        <v>12</v>
      </c>
      <c r="K26" s="25">
        <f t="shared" si="0"/>
        <v>8.3333333333333339</v>
      </c>
      <c r="L26" s="3">
        <v>10</v>
      </c>
      <c r="M26" s="3">
        <v>11.5</v>
      </c>
      <c r="N26" s="25">
        <f t="shared" si="1"/>
        <v>10.5</v>
      </c>
      <c r="O26" s="3">
        <v>9</v>
      </c>
      <c r="P26" s="129">
        <f t="shared" si="5"/>
        <v>9</v>
      </c>
      <c r="Q26" s="3">
        <v>10.5</v>
      </c>
      <c r="R26" s="129">
        <f t="shared" si="6"/>
        <v>10.5</v>
      </c>
      <c r="S26" s="3">
        <v>15</v>
      </c>
      <c r="T26" s="130">
        <f t="shared" si="7"/>
        <v>15</v>
      </c>
      <c r="U26" s="129">
        <v>1</v>
      </c>
      <c r="V26" s="130">
        <f t="shared" si="8"/>
        <v>1</v>
      </c>
      <c r="W26" s="26"/>
      <c r="X26" s="3">
        <v>1</v>
      </c>
      <c r="Y26" s="3">
        <v>11.5</v>
      </c>
      <c r="Z26" s="25">
        <f t="shared" si="9"/>
        <v>4.5</v>
      </c>
      <c r="AA26" s="3">
        <v>13</v>
      </c>
      <c r="AB26" s="3">
        <v>10.5</v>
      </c>
      <c r="AC26" s="25">
        <f t="shared" si="2"/>
        <v>12.166666666666666</v>
      </c>
      <c r="AD26" s="3">
        <v>12.5</v>
      </c>
      <c r="AE26" s="3">
        <v>10</v>
      </c>
      <c r="AF26" s="25">
        <f t="shared" si="3"/>
        <v>11.666666666666666</v>
      </c>
      <c r="AG26" s="3">
        <v>10</v>
      </c>
      <c r="AH26" s="3">
        <v>9</v>
      </c>
      <c r="AI26" s="3">
        <v>12</v>
      </c>
      <c r="AJ26" s="3">
        <v>7.5</v>
      </c>
    </row>
    <row r="27" spans="2:36" s="2" customFormat="1" ht="18" customHeight="1">
      <c r="B27" s="13">
        <f t="shared" si="10"/>
        <v>12</v>
      </c>
      <c r="C27" s="264" t="s">
        <v>200</v>
      </c>
      <c r="D27" s="264" t="s">
        <v>202</v>
      </c>
      <c r="E27" s="264" t="s">
        <v>28</v>
      </c>
      <c r="F27" s="3" t="s">
        <v>353</v>
      </c>
      <c r="G27" s="3" t="s">
        <v>323</v>
      </c>
      <c r="H27" s="25" t="e">
        <f t="shared" si="4"/>
        <v>#VALUE!</v>
      </c>
      <c r="I27" s="131" t="s">
        <v>323</v>
      </c>
      <c r="J27" s="131" t="s">
        <v>323</v>
      </c>
      <c r="K27" s="25" t="s">
        <v>323</v>
      </c>
      <c r="L27" s="3" t="s">
        <v>323</v>
      </c>
      <c r="M27" s="3" t="s">
        <v>323</v>
      </c>
      <c r="N27" s="25" t="s">
        <v>323</v>
      </c>
      <c r="O27" s="3" t="s">
        <v>324</v>
      </c>
      <c r="P27" s="129" t="str">
        <f t="shared" si="5"/>
        <v>ABS</v>
      </c>
      <c r="Q27" s="3">
        <v>10</v>
      </c>
      <c r="R27" s="129">
        <f t="shared" si="6"/>
        <v>10</v>
      </c>
      <c r="S27" s="3">
        <v>12</v>
      </c>
      <c r="T27" s="130">
        <f t="shared" si="7"/>
        <v>12</v>
      </c>
      <c r="U27" s="129" t="s">
        <v>325</v>
      </c>
      <c r="V27" s="130" t="str">
        <f t="shared" si="8"/>
        <v>\</v>
      </c>
      <c r="W27" s="26"/>
      <c r="X27" s="3">
        <v>9.67</v>
      </c>
      <c r="Y27" s="3">
        <v>9.67</v>
      </c>
      <c r="Z27" s="25">
        <f t="shared" si="9"/>
        <v>9.67</v>
      </c>
      <c r="AA27" s="3">
        <v>11</v>
      </c>
      <c r="AB27" s="3">
        <v>11</v>
      </c>
      <c r="AC27" s="25">
        <f t="shared" si="2"/>
        <v>11</v>
      </c>
      <c r="AD27" s="3">
        <v>9.67</v>
      </c>
      <c r="AE27" s="3">
        <v>9.67</v>
      </c>
      <c r="AF27" s="25">
        <f t="shared" si="3"/>
        <v>9.67</v>
      </c>
      <c r="AG27" s="3">
        <v>12</v>
      </c>
      <c r="AH27" s="3">
        <v>11</v>
      </c>
      <c r="AI27" s="3">
        <v>11.5</v>
      </c>
      <c r="AJ27" s="3">
        <v>10</v>
      </c>
    </row>
    <row r="28" spans="2:36" s="2" customFormat="1" ht="18" customHeight="1">
      <c r="B28" s="13">
        <f t="shared" si="10"/>
        <v>13</v>
      </c>
      <c r="C28" s="264" t="s">
        <v>266</v>
      </c>
      <c r="D28" s="264" t="s">
        <v>267</v>
      </c>
      <c r="E28" s="264" t="s">
        <v>268</v>
      </c>
      <c r="F28" s="3">
        <v>12</v>
      </c>
      <c r="G28" s="3">
        <v>10</v>
      </c>
      <c r="H28" s="25">
        <f t="shared" si="4"/>
        <v>11.333333333333334</v>
      </c>
      <c r="I28" s="132">
        <v>7</v>
      </c>
      <c r="J28" s="132">
        <v>10</v>
      </c>
      <c r="K28" s="25">
        <f t="shared" si="0"/>
        <v>8</v>
      </c>
      <c r="L28" s="3">
        <v>8.5</v>
      </c>
      <c r="M28" s="3">
        <v>11</v>
      </c>
      <c r="N28" s="25">
        <f t="shared" si="1"/>
        <v>9.3333333333333339</v>
      </c>
      <c r="O28" s="3">
        <v>8</v>
      </c>
      <c r="P28" s="129">
        <f t="shared" si="5"/>
        <v>8</v>
      </c>
      <c r="Q28" s="3">
        <v>10.5</v>
      </c>
      <c r="R28" s="129">
        <f t="shared" si="6"/>
        <v>10.5</v>
      </c>
      <c r="S28" s="128">
        <v>12.5</v>
      </c>
      <c r="T28" s="130">
        <f t="shared" si="7"/>
        <v>12.5</v>
      </c>
      <c r="U28" s="129">
        <v>5</v>
      </c>
      <c r="V28" s="130">
        <f t="shared" si="8"/>
        <v>5</v>
      </c>
      <c r="W28" s="26"/>
      <c r="X28" s="3" t="s">
        <v>324</v>
      </c>
      <c r="Y28" s="3">
        <v>12</v>
      </c>
      <c r="Z28" s="25" t="e">
        <f t="shared" si="9"/>
        <v>#VALUE!</v>
      </c>
      <c r="AA28" s="3" t="s">
        <v>324</v>
      </c>
      <c r="AB28" s="3">
        <v>12</v>
      </c>
      <c r="AC28" s="25" t="e">
        <f t="shared" si="2"/>
        <v>#VALUE!</v>
      </c>
      <c r="AD28" s="3" t="s">
        <v>324</v>
      </c>
      <c r="AE28" s="3">
        <v>8</v>
      </c>
      <c r="AF28" s="25" t="e">
        <f t="shared" si="3"/>
        <v>#VALUE!</v>
      </c>
      <c r="AG28" s="3" t="s">
        <v>324</v>
      </c>
      <c r="AH28" s="3" t="s">
        <v>325</v>
      </c>
      <c r="AI28" s="3">
        <v>8</v>
      </c>
      <c r="AJ28" s="3" t="s">
        <v>324</v>
      </c>
    </row>
    <row r="29" spans="2:36" s="2" customFormat="1" ht="18" customHeight="1">
      <c r="B29" s="13">
        <f t="shared" si="10"/>
        <v>14</v>
      </c>
      <c r="C29" s="264" t="s">
        <v>270</v>
      </c>
      <c r="D29" s="264" t="s">
        <v>271</v>
      </c>
      <c r="E29" s="264" t="s">
        <v>272</v>
      </c>
      <c r="F29" s="3">
        <v>10</v>
      </c>
      <c r="G29" s="3">
        <v>12.5</v>
      </c>
      <c r="H29" s="25">
        <f t="shared" si="4"/>
        <v>10.833333333333334</v>
      </c>
      <c r="I29" s="131">
        <v>8</v>
      </c>
      <c r="J29" s="131">
        <v>10</v>
      </c>
      <c r="K29" s="25">
        <f t="shared" si="0"/>
        <v>8.6666666666666661</v>
      </c>
      <c r="L29" s="3">
        <v>8.5</v>
      </c>
      <c r="M29" s="3">
        <v>11</v>
      </c>
      <c r="N29" s="25">
        <f t="shared" si="1"/>
        <v>9.3333333333333339</v>
      </c>
      <c r="O29" s="3">
        <v>10</v>
      </c>
      <c r="P29" s="129">
        <f t="shared" si="5"/>
        <v>10</v>
      </c>
      <c r="Q29" s="3">
        <v>5</v>
      </c>
      <c r="R29" s="129">
        <f t="shared" si="6"/>
        <v>5</v>
      </c>
      <c r="S29" s="3">
        <v>12.5</v>
      </c>
      <c r="T29" s="130">
        <f t="shared" si="7"/>
        <v>12.5</v>
      </c>
      <c r="U29" s="129">
        <v>2</v>
      </c>
      <c r="V29" s="130">
        <f t="shared" si="8"/>
        <v>2</v>
      </c>
      <c r="W29" s="26"/>
      <c r="X29" s="3">
        <v>2</v>
      </c>
      <c r="Y29" s="3">
        <v>12.75</v>
      </c>
      <c r="Z29" s="25">
        <f t="shared" si="9"/>
        <v>5.583333333333333</v>
      </c>
      <c r="AA29" s="3">
        <v>12</v>
      </c>
      <c r="AB29" s="3">
        <v>10</v>
      </c>
      <c r="AC29" s="25">
        <f t="shared" si="2"/>
        <v>11.333333333333334</v>
      </c>
      <c r="AD29" s="3">
        <v>12.5</v>
      </c>
      <c r="AE29" s="3">
        <v>10</v>
      </c>
      <c r="AF29" s="25">
        <f t="shared" si="3"/>
        <v>11.666666666666666</v>
      </c>
      <c r="AG29" s="3">
        <v>8</v>
      </c>
      <c r="AH29" s="3">
        <v>7.5</v>
      </c>
      <c r="AI29" s="3">
        <v>10.5</v>
      </c>
      <c r="AJ29" s="3">
        <v>12</v>
      </c>
    </row>
    <row r="30" spans="2:36" s="2" customFormat="1" ht="18" customHeight="1">
      <c r="B30" s="13">
        <f t="shared" si="10"/>
        <v>15</v>
      </c>
      <c r="C30" s="264" t="s">
        <v>275</v>
      </c>
      <c r="D30" s="264" t="s">
        <v>276</v>
      </c>
      <c r="E30" s="264" t="s">
        <v>277</v>
      </c>
      <c r="F30" s="3" t="s">
        <v>353</v>
      </c>
      <c r="G30" s="3" t="s">
        <v>323</v>
      </c>
      <c r="H30" s="25" t="e">
        <f t="shared" si="4"/>
        <v>#VALUE!</v>
      </c>
      <c r="I30" s="131" t="s">
        <v>323</v>
      </c>
      <c r="J30" s="131" t="s">
        <v>323</v>
      </c>
      <c r="K30" s="25" t="s">
        <v>323</v>
      </c>
      <c r="L30" s="3" t="s">
        <v>323</v>
      </c>
      <c r="M30" s="3" t="s">
        <v>323</v>
      </c>
      <c r="N30" s="25" t="s">
        <v>323</v>
      </c>
      <c r="O30" s="3" t="s">
        <v>324</v>
      </c>
      <c r="P30" s="129" t="str">
        <f t="shared" si="5"/>
        <v>ABS</v>
      </c>
      <c r="Q30" s="3" t="s">
        <v>324</v>
      </c>
      <c r="R30" s="129" t="str">
        <f t="shared" si="6"/>
        <v>ABS</v>
      </c>
      <c r="S30" s="3" t="s">
        <v>325</v>
      </c>
      <c r="T30" s="130" t="str">
        <f t="shared" si="7"/>
        <v>\</v>
      </c>
      <c r="U30" s="129" t="s">
        <v>325</v>
      </c>
      <c r="V30" s="130" t="str">
        <f t="shared" si="8"/>
        <v>\</v>
      </c>
      <c r="W30" s="26"/>
      <c r="X30" s="3" t="s">
        <v>324</v>
      </c>
      <c r="Y30" s="3" t="s">
        <v>323</v>
      </c>
      <c r="Z30" s="25" t="s">
        <v>323</v>
      </c>
      <c r="AA30" s="3" t="s">
        <v>323</v>
      </c>
      <c r="AB30" s="3"/>
      <c r="AC30" s="25" t="s">
        <v>323</v>
      </c>
      <c r="AD30" s="3" t="s">
        <v>324</v>
      </c>
      <c r="AE30" s="3"/>
      <c r="AF30" s="25" t="e">
        <f t="shared" si="3"/>
        <v>#VALUE!</v>
      </c>
      <c r="AG30" s="3" t="s">
        <v>324</v>
      </c>
      <c r="AH30" s="3" t="s">
        <v>325</v>
      </c>
      <c r="AI30" s="3" t="s">
        <v>323</v>
      </c>
      <c r="AJ30" s="3" t="s">
        <v>324</v>
      </c>
    </row>
    <row r="31" spans="2:36" s="2" customFormat="1" ht="18" customHeight="1">
      <c r="B31" s="13">
        <f t="shared" si="10"/>
        <v>16</v>
      </c>
      <c r="C31" s="264" t="s">
        <v>280</v>
      </c>
      <c r="D31" s="264" t="s">
        <v>281</v>
      </c>
      <c r="E31" s="264" t="s">
        <v>282</v>
      </c>
      <c r="F31" s="3" t="s">
        <v>353</v>
      </c>
      <c r="G31" s="3">
        <v>7</v>
      </c>
      <c r="H31" s="25" t="e">
        <f t="shared" si="4"/>
        <v>#VALUE!</v>
      </c>
      <c r="I31" s="131">
        <v>0</v>
      </c>
      <c r="J31" s="131">
        <v>5</v>
      </c>
      <c r="K31" s="25">
        <f t="shared" si="0"/>
        <v>1.6666666666666667</v>
      </c>
      <c r="L31" s="3">
        <v>3</v>
      </c>
      <c r="M31" s="3">
        <v>10.5</v>
      </c>
      <c r="N31" s="25">
        <f t="shared" si="1"/>
        <v>5.5</v>
      </c>
      <c r="O31" s="3">
        <v>7.5</v>
      </c>
      <c r="P31" s="129">
        <f t="shared" si="5"/>
        <v>7.5</v>
      </c>
      <c r="Q31" s="3">
        <v>6.5</v>
      </c>
      <c r="R31" s="129">
        <f t="shared" si="6"/>
        <v>6.5</v>
      </c>
      <c r="S31" s="3">
        <v>10</v>
      </c>
      <c r="T31" s="130">
        <f t="shared" si="7"/>
        <v>10</v>
      </c>
      <c r="U31" s="129" t="s">
        <v>325</v>
      </c>
      <c r="V31" s="130" t="str">
        <f t="shared" si="8"/>
        <v>\</v>
      </c>
      <c r="W31" s="26"/>
      <c r="X31" s="3" t="s">
        <v>324</v>
      </c>
      <c r="Y31" s="3" t="s">
        <v>323</v>
      </c>
      <c r="Z31" s="25" t="s">
        <v>323</v>
      </c>
      <c r="AA31" s="3" t="s">
        <v>323</v>
      </c>
      <c r="AB31" s="3"/>
      <c r="AC31" s="25" t="s">
        <v>323</v>
      </c>
      <c r="AD31" s="3" t="s">
        <v>324</v>
      </c>
      <c r="AE31" s="3"/>
      <c r="AF31" s="25" t="e">
        <f t="shared" si="3"/>
        <v>#VALUE!</v>
      </c>
      <c r="AG31" s="3" t="s">
        <v>324</v>
      </c>
      <c r="AH31" s="3" t="s">
        <v>325</v>
      </c>
      <c r="AI31" s="3" t="s">
        <v>323</v>
      </c>
      <c r="AJ31" s="3" t="s">
        <v>324</v>
      </c>
    </row>
    <row r="32" spans="2:36" s="2" customFormat="1" ht="18" customHeight="1">
      <c r="B32" s="13">
        <f t="shared" si="10"/>
        <v>17</v>
      </c>
      <c r="C32" s="264" t="s">
        <v>43</v>
      </c>
      <c r="D32" s="264" t="s">
        <v>44</v>
      </c>
      <c r="E32" s="264" t="s">
        <v>45</v>
      </c>
      <c r="F32" s="3">
        <v>10.5</v>
      </c>
      <c r="G32" s="3">
        <v>10.5</v>
      </c>
      <c r="H32" s="25">
        <f t="shared" si="4"/>
        <v>10.5</v>
      </c>
      <c r="I32" s="131" t="s">
        <v>323</v>
      </c>
      <c r="J32" s="131" t="s">
        <v>323</v>
      </c>
      <c r="K32" s="25" t="s">
        <v>323</v>
      </c>
      <c r="L32" s="3" t="s">
        <v>323</v>
      </c>
      <c r="M32" s="3" t="s">
        <v>323</v>
      </c>
      <c r="N32" s="25" t="s">
        <v>323</v>
      </c>
      <c r="O32" s="3" t="s">
        <v>324</v>
      </c>
      <c r="P32" s="129" t="str">
        <f t="shared" si="5"/>
        <v>ABS</v>
      </c>
      <c r="Q32" s="3">
        <v>11</v>
      </c>
      <c r="R32" s="129">
        <f t="shared" si="6"/>
        <v>11</v>
      </c>
      <c r="S32" s="3">
        <v>10</v>
      </c>
      <c r="T32" s="130">
        <f t="shared" si="7"/>
        <v>10</v>
      </c>
      <c r="U32" s="129" t="s">
        <v>325</v>
      </c>
      <c r="V32" s="130" t="str">
        <f t="shared" si="8"/>
        <v>\</v>
      </c>
      <c r="W32" s="26"/>
      <c r="X32" s="3">
        <v>10.33</v>
      </c>
      <c r="Y32" s="3">
        <v>10.33</v>
      </c>
      <c r="Z32" s="25">
        <f t="shared" si="9"/>
        <v>10.33</v>
      </c>
      <c r="AA32" s="3">
        <v>10</v>
      </c>
      <c r="AB32" s="3">
        <v>10</v>
      </c>
      <c r="AC32" s="25">
        <f t="shared" si="2"/>
        <v>10</v>
      </c>
      <c r="AD32" s="3" t="s">
        <v>324</v>
      </c>
      <c r="AE32" s="3"/>
      <c r="AF32" s="25" t="e">
        <f t="shared" si="3"/>
        <v>#VALUE!</v>
      </c>
      <c r="AG32" s="3">
        <v>10</v>
      </c>
      <c r="AH32" s="3">
        <v>10</v>
      </c>
      <c r="AI32" s="3">
        <v>10</v>
      </c>
      <c r="AJ32" s="3" t="s">
        <v>324</v>
      </c>
    </row>
    <row r="33" spans="2:36" s="2" customFormat="1" ht="18" customHeight="1">
      <c r="B33" s="13">
        <f t="shared" si="10"/>
        <v>18</v>
      </c>
      <c r="C33" s="264" t="s">
        <v>285</v>
      </c>
      <c r="D33" s="264" t="s">
        <v>286</v>
      </c>
      <c r="E33" s="264" t="s">
        <v>233</v>
      </c>
      <c r="F33" s="3" t="s">
        <v>353</v>
      </c>
      <c r="G33" s="3" t="s">
        <v>323</v>
      </c>
      <c r="H33" s="25" t="e">
        <f t="shared" si="4"/>
        <v>#VALUE!</v>
      </c>
      <c r="I33" s="131" t="s">
        <v>323</v>
      </c>
      <c r="J33" s="131" t="s">
        <v>323</v>
      </c>
      <c r="K33" s="25" t="s">
        <v>323</v>
      </c>
      <c r="L33" s="3" t="s">
        <v>323</v>
      </c>
      <c r="M33" s="3" t="s">
        <v>323</v>
      </c>
      <c r="N33" s="25" t="s">
        <v>323</v>
      </c>
      <c r="O33" s="3" t="s">
        <v>324</v>
      </c>
      <c r="P33" s="129" t="str">
        <f t="shared" si="5"/>
        <v>ABS</v>
      </c>
      <c r="Q33" s="3" t="s">
        <v>324</v>
      </c>
      <c r="R33" s="129" t="str">
        <f t="shared" si="6"/>
        <v>ABS</v>
      </c>
      <c r="S33" s="3" t="s">
        <v>325</v>
      </c>
      <c r="T33" s="130" t="str">
        <f t="shared" si="7"/>
        <v>\</v>
      </c>
      <c r="U33" s="129" t="s">
        <v>325</v>
      </c>
      <c r="V33" s="130" t="str">
        <f t="shared" si="8"/>
        <v>\</v>
      </c>
      <c r="W33" s="26"/>
      <c r="X33" s="3" t="s">
        <v>324</v>
      </c>
      <c r="Y33" s="3" t="s">
        <v>323</v>
      </c>
      <c r="Z33" s="25" t="s">
        <v>323</v>
      </c>
      <c r="AA33" s="3" t="s">
        <v>323</v>
      </c>
      <c r="AB33" s="3"/>
      <c r="AC33" s="25" t="s">
        <v>323</v>
      </c>
      <c r="AD33" s="3" t="s">
        <v>324</v>
      </c>
      <c r="AE33" s="3"/>
      <c r="AF33" s="25" t="e">
        <f t="shared" si="3"/>
        <v>#VALUE!</v>
      </c>
      <c r="AG33" s="3" t="s">
        <v>324</v>
      </c>
      <c r="AH33" s="3" t="s">
        <v>325</v>
      </c>
      <c r="AI33" s="3" t="s">
        <v>323</v>
      </c>
      <c r="AJ33" s="3" t="s">
        <v>324</v>
      </c>
    </row>
    <row r="34" spans="2:36" s="2" customFormat="1" ht="18" customHeight="1">
      <c r="B34" s="13">
        <f t="shared" si="10"/>
        <v>19</v>
      </c>
      <c r="C34" s="264" t="s">
        <v>289</v>
      </c>
      <c r="D34" s="264" t="s">
        <v>290</v>
      </c>
      <c r="E34" s="264" t="s">
        <v>291</v>
      </c>
      <c r="F34" s="3">
        <v>11</v>
      </c>
      <c r="G34" s="3">
        <v>10</v>
      </c>
      <c r="H34" s="25">
        <f t="shared" si="4"/>
        <v>10.666666666666666</v>
      </c>
      <c r="I34" s="131">
        <v>2</v>
      </c>
      <c r="J34" s="131">
        <v>10</v>
      </c>
      <c r="K34" s="25">
        <f t="shared" si="0"/>
        <v>4.666666666666667</v>
      </c>
      <c r="L34" s="3">
        <v>5</v>
      </c>
      <c r="M34" s="3">
        <v>10.5</v>
      </c>
      <c r="N34" s="25">
        <f t="shared" si="1"/>
        <v>6.833333333333333</v>
      </c>
      <c r="O34" s="3">
        <v>8.5</v>
      </c>
      <c r="P34" s="129">
        <f t="shared" si="5"/>
        <v>8.5</v>
      </c>
      <c r="Q34" s="3">
        <v>5.5</v>
      </c>
      <c r="R34" s="129">
        <f t="shared" si="6"/>
        <v>5.5</v>
      </c>
      <c r="S34" s="3">
        <v>11</v>
      </c>
      <c r="T34" s="130">
        <f t="shared" si="7"/>
        <v>11</v>
      </c>
      <c r="U34" s="129">
        <v>5</v>
      </c>
      <c r="V34" s="130">
        <f t="shared" si="8"/>
        <v>5</v>
      </c>
      <c r="W34" s="26"/>
      <c r="X34" s="3">
        <v>1</v>
      </c>
      <c r="Y34" s="3">
        <v>12.5</v>
      </c>
      <c r="Z34" s="25">
        <f t="shared" si="9"/>
        <v>4.833333333333333</v>
      </c>
      <c r="AA34" s="3">
        <v>11</v>
      </c>
      <c r="AB34" s="3">
        <v>10</v>
      </c>
      <c r="AC34" s="25">
        <f t="shared" si="2"/>
        <v>10.666666666666666</v>
      </c>
      <c r="AD34" s="3">
        <v>11.5</v>
      </c>
      <c r="AE34" s="3">
        <v>7.5</v>
      </c>
      <c r="AF34" s="25">
        <f t="shared" si="3"/>
        <v>10.166666666666666</v>
      </c>
      <c r="AG34" s="3">
        <v>16.5</v>
      </c>
      <c r="AH34" s="3">
        <v>8.5</v>
      </c>
      <c r="AI34" s="3">
        <v>10.5</v>
      </c>
      <c r="AJ34" s="3">
        <v>11.5</v>
      </c>
    </row>
    <row r="35" spans="2:36" s="2" customFormat="1" ht="18" customHeight="1">
      <c r="B35" s="13">
        <f t="shared" si="10"/>
        <v>20</v>
      </c>
      <c r="C35" s="264" t="s">
        <v>275</v>
      </c>
      <c r="D35" s="264" t="s">
        <v>48</v>
      </c>
      <c r="E35" s="264" t="s">
        <v>293</v>
      </c>
      <c r="F35" s="3" t="s">
        <v>353</v>
      </c>
      <c r="G35" s="3" t="s">
        <v>323</v>
      </c>
      <c r="H35" s="25" t="e">
        <f t="shared" si="4"/>
        <v>#VALUE!</v>
      </c>
      <c r="I35" s="131" t="s">
        <v>323</v>
      </c>
      <c r="J35" s="131" t="s">
        <v>323</v>
      </c>
      <c r="K35" s="25" t="s">
        <v>323</v>
      </c>
      <c r="L35" s="3" t="s">
        <v>323</v>
      </c>
      <c r="M35" s="3" t="s">
        <v>323</v>
      </c>
      <c r="N35" s="25" t="s">
        <v>323</v>
      </c>
      <c r="O35" s="3" t="s">
        <v>324</v>
      </c>
      <c r="P35" s="129" t="str">
        <f t="shared" si="5"/>
        <v>ABS</v>
      </c>
      <c r="Q35" s="3" t="s">
        <v>324</v>
      </c>
      <c r="R35" s="129" t="str">
        <f t="shared" si="6"/>
        <v>ABS</v>
      </c>
      <c r="S35" s="3" t="s">
        <v>325</v>
      </c>
      <c r="T35" s="130" t="str">
        <f t="shared" si="7"/>
        <v>\</v>
      </c>
      <c r="U35" s="129" t="s">
        <v>325</v>
      </c>
      <c r="V35" s="130" t="str">
        <f t="shared" si="8"/>
        <v>\</v>
      </c>
      <c r="W35" s="26"/>
      <c r="X35" s="3" t="s">
        <v>324</v>
      </c>
      <c r="Y35" s="3" t="s">
        <v>323</v>
      </c>
      <c r="Z35" s="25" t="s">
        <v>323</v>
      </c>
      <c r="AA35" s="3" t="s">
        <v>323</v>
      </c>
      <c r="AB35" s="3"/>
      <c r="AC35" s="25" t="s">
        <v>323</v>
      </c>
      <c r="AD35" s="3" t="s">
        <v>324</v>
      </c>
      <c r="AE35" s="3"/>
      <c r="AF35" s="25" t="e">
        <f t="shared" si="3"/>
        <v>#VALUE!</v>
      </c>
      <c r="AG35" s="3" t="s">
        <v>324</v>
      </c>
      <c r="AH35" s="3" t="s">
        <v>325</v>
      </c>
      <c r="AI35" s="3" t="s">
        <v>323</v>
      </c>
      <c r="AJ35" s="3" t="s">
        <v>324</v>
      </c>
    </row>
    <row r="36" spans="2:36" s="2" customFormat="1" ht="18" customHeight="1">
      <c r="B36" s="13">
        <f t="shared" si="10"/>
        <v>21</v>
      </c>
      <c r="C36" s="264" t="s">
        <v>296</v>
      </c>
      <c r="D36" s="264" t="s">
        <v>297</v>
      </c>
      <c r="E36" s="264" t="s">
        <v>298</v>
      </c>
      <c r="F36" s="3" t="s">
        <v>325</v>
      </c>
      <c r="G36" s="3">
        <v>9.5</v>
      </c>
      <c r="H36" s="25" t="e">
        <f t="shared" si="4"/>
        <v>#VALUE!</v>
      </c>
      <c r="I36" s="131" t="s">
        <v>324</v>
      </c>
      <c r="J36" s="131">
        <v>11</v>
      </c>
      <c r="K36" s="25" t="e">
        <f t="shared" si="0"/>
        <v>#VALUE!</v>
      </c>
      <c r="L36" s="3" t="s">
        <v>324</v>
      </c>
      <c r="M36" s="3">
        <v>11</v>
      </c>
      <c r="N36" s="25" t="e">
        <f t="shared" si="1"/>
        <v>#VALUE!</v>
      </c>
      <c r="O36" s="3" t="s">
        <v>324</v>
      </c>
      <c r="P36" s="129" t="str">
        <f t="shared" si="5"/>
        <v>ABS</v>
      </c>
      <c r="Q36" s="3" t="s">
        <v>324</v>
      </c>
      <c r="R36" s="129" t="str">
        <f t="shared" si="6"/>
        <v>ABS</v>
      </c>
      <c r="S36" s="3">
        <v>14</v>
      </c>
      <c r="T36" s="130">
        <f t="shared" si="7"/>
        <v>14</v>
      </c>
      <c r="U36" s="129" t="s">
        <v>325</v>
      </c>
      <c r="V36" s="130" t="str">
        <f t="shared" si="8"/>
        <v>\</v>
      </c>
      <c r="W36" s="26"/>
      <c r="X36" s="3" t="s">
        <v>324</v>
      </c>
      <c r="Y36" s="3" t="s">
        <v>323</v>
      </c>
      <c r="Z36" s="25" t="s">
        <v>323</v>
      </c>
      <c r="AA36" s="3" t="s">
        <v>323</v>
      </c>
      <c r="AB36" s="3"/>
      <c r="AC36" s="25" t="s">
        <v>323</v>
      </c>
      <c r="AD36" s="3" t="s">
        <v>324</v>
      </c>
      <c r="AE36" s="3"/>
      <c r="AF36" s="25" t="e">
        <f t="shared" si="3"/>
        <v>#VALUE!</v>
      </c>
      <c r="AG36" s="3" t="s">
        <v>324</v>
      </c>
      <c r="AH36" s="3" t="s">
        <v>325</v>
      </c>
      <c r="AI36" s="3" t="s">
        <v>323</v>
      </c>
      <c r="AJ36" s="3" t="s">
        <v>324</v>
      </c>
    </row>
    <row r="37" spans="2:36" s="2" customFormat="1" ht="18" customHeight="1">
      <c r="B37" s="13">
        <f t="shared" si="10"/>
        <v>22</v>
      </c>
      <c r="C37" s="264" t="s">
        <v>206</v>
      </c>
      <c r="D37" s="264" t="s">
        <v>208</v>
      </c>
      <c r="E37" s="264" t="s">
        <v>209</v>
      </c>
      <c r="F37" s="3" t="s">
        <v>353</v>
      </c>
      <c r="G37" s="3" t="s">
        <v>323</v>
      </c>
      <c r="H37" s="25" t="e">
        <f t="shared" si="4"/>
        <v>#VALUE!</v>
      </c>
      <c r="I37" s="131" t="s">
        <v>323</v>
      </c>
      <c r="J37" s="131" t="s">
        <v>323</v>
      </c>
      <c r="K37" s="25" t="s">
        <v>323</v>
      </c>
      <c r="L37" s="3" t="s">
        <v>323</v>
      </c>
      <c r="M37" s="3" t="s">
        <v>323</v>
      </c>
      <c r="N37" s="25" t="s">
        <v>323</v>
      </c>
      <c r="O37" s="3" t="s">
        <v>324</v>
      </c>
      <c r="P37" s="129" t="str">
        <f t="shared" si="5"/>
        <v>ABS</v>
      </c>
      <c r="Q37" s="3" t="s">
        <v>324</v>
      </c>
      <c r="R37" s="129" t="str">
        <f t="shared" si="6"/>
        <v>ABS</v>
      </c>
      <c r="S37" s="3" t="s">
        <v>325</v>
      </c>
      <c r="T37" s="130" t="str">
        <f t="shared" si="7"/>
        <v>\</v>
      </c>
      <c r="U37" s="129" t="s">
        <v>325</v>
      </c>
      <c r="V37" s="130" t="str">
        <f t="shared" si="8"/>
        <v>\</v>
      </c>
      <c r="W37" s="26"/>
      <c r="X37" s="3" t="s">
        <v>324</v>
      </c>
      <c r="Y37" s="3" t="s">
        <v>323</v>
      </c>
      <c r="Z37" s="25" t="s">
        <v>323</v>
      </c>
      <c r="AA37" s="3" t="s">
        <v>323</v>
      </c>
      <c r="AB37" s="3"/>
      <c r="AC37" s="25" t="s">
        <v>323</v>
      </c>
      <c r="AD37" s="3" t="s">
        <v>324</v>
      </c>
      <c r="AE37" s="3"/>
      <c r="AF37" s="25" t="e">
        <f t="shared" si="3"/>
        <v>#VALUE!</v>
      </c>
      <c r="AG37" s="3" t="s">
        <v>324</v>
      </c>
      <c r="AH37" s="3" t="s">
        <v>325</v>
      </c>
      <c r="AI37" s="3" t="s">
        <v>323</v>
      </c>
      <c r="AJ37" s="3" t="s">
        <v>324</v>
      </c>
    </row>
    <row r="38" spans="2:36" s="2" customFormat="1" ht="15" customHeight="1">
      <c r="B38" s="13">
        <f t="shared" si="10"/>
        <v>23</v>
      </c>
      <c r="C38" s="264" t="s">
        <v>300</v>
      </c>
      <c r="D38" s="264" t="s">
        <v>301</v>
      </c>
      <c r="E38" s="264" t="s">
        <v>247</v>
      </c>
      <c r="F38" s="3">
        <v>6</v>
      </c>
      <c r="G38" s="3">
        <v>4</v>
      </c>
      <c r="H38" s="25">
        <f t="shared" si="4"/>
        <v>5.333333333333333</v>
      </c>
      <c r="I38" s="131">
        <v>1</v>
      </c>
      <c r="J38" s="131">
        <v>6</v>
      </c>
      <c r="K38" s="25">
        <f t="shared" si="0"/>
        <v>2.6666666666666665</v>
      </c>
      <c r="L38" s="3">
        <v>5</v>
      </c>
      <c r="M38" s="3">
        <v>11</v>
      </c>
      <c r="N38" s="25">
        <f t="shared" si="1"/>
        <v>7</v>
      </c>
      <c r="O38" s="3">
        <v>10</v>
      </c>
      <c r="P38" s="129">
        <f t="shared" si="5"/>
        <v>10</v>
      </c>
      <c r="Q38" s="3">
        <v>11</v>
      </c>
      <c r="R38" s="129">
        <f t="shared" si="6"/>
        <v>11</v>
      </c>
      <c r="S38" s="3">
        <v>10</v>
      </c>
      <c r="T38" s="130">
        <f t="shared" si="7"/>
        <v>10</v>
      </c>
      <c r="U38" s="129">
        <v>10</v>
      </c>
      <c r="V38" s="130">
        <f t="shared" si="8"/>
        <v>10</v>
      </c>
      <c r="W38" s="26"/>
      <c r="X38" s="3">
        <v>2</v>
      </c>
      <c r="Y38" s="3">
        <v>6</v>
      </c>
      <c r="Z38" s="25">
        <f t="shared" si="9"/>
        <v>3.3333333333333335</v>
      </c>
      <c r="AA38" s="3">
        <v>10</v>
      </c>
      <c r="AB38" s="3">
        <v>12</v>
      </c>
      <c r="AC38" s="25">
        <f t="shared" si="2"/>
        <v>10.666666666666666</v>
      </c>
      <c r="AD38" s="3">
        <v>13.5</v>
      </c>
      <c r="AE38" s="3">
        <v>8</v>
      </c>
      <c r="AF38" s="25">
        <f t="shared" si="3"/>
        <v>11.666666666666666</v>
      </c>
      <c r="AG38" s="3">
        <v>12</v>
      </c>
      <c r="AH38" s="3">
        <v>3</v>
      </c>
      <c r="AI38" s="3">
        <v>12.5</v>
      </c>
      <c r="AJ38" s="3">
        <v>3</v>
      </c>
    </row>
    <row r="39" spans="2:36" s="2" customFormat="1" ht="15.75">
      <c r="B39" s="13">
        <f t="shared" si="10"/>
        <v>24</v>
      </c>
      <c r="C39" s="264" t="s">
        <v>303</v>
      </c>
      <c r="D39" s="264" t="s">
        <v>304</v>
      </c>
      <c r="E39" s="264" t="s">
        <v>30</v>
      </c>
      <c r="F39" s="3">
        <v>11</v>
      </c>
      <c r="G39" s="3">
        <v>13.5</v>
      </c>
      <c r="H39" s="25">
        <f t="shared" si="4"/>
        <v>11.833333333333334</v>
      </c>
      <c r="I39" s="131">
        <v>5</v>
      </c>
      <c r="J39" s="131">
        <v>10.5</v>
      </c>
      <c r="K39" s="25">
        <f t="shared" si="0"/>
        <v>6.833333333333333</v>
      </c>
      <c r="L39" s="3">
        <v>10.5</v>
      </c>
      <c r="M39" s="3">
        <v>12</v>
      </c>
      <c r="N39" s="25">
        <f t="shared" si="1"/>
        <v>11</v>
      </c>
      <c r="O39" s="3">
        <v>10</v>
      </c>
      <c r="P39" s="129">
        <f t="shared" si="5"/>
        <v>10</v>
      </c>
      <c r="Q39" s="3">
        <v>10.5</v>
      </c>
      <c r="R39" s="129">
        <f t="shared" si="6"/>
        <v>10.5</v>
      </c>
      <c r="S39" s="3">
        <v>13.5</v>
      </c>
      <c r="T39" s="130">
        <f t="shared" si="7"/>
        <v>13.5</v>
      </c>
      <c r="U39" s="129">
        <v>10</v>
      </c>
      <c r="V39" s="130">
        <f t="shared" si="8"/>
        <v>10</v>
      </c>
      <c r="W39" s="26"/>
      <c r="X39" s="3">
        <v>14.5</v>
      </c>
      <c r="Y39" s="3">
        <v>14</v>
      </c>
      <c r="Z39" s="25">
        <f t="shared" si="9"/>
        <v>14.333333333333334</v>
      </c>
      <c r="AA39" s="3">
        <v>14.5</v>
      </c>
      <c r="AB39" s="3">
        <v>12.5</v>
      </c>
      <c r="AC39" s="25">
        <f t="shared" si="2"/>
        <v>13.833333333333334</v>
      </c>
      <c r="AD39" s="3">
        <v>13.5</v>
      </c>
      <c r="AE39" s="3">
        <v>11</v>
      </c>
      <c r="AF39" s="25">
        <f t="shared" si="3"/>
        <v>12.666666666666666</v>
      </c>
      <c r="AG39" s="3">
        <v>15</v>
      </c>
      <c r="AH39" s="3">
        <v>16</v>
      </c>
      <c r="AI39" s="3">
        <v>10</v>
      </c>
      <c r="AJ39" s="3">
        <v>15</v>
      </c>
    </row>
    <row r="40" spans="2:36" ht="15.75">
      <c r="B40" s="13">
        <f t="shared" si="10"/>
        <v>25</v>
      </c>
      <c r="C40" s="264" t="s">
        <v>187</v>
      </c>
      <c r="D40" s="264" t="s">
        <v>188</v>
      </c>
      <c r="E40" s="264" t="s">
        <v>189</v>
      </c>
      <c r="F40" s="3">
        <v>13</v>
      </c>
      <c r="G40" s="3">
        <v>10.5</v>
      </c>
      <c r="H40" s="25">
        <f t="shared" ref="H40:H42" si="11">((F40*2)+G40)/3</f>
        <v>12.166666666666666</v>
      </c>
      <c r="I40" s="131">
        <v>8.5</v>
      </c>
      <c r="J40" s="131">
        <v>12</v>
      </c>
      <c r="K40" s="25">
        <f t="shared" ref="K40:K42" si="12">((I40*2)+J40)/3</f>
        <v>9.6666666666666661</v>
      </c>
      <c r="L40" s="3">
        <v>7.5</v>
      </c>
      <c r="M40" s="3">
        <v>12.5</v>
      </c>
      <c r="N40" s="25">
        <f t="shared" ref="N40:N42" si="13">((L40*2)+M40)/3</f>
        <v>9.1666666666666661</v>
      </c>
      <c r="O40" s="3">
        <v>10</v>
      </c>
      <c r="P40" s="129">
        <f t="shared" ref="P40:P42" si="14">O40</f>
        <v>10</v>
      </c>
      <c r="Q40" s="3">
        <v>12</v>
      </c>
      <c r="R40" s="129">
        <f t="shared" ref="R40:R42" si="15">Q40</f>
        <v>12</v>
      </c>
      <c r="S40" s="3">
        <v>11</v>
      </c>
      <c r="T40" s="130">
        <f t="shared" ref="T40:T42" si="16">S40</f>
        <v>11</v>
      </c>
      <c r="U40" s="129">
        <v>5</v>
      </c>
      <c r="V40" s="130">
        <f t="shared" ref="V40:V42" si="17">U40</f>
        <v>5</v>
      </c>
      <c r="W40" s="26"/>
      <c r="X40" s="3">
        <v>9.5</v>
      </c>
      <c r="Y40" s="3">
        <v>9.5</v>
      </c>
      <c r="Z40" s="25">
        <f t="shared" ref="Z40:Z42" si="18">((X40*2)+Y40)/3</f>
        <v>9.5</v>
      </c>
      <c r="AA40" s="3">
        <v>12.33</v>
      </c>
      <c r="AB40" s="3">
        <v>12.33</v>
      </c>
      <c r="AC40" s="25">
        <f t="shared" ref="AC40:AC42" si="19">((AA40*2)+AB40)/3</f>
        <v>12.33</v>
      </c>
      <c r="AD40" s="3">
        <v>12</v>
      </c>
      <c r="AE40" s="3">
        <v>12</v>
      </c>
      <c r="AF40" s="25">
        <f t="shared" si="3"/>
        <v>12</v>
      </c>
      <c r="AG40" s="3">
        <v>12.5</v>
      </c>
      <c r="AH40" s="3">
        <v>12</v>
      </c>
      <c r="AI40" s="3">
        <v>11</v>
      </c>
      <c r="AJ40" s="3">
        <v>7</v>
      </c>
    </row>
    <row r="41" spans="2:36" ht="15.75">
      <c r="B41" s="13">
        <f t="shared" si="10"/>
        <v>26</v>
      </c>
      <c r="C41" s="264" t="s">
        <v>306</v>
      </c>
      <c r="D41" s="264" t="s">
        <v>307</v>
      </c>
      <c r="E41" s="264" t="s">
        <v>308</v>
      </c>
      <c r="F41" s="3" t="s">
        <v>353</v>
      </c>
      <c r="G41" s="3" t="s">
        <v>323</v>
      </c>
      <c r="H41" s="25" t="e">
        <f t="shared" si="11"/>
        <v>#VALUE!</v>
      </c>
      <c r="I41" s="131">
        <v>2</v>
      </c>
      <c r="J41" s="131" t="s">
        <v>323</v>
      </c>
      <c r="K41" s="25" t="e">
        <f t="shared" si="12"/>
        <v>#VALUE!</v>
      </c>
      <c r="L41" s="3">
        <v>1</v>
      </c>
      <c r="M41" s="3" t="s">
        <v>323</v>
      </c>
      <c r="N41" s="25" t="e">
        <f t="shared" si="13"/>
        <v>#VALUE!</v>
      </c>
      <c r="O41" s="3">
        <v>3.5</v>
      </c>
      <c r="P41" s="129">
        <f t="shared" si="14"/>
        <v>3.5</v>
      </c>
      <c r="Q41" s="3">
        <v>3.5</v>
      </c>
      <c r="R41" s="129">
        <f t="shared" si="15"/>
        <v>3.5</v>
      </c>
      <c r="S41" s="3" t="s">
        <v>325</v>
      </c>
      <c r="T41" s="130" t="str">
        <f t="shared" si="16"/>
        <v>\</v>
      </c>
      <c r="U41" s="129">
        <v>0</v>
      </c>
      <c r="V41" s="130">
        <f t="shared" si="17"/>
        <v>0</v>
      </c>
      <c r="W41" s="26"/>
      <c r="X41" s="3">
        <v>0</v>
      </c>
      <c r="Y41" s="3" t="s">
        <v>323</v>
      </c>
      <c r="Z41" s="25" t="s">
        <v>323</v>
      </c>
      <c r="AA41" s="3">
        <v>2</v>
      </c>
      <c r="AB41" s="3" t="s">
        <v>325</v>
      </c>
      <c r="AC41" s="25" t="e">
        <f t="shared" si="19"/>
        <v>#VALUE!</v>
      </c>
      <c r="AD41" s="3" t="s">
        <v>324</v>
      </c>
      <c r="AE41" s="3"/>
      <c r="AF41" s="25" t="e">
        <f t="shared" si="3"/>
        <v>#VALUE!</v>
      </c>
      <c r="AG41" s="3">
        <v>0</v>
      </c>
      <c r="AH41" s="3">
        <v>2.5</v>
      </c>
      <c r="AI41" s="3" t="s">
        <v>323</v>
      </c>
      <c r="AJ41" s="3">
        <v>2.5</v>
      </c>
    </row>
    <row r="42" spans="2:36" ht="15.75">
      <c r="B42" s="13">
        <f t="shared" si="10"/>
        <v>27</v>
      </c>
      <c r="C42" s="264" t="s">
        <v>310</v>
      </c>
      <c r="D42" s="264" t="s">
        <v>311</v>
      </c>
      <c r="E42" s="264" t="s">
        <v>312</v>
      </c>
      <c r="F42" s="3">
        <v>9</v>
      </c>
      <c r="G42" s="3">
        <v>13</v>
      </c>
      <c r="H42" s="25">
        <f t="shared" si="11"/>
        <v>10.333333333333334</v>
      </c>
      <c r="I42" s="131">
        <v>1</v>
      </c>
      <c r="J42" s="131">
        <v>11</v>
      </c>
      <c r="K42" s="25">
        <f t="shared" si="12"/>
        <v>4.333333333333333</v>
      </c>
      <c r="L42" s="3">
        <v>6.5</v>
      </c>
      <c r="M42" s="3">
        <v>12</v>
      </c>
      <c r="N42" s="25">
        <f t="shared" si="13"/>
        <v>8.3333333333333339</v>
      </c>
      <c r="O42" s="3">
        <v>6</v>
      </c>
      <c r="P42" s="129">
        <f t="shared" si="14"/>
        <v>6</v>
      </c>
      <c r="Q42" s="3">
        <v>6.5</v>
      </c>
      <c r="R42" s="129">
        <f t="shared" si="15"/>
        <v>6.5</v>
      </c>
      <c r="S42" s="3">
        <v>14</v>
      </c>
      <c r="T42" s="130">
        <f t="shared" si="16"/>
        <v>14</v>
      </c>
      <c r="U42" s="129">
        <v>6</v>
      </c>
      <c r="V42" s="130">
        <f t="shared" si="17"/>
        <v>6</v>
      </c>
      <c r="W42" s="26"/>
      <c r="X42" s="3">
        <v>8</v>
      </c>
      <c r="Y42" s="3">
        <v>12</v>
      </c>
      <c r="Z42" s="25">
        <f t="shared" si="18"/>
        <v>9.3333333333333339</v>
      </c>
      <c r="AA42" s="3">
        <v>15</v>
      </c>
      <c r="AB42" s="3">
        <v>12.5</v>
      </c>
      <c r="AC42" s="25">
        <f t="shared" si="19"/>
        <v>14.166666666666666</v>
      </c>
      <c r="AD42" s="3">
        <v>12</v>
      </c>
      <c r="AE42" s="3">
        <v>11</v>
      </c>
      <c r="AF42" s="25">
        <f t="shared" si="3"/>
        <v>11.666666666666666</v>
      </c>
      <c r="AG42" s="3">
        <v>7</v>
      </c>
      <c r="AH42" s="3">
        <v>14.5</v>
      </c>
      <c r="AI42" s="3">
        <v>12.5</v>
      </c>
      <c r="AJ42" s="3">
        <v>10</v>
      </c>
    </row>
  </sheetData>
  <mergeCells count="17">
    <mergeCell ref="F14:H14"/>
    <mergeCell ref="I4:M4"/>
    <mergeCell ref="X13:AF13"/>
    <mergeCell ref="O13:Q13"/>
    <mergeCell ref="I14:K14"/>
    <mergeCell ref="L14:N14"/>
    <mergeCell ref="F13:N13"/>
    <mergeCell ref="AG13:AH13"/>
    <mergeCell ref="X14:Z14"/>
    <mergeCell ref="AA14:AC14"/>
    <mergeCell ref="AD14:AF14"/>
    <mergeCell ref="O14:P14"/>
    <mergeCell ref="Q14:R14"/>
    <mergeCell ref="S14:T14"/>
    <mergeCell ref="U14:V14"/>
    <mergeCell ref="U13:V13"/>
    <mergeCell ref="S13:T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H42"/>
  <sheetViews>
    <sheetView tabSelected="1" view="pageBreakPreview" topLeftCell="Q24" zoomScale="75" zoomScaleSheetLayoutView="75" workbookViewId="0">
      <selection activeCell="BF33" sqref="BF33"/>
    </sheetView>
  </sheetViews>
  <sheetFormatPr baseColWidth="10" defaultRowHeight="15"/>
  <cols>
    <col min="1" max="1" width="3.7109375" customWidth="1"/>
    <col min="2" max="2" width="17.42578125" customWidth="1"/>
    <col min="3" max="4" width="21" customWidth="1"/>
    <col min="5" max="5" width="16.7109375" hidden="1" customWidth="1"/>
    <col min="6" max="6" width="15.28515625" hidden="1" customWidth="1"/>
    <col min="7" max="7" width="8" customWidth="1"/>
    <col min="8" max="8" width="3.5703125" style="2" hidden="1" customWidth="1"/>
    <col min="9" max="9" width="8" customWidth="1"/>
    <col min="10" max="10" width="3.5703125" style="2" hidden="1" customWidth="1"/>
    <col min="11" max="11" width="8" customWidth="1"/>
    <col min="12" max="12" width="3.5703125" style="2" hidden="1" customWidth="1"/>
    <col min="13" max="13" width="11.140625" customWidth="1"/>
    <col min="14" max="14" width="3.5703125" style="2" hidden="1" customWidth="1"/>
    <col min="15" max="15" width="11.28515625" customWidth="1"/>
    <col min="16" max="16" width="3.5703125" style="2" hidden="1" customWidth="1"/>
    <col min="17" max="17" width="11.28515625" customWidth="1"/>
    <col min="18" max="18" width="3.5703125" style="2" hidden="1" customWidth="1"/>
    <col min="19" max="19" width="9.5703125" customWidth="1"/>
    <col min="20" max="20" width="3.5703125" style="2" hidden="1" customWidth="1"/>
    <col min="21" max="21" width="11.28515625" customWidth="1"/>
    <col min="22" max="22" width="3.5703125" style="2" hidden="1" customWidth="1"/>
    <col min="23" max="23" width="11.28515625" customWidth="1"/>
    <col min="24" max="24" width="3.5703125" style="2" hidden="1" customWidth="1"/>
    <col min="25" max="25" width="11.28515625" customWidth="1"/>
    <col min="26" max="26" width="6.7109375" style="2" hidden="1" customWidth="1"/>
    <col min="27" max="27" width="11.28515625" customWidth="1"/>
    <col min="28" max="28" width="4.140625" style="2" hidden="1" customWidth="1"/>
    <col min="29" max="29" width="8.5703125" customWidth="1"/>
    <col min="30" max="30" width="4" customWidth="1"/>
    <col min="31" max="31" width="13" style="2" hidden="1" customWidth="1"/>
    <col min="32" max="32" width="8" customWidth="1"/>
    <col min="33" max="33" width="3.5703125" style="2" hidden="1" customWidth="1"/>
    <col min="34" max="34" width="8.140625" customWidth="1"/>
    <col min="35" max="35" width="3.5703125" style="2" hidden="1" customWidth="1"/>
    <col min="36" max="36" width="7.85546875" customWidth="1"/>
    <col min="37" max="37" width="3.5703125" style="2" hidden="1" customWidth="1"/>
    <col min="38" max="38" width="11" customWidth="1"/>
    <col min="39" max="39" width="3.5703125" style="2" hidden="1" customWidth="1"/>
    <col min="40" max="40" width="6.85546875" customWidth="1"/>
    <col min="41" max="41" width="3.5703125" style="2" hidden="1" customWidth="1"/>
    <col min="42" max="42" width="6.85546875" customWidth="1"/>
    <col min="43" max="43" width="3.5703125" style="2" hidden="1" customWidth="1"/>
    <col min="44" max="44" width="10.5703125" customWidth="1"/>
    <col min="45" max="45" width="3" style="2" hidden="1" customWidth="1"/>
    <col min="46" max="46" width="7.42578125" customWidth="1"/>
    <col min="47" max="47" width="3.5703125" style="2" hidden="1" customWidth="1"/>
    <col min="48" max="48" width="9.28515625" customWidth="1"/>
    <col min="49" max="49" width="3.5703125" style="2" hidden="1" customWidth="1"/>
    <col min="50" max="50" width="8.140625" customWidth="1"/>
    <col min="51" max="51" width="3.5703125" style="2" hidden="1" customWidth="1"/>
    <col min="52" max="52" width="10" customWidth="1"/>
    <col min="53" max="53" width="4.140625" style="2" hidden="1" customWidth="1"/>
    <col min="54" max="54" width="10.140625" customWidth="1"/>
    <col min="55" max="55" width="5.140625" customWidth="1"/>
    <col min="56" max="56" width="7" hidden="1" customWidth="1"/>
    <col min="57" max="57" width="4.7109375" customWidth="1"/>
    <col min="58" max="58" width="16.140625" style="208" customWidth="1"/>
    <col min="59" max="60" width="11.42578125" customWidth="1"/>
  </cols>
  <sheetData>
    <row r="1" spans="1:60" s="158" customFormat="1" ht="18.75">
      <c r="K1" s="174" t="s">
        <v>166</v>
      </c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F1" s="192"/>
    </row>
    <row r="2" spans="1:60" s="158" customFormat="1" ht="18.75">
      <c r="A2" s="138"/>
      <c r="B2" s="138"/>
      <c r="C2" s="138"/>
      <c r="I2" s="158" t="s">
        <v>32</v>
      </c>
      <c r="M2" s="157"/>
      <c r="N2" s="157"/>
      <c r="O2" s="174"/>
      <c r="P2" s="174"/>
      <c r="Q2" s="174"/>
      <c r="R2" s="174"/>
      <c r="S2" s="175"/>
      <c r="T2" s="175"/>
      <c r="AF2" s="175"/>
      <c r="AG2" s="175"/>
      <c r="AH2" s="175"/>
      <c r="AI2" s="175"/>
      <c r="AJ2" s="175"/>
      <c r="AK2" s="175"/>
      <c r="AL2" s="175"/>
      <c r="AM2" s="175"/>
      <c r="AN2" s="175"/>
      <c r="AP2" s="175"/>
      <c r="AQ2" s="175"/>
      <c r="AR2" s="175"/>
      <c r="AS2" s="175"/>
      <c r="AU2" s="175"/>
      <c r="AV2" s="175"/>
      <c r="AW2" s="175"/>
      <c r="AX2" s="175"/>
      <c r="AY2" s="175"/>
      <c r="AZ2" s="193"/>
      <c r="BA2" s="175"/>
      <c r="BB2" s="175"/>
      <c r="BC2" s="175"/>
      <c r="BD2" s="175"/>
      <c r="BE2" s="175"/>
      <c r="BF2" s="192"/>
    </row>
    <row r="3" spans="1:60" s="158" customFormat="1" ht="18.75">
      <c r="A3" s="138"/>
      <c r="B3" s="138"/>
      <c r="C3" s="138"/>
      <c r="K3" s="174" t="s">
        <v>171</v>
      </c>
      <c r="AG3" s="175"/>
      <c r="AH3" s="175"/>
      <c r="AI3" s="175"/>
      <c r="AJ3" s="175"/>
      <c r="AK3" s="175"/>
      <c r="AL3" s="175"/>
      <c r="AM3" s="175"/>
      <c r="AN3" s="175"/>
      <c r="AP3" s="174"/>
      <c r="AQ3" s="174"/>
      <c r="AR3" s="174"/>
      <c r="AS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92"/>
    </row>
    <row r="4" spans="1:60" s="158" customFormat="1" ht="18.75">
      <c r="A4" s="174" t="s">
        <v>60</v>
      </c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92"/>
    </row>
    <row r="5" spans="1:60" s="158" customFormat="1" ht="18.75" customHeight="1">
      <c r="A5" s="171" t="s">
        <v>34</v>
      </c>
      <c r="B5" s="171"/>
      <c r="C5" s="172"/>
      <c r="P5" s="159"/>
      <c r="Q5" s="159"/>
      <c r="R5" s="159"/>
      <c r="S5" s="159"/>
      <c r="T5" s="159"/>
      <c r="U5" s="159"/>
      <c r="V5" s="159"/>
      <c r="W5" s="159"/>
      <c r="X5" s="159"/>
      <c r="Y5" s="156"/>
      <c r="Z5" s="156"/>
      <c r="AA5" s="138"/>
      <c r="AB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92"/>
    </row>
    <row r="6" spans="1:60" s="158" customFormat="1" ht="18.75">
      <c r="A6" s="219" t="s">
        <v>317</v>
      </c>
      <c r="B6" s="157"/>
      <c r="C6" s="157"/>
      <c r="D6" s="156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92"/>
    </row>
    <row r="7" spans="1:60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BB7" s="7"/>
      <c r="BC7" s="7"/>
      <c r="BD7" s="7"/>
      <c r="BE7" s="7"/>
      <c r="BF7" s="205"/>
    </row>
    <row r="8" spans="1:60" ht="21.75">
      <c r="A8" s="358" t="s">
        <v>68</v>
      </c>
      <c r="B8" s="358"/>
      <c r="C8" s="358"/>
      <c r="D8" s="367" t="s">
        <v>357</v>
      </c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7"/>
      <c r="BB8" s="367"/>
      <c r="BC8" s="367"/>
      <c r="BD8" s="367"/>
      <c r="BE8" s="367"/>
      <c r="BF8" s="367"/>
    </row>
    <row r="9" spans="1:60" s="2" customFormat="1" ht="18.75">
      <c r="A9" s="366" t="s">
        <v>82</v>
      </c>
      <c r="B9" s="366"/>
      <c r="C9" s="6"/>
      <c r="D9" s="6"/>
      <c r="E9" s="6"/>
      <c r="F9" s="6"/>
      <c r="AG9" s="39"/>
      <c r="AH9" s="39"/>
      <c r="AI9" s="39"/>
      <c r="AM9" s="6"/>
      <c r="AP9" s="6"/>
      <c r="AQ9" s="6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206"/>
    </row>
    <row r="10" spans="1:60" s="276" customFormat="1" ht="30" customHeight="1">
      <c r="G10" s="359" t="s">
        <v>1</v>
      </c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134"/>
      <c r="AC10" s="277"/>
      <c r="AD10" s="278"/>
      <c r="AE10" s="278"/>
      <c r="AF10" s="359" t="s">
        <v>2</v>
      </c>
      <c r="AG10" s="359"/>
      <c r="AH10" s="359"/>
      <c r="AI10" s="359"/>
      <c r="AJ10" s="359"/>
      <c r="AK10" s="359"/>
      <c r="AL10" s="359"/>
      <c r="AM10" s="359"/>
      <c r="AN10" s="359"/>
      <c r="AO10" s="359"/>
      <c r="AP10" s="359"/>
      <c r="AQ10" s="359"/>
      <c r="AR10" s="359"/>
      <c r="AS10" s="359"/>
      <c r="AT10" s="359"/>
      <c r="AU10" s="359"/>
      <c r="AV10" s="359"/>
      <c r="AW10" s="359"/>
      <c r="AX10" s="359"/>
      <c r="AY10" s="359"/>
      <c r="AZ10" s="359"/>
      <c r="BA10" s="134"/>
      <c r="BB10" s="277"/>
      <c r="BC10" s="278"/>
    </row>
    <row r="11" spans="1:60" s="276" customFormat="1" ht="30" customHeight="1" thickBot="1">
      <c r="A11" s="279"/>
      <c r="B11" s="279"/>
      <c r="C11" s="279"/>
      <c r="D11" s="279"/>
      <c r="E11" s="279"/>
      <c r="F11" s="279"/>
      <c r="G11" s="363" t="s">
        <v>175</v>
      </c>
      <c r="H11" s="364"/>
      <c r="I11" s="364"/>
      <c r="J11" s="364"/>
      <c r="K11" s="364"/>
      <c r="L11" s="364"/>
      <c r="M11" s="364"/>
      <c r="N11" s="271"/>
      <c r="O11" s="361" t="s">
        <v>76</v>
      </c>
      <c r="P11" s="362"/>
      <c r="Q11" s="362"/>
      <c r="R11" s="362"/>
      <c r="S11" s="365"/>
      <c r="T11" s="271"/>
      <c r="U11" s="361" t="s">
        <v>174</v>
      </c>
      <c r="V11" s="362"/>
      <c r="W11" s="362"/>
      <c r="X11" s="271"/>
      <c r="Y11" s="360" t="s">
        <v>81</v>
      </c>
      <c r="Z11" s="360"/>
      <c r="AA11" s="360"/>
      <c r="AB11" s="272"/>
      <c r="AC11" s="279"/>
      <c r="AD11" s="279"/>
      <c r="AE11" s="279"/>
      <c r="AF11" s="368" t="s">
        <v>71</v>
      </c>
      <c r="AG11" s="368"/>
      <c r="AH11" s="368"/>
      <c r="AI11" s="368"/>
      <c r="AJ11" s="368"/>
      <c r="AK11" s="368"/>
      <c r="AL11" s="368"/>
      <c r="AM11" s="273"/>
      <c r="AN11" s="363" t="s">
        <v>161</v>
      </c>
      <c r="AO11" s="364"/>
      <c r="AP11" s="364"/>
      <c r="AQ11" s="364"/>
      <c r="AR11" s="364"/>
      <c r="AS11" s="273"/>
      <c r="AT11" s="368" t="s">
        <v>176</v>
      </c>
      <c r="AU11" s="368"/>
      <c r="AV11" s="368"/>
      <c r="AW11" s="273"/>
      <c r="AX11" s="368" t="s">
        <v>74</v>
      </c>
      <c r="AY11" s="368"/>
      <c r="AZ11" s="368"/>
      <c r="BA11" s="272"/>
      <c r="BB11" s="280"/>
      <c r="BC11" s="280"/>
      <c r="BD11" s="279"/>
      <c r="BE11" s="279"/>
      <c r="BF11" s="279"/>
    </row>
    <row r="12" spans="1:60" s="288" customFormat="1" ht="30" customHeight="1" thickBot="1">
      <c r="A12" s="250" t="s">
        <v>3</v>
      </c>
      <c r="B12" s="250" t="s">
        <v>38</v>
      </c>
      <c r="C12" s="250" t="s">
        <v>4</v>
      </c>
      <c r="D12" s="250" t="s">
        <v>5</v>
      </c>
      <c r="E12" s="250" t="s">
        <v>69</v>
      </c>
      <c r="F12" s="281" t="s">
        <v>70</v>
      </c>
      <c r="G12" s="282" t="s">
        <v>6</v>
      </c>
      <c r="H12" s="283" t="s">
        <v>15</v>
      </c>
      <c r="I12" s="284" t="s">
        <v>7</v>
      </c>
      <c r="J12" s="285" t="s">
        <v>15</v>
      </c>
      <c r="K12" s="282" t="s">
        <v>8</v>
      </c>
      <c r="L12" s="283" t="s">
        <v>15</v>
      </c>
      <c r="M12" s="286" t="s">
        <v>9</v>
      </c>
      <c r="N12" s="287" t="s">
        <v>15</v>
      </c>
      <c r="O12" s="282" t="s">
        <v>10</v>
      </c>
      <c r="P12" s="283" t="s">
        <v>15</v>
      </c>
      <c r="Q12" s="284" t="s">
        <v>11</v>
      </c>
      <c r="R12" s="285" t="s">
        <v>15</v>
      </c>
      <c r="S12" s="282" t="s">
        <v>78</v>
      </c>
      <c r="T12" s="287" t="s">
        <v>15</v>
      </c>
      <c r="U12" s="274" t="s">
        <v>12</v>
      </c>
      <c r="V12" s="285" t="s">
        <v>15</v>
      </c>
      <c r="W12" s="282" t="s">
        <v>79</v>
      </c>
      <c r="X12" s="287" t="s">
        <v>15</v>
      </c>
      <c r="Y12" s="274" t="s">
        <v>13</v>
      </c>
      <c r="Z12" s="285" t="s">
        <v>15</v>
      </c>
      <c r="AA12" s="282" t="s">
        <v>80</v>
      </c>
      <c r="AB12" s="283" t="s">
        <v>15</v>
      </c>
      <c r="AC12" s="285" t="s">
        <v>14</v>
      </c>
      <c r="AD12" s="282" t="s">
        <v>15</v>
      </c>
      <c r="AE12" s="250" t="s">
        <v>164</v>
      </c>
      <c r="AF12" s="275" t="s">
        <v>162</v>
      </c>
      <c r="AG12" s="250"/>
      <c r="AH12" s="250" t="s">
        <v>163</v>
      </c>
      <c r="AI12" s="250"/>
      <c r="AJ12" s="250" t="s">
        <v>16</v>
      </c>
      <c r="AK12" s="250"/>
      <c r="AL12" s="250" t="s">
        <v>17</v>
      </c>
      <c r="AM12" s="250"/>
      <c r="AN12" s="250" t="s">
        <v>7</v>
      </c>
      <c r="AO12" s="250"/>
      <c r="AP12" s="250" t="s">
        <v>18</v>
      </c>
      <c r="AQ12" s="250"/>
      <c r="AR12" s="250" t="s">
        <v>19</v>
      </c>
      <c r="AS12" s="250"/>
      <c r="AT12" s="250" t="s">
        <v>12</v>
      </c>
      <c r="AU12" s="250"/>
      <c r="AV12" s="250" t="s">
        <v>20</v>
      </c>
      <c r="AW12" s="250"/>
      <c r="AX12" s="250" t="s">
        <v>21</v>
      </c>
      <c r="AY12" s="250"/>
      <c r="AZ12" s="250" t="s">
        <v>22</v>
      </c>
      <c r="BA12" s="250"/>
      <c r="BB12" s="250" t="s">
        <v>23</v>
      </c>
      <c r="BC12" s="250" t="s">
        <v>15</v>
      </c>
      <c r="BD12" s="250" t="s">
        <v>24</v>
      </c>
      <c r="BE12" s="250" t="s">
        <v>165</v>
      </c>
      <c r="BF12" s="250" t="s">
        <v>164</v>
      </c>
    </row>
    <row r="13" spans="1:60" s="245" customFormat="1" ht="28.5" customHeight="1">
      <c r="A13" s="229">
        <v>1</v>
      </c>
      <c r="B13" s="270" t="s">
        <v>226</v>
      </c>
      <c r="C13" s="270" t="s">
        <v>227</v>
      </c>
      <c r="D13" s="270" t="s">
        <v>228</v>
      </c>
      <c r="E13" s="270" t="s">
        <v>229</v>
      </c>
      <c r="F13" s="270" t="s">
        <v>230</v>
      </c>
      <c r="G13" s="313">
        <f>'Saisie Note'!H16</f>
        <v>7</v>
      </c>
      <c r="H13" s="314">
        <f>IF(G13&gt;=9.995,6,0)</f>
        <v>0</v>
      </c>
      <c r="I13" s="315">
        <f>'Saisie Note'!K16</f>
        <v>10.166666666666666</v>
      </c>
      <c r="J13" s="314">
        <f>IF(I13&gt;=9.995,6,0)</f>
        <v>6</v>
      </c>
      <c r="K13" s="315">
        <f>'Saisie Note'!N16</f>
        <v>11.666666666666666</v>
      </c>
      <c r="L13" s="314">
        <f>IF(K13&gt;=9.995,6,0)</f>
        <v>6</v>
      </c>
      <c r="M13" s="316">
        <f>((G13*4)+(I13*4)+(K13*4))/12</f>
        <v>9.6111111111111089</v>
      </c>
      <c r="N13" s="317">
        <f>IF(M13&gt;=9.995,18,H13+J13+L13)</f>
        <v>12</v>
      </c>
      <c r="O13" s="315">
        <f>'Saisie Note'!P16</f>
        <v>16.5</v>
      </c>
      <c r="P13" s="314">
        <f>IF(O13&gt;=9.995,3,0)</f>
        <v>3</v>
      </c>
      <c r="Q13" s="315">
        <f>'Saisie Note'!R16</f>
        <v>11.5</v>
      </c>
      <c r="R13" s="314">
        <f>IF(Q13&gt;=9.995,3,0)</f>
        <v>3</v>
      </c>
      <c r="S13" s="316">
        <f>((O13*2)+(Q13*2))/4</f>
        <v>14</v>
      </c>
      <c r="T13" s="317">
        <f>IF(S13&gt;=9.995,6,P13+R13)</f>
        <v>6</v>
      </c>
      <c r="U13" s="315">
        <f>'Saisie Note'!S16</f>
        <v>16</v>
      </c>
      <c r="V13" s="314">
        <f>IF(U13&gt;=9.995,3,0)</f>
        <v>3</v>
      </c>
      <c r="W13" s="316">
        <f>U13</f>
        <v>16</v>
      </c>
      <c r="X13" s="317">
        <f>IF(W13&gt;=9.995,3,0)</f>
        <v>3</v>
      </c>
      <c r="Y13" s="315">
        <f>'Saisie Note'!U16</f>
        <v>8</v>
      </c>
      <c r="Z13" s="314">
        <f>IF(Y13&gt;=9.995,3,0)</f>
        <v>0</v>
      </c>
      <c r="AA13" s="316">
        <f>Y13</f>
        <v>8</v>
      </c>
      <c r="AB13" s="314">
        <f>IF(AA13&gt;=9.995,3,0)</f>
        <v>0</v>
      </c>
      <c r="AC13" s="315">
        <f>((M13*12)+(S13*4)+(W13*2)+(AA13*2))/20</f>
        <v>10.966666666666665</v>
      </c>
      <c r="AD13" s="226">
        <f>IF(AC13&gt;=9.995,30,N13+T13+X13+AB13)</f>
        <v>30</v>
      </c>
      <c r="AE13" s="224" t="str">
        <f>IF(AC13&gt;=9.995,"Admis(e)","Rattrapage")</f>
        <v>Admis(e)</v>
      </c>
      <c r="AF13" s="241">
        <f>'Saisie Note'!Z16</f>
        <v>12.833333333333334</v>
      </c>
      <c r="AG13" s="240">
        <f>IF(AF13&gt;=9.995,6,0)</f>
        <v>6</v>
      </c>
      <c r="AH13" s="241">
        <f>'Saisie Note'!AC16</f>
        <v>14.833333333333334</v>
      </c>
      <c r="AI13" s="240">
        <f>IF(AH13&gt;=9.995,6,0)</f>
        <v>6</v>
      </c>
      <c r="AJ13" s="241">
        <f>'Saisie Note'!AF16</f>
        <v>13.75</v>
      </c>
      <c r="AK13" s="240">
        <f>IF(AJ13&gt;=9.995,6,0)</f>
        <v>6</v>
      </c>
      <c r="AL13" s="289">
        <f>((AF13*4)+(AH13*4)+(AJ13*4))/12</f>
        <v>13.805555555555557</v>
      </c>
      <c r="AM13" s="240">
        <f>IF(AL13&gt;=9.995,18,AG13+AI13+AK13)</f>
        <v>18</v>
      </c>
      <c r="AN13" s="241">
        <f>'Saisie Note'!AG16</f>
        <v>18.5</v>
      </c>
      <c r="AO13" s="240">
        <f t="shared" ref="AO13" si="0">IF(AN13&gt;=9.995,3,0)</f>
        <v>3</v>
      </c>
      <c r="AP13" s="241">
        <f>'Saisie Note'!AH16</f>
        <v>17.5</v>
      </c>
      <c r="AQ13" s="240">
        <f t="shared" ref="AQ13" si="1">IF(AP13&gt;=9.995,3,0)</f>
        <v>3</v>
      </c>
      <c r="AR13" s="289">
        <f>((AN13*2)+(AP13*2))/4</f>
        <v>18</v>
      </c>
      <c r="AS13" s="240">
        <f t="shared" ref="AS13" si="2">IF(AR13&gt;=9.995,6,AO13+AQ13)</f>
        <v>6</v>
      </c>
      <c r="AT13" s="241">
        <f>'Saisie Note'!AI16</f>
        <v>14</v>
      </c>
      <c r="AU13" s="240">
        <f t="shared" ref="AU13" si="3">IF(AT13&gt;=9.995,3,0)</f>
        <v>3</v>
      </c>
      <c r="AV13" s="289">
        <f>AT13</f>
        <v>14</v>
      </c>
      <c r="AW13" s="240">
        <f t="shared" ref="AW13" si="4">IF(AV13&gt;=9.995,3,0)</f>
        <v>3</v>
      </c>
      <c r="AX13" s="241">
        <f>'Saisie Note'!AJ16</f>
        <v>15.5</v>
      </c>
      <c r="AY13" s="240">
        <f t="shared" ref="AY13" si="5">IF(AX13&gt;=9.995,3,0)</f>
        <v>3</v>
      </c>
      <c r="AZ13" s="289">
        <f>AX13</f>
        <v>15.5</v>
      </c>
      <c r="BA13" s="240">
        <f t="shared" ref="BA13" si="6">IF(AZ13&gt;=9.995,3,0)</f>
        <v>3</v>
      </c>
      <c r="BB13" s="289">
        <f t="shared" ref="BB13" si="7">((AL13*12)+(AR13*4)+(AV13*2)+(AZ13*2))/20</f>
        <v>14.833333333333334</v>
      </c>
      <c r="BC13" s="243">
        <f>IF(BB13&gt;=9.995,30,AM13+AS13+AW13+BA13)</f>
        <v>30</v>
      </c>
      <c r="BD13" s="241">
        <f>(AC13+BB13)/2</f>
        <v>12.899999999999999</v>
      </c>
      <c r="BE13" s="244">
        <f>AD13+BC13</f>
        <v>60</v>
      </c>
      <c r="BF13" s="335" t="str">
        <f>IF(AND(AC13&gt;=9.995,BB13&gt;=9.995),"Admis(e)","Rattrapage")</f>
        <v>Admis(e)</v>
      </c>
      <c r="BG13" s="247" t="s">
        <v>217</v>
      </c>
    </row>
    <row r="14" spans="1:60" s="245" customFormat="1" ht="28.5" customHeight="1">
      <c r="A14" s="239">
        <f>A13+1</f>
        <v>2</v>
      </c>
      <c r="B14" s="270" t="s">
        <v>231</v>
      </c>
      <c r="C14" s="270" t="s">
        <v>232</v>
      </c>
      <c r="D14" s="270" t="s">
        <v>233</v>
      </c>
      <c r="E14" s="270" t="s">
        <v>234</v>
      </c>
      <c r="F14" s="270" t="s">
        <v>27</v>
      </c>
      <c r="G14" s="313" t="e">
        <f>'Saisie Note'!H17</f>
        <v>#VALUE!</v>
      </c>
      <c r="H14" s="314" t="e">
        <f t="shared" ref="H14:H39" si="8">IF(G14&gt;=9.995,6,0)</f>
        <v>#VALUE!</v>
      </c>
      <c r="I14" s="315" t="e">
        <f>'Saisie Note'!K17</f>
        <v>#VALUE!</v>
      </c>
      <c r="J14" s="314" t="e">
        <f t="shared" ref="J14:J39" si="9">IF(I14&gt;=9.995,6,0)</f>
        <v>#VALUE!</v>
      </c>
      <c r="K14" s="315" t="str">
        <f>'Saisie Note'!N17</f>
        <v>Exclu</v>
      </c>
      <c r="L14" s="314">
        <f t="shared" ref="L14:L39" si="10">IF(K14&gt;=9.995,6,0)</f>
        <v>6</v>
      </c>
      <c r="M14" s="316" t="e">
        <f t="shared" ref="M14:M36" si="11">((G14*4)+(I14*4)+(K14*4))/12</f>
        <v>#VALUE!</v>
      </c>
      <c r="N14" s="317" t="e">
        <f t="shared" ref="N14:N36" si="12">IF(M14&gt;=9.995,18,H14+J14+L14)</f>
        <v>#VALUE!</v>
      </c>
      <c r="O14" s="315">
        <f>'Saisie Note'!P17</f>
        <v>4</v>
      </c>
      <c r="P14" s="314">
        <f t="shared" ref="P14:P39" si="13">IF(O14&gt;=9.995,3,0)</f>
        <v>0</v>
      </c>
      <c r="Q14" s="315">
        <f>'Saisie Note'!R17</f>
        <v>1</v>
      </c>
      <c r="R14" s="314">
        <f t="shared" ref="R14:R39" si="14">IF(Q14&gt;=9.995,3,0)</f>
        <v>0</v>
      </c>
      <c r="S14" s="316">
        <f t="shared" ref="S14:S36" si="15">((O14*2)+(Q14*2))/4</f>
        <v>2.5</v>
      </c>
      <c r="T14" s="317">
        <f t="shared" ref="T14:T36" si="16">IF(S14&gt;=9.995,6,P14+R14)</f>
        <v>0</v>
      </c>
      <c r="U14" s="315" t="str">
        <f>'Saisie Note'!S17</f>
        <v>\</v>
      </c>
      <c r="V14" s="314">
        <f t="shared" ref="V14:V39" si="17">IF(U14&gt;=9.995,3,0)</f>
        <v>3</v>
      </c>
      <c r="W14" s="316" t="str">
        <f t="shared" ref="W14:W36" si="18">U14</f>
        <v>\</v>
      </c>
      <c r="X14" s="317">
        <f t="shared" ref="X14:X39" si="19">IF(W14&gt;=9.995,3,0)</f>
        <v>3</v>
      </c>
      <c r="Y14" s="315">
        <f>'Saisie Note'!U17</f>
        <v>0</v>
      </c>
      <c r="Z14" s="314">
        <f t="shared" ref="Z14:Z39" si="20">IF(Y14&gt;=9.995,3,0)</f>
        <v>0</v>
      </c>
      <c r="AA14" s="316">
        <f t="shared" ref="AA14:AA36" si="21">Y14</f>
        <v>0</v>
      </c>
      <c r="AB14" s="314">
        <f t="shared" ref="AB14:AB39" si="22">IF(AA14&gt;=9.995,3,0)</f>
        <v>0</v>
      </c>
      <c r="AC14" s="315" t="e">
        <f t="shared" ref="AC14:AC36" si="23">((M14*12)+(S14*4)+(W14*2)+(AA14*2))/20</f>
        <v>#VALUE!</v>
      </c>
      <c r="AD14" s="226" t="e">
        <f t="shared" ref="AD14:AD36" si="24">IF(AC14&gt;=9.995,30,N14+T14+X14+AB14)</f>
        <v>#VALUE!</v>
      </c>
      <c r="AE14" s="224" t="e">
        <f t="shared" ref="AE14:AE36" si="25">IF(AC14&gt;=9.995,"Admis(e)","Rattrapage")</f>
        <v>#VALUE!</v>
      </c>
      <c r="AF14" s="241" t="e">
        <f>'Saisie Note'!Z17</f>
        <v>#VALUE!</v>
      </c>
      <c r="AG14" s="240" t="e">
        <f t="shared" ref="AG14:AG39" si="26">IF(AF14&gt;=9.995,6,0)</f>
        <v>#VALUE!</v>
      </c>
      <c r="AH14" s="241" t="str">
        <f>'Saisie Note'!AC17</f>
        <v>Exclu</v>
      </c>
      <c r="AI14" s="240">
        <f t="shared" ref="AI14:AI39" si="27">IF(AH14&gt;=9.995,6,0)</f>
        <v>6</v>
      </c>
      <c r="AJ14" s="241" t="e">
        <f>'Saisie Note'!AF17</f>
        <v>#VALUE!</v>
      </c>
      <c r="AK14" s="240" t="e">
        <f t="shared" ref="AK14:AK39" si="28">IF(AJ14&gt;=9.995,6,0)</f>
        <v>#VALUE!</v>
      </c>
      <c r="AL14" s="289" t="e">
        <f t="shared" ref="AL14:AL36" si="29">((AF14*4)+(AH14*4)+(AJ14*4))/12</f>
        <v>#VALUE!</v>
      </c>
      <c r="AM14" s="240" t="e">
        <f t="shared" ref="AM14:AM36" si="30">IF(AL14&gt;=9.995,18,AG14+AI14+AK14)</f>
        <v>#VALUE!</v>
      </c>
      <c r="AN14" s="241" t="str">
        <f>'Saisie Note'!AG17</f>
        <v>ABS</v>
      </c>
      <c r="AO14" s="240">
        <f t="shared" ref="AO14:AO36" si="31">IF(AN14&gt;=9.995,3,0)</f>
        <v>3</v>
      </c>
      <c r="AP14" s="241" t="str">
        <f>'Saisie Note'!AH17</f>
        <v>\</v>
      </c>
      <c r="AQ14" s="240">
        <f t="shared" ref="AQ14:AQ36" si="32">IF(AP14&gt;=9.995,3,0)</f>
        <v>3</v>
      </c>
      <c r="AR14" s="289" t="e">
        <f t="shared" ref="AR14:AR36" si="33">((AN14*2)+(AP14*2))/4</f>
        <v>#VALUE!</v>
      </c>
      <c r="AS14" s="240" t="e">
        <f t="shared" ref="AS14:AS36" si="34">IF(AR14&gt;=9.995,6,AO14+AQ14)</f>
        <v>#VALUE!</v>
      </c>
      <c r="AT14" s="241" t="str">
        <f>'Saisie Note'!AI17</f>
        <v>Exclu</v>
      </c>
      <c r="AU14" s="240">
        <f t="shared" ref="AU14:AU36" si="35">IF(AT14&gt;=9.995,3,0)</f>
        <v>3</v>
      </c>
      <c r="AV14" s="289" t="str">
        <f t="shared" ref="AV14:AV36" si="36">AT14</f>
        <v>Exclu</v>
      </c>
      <c r="AW14" s="240">
        <f t="shared" ref="AW14:AW36" si="37">IF(AV14&gt;=9.995,3,0)</f>
        <v>3</v>
      </c>
      <c r="AX14" s="241" t="str">
        <f>'Saisie Note'!AJ17</f>
        <v>ABS</v>
      </c>
      <c r="AY14" s="240">
        <f t="shared" ref="AY14:AY36" si="38">IF(AX14&gt;=9.995,3,0)</f>
        <v>3</v>
      </c>
      <c r="AZ14" s="289" t="str">
        <f t="shared" ref="AZ14:AZ36" si="39">AX14</f>
        <v>ABS</v>
      </c>
      <c r="BA14" s="240">
        <f t="shared" ref="BA14:BA36" si="40">IF(AZ14&gt;=9.995,3,0)</f>
        <v>3</v>
      </c>
      <c r="BB14" s="289" t="e">
        <f t="shared" ref="BB14:BB36" si="41">((AL14*12)+(AR14*4)+(AV14*2)+(AZ14*2))/20</f>
        <v>#VALUE!</v>
      </c>
      <c r="BC14" s="243" t="e">
        <f t="shared" ref="BC14:BC36" si="42">IF(BB14&gt;=9.995,30,AM14+AS14+AW14+BA14)</f>
        <v>#VALUE!</v>
      </c>
      <c r="BD14" s="241" t="e">
        <f t="shared" ref="BD14:BD36" si="43">(AC14+BB14)/2</f>
        <v>#VALUE!</v>
      </c>
      <c r="BE14" s="244" t="e">
        <f t="shared" ref="BE14:BE36" si="44">AD14+BC14</f>
        <v>#VALUE!</v>
      </c>
      <c r="BF14" s="338" t="s">
        <v>215</v>
      </c>
    </row>
    <row r="15" spans="1:60" s="245" customFormat="1" ht="28.5" customHeight="1">
      <c r="A15" s="239">
        <f t="shared" ref="A15:A39" si="45">A14+1</f>
        <v>3</v>
      </c>
      <c r="B15" s="270" t="s">
        <v>235</v>
      </c>
      <c r="C15" s="270" t="s">
        <v>236</v>
      </c>
      <c r="D15" s="270" t="s">
        <v>237</v>
      </c>
      <c r="E15" s="270" t="s">
        <v>238</v>
      </c>
      <c r="F15" s="270" t="s">
        <v>239</v>
      </c>
      <c r="G15" s="313" t="e">
        <f>'Saisie Note'!H18</f>
        <v>#VALUE!</v>
      </c>
      <c r="H15" s="314" t="e">
        <f t="shared" si="8"/>
        <v>#VALUE!</v>
      </c>
      <c r="I15" s="315">
        <f>'Saisie Note'!K18</f>
        <v>3.6666666666666665</v>
      </c>
      <c r="J15" s="314">
        <f t="shared" si="9"/>
        <v>0</v>
      </c>
      <c r="K15" s="315" t="e">
        <f>'Saisie Note'!N18</f>
        <v>#VALUE!</v>
      </c>
      <c r="L15" s="314" t="e">
        <f t="shared" si="10"/>
        <v>#VALUE!</v>
      </c>
      <c r="M15" s="316" t="e">
        <f t="shared" si="11"/>
        <v>#VALUE!</v>
      </c>
      <c r="N15" s="317" t="e">
        <f t="shared" si="12"/>
        <v>#VALUE!</v>
      </c>
      <c r="O15" s="315">
        <f>'Saisie Note'!P18</f>
        <v>8</v>
      </c>
      <c r="P15" s="314">
        <f t="shared" si="13"/>
        <v>0</v>
      </c>
      <c r="Q15" s="315">
        <f>'Saisie Note'!R18</f>
        <v>6.5</v>
      </c>
      <c r="R15" s="314">
        <f t="shared" si="14"/>
        <v>0</v>
      </c>
      <c r="S15" s="316">
        <f t="shared" si="15"/>
        <v>7.25</v>
      </c>
      <c r="T15" s="317">
        <f t="shared" si="16"/>
        <v>0</v>
      </c>
      <c r="U15" s="315">
        <f>'Saisie Note'!S18</f>
        <v>12.5</v>
      </c>
      <c r="V15" s="314">
        <f t="shared" si="17"/>
        <v>3</v>
      </c>
      <c r="W15" s="316">
        <f t="shared" si="18"/>
        <v>12.5</v>
      </c>
      <c r="X15" s="317">
        <f t="shared" si="19"/>
        <v>3</v>
      </c>
      <c r="Y15" s="315" t="str">
        <f>'Saisie Note'!U18</f>
        <v>\</v>
      </c>
      <c r="Z15" s="314">
        <f t="shared" si="20"/>
        <v>3</v>
      </c>
      <c r="AA15" s="316" t="str">
        <f t="shared" si="21"/>
        <v>\</v>
      </c>
      <c r="AB15" s="314">
        <f t="shared" si="22"/>
        <v>3</v>
      </c>
      <c r="AC15" s="315" t="e">
        <f t="shared" si="23"/>
        <v>#VALUE!</v>
      </c>
      <c r="AD15" s="226" t="e">
        <f t="shared" si="24"/>
        <v>#VALUE!</v>
      </c>
      <c r="AE15" s="224" t="e">
        <f t="shared" si="25"/>
        <v>#VALUE!</v>
      </c>
      <c r="AF15" s="241" t="str">
        <f>'Saisie Note'!Z18</f>
        <v>Exclu</v>
      </c>
      <c r="AG15" s="240">
        <f t="shared" si="26"/>
        <v>6</v>
      </c>
      <c r="AH15" s="241" t="str">
        <f>'Saisie Note'!AC18</f>
        <v>Exclu</v>
      </c>
      <c r="AI15" s="240">
        <f t="shared" si="27"/>
        <v>6</v>
      </c>
      <c r="AJ15" s="241" t="e">
        <f>'Saisie Note'!AF18</f>
        <v>#VALUE!</v>
      </c>
      <c r="AK15" s="240" t="e">
        <f t="shared" si="28"/>
        <v>#VALUE!</v>
      </c>
      <c r="AL15" s="289" t="e">
        <f t="shared" si="29"/>
        <v>#VALUE!</v>
      </c>
      <c r="AM15" s="240" t="e">
        <f t="shared" si="30"/>
        <v>#VALUE!</v>
      </c>
      <c r="AN15" s="241" t="str">
        <f>'Saisie Note'!AG18</f>
        <v>ABS</v>
      </c>
      <c r="AO15" s="240">
        <f t="shared" si="31"/>
        <v>3</v>
      </c>
      <c r="AP15" s="241" t="str">
        <f>'Saisie Note'!AH18</f>
        <v>\</v>
      </c>
      <c r="AQ15" s="240">
        <f t="shared" si="32"/>
        <v>3</v>
      </c>
      <c r="AR15" s="289" t="e">
        <f t="shared" si="33"/>
        <v>#VALUE!</v>
      </c>
      <c r="AS15" s="240" t="e">
        <f t="shared" si="34"/>
        <v>#VALUE!</v>
      </c>
      <c r="AT15" s="241" t="str">
        <f>'Saisie Note'!AI18</f>
        <v>Exclu</v>
      </c>
      <c r="AU15" s="240">
        <f t="shared" si="35"/>
        <v>3</v>
      </c>
      <c r="AV15" s="289" t="str">
        <f t="shared" si="36"/>
        <v>Exclu</v>
      </c>
      <c r="AW15" s="240">
        <f t="shared" si="37"/>
        <v>3</v>
      </c>
      <c r="AX15" s="241" t="str">
        <f>'Saisie Note'!AJ18</f>
        <v>ABS</v>
      </c>
      <c r="AY15" s="240">
        <f t="shared" si="38"/>
        <v>3</v>
      </c>
      <c r="AZ15" s="289" t="str">
        <f t="shared" si="39"/>
        <v>ABS</v>
      </c>
      <c r="BA15" s="240">
        <f t="shared" si="40"/>
        <v>3</v>
      </c>
      <c r="BB15" s="289" t="e">
        <f t="shared" si="41"/>
        <v>#VALUE!</v>
      </c>
      <c r="BC15" s="243" t="e">
        <f t="shared" si="42"/>
        <v>#VALUE!</v>
      </c>
      <c r="BD15" s="241" t="e">
        <f t="shared" si="43"/>
        <v>#VALUE!</v>
      </c>
      <c r="BE15" s="244" t="e">
        <f t="shared" si="44"/>
        <v>#VALUE!</v>
      </c>
      <c r="BF15" s="338" t="s">
        <v>215</v>
      </c>
    </row>
    <row r="16" spans="1:60" s="245" customFormat="1" ht="28.5" customHeight="1">
      <c r="A16" s="239">
        <f t="shared" si="45"/>
        <v>4</v>
      </c>
      <c r="B16" s="270" t="s">
        <v>240</v>
      </c>
      <c r="C16" s="270" t="s">
        <v>241</v>
      </c>
      <c r="D16" s="270" t="s">
        <v>242</v>
      </c>
      <c r="E16" s="270" t="s">
        <v>243</v>
      </c>
      <c r="F16" s="270" t="s">
        <v>244</v>
      </c>
      <c r="G16" s="313">
        <f>'Saisie Note'!H19</f>
        <v>12.166666666666666</v>
      </c>
      <c r="H16" s="314">
        <f t="shared" si="8"/>
        <v>6</v>
      </c>
      <c r="I16" s="315">
        <f>'Saisie Note'!K19</f>
        <v>6.666666666666667</v>
      </c>
      <c r="J16" s="314">
        <f t="shared" si="9"/>
        <v>0</v>
      </c>
      <c r="K16" s="315">
        <f>'Saisie Note'!N19</f>
        <v>8.3333333333333339</v>
      </c>
      <c r="L16" s="314">
        <f t="shared" si="10"/>
        <v>0</v>
      </c>
      <c r="M16" s="316">
        <f t="shared" si="11"/>
        <v>9.0555555555555554</v>
      </c>
      <c r="N16" s="317">
        <f t="shared" si="12"/>
        <v>6</v>
      </c>
      <c r="O16" s="315">
        <f>'Saisie Note'!P19</f>
        <v>8</v>
      </c>
      <c r="P16" s="314">
        <f t="shared" si="13"/>
        <v>0</v>
      </c>
      <c r="Q16" s="315">
        <f>'Saisie Note'!R19</f>
        <v>10.5</v>
      </c>
      <c r="R16" s="314">
        <f t="shared" si="14"/>
        <v>3</v>
      </c>
      <c r="S16" s="316">
        <f t="shared" si="15"/>
        <v>9.25</v>
      </c>
      <c r="T16" s="317">
        <f t="shared" si="16"/>
        <v>3</v>
      </c>
      <c r="U16" s="315">
        <f>'Saisie Note'!S19</f>
        <v>15.5</v>
      </c>
      <c r="V16" s="314">
        <f t="shared" si="17"/>
        <v>3</v>
      </c>
      <c r="W16" s="316">
        <f t="shared" si="18"/>
        <v>15.5</v>
      </c>
      <c r="X16" s="317">
        <f t="shared" si="19"/>
        <v>3</v>
      </c>
      <c r="Y16" s="315">
        <f>'Saisie Note'!U19</f>
        <v>2.5</v>
      </c>
      <c r="Z16" s="314">
        <f t="shared" si="20"/>
        <v>0</v>
      </c>
      <c r="AA16" s="316">
        <f t="shared" si="21"/>
        <v>2.5</v>
      </c>
      <c r="AB16" s="314">
        <f t="shared" si="22"/>
        <v>0</v>
      </c>
      <c r="AC16" s="315">
        <f t="shared" si="23"/>
        <v>9.0833333333333321</v>
      </c>
      <c r="AD16" s="226">
        <f t="shared" si="24"/>
        <v>12</v>
      </c>
      <c r="AE16" s="224" t="str">
        <f t="shared" si="25"/>
        <v>Rattrapage</v>
      </c>
      <c r="AF16" s="241" t="e">
        <f>'Saisie Note'!Z19</f>
        <v>#VALUE!</v>
      </c>
      <c r="AG16" s="240" t="e">
        <f t="shared" si="26"/>
        <v>#VALUE!</v>
      </c>
      <c r="AH16" s="241">
        <f>'Saisie Note'!AC19</f>
        <v>10</v>
      </c>
      <c r="AI16" s="240">
        <f t="shared" si="27"/>
        <v>6</v>
      </c>
      <c r="AJ16" s="241">
        <f>'Saisie Note'!AF19</f>
        <v>10.166666666666666</v>
      </c>
      <c r="AK16" s="240">
        <f t="shared" si="28"/>
        <v>6</v>
      </c>
      <c r="AL16" s="289" t="e">
        <f t="shared" si="29"/>
        <v>#VALUE!</v>
      </c>
      <c r="AM16" s="240" t="e">
        <f t="shared" si="30"/>
        <v>#VALUE!</v>
      </c>
      <c r="AN16" s="241" t="str">
        <f>'Saisie Note'!AG19</f>
        <v>ABS</v>
      </c>
      <c r="AO16" s="240">
        <f t="shared" si="31"/>
        <v>3</v>
      </c>
      <c r="AP16" s="241" t="str">
        <f>'Saisie Note'!AH19</f>
        <v>ABS</v>
      </c>
      <c r="AQ16" s="240">
        <f t="shared" si="32"/>
        <v>3</v>
      </c>
      <c r="AR16" s="289" t="e">
        <f t="shared" si="33"/>
        <v>#VALUE!</v>
      </c>
      <c r="AS16" s="240" t="e">
        <f t="shared" si="34"/>
        <v>#VALUE!</v>
      </c>
      <c r="AT16" s="241">
        <f>'Saisie Note'!AI19</f>
        <v>13</v>
      </c>
      <c r="AU16" s="240">
        <f t="shared" si="35"/>
        <v>3</v>
      </c>
      <c r="AV16" s="289">
        <f t="shared" si="36"/>
        <v>13</v>
      </c>
      <c r="AW16" s="240">
        <f t="shared" si="37"/>
        <v>3</v>
      </c>
      <c r="AX16" s="241">
        <f>'Saisie Note'!AJ19</f>
        <v>5</v>
      </c>
      <c r="AY16" s="240">
        <f t="shared" si="38"/>
        <v>0</v>
      </c>
      <c r="AZ16" s="289">
        <f t="shared" si="39"/>
        <v>5</v>
      </c>
      <c r="BA16" s="240">
        <f t="shared" si="40"/>
        <v>0</v>
      </c>
      <c r="BB16" s="289" t="e">
        <f t="shared" si="41"/>
        <v>#VALUE!</v>
      </c>
      <c r="BC16" s="243" t="e">
        <f t="shared" si="42"/>
        <v>#VALUE!</v>
      </c>
      <c r="BD16" s="241" t="e">
        <f t="shared" si="43"/>
        <v>#VALUE!</v>
      </c>
      <c r="BE16" s="244" t="e">
        <f t="shared" si="44"/>
        <v>#VALUE!</v>
      </c>
      <c r="BF16" s="335" t="s">
        <v>216</v>
      </c>
      <c r="BG16" s="247"/>
      <c r="BH16" s="247"/>
    </row>
    <row r="17" spans="1:60" s="245" customFormat="1" ht="28.5" customHeight="1">
      <c r="A17" s="239">
        <f t="shared" si="45"/>
        <v>5</v>
      </c>
      <c r="B17" s="270" t="s">
        <v>245</v>
      </c>
      <c r="C17" s="270" t="s">
        <v>246</v>
      </c>
      <c r="D17" s="270" t="s">
        <v>247</v>
      </c>
      <c r="E17" s="270" t="s">
        <v>248</v>
      </c>
      <c r="F17" s="270" t="s">
        <v>244</v>
      </c>
      <c r="G17" s="313" t="e">
        <f>'Saisie Note'!H20</f>
        <v>#VALUE!</v>
      </c>
      <c r="H17" s="314" t="e">
        <f t="shared" si="8"/>
        <v>#VALUE!</v>
      </c>
      <c r="I17" s="315" t="str">
        <f>'Saisie Note'!K20</f>
        <v>Exclu</v>
      </c>
      <c r="J17" s="314">
        <f t="shared" si="9"/>
        <v>6</v>
      </c>
      <c r="K17" s="315" t="str">
        <f>'Saisie Note'!N20</f>
        <v>Exclu</v>
      </c>
      <c r="L17" s="314">
        <f t="shared" si="10"/>
        <v>6</v>
      </c>
      <c r="M17" s="316" t="e">
        <f t="shared" si="11"/>
        <v>#VALUE!</v>
      </c>
      <c r="N17" s="317" t="e">
        <f t="shared" si="12"/>
        <v>#VALUE!</v>
      </c>
      <c r="O17" s="315" t="str">
        <f>'Saisie Note'!P20</f>
        <v>ABS</v>
      </c>
      <c r="P17" s="314">
        <f t="shared" si="13"/>
        <v>3</v>
      </c>
      <c r="Q17" s="315" t="str">
        <f>'Saisie Note'!R20</f>
        <v>ABS</v>
      </c>
      <c r="R17" s="314">
        <f t="shared" si="14"/>
        <v>3</v>
      </c>
      <c r="S17" s="316" t="e">
        <f t="shared" si="15"/>
        <v>#VALUE!</v>
      </c>
      <c r="T17" s="317" t="e">
        <f t="shared" si="16"/>
        <v>#VALUE!</v>
      </c>
      <c r="U17" s="315">
        <f>'Saisie Note'!S20</f>
        <v>6</v>
      </c>
      <c r="V17" s="314">
        <f t="shared" si="17"/>
        <v>0</v>
      </c>
      <c r="W17" s="316">
        <f t="shared" si="18"/>
        <v>6</v>
      </c>
      <c r="X17" s="317">
        <f t="shared" si="19"/>
        <v>0</v>
      </c>
      <c r="Y17" s="315" t="str">
        <f>'Saisie Note'!U20</f>
        <v>\</v>
      </c>
      <c r="Z17" s="314">
        <f t="shared" si="20"/>
        <v>3</v>
      </c>
      <c r="AA17" s="316" t="str">
        <f t="shared" si="21"/>
        <v>\</v>
      </c>
      <c r="AB17" s="314">
        <f t="shared" si="22"/>
        <v>3</v>
      </c>
      <c r="AC17" s="315" t="e">
        <f t="shared" si="23"/>
        <v>#VALUE!</v>
      </c>
      <c r="AD17" s="226" t="e">
        <f t="shared" si="24"/>
        <v>#VALUE!</v>
      </c>
      <c r="AE17" s="224" t="e">
        <f t="shared" si="25"/>
        <v>#VALUE!</v>
      </c>
      <c r="AF17" s="241" t="str">
        <f>'Saisie Note'!Z20</f>
        <v>Exclu</v>
      </c>
      <c r="AG17" s="240">
        <f t="shared" si="26"/>
        <v>6</v>
      </c>
      <c r="AH17" s="241" t="str">
        <f>'Saisie Note'!AC20</f>
        <v>Exclu</v>
      </c>
      <c r="AI17" s="240">
        <f t="shared" si="27"/>
        <v>6</v>
      </c>
      <c r="AJ17" s="241" t="e">
        <f>'Saisie Note'!AF20</f>
        <v>#VALUE!</v>
      </c>
      <c r="AK17" s="240" t="e">
        <f t="shared" si="28"/>
        <v>#VALUE!</v>
      </c>
      <c r="AL17" s="289" t="e">
        <f t="shared" si="29"/>
        <v>#VALUE!</v>
      </c>
      <c r="AM17" s="240" t="e">
        <f t="shared" si="30"/>
        <v>#VALUE!</v>
      </c>
      <c r="AN17" s="241" t="str">
        <f>'Saisie Note'!AG20</f>
        <v>ABS</v>
      </c>
      <c r="AO17" s="240">
        <f t="shared" si="31"/>
        <v>3</v>
      </c>
      <c r="AP17" s="241" t="str">
        <f>'Saisie Note'!AH20</f>
        <v>\</v>
      </c>
      <c r="AQ17" s="240">
        <f t="shared" si="32"/>
        <v>3</v>
      </c>
      <c r="AR17" s="289" t="e">
        <f t="shared" si="33"/>
        <v>#VALUE!</v>
      </c>
      <c r="AS17" s="240" t="e">
        <f t="shared" si="34"/>
        <v>#VALUE!</v>
      </c>
      <c r="AT17" s="241" t="str">
        <f>'Saisie Note'!AI20</f>
        <v>Exclu</v>
      </c>
      <c r="AU17" s="240">
        <f t="shared" si="35"/>
        <v>3</v>
      </c>
      <c r="AV17" s="289" t="str">
        <f t="shared" si="36"/>
        <v>Exclu</v>
      </c>
      <c r="AW17" s="240">
        <f t="shared" si="37"/>
        <v>3</v>
      </c>
      <c r="AX17" s="241" t="str">
        <f>'Saisie Note'!AJ20</f>
        <v>ABS</v>
      </c>
      <c r="AY17" s="240">
        <f t="shared" si="38"/>
        <v>3</v>
      </c>
      <c r="AZ17" s="289" t="str">
        <f t="shared" si="39"/>
        <v>ABS</v>
      </c>
      <c r="BA17" s="240">
        <f t="shared" si="40"/>
        <v>3</v>
      </c>
      <c r="BB17" s="289" t="e">
        <f t="shared" si="41"/>
        <v>#VALUE!</v>
      </c>
      <c r="BC17" s="243" t="e">
        <f t="shared" si="42"/>
        <v>#VALUE!</v>
      </c>
      <c r="BD17" s="241" t="e">
        <f t="shared" si="43"/>
        <v>#VALUE!</v>
      </c>
      <c r="BE17" s="244" t="e">
        <f t="shared" si="44"/>
        <v>#VALUE!</v>
      </c>
      <c r="BF17" s="335" t="s">
        <v>216</v>
      </c>
    </row>
    <row r="18" spans="1:60" s="245" customFormat="1" ht="28.5" customHeight="1">
      <c r="A18" s="239">
        <f t="shared" si="45"/>
        <v>6</v>
      </c>
      <c r="B18" s="270" t="s">
        <v>249</v>
      </c>
      <c r="C18" s="270" t="s">
        <v>250</v>
      </c>
      <c r="D18" s="270" t="s">
        <v>251</v>
      </c>
      <c r="E18" s="270" t="s">
        <v>252</v>
      </c>
      <c r="F18" s="270" t="s">
        <v>253</v>
      </c>
      <c r="G18" s="313" t="e">
        <f>'Saisie Note'!H21</f>
        <v>#VALUE!</v>
      </c>
      <c r="H18" s="314" t="e">
        <f t="shared" si="8"/>
        <v>#VALUE!</v>
      </c>
      <c r="I18" s="315" t="str">
        <f>'Saisie Note'!K21</f>
        <v>Exclu</v>
      </c>
      <c r="J18" s="314">
        <f t="shared" si="9"/>
        <v>6</v>
      </c>
      <c r="K18" s="315" t="str">
        <f>'Saisie Note'!N21</f>
        <v>Exclu</v>
      </c>
      <c r="L18" s="314">
        <f t="shared" si="10"/>
        <v>6</v>
      </c>
      <c r="M18" s="316" t="e">
        <f t="shared" si="11"/>
        <v>#VALUE!</v>
      </c>
      <c r="N18" s="317" t="e">
        <f t="shared" si="12"/>
        <v>#VALUE!</v>
      </c>
      <c r="O18" s="315" t="str">
        <f>'Saisie Note'!P21</f>
        <v>ABS</v>
      </c>
      <c r="P18" s="314">
        <f t="shared" si="13"/>
        <v>3</v>
      </c>
      <c r="Q18" s="315" t="str">
        <f>'Saisie Note'!R21</f>
        <v>ABS</v>
      </c>
      <c r="R18" s="314">
        <f t="shared" si="14"/>
        <v>3</v>
      </c>
      <c r="S18" s="316" t="e">
        <f t="shared" si="15"/>
        <v>#VALUE!</v>
      </c>
      <c r="T18" s="317" t="e">
        <f t="shared" si="16"/>
        <v>#VALUE!</v>
      </c>
      <c r="U18" s="315" t="str">
        <f>'Saisie Note'!S21</f>
        <v>\</v>
      </c>
      <c r="V18" s="314">
        <f t="shared" si="17"/>
        <v>3</v>
      </c>
      <c r="W18" s="316" t="str">
        <f t="shared" si="18"/>
        <v>\</v>
      </c>
      <c r="X18" s="317">
        <f t="shared" si="19"/>
        <v>3</v>
      </c>
      <c r="Y18" s="315" t="str">
        <f>'Saisie Note'!U21</f>
        <v>\</v>
      </c>
      <c r="Z18" s="314">
        <f t="shared" si="20"/>
        <v>3</v>
      </c>
      <c r="AA18" s="316" t="str">
        <f t="shared" si="21"/>
        <v>\</v>
      </c>
      <c r="AB18" s="314">
        <f t="shared" si="22"/>
        <v>3</v>
      </c>
      <c r="AC18" s="315" t="e">
        <f t="shared" si="23"/>
        <v>#VALUE!</v>
      </c>
      <c r="AD18" s="226" t="e">
        <f t="shared" si="24"/>
        <v>#VALUE!</v>
      </c>
      <c r="AE18" s="224" t="e">
        <f t="shared" si="25"/>
        <v>#VALUE!</v>
      </c>
      <c r="AF18" s="241" t="str">
        <f>'Saisie Note'!Z21</f>
        <v>Exclu</v>
      </c>
      <c r="AG18" s="240">
        <f t="shared" si="26"/>
        <v>6</v>
      </c>
      <c r="AH18" s="241" t="str">
        <f>'Saisie Note'!AC21</f>
        <v>Exclu</v>
      </c>
      <c r="AI18" s="240">
        <f t="shared" si="27"/>
        <v>6</v>
      </c>
      <c r="AJ18" s="241" t="e">
        <f>'Saisie Note'!AF21</f>
        <v>#VALUE!</v>
      </c>
      <c r="AK18" s="240" t="e">
        <f t="shared" si="28"/>
        <v>#VALUE!</v>
      </c>
      <c r="AL18" s="289" t="e">
        <f t="shared" si="29"/>
        <v>#VALUE!</v>
      </c>
      <c r="AM18" s="240" t="e">
        <f t="shared" si="30"/>
        <v>#VALUE!</v>
      </c>
      <c r="AN18" s="241" t="str">
        <f>'Saisie Note'!AG21</f>
        <v>ABS</v>
      </c>
      <c r="AO18" s="240">
        <f t="shared" si="31"/>
        <v>3</v>
      </c>
      <c r="AP18" s="241" t="str">
        <f>'Saisie Note'!AH21</f>
        <v>\</v>
      </c>
      <c r="AQ18" s="240">
        <f t="shared" si="32"/>
        <v>3</v>
      </c>
      <c r="AR18" s="289" t="e">
        <f t="shared" si="33"/>
        <v>#VALUE!</v>
      </c>
      <c r="AS18" s="240" t="e">
        <f t="shared" si="34"/>
        <v>#VALUE!</v>
      </c>
      <c r="AT18" s="241" t="str">
        <f>'Saisie Note'!AI21</f>
        <v>Exclu</v>
      </c>
      <c r="AU18" s="240">
        <f t="shared" si="35"/>
        <v>3</v>
      </c>
      <c r="AV18" s="289" t="str">
        <f t="shared" si="36"/>
        <v>Exclu</v>
      </c>
      <c r="AW18" s="240">
        <f t="shared" si="37"/>
        <v>3</v>
      </c>
      <c r="AX18" s="241" t="str">
        <f>'Saisie Note'!AJ21</f>
        <v>ABS</v>
      </c>
      <c r="AY18" s="240">
        <f t="shared" si="38"/>
        <v>3</v>
      </c>
      <c r="AZ18" s="289" t="str">
        <f t="shared" si="39"/>
        <v>ABS</v>
      </c>
      <c r="BA18" s="240">
        <f t="shared" si="40"/>
        <v>3</v>
      </c>
      <c r="BB18" s="289" t="e">
        <f t="shared" si="41"/>
        <v>#VALUE!</v>
      </c>
      <c r="BC18" s="243" t="e">
        <f t="shared" si="42"/>
        <v>#VALUE!</v>
      </c>
      <c r="BD18" s="241" t="e">
        <f t="shared" si="43"/>
        <v>#VALUE!</v>
      </c>
      <c r="BE18" s="244" t="e">
        <f t="shared" si="44"/>
        <v>#VALUE!</v>
      </c>
      <c r="BF18" s="338" t="s">
        <v>215</v>
      </c>
      <c r="BG18" s="336"/>
    </row>
    <row r="19" spans="1:60" s="245" customFormat="1" ht="28.5" customHeight="1">
      <c r="A19" s="239">
        <f t="shared" si="45"/>
        <v>7</v>
      </c>
      <c r="B19" s="270" t="s">
        <v>191</v>
      </c>
      <c r="C19" s="270" t="s">
        <v>194</v>
      </c>
      <c r="D19" s="270" t="s">
        <v>195</v>
      </c>
      <c r="E19" s="270" t="s">
        <v>192</v>
      </c>
      <c r="F19" s="270" t="s">
        <v>193</v>
      </c>
      <c r="G19" s="313">
        <f>'Saisie Note'!H22</f>
        <v>12</v>
      </c>
      <c r="H19" s="314">
        <f t="shared" si="8"/>
        <v>6</v>
      </c>
      <c r="I19" s="315">
        <f>'Saisie Note'!K22</f>
        <v>5.666666666666667</v>
      </c>
      <c r="J19" s="314">
        <f t="shared" si="9"/>
        <v>0</v>
      </c>
      <c r="K19" s="315">
        <f>'Saisie Note'!N22</f>
        <v>10</v>
      </c>
      <c r="L19" s="314">
        <f t="shared" si="10"/>
        <v>6</v>
      </c>
      <c r="M19" s="316">
        <f t="shared" si="11"/>
        <v>9.2222222222222232</v>
      </c>
      <c r="N19" s="317">
        <f t="shared" si="12"/>
        <v>12</v>
      </c>
      <c r="O19" s="315">
        <f>'Saisie Note'!P22</f>
        <v>12</v>
      </c>
      <c r="P19" s="314">
        <f t="shared" si="13"/>
        <v>3</v>
      </c>
      <c r="Q19" s="315">
        <f>'Saisie Note'!R22</f>
        <v>11</v>
      </c>
      <c r="R19" s="314">
        <f t="shared" si="14"/>
        <v>3</v>
      </c>
      <c r="S19" s="316">
        <f t="shared" si="15"/>
        <v>11.5</v>
      </c>
      <c r="T19" s="317">
        <f t="shared" si="16"/>
        <v>6</v>
      </c>
      <c r="U19" s="315">
        <f>'Saisie Note'!S22</f>
        <v>12</v>
      </c>
      <c r="V19" s="314">
        <f t="shared" si="17"/>
        <v>3</v>
      </c>
      <c r="W19" s="316">
        <f t="shared" si="18"/>
        <v>12</v>
      </c>
      <c r="X19" s="317">
        <f t="shared" si="19"/>
        <v>3</v>
      </c>
      <c r="Y19" s="315">
        <f>'Saisie Note'!U22</f>
        <v>6</v>
      </c>
      <c r="Z19" s="314">
        <f t="shared" si="20"/>
        <v>0</v>
      </c>
      <c r="AA19" s="316">
        <f t="shared" si="21"/>
        <v>6</v>
      </c>
      <c r="AB19" s="314">
        <f t="shared" si="22"/>
        <v>0</v>
      </c>
      <c r="AC19" s="315">
        <f t="shared" si="23"/>
        <v>9.6333333333333346</v>
      </c>
      <c r="AD19" s="226">
        <f t="shared" si="24"/>
        <v>21</v>
      </c>
      <c r="AE19" s="224" t="str">
        <f t="shared" si="25"/>
        <v>Rattrapage</v>
      </c>
      <c r="AF19" s="241">
        <f>'Saisie Note'!Z22</f>
        <v>13.67</v>
      </c>
      <c r="AG19" s="240">
        <f t="shared" si="26"/>
        <v>6</v>
      </c>
      <c r="AH19" s="241">
        <f>'Saisie Note'!AC22</f>
        <v>8.33</v>
      </c>
      <c r="AI19" s="240">
        <f t="shared" si="27"/>
        <v>0</v>
      </c>
      <c r="AJ19" s="241">
        <f>'Saisie Note'!AF22</f>
        <v>10</v>
      </c>
      <c r="AK19" s="240">
        <f t="shared" si="28"/>
        <v>6</v>
      </c>
      <c r="AL19" s="289">
        <f t="shared" si="29"/>
        <v>10.666666666666666</v>
      </c>
      <c r="AM19" s="240">
        <f t="shared" si="30"/>
        <v>18</v>
      </c>
      <c r="AN19" s="241">
        <f>'Saisie Note'!AG22</f>
        <v>5</v>
      </c>
      <c r="AO19" s="240">
        <f t="shared" si="31"/>
        <v>0</v>
      </c>
      <c r="AP19" s="241">
        <f>'Saisie Note'!AH22</f>
        <v>12</v>
      </c>
      <c r="AQ19" s="240">
        <f t="shared" si="32"/>
        <v>3</v>
      </c>
      <c r="AR19" s="289">
        <f t="shared" si="33"/>
        <v>8.5</v>
      </c>
      <c r="AS19" s="240">
        <f t="shared" si="34"/>
        <v>3</v>
      </c>
      <c r="AT19" s="241">
        <f>'Saisie Note'!AI22</f>
        <v>12</v>
      </c>
      <c r="AU19" s="240">
        <f t="shared" si="35"/>
        <v>3</v>
      </c>
      <c r="AV19" s="289">
        <f t="shared" si="36"/>
        <v>12</v>
      </c>
      <c r="AW19" s="240">
        <f t="shared" si="37"/>
        <v>3</v>
      </c>
      <c r="AX19" s="241">
        <f>'Saisie Note'!AJ22</f>
        <v>10</v>
      </c>
      <c r="AY19" s="240">
        <f t="shared" si="38"/>
        <v>3</v>
      </c>
      <c r="AZ19" s="289">
        <f t="shared" si="39"/>
        <v>10</v>
      </c>
      <c r="BA19" s="240">
        <f t="shared" si="40"/>
        <v>3</v>
      </c>
      <c r="BB19" s="289">
        <f t="shared" si="41"/>
        <v>10.3</v>
      </c>
      <c r="BC19" s="243">
        <f t="shared" si="42"/>
        <v>30</v>
      </c>
      <c r="BD19" s="241">
        <f t="shared" si="43"/>
        <v>9.9666666666666686</v>
      </c>
      <c r="BE19" s="244">
        <f t="shared" si="44"/>
        <v>51</v>
      </c>
      <c r="BF19" s="335" t="str">
        <f t="shared" ref="BF19" si="46">IF(AND(AC19&gt;=9.995,BB19&gt;=9.995),"Admis(e)","Rattrapage")</f>
        <v>Rattrapage</v>
      </c>
    </row>
    <row r="20" spans="1:60" s="245" customFormat="1" ht="28.5" customHeight="1">
      <c r="A20" s="239">
        <f t="shared" si="45"/>
        <v>8</v>
      </c>
      <c r="B20" s="270" t="s">
        <v>196</v>
      </c>
      <c r="C20" s="270" t="s">
        <v>198</v>
      </c>
      <c r="D20" s="270" t="s">
        <v>199</v>
      </c>
      <c r="E20" s="270" t="s">
        <v>197</v>
      </c>
      <c r="F20" s="270" t="s">
        <v>29</v>
      </c>
      <c r="G20" s="313" t="e">
        <f>'Saisie Note'!H23</f>
        <v>#VALUE!</v>
      </c>
      <c r="H20" s="314" t="e">
        <f t="shared" si="8"/>
        <v>#VALUE!</v>
      </c>
      <c r="I20" s="315" t="str">
        <f>'Saisie Note'!K23</f>
        <v>Exclu</v>
      </c>
      <c r="J20" s="314">
        <f t="shared" si="9"/>
        <v>6</v>
      </c>
      <c r="K20" s="315" t="str">
        <f>'Saisie Note'!N23</f>
        <v>Exclu</v>
      </c>
      <c r="L20" s="314">
        <f t="shared" si="10"/>
        <v>6</v>
      </c>
      <c r="M20" s="316" t="e">
        <f t="shared" si="11"/>
        <v>#VALUE!</v>
      </c>
      <c r="N20" s="317" t="e">
        <f t="shared" si="12"/>
        <v>#VALUE!</v>
      </c>
      <c r="O20" s="315" t="str">
        <f>'Saisie Note'!P23</f>
        <v>ABS</v>
      </c>
      <c r="P20" s="314">
        <f t="shared" si="13"/>
        <v>3</v>
      </c>
      <c r="Q20" s="315" t="str">
        <f>'Saisie Note'!R23</f>
        <v>ABS</v>
      </c>
      <c r="R20" s="314">
        <f t="shared" si="14"/>
        <v>3</v>
      </c>
      <c r="S20" s="316" t="e">
        <f t="shared" si="15"/>
        <v>#VALUE!</v>
      </c>
      <c r="T20" s="317" t="e">
        <f t="shared" si="16"/>
        <v>#VALUE!</v>
      </c>
      <c r="U20" s="315">
        <f>'Saisie Note'!S23</f>
        <v>11.5</v>
      </c>
      <c r="V20" s="314">
        <f t="shared" si="17"/>
        <v>3</v>
      </c>
      <c r="W20" s="316">
        <f t="shared" si="18"/>
        <v>11.5</v>
      </c>
      <c r="X20" s="317">
        <f t="shared" si="19"/>
        <v>3</v>
      </c>
      <c r="Y20" s="315" t="str">
        <f>'Saisie Note'!U23</f>
        <v>\</v>
      </c>
      <c r="Z20" s="314">
        <f t="shared" si="20"/>
        <v>3</v>
      </c>
      <c r="AA20" s="316" t="str">
        <f t="shared" si="21"/>
        <v>\</v>
      </c>
      <c r="AB20" s="314">
        <f t="shared" si="22"/>
        <v>3</v>
      </c>
      <c r="AC20" s="315" t="e">
        <f t="shared" si="23"/>
        <v>#VALUE!</v>
      </c>
      <c r="AD20" s="226" t="e">
        <f t="shared" si="24"/>
        <v>#VALUE!</v>
      </c>
      <c r="AE20" s="224" t="e">
        <f t="shared" si="25"/>
        <v>#VALUE!</v>
      </c>
      <c r="AF20" s="241" t="str">
        <f>'Saisie Note'!Z23</f>
        <v>Exclu</v>
      </c>
      <c r="AG20" s="240">
        <f t="shared" si="26"/>
        <v>6</v>
      </c>
      <c r="AH20" s="241" t="str">
        <f>'Saisie Note'!AC23</f>
        <v>Exclu</v>
      </c>
      <c r="AI20" s="240">
        <f t="shared" si="27"/>
        <v>6</v>
      </c>
      <c r="AJ20" s="241" t="e">
        <f>'Saisie Note'!AF23</f>
        <v>#VALUE!</v>
      </c>
      <c r="AK20" s="240" t="e">
        <f t="shared" si="28"/>
        <v>#VALUE!</v>
      </c>
      <c r="AL20" s="289" t="e">
        <f t="shared" si="29"/>
        <v>#VALUE!</v>
      </c>
      <c r="AM20" s="240" t="e">
        <f t="shared" si="30"/>
        <v>#VALUE!</v>
      </c>
      <c r="AN20" s="241" t="str">
        <f>'Saisie Note'!AG23</f>
        <v>ABS</v>
      </c>
      <c r="AO20" s="240">
        <f t="shared" si="31"/>
        <v>3</v>
      </c>
      <c r="AP20" s="241" t="str">
        <f>'Saisie Note'!AH23</f>
        <v>\</v>
      </c>
      <c r="AQ20" s="240">
        <f t="shared" si="32"/>
        <v>3</v>
      </c>
      <c r="AR20" s="289" t="e">
        <f t="shared" si="33"/>
        <v>#VALUE!</v>
      </c>
      <c r="AS20" s="240" t="e">
        <f t="shared" si="34"/>
        <v>#VALUE!</v>
      </c>
      <c r="AT20" s="241" t="str">
        <f>'Saisie Note'!AI23</f>
        <v>Exclu</v>
      </c>
      <c r="AU20" s="240">
        <f t="shared" si="35"/>
        <v>3</v>
      </c>
      <c r="AV20" s="289" t="str">
        <f t="shared" si="36"/>
        <v>Exclu</v>
      </c>
      <c r="AW20" s="240">
        <f t="shared" si="37"/>
        <v>3</v>
      </c>
      <c r="AX20" s="241" t="str">
        <f>'Saisie Note'!AJ23</f>
        <v>ABS</v>
      </c>
      <c r="AY20" s="240">
        <f t="shared" si="38"/>
        <v>3</v>
      </c>
      <c r="AZ20" s="289" t="str">
        <f t="shared" si="39"/>
        <v>ABS</v>
      </c>
      <c r="BA20" s="240">
        <f t="shared" si="40"/>
        <v>3</v>
      </c>
      <c r="BB20" s="289" t="e">
        <f t="shared" si="41"/>
        <v>#VALUE!</v>
      </c>
      <c r="BC20" s="243" t="e">
        <f t="shared" si="42"/>
        <v>#VALUE!</v>
      </c>
      <c r="BD20" s="241" t="e">
        <f t="shared" si="43"/>
        <v>#VALUE!</v>
      </c>
      <c r="BE20" s="244" t="e">
        <f t="shared" si="44"/>
        <v>#VALUE!</v>
      </c>
      <c r="BF20" s="338" t="s">
        <v>215</v>
      </c>
      <c r="BG20" s="337"/>
      <c r="BH20" s="247"/>
    </row>
    <row r="21" spans="1:60" s="245" customFormat="1" ht="28.5" customHeight="1">
      <c r="A21" s="239">
        <f t="shared" si="45"/>
        <v>9</v>
      </c>
      <c r="B21" s="270" t="s">
        <v>254</v>
      </c>
      <c r="C21" s="270" t="s">
        <v>255</v>
      </c>
      <c r="D21" s="270" t="s">
        <v>256</v>
      </c>
      <c r="E21" s="270" t="s">
        <v>257</v>
      </c>
      <c r="F21" s="270" t="s">
        <v>27</v>
      </c>
      <c r="G21" s="313" t="e">
        <f>'Saisie Note'!H24</f>
        <v>#VALUE!</v>
      </c>
      <c r="H21" s="314" t="e">
        <f t="shared" si="8"/>
        <v>#VALUE!</v>
      </c>
      <c r="I21" s="315" t="str">
        <f>'Saisie Note'!K24</f>
        <v>Exclu</v>
      </c>
      <c r="J21" s="314">
        <f t="shared" si="9"/>
        <v>6</v>
      </c>
      <c r="K21" s="315" t="e">
        <f>'Saisie Note'!N24</f>
        <v>#VALUE!</v>
      </c>
      <c r="L21" s="314" t="e">
        <f t="shared" si="10"/>
        <v>#VALUE!</v>
      </c>
      <c r="M21" s="316" t="e">
        <f t="shared" si="11"/>
        <v>#VALUE!</v>
      </c>
      <c r="N21" s="317" t="e">
        <f t="shared" si="12"/>
        <v>#VALUE!</v>
      </c>
      <c r="O21" s="315" t="str">
        <f>'Saisie Note'!P24</f>
        <v>ABS</v>
      </c>
      <c r="P21" s="314">
        <f t="shared" si="13"/>
        <v>3</v>
      </c>
      <c r="Q21" s="315" t="str">
        <f>'Saisie Note'!R24</f>
        <v>ABS</v>
      </c>
      <c r="R21" s="314">
        <f t="shared" si="14"/>
        <v>3</v>
      </c>
      <c r="S21" s="316" t="e">
        <f t="shared" si="15"/>
        <v>#VALUE!</v>
      </c>
      <c r="T21" s="317" t="e">
        <f t="shared" si="16"/>
        <v>#VALUE!</v>
      </c>
      <c r="U21" s="315" t="str">
        <f>'Saisie Note'!S24</f>
        <v>\</v>
      </c>
      <c r="V21" s="314">
        <f t="shared" si="17"/>
        <v>3</v>
      </c>
      <c r="W21" s="316" t="str">
        <f t="shared" si="18"/>
        <v>\</v>
      </c>
      <c r="X21" s="317">
        <f t="shared" si="19"/>
        <v>3</v>
      </c>
      <c r="Y21" s="315" t="str">
        <f>'Saisie Note'!U24</f>
        <v>\</v>
      </c>
      <c r="Z21" s="314">
        <f t="shared" si="20"/>
        <v>3</v>
      </c>
      <c r="AA21" s="316" t="str">
        <f t="shared" si="21"/>
        <v>\</v>
      </c>
      <c r="AB21" s="314">
        <f t="shared" si="22"/>
        <v>3</v>
      </c>
      <c r="AC21" s="315" t="e">
        <f t="shared" si="23"/>
        <v>#VALUE!</v>
      </c>
      <c r="AD21" s="226" t="e">
        <f t="shared" si="24"/>
        <v>#VALUE!</v>
      </c>
      <c r="AE21" s="242" t="s">
        <v>215</v>
      </c>
      <c r="AF21" s="241" t="str">
        <f>'Saisie Note'!Z24</f>
        <v>Exclu</v>
      </c>
      <c r="AG21" s="240">
        <f t="shared" si="26"/>
        <v>6</v>
      </c>
      <c r="AH21" s="241" t="str">
        <f>'Saisie Note'!AC24</f>
        <v>Exclu</v>
      </c>
      <c r="AI21" s="240">
        <f t="shared" si="27"/>
        <v>6</v>
      </c>
      <c r="AJ21" s="241" t="e">
        <f>'Saisie Note'!AF24</f>
        <v>#VALUE!</v>
      </c>
      <c r="AK21" s="240" t="e">
        <f t="shared" si="28"/>
        <v>#VALUE!</v>
      </c>
      <c r="AL21" s="289" t="e">
        <f t="shared" si="29"/>
        <v>#VALUE!</v>
      </c>
      <c r="AM21" s="240" t="e">
        <f t="shared" si="30"/>
        <v>#VALUE!</v>
      </c>
      <c r="AN21" s="241" t="str">
        <f>'Saisie Note'!AG24</f>
        <v>ABS</v>
      </c>
      <c r="AO21" s="240">
        <f t="shared" si="31"/>
        <v>3</v>
      </c>
      <c r="AP21" s="241" t="str">
        <f>'Saisie Note'!AH24</f>
        <v>\</v>
      </c>
      <c r="AQ21" s="240">
        <f t="shared" si="32"/>
        <v>3</v>
      </c>
      <c r="AR21" s="289" t="e">
        <f t="shared" si="33"/>
        <v>#VALUE!</v>
      </c>
      <c r="AS21" s="240" t="e">
        <f t="shared" si="34"/>
        <v>#VALUE!</v>
      </c>
      <c r="AT21" s="241" t="str">
        <f>'Saisie Note'!AI24</f>
        <v>Exclu</v>
      </c>
      <c r="AU21" s="240">
        <f t="shared" si="35"/>
        <v>3</v>
      </c>
      <c r="AV21" s="289" t="str">
        <f t="shared" si="36"/>
        <v>Exclu</v>
      </c>
      <c r="AW21" s="240">
        <f t="shared" si="37"/>
        <v>3</v>
      </c>
      <c r="AX21" s="241" t="str">
        <f>'Saisie Note'!AJ24</f>
        <v>ABS</v>
      </c>
      <c r="AY21" s="240">
        <f t="shared" si="38"/>
        <v>3</v>
      </c>
      <c r="AZ21" s="289" t="str">
        <f t="shared" si="39"/>
        <v>ABS</v>
      </c>
      <c r="BA21" s="240">
        <f t="shared" si="40"/>
        <v>3</v>
      </c>
      <c r="BB21" s="289" t="e">
        <f t="shared" si="41"/>
        <v>#VALUE!</v>
      </c>
      <c r="BC21" s="243" t="e">
        <f t="shared" si="42"/>
        <v>#VALUE!</v>
      </c>
      <c r="BD21" s="241" t="e">
        <f t="shared" si="43"/>
        <v>#VALUE!</v>
      </c>
      <c r="BE21" s="244" t="e">
        <f t="shared" si="44"/>
        <v>#VALUE!</v>
      </c>
      <c r="BF21" s="338" t="s">
        <v>215</v>
      </c>
      <c r="BG21" s="336"/>
    </row>
    <row r="22" spans="1:60" s="245" customFormat="1" ht="28.5" customHeight="1">
      <c r="A22" s="239">
        <f t="shared" si="45"/>
        <v>10</v>
      </c>
      <c r="B22" s="270" t="s">
        <v>258</v>
      </c>
      <c r="C22" s="270" t="s">
        <v>259</v>
      </c>
      <c r="D22" s="270" t="s">
        <v>260</v>
      </c>
      <c r="E22" s="270" t="s">
        <v>261</v>
      </c>
      <c r="F22" s="270" t="s">
        <v>26</v>
      </c>
      <c r="G22" s="313" t="e">
        <f>'Saisie Note'!H25</f>
        <v>#VALUE!</v>
      </c>
      <c r="H22" s="314" t="e">
        <f t="shared" si="8"/>
        <v>#VALUE!</v>
      </c>
      <c r="I22" s="315">
        <f>'Saisie Note'!K25</f>
        <v>1</v>
      </c>
      <c r="J22" s="314">
        <f t="shared" si="9"/>
        <v>0</v>
      </c>
      <c r="K22" s="315" t="e">
        <f>'Saisie Note'!N25</f>
        <v>#VALUE!</v>
      </c>
      <c r="L22" s="314" t="e">
        <f t="shared" si="10"/>
        <v>#VALUE!</v>
      </c>
      <c r="M22" s="316" t="e">
        <f t="shared" si="11"/>
        <v>#VALUE!</v>
      </c>
      <c r="N22" s="317" t="e">
        <f t="shared" si="12"/>
        <v>#VALUE!</v>
      </c>
      <c r="O22" s="315">
        <f>'Saisie Note'!P25</f>
        <v>8</v>
      </c>
      <c r="P22" s="314">
        <f t="shared" si="13"/>
        <v>0</v>
      </c>
      <c r="Q22" s="315">
        <f>'Saisie Note'!R25</f>
        <v>6.5</v>
      </c>
      <c r="R22" s="314">
        <f t="shared" si="14"/>
        <v>0</v>
      </c>
      <c r="S22" s="316">
        <f t="shared" si="15"/>
        <v>7.25</v>
      </c>
      <c r="T22" s="317">
        <f t="shared" si="16"/>
        <v>0</v>
      </c>
      <c r="U22" s="315">
        <f>'Saisie Note'!S25</f>
        <v>15.5</v>
      </c>
      <c r="V22" s="314">
        <f t="shared" si="17"/>
        <v>3</v>
      </c>
      <c r="W22" s="316">
        <f t="shared" si="18"/>
        <v>15.5</v>
      </c>
      <c r="X22" s="317">
        <f t="shared" si="19"/>
        <v>3</v>
      </c>
      <c r="Y22" s="315">
        <f>'Saisie Note'!U25</f>
        <v>2</v>
      </c>
      <c r="Z22" s="314">
        <f t="shared" si="20"/>
        <v>0</v>
      </c>
      <c r="AA22" s="316">
        <f t="shared" si="21"/>
        <v>2</v>
      </c>
      <c r="AB22" s="314">
        <f t="shared" si="22"/>
        <v>0</v>
      </c>
      <c r="AC22" s="315" t="e">
        <f t="shared" si="23"/>
        <v>#VALUE!</v>
      </c>
      <c r="AD22" s="226" t="e">
        <f t="shared" si="24"/>
        <v>#VALUE!</v>
      </c>
      <c r="AE22" s="224" t="e">
        <f t="shared" si="25"/>
        <v>#VALUE!</v>
      </c>
      <c r="AF22" s="241" t="str">
        <f>'Saisie Note'!Z25</f>
        <v>Exclu</v>
      </c>
      <c r="AG22" s="240">
        <f t="shared" si="26"/>
        <v>6</v>
      </c>
      <c r="AH22" s="241" t="str">
        <f>'Saisie Note'!AC25</f>
        <v>Exclu</v>
      </c>
      <c r="AI22" s="240">
        <f t="shared" si="27"/>
        <v>6</v>
      </c>
      <c r="AJ22" s="241" t="e">
        <f>'Saisie Note'!AF25</f>
        <v>#VALUE!</v>
      </c>
      <c r="AK22" s="240" t="e">
        <f t="shared" si="28"/>
        <v>#VALUE!</v>
      </c>
      <c r="AL22" s="289" t="e">
        <f t="shared" si="29"/>
        <v>#VALUE!</v>
      </c>
      <c r="AM22" s="240" t="e">
        <f t="shared" si="30"/>
        <v>#VALUE!</v>
      </c>
      <c r="AN22" s="241" t="str">
        <f>'Saisie Note'!AG25</f>
        <v>ABS</v>
      </c>
      <c r="AO22" s="240">
        <f t="shared" si="31"/>
        <v>3</v>
      </c>
      <c r="AP22" s="241" t="str">
        <f>'Saisie Note'!AH25</f>
        <v>\</v>
      </c>
      <c r="AQ22" s="240">
        <f t="shared" si="32"/>
        <v>3</v>
      </c>
      <c r="AR22" s="289" t="e">
        <f t="shared" si="33"/>
        <v>#VALUE!</v>
      </c>
      <c r="AS22" s="240" t="e">
        <f t="shared" si="34"/>
        <v>#VALUE!</v>
      </c>
      <c r="AT22" s="241" t="str">
        <f>'Saisie Note'!AI25</f>
        <v>Exclu</v>
      </c>
      <c r="AU22" s="240">
        <f t="shared" si="35"/>
        <v>3</v>
      </c>
      <c r="AV22" s="289" t="str">
        <f t="shared" si="36"/>
        <v>Exclu</v>
      </c>
      <c r="AW22" s="240">
        <f t="shared" si="37"/>
        <v>3</v>
      </c>
      <c r="AX22" s="241" t="str">
        <f>'Saisie Note'!AJ25</f>
        <v>ABS</v>
      </c>
      <c r="AY22" s="240">
        <f t="shared" si="38"/>
        <v>3</v>
      </c>
      <c r="AZ22" s="289" t="str">
        <f t="shared" si="39"/>
        <v>ABS</v>
      </c>
      <c r="BA22" s="240">
        <f t="shared" si="40"/>
        <v>3</v>
      </c>
      <c r="BB22" s="289" t="e">
        <f t="shared" si="41"/>
        <v>#VALUE!</v>
      </c>
      <c r="BC22" s="243" t="e">
        <f t="shared" si="42"/>
        <v>#VALUE!</v>
      </c>
      <c r="BD22" s="241" t="e">
        <f t="shared" si="43"/>
        <v>#VALUE!</v>
      </c>
      <c r="BE22" s="244" t="e">
        <f t="shared" si="44"/>
        <v>#VALUE!</v>
      </c>
      <c r="BF22" s="338" t="s">
        <v>215</v>
      </c>
      <c r="BG22" s="247"/>
      <c r="BH22" s="247"/>
    </row>
    <row r="23" spans="1:60" s="245" customFormat="1" ht="28.5" customHeight="1">
      <c r="A23" s="239">
        <f t="shared" si="45"/>
        <v>11</v>
      </c>
      <c r="B23" s="270" t="s">
        <v>262</v>
      </c>
      <c r="C23" s="270" t="s">
        <v>263</v>
      </c>
      <c r="D23" s="270" t="s">
        <v>264</v>
      </c>
      <c r="E23" s="270" t="s">
        <v>265</v>
      </c>
      <c r="F23" s="270" t="s">
        <v>26</v>
      </c>
      <c r="G23" s="313">
        <f>'Saisie Note'!H26</f>
        <v>9.6666666666666661</v>
      </c>
      <c r="H23" s="314">
        <f t="shared" si="8"/>
        <v>0</v>
      </c>
      <c r="I23" s="315">
        <f>'Saisie Note'!K26</f>
        <v>8.3333333333333339</v>
      </c>
      <c r="J23" s="314">
        <f t="shared" si="9"/>
        <v>0</v>
      </c>
      <c r="K23" s="315">
        <f>'Saisie Note'!N26</f>
        <v>10.5</v>
      </c>
      <c r="L23" s="314">
        <f t="shared" si="10"/>
        <v>6</v>
      </c>
      <c r="M23" s="316">
        <f t="shared" si="11"/>
        <v>9.5</v>
      </c>
      <c r="N23" s="317">
        <f t="shared" si="12"/>
        <v>6</v>
      </c>
      <c r="O23" s="315">
        <f>'Saisie Note'!P26</f>
        <v>9</v>
      </c>
      <c r="P23" s="314">
        <f t="shared" si="13"/>
        <v>0</v>
      </c>
      <c r="Q23" s="315">
        <f>'Saisie Note'!R26</f>
        <v>10.5</v>
      </c>
      <c r="R23" s="314">
        <f t="shared" si="14"/>
        <v>3</v>
      </c>
      <c r="S23" s="316">
        <f t="shared" si="15"/>
        <v>9.75</v>
      </c>
      <c r="T23" s="317">
        <f t="shared" si="16"/>
        <v>3</v>
      </c>
      <c r="U23" s="315">
        <f>'Saisie Note'!S26</f>
        <v>15</v>
      </c>
      <c r="V23" s="314">
        <f t="shared" si="17"/>
        <v>3</v>
      </c>
      <c r="W23" s="316">
        <f t="shared" si="18"/>
        <v>15</v>
      </c>
      <c r="X23" s="317">
        <f t="shared" si="19"/>
        <v>3</v>
      </c>
      <c r="Y23" s="315">
        <f>'Saisie Note'!U26</f>
        <v>1</v>
      </c>
      <c r="Z23" s="314">
        <f t="shared" si="20"/>
        <v>0</v>
      </c>
      <c r="AA23" s="316">
        <f t="shared" si="21"/>
        <v>1</v>
      </c>
      <c r="AB23" s="314">
        <f t="shared" si="22"/>
        <v>0</v>
      </c>
      <c r="AC23" s="315">
        <f t="shared" si="23"/>
        <v>9.25</v>
      </c>
      <c r="AD23" s="226">
        <f t="shared" si="24"/>
        <v>12</v>
      </c>
      <c r="AE23" s="224" t="str">
        <f t="shared" si="25"/>
        <v>Rattrapage</v>
      </c>
      <c r="AF23" s="241">
        <f>'Saisie Note'!Z26</f>
        <v>4.5</v>
      </c>
      <c r="AG23" s="240">
        <f t="shared" si="26"/>
        <v>0</v>
      </c>
      <c r="AH23" s="241">
        <f>'Saisie Note'!AC26</f>
        <v>12.166666666666666</v>
      </c>
      <c r="AI23" s="240">
        <f t="shared" si="27"/>
        <v>6</v>
      </c>
      <c r="AJ23" s="241">
        <f>'Saisie Note'!AF26</f>
        <v>11.666666666666666</v>
      </c>
      <c r="AK23" s="240">
        <f t="shared" si="28"/>
        <v>6</v>
      </c>
      <c r="AL23" s="289">
        <f t="shared" si="29"/>
        <v>9.4444444444444429</v>
      </c>
      <c r="AM23" s="240">
        <f t="shared" si="30"/>
        <v>12</v>
      </c>
      <c r="AN23" s="241">
        <f>'Saisie Note'!AG26</f>
        <v>10</v>
      </c>
      <c r="AO23" s="240">
        <f t="shared" si="31"/>
        <v>3</v>
      </c>
      <c r="AP23" s="241">
        <f>'Saisie Note'!AH26</f>
        <v>9</v>
      </c>
      <c r="AQ23" s="240">
        <f t="shared" si="32"/>
        <v>0</v>
      </c>
      <c r="AR23" s="289">
        <f t="shared" si="33"/>
        <v>9.5</v>
      </c>
      <c r="AS23" s="240">
        <f t="shared" si="34"/>
        <v>3</v>
      </c>
      <c r="AT23" s="241">
        <f>'Saisie Note'!AI26</f>
        <v>12</v>
      </c>
      <c r="AU23" s="240">
        <f t="shared" si="35"/>
        <v>3</v>
      </c>
      <c r="AV23" s="289">
        <f t="shared" si="36"/>
        <v>12</v>
      </c>
      <c r="AW23" s="240">
        <f t="shared" si="37"/>
        <v>3</v>
      </c>
      <c r="AX23" s="241">
        <f>'Saisie Note'!AJ26</f>
        <v>7.5</v>
      </c>
      <c r="AY23" s="240">
        <f t="shared" si="38"/>
        <v>0</v>
      </c>
      <c r="AZ23" s="289">
        <f t="shared" si="39"/>
        <v>7.5</v>
      </c>
      <c r="BA23" s="240">
        <f t="shared" si="40"/>
        <v>0</v>
      </c>
      <c r="BB23" s="289">
        <f t="shared" si="41"/>
        <v>9.5166666666666657</v>
      </c>
      <c r="BC23" s="243">
        <f t="shared" si="42"/>
        <v>18</v>
      </c>
      <c r="BD23" s="241">
        <f t="shared" si="43"/>
        <v>9.3833333333333329</v>
      </c>
      <c r="BE23" s="244">
        <f t="shared" si="44"/>
        <v>30</v>
      </c>
      <c r="BF23" s="335" t="str">
        <f t="shared" ref="BF23" si="47">IF(AND(AC23&gt;=9.995,BB23&gt;=9.995),"Admis(e)","Rattrapage")</f>
        <v>Rattrapage</v>
      </c>
    </row>
    <row r="24" spans="1:60" s="245" customFormat="1" ht="28.5" customHeight="1">
      <c r="A24" s="239">
        <f t="shared" si="45"/>
        <v>12</v>
      </c>
      <c r="B24" s="270" t="s">
        <v>200</v>
      </c>
      <c r="C24" s="270" t="s">
        <v>202</v>
      </c>
      <c r="D24" s="270" t="s">
        <v>28</v>
      </c>
      <c r="E24" s="270" t="s">
        <v>201</v>
      </c>
      <c r="F24" s="270" t="s">
        <v>31</v>
      </c>
      <c r="G24" s="313" t="e">
        <f>'Saisie Note'!H27</f>
        <v>#VALUE!</v>
      </c>
      <c r="H24" s="314" t="e">
        <f t="shared" si="8"/>
        <v>#VALUE!</v>
      </c>
      <c r="I24" s="315" t="str">
        <f>'Saisie Note'!K27</f>
        <v>Exclu</v>
      </c>
      <c r="J24" s="314">
        <f t="shared" si="9"/>
        <v>6</v>
      </c>
      <c r="K24" s="315" t="str">
        <f>'Saisie Note'!N27</f>
        <v>Exclu</v>
      </c>
      <c r="L24" s="314">
        <f t="shared" si="10"/>
        <v>6</v>
      </c>
      <c r="M24" s="316" t="e">
        <f t="shared" si="11"/>
        <v>#VALUE!</v>
      </c>
      <c r="N24" s="317" t="e">
        <f t="shared" si="12"/>
        <v>#VALUE!</v>
      </c>
      <c r="O24" s="315" t="str">
        <f>'Saisie Note'!P27</f>
        <v>ABS</v>
      </c>
      <c r="P24" s="314">
        <f t="shared" si="13"/>
        <v>3</v>
      </c>
      <c r="Q24" s="315">
        <f>'Saisie Note'!R27</f>
        <v>10</v>
      </c>
      <c r="R24" s="314">
        <f t="shared" si="14"/>
        <v>3</v>
      </c>
      <c r="S24" s="316" t="e">
        <f t="shared" si="15"/>
        <v>#VALUE!</v>
      </c>
      <c r="T24" s="317" t="e">
        <f t="shared" si="16"/>
        <v>#VALUE!</v>
      </c>
      <c r="U24" s="315">
        <f>'Saisie Note'!S27</f>
        <v>12</v>
      </c>
      <c r="V24" s="314">
        <f t="shared" si="17"/>
        <v>3</v>
      </c>
      <c r="W24" s="316">
        <f t="shared" si="18"/>
        <v>12</v>
      </c>
      <c r="X24" s="317">
        <f t="shared" si="19"/>
        <v>3</v>
      </c>
      <c r="Y24" s="315" t="str">
        <f>'Saisie Note'!U27</f>
        <v>\</v>
      </c>
      <c r="Z24" s="314">
        <f t="shared" si="20"/>
        <v>3</v>
      </c>
      <c r="AA24" s="316" t="str">
        <f t="shared" si="21"/>
        <v>\</v>
      </c>
      <c r="AB24" s="314">
        <f t="shared" si="22"/>
        <v>3</v>
      </c>
      <c r="AC24" s="315" t="e">
        <f t="shared" si="23"/>
        <v>#VALUE!</v>
      </c>
      <c r="AD24" s="226" t="e">
        <f t="shared" si="24"/>
        <v>#VALUE!</v>
      </c>
      <c r="AE24" s="224" t="e">
        <f t="shared" si="25"/>
        <v>#VALUE!</v>
      </c>
      <c r="AF24" s="241">
        <f>'Saisie Note'!Z27</f>
        <v>9.67</v>
      </c>
      <c r="AG24" s="240">
        <f t="shared" si="26"/>
        <v>0</v>
      </c>
      <c r="AH24" s="241">
        <f>'Saisie Note'!AC27</f>
        <v>11</v>
      </c>
      <c r="AI24" s="240">
        <f t="shared" si="27"/>
        <v>6</v>
      </c>
      <c r="AJ24" s="241">
        <f>'Saisie Note'!AF27</f>
        <v>9.67</v>
      </c>
      <c r="AK24" s="240">
        <f t="shared" si="28"/>
        <v>0</v>
      </c>
      <c r="AL24" s="289">
        <f t="shared" si="29"/>
        <v>10.113333333333335</v>
      </c>
      <c r="AM24" s="240">
        <f t="shared" si="30"/>
        <v>18</v>
      </c>
      <c r="AN24" s="241">
        <f>'Saisie Note'!AG27</f>
        <v>12</v>
      </c>
      <c r="AO24" s="240">
        <f t="shared" si="31"/>
        <v>3</v>
      </c>
      <c r="AP24" s="241">
        <f>'Saisie Note'!AH27</f>
        <v>11</v>
      </c>
      <c r="AQ24" s="240">
        <f t="shared" si="32"/>
        <v>3</v>
      </c>
      <c r="AR24" s="289">
        <f t="shared" si="33"/>
        <v>11.5</v>
      </c>
      <c r="AS24" s="240">
        <f t="shared" si="34"/>
        <v>6</v>
      </c>
      <c r="AT24" s="241">
        <f>'Saisie Note'!AI27</f>
        <v>11.5</v>
      </c>
      <c r="AU24" s="240">
        <f t="shared" si="35"/>
        <v>3</v>
      </c>
      <c r="AV24" s="289">
        <f t="shared" si="36"/>
        <v>11.5</v>
      </c>
      <c r="AW24" s="240">
        <f t="shared" si="37"/>
        <v>3</v>
      </c>
      <c r="AX24" s="241">
        <f>'Saisie Note'!AJ27</f>
        <v>10</v>
      </c>
      <c r="AY24" s="240">
        <f t="shared" si="38"/>
        <v>3</v>
      </c>
      <c r="AZ24" s="289">
        <f t="shared" si="39"/>
        <v>10</v>
      </c>
      <c r="BA24" s="240">
        <f t="shared" si="40"/>
        <v>3</v>
      </c>
      <c r="BB24" s="289">
        <f t="shared" si="41"/>
        <v>10.518000000000001</v>
      </c>
      <c r="BC24" s="243">
        <f t="shared" si="42"/>
        <v>30</v>
      </c>
      <c r="BD24" s="241" t="e">
        <f t="shared" si="43"/>
        <v>#VALUE!</v>
      </c>
      <c r="BE24" s="244" t="e">
        <f t="shared" si="44"/>
        <v>#VALUE!</v>
      </c>
      <c r="BF24" s="338" t="s">
        <v>215</v>
      </c>
      <c r="BG24" s="247"/>
      <c r="BH24" s="247"/>
    </row>
    <row r="25" spans="1:60" s="245" customFormat="1" ht="28.5" customHeight="1">
      <c r="A25" s="239">
        <f t="shared" si="45"/>
        <v>13</v>
      </c>
      <c r="B25" s="270" t="s">
        <v>266</v>
      </c>
      <c r="C25" s="270" t="s">
        <v>267</v>
      </c>
      <c r="D25" s="270" t="s">
        <v>268</v>
      </c>
      <c r="E25" s="270" t="s">
        <v>269</v>
      </c>
      <c r="F25" s="270" t="s">
        <v>27</v>
      </c>
      <c r="G25" s="313">
        <f>'Saisie Note'!H28</f>
        <v>11.333333333333334</v>
      </c>
      <c r="H25" s="314">
        <f t="shared" si="8"/>
        <v>6</v>
      </c>
      <c r="I25" s="315">
        <f>'Saisie Note'!K28</f>
        <v>8</v>
      </c>
      <c r="J25" s="314">
        <f t="shared" si="9"/>
        <v>0</v>
      </c>
      <c r="K25" s="315">
        <f>'Saisie Note'!N28</f>
        <v>9.3333333333333339</v>
      </c>
      <c r="L25" s="314">
        <f t="shared" si="10"/>
        <v>0</v>
      </c>
      <c r="M25" s="316">
        <f t="shared" si="11"/>
        <v>9.5555555555555571</v>
      </c>
      <c r="N25" s="317">
        <f t="shared" si="12"/>
        <v>6</v>
      </c>
      <c r="O25" s="315">
        <f>'Saisie Note'!P28</f>
        <v>8</v>
      </c>
      <c r="P25" s="314">
        <f t="shared" si="13"/>
        <v>0</v>
      </c>
      <c r="Q25" s="315">
        <f>'Saisie Note'!R28</f>
        <v>10.5</v>
      </c>
      <c r="R25" s="314">
        <f t="shared" si="14"/>
        <v>3</v>
      </c>
      <c r="S25" s="316">
        <f t="shared" si="15"/>
        <v>9.25</v>
      </c>
      <c r="T25" s="317">
        <f t="shared" si="16"/>
        <v>3</v>
      </c>
      <c r="U25" s="315">
        <f>'Saisie Note'!S28</f>
        <v>12.5</v>
      </c>
      <c r="V25" s="314">
        <f t="shared" si="17"/>
        <v>3</v>
      </c>
      <c r="W25" s="316">
        <f t="shared" si="18"/>
        <v>12.5</v>
      </c>
      <c r="X25" s="317">
        <f t="shared" si="19"/>
        <v>3</v>
      </c>
      <c r="Y25" s="315">
        <f>'Saisie Note'!U28</f>
        <v>5</v>
      </c>
      <c r="Z25" s="314">
        <f t="shared" si="20"/>
        <v>0</v>
      </c>
      <c r="AA25" s="316">
        <f t="shared" si="21"/>
        <v>5</v>
      </c>
      <c r="AB25" s="314">
        <f t="shared" si="22"/>
        <v>0</v>
      </c>
      <c r="AC25" s="315">
        <f t="shared" si="23"/>
        <v>9.3333333333333339</v>
      </c>
      <c r="AD25" s="226">
        <f t="shared" si="24"/>
        <v>12</v>
      </c>
      <c r="AE25" s="224" t="str">
        <f t="shared" si="25"/>
        <v>Rattrapage</v>
      </c>
      <c r="AF25" s="241" t="e">
        <f>'Saisie Note'!Z28</f>
        <v>#VALUE!</v>
      </c>
      <c r="AG25" s="240" t="e">
        <f t="shared" si="26"/>
        <v>#VALUE!</v>
      </c>
      <c r="AH25" s="241" t="e">
        <f>'Saisie Note'!AC28</f>
        <v>#VALUE!</v>
      </c>
      <c r="AI25" s="240" t="e">
        <f t="shared" si="27"/>
        <v>#VALUE!</v>
      </c>
      <c r="AJ25" s="241" t="e">
        <f>'Saisie Note'!AF28</f>
        <v>#VALUE!</v>
      </c>
      <c r="AK25" s="240" t="e">
        <f t="shared" si="28"/>
        <v>#VALUE!</v>
      </c>
      <c r="AL25" s="289" t="e">
        <f t="shared" si="29"/>
        <v>#VALUE!</v>
      </c>
      <c r="AM25" s="240" t="e">
        <f t="shared" si="30"/>
        <v>#VALUE!</v>
      </c>
      <c r="AN25" s="241" t="str">
        <f>'Saisie Note'!AG28</f>
        <v>ABS</v>
      </c>
      <c r="AO25" s="240">
        <f t="shared" si="31"/>
        <v>3</v>
      </c>
      <c r="AP25" s="241" t="str">
        <f>'Saisie Note'!AH28</f>
        <v>\</v>
      </c>
      <c r="AQ25" s="240">
        <f t="shared" si="32"/>
        <v>3</v>
      </c>
      <c r="AR25" s="289" t="e">
        <f t="shared" si="33"/>
        <v>#VALUE!</v>
      </c>
      <c r="AS25" s="240" t="e">
        <f t="shared" si="34"/>
        <v>#VALUE!</v>
      </c>
      <c r="AT25" s="241">
        <f>'Saisie Note'!AI28</f>
        <v>8</v>
      </c>
      <c r="AU25" s="240">
        <f t="shared" si="35"/>
        <v>0</v>
      </c>
      <c r="AV25" s="289">
        <f t="shared" si="36"/>
        <v>8</v>
      </c>
      <c r="AW25" s="240">
        <f t="shared" si="37"/>
        <v>0</v>
      </c>
      <c r="AX25" s="241" t="str">
        <f>'Saisie Note'!AJ28</f>
        <v>ABS</v>
      </c>
      <c r="AY25" s="240">
        <f t="shared" si="38"/>
        <v>3</v>
      </c>
      <c r="AZ25" s="289" t="str">
        <f t="shared" si="39"/>
        <v>ABS</v>
      </c>
      <c r="BA25" s="240">
        <f t="shared" si="40"/>
        <v>3</v>
      </c>
      <c r="BB25" s="289" t="e">
        <f t="shared" si="41"/>
        <v>#VALUE!</v>
      </c>
      <c r="BC25" s="243" t="e">
        <f t="shared" si="42"/>
        <v>#VALUE!</v>
      </c>
      <c r="BD25" s="241" t="e">
        <f t="shared" si="43"/>
        <v>#VALUE!</v>
      </c>
      <c r="BE25" s="244" t="e">
        <f t="shared" si="44"/>
        <v>#VALUE!</v>
      </c>
      <c r="BF25" s="335" t="s">
        <v>216</v>
      </c>
    </row>
    <row r="26" spans="1:60" s="245" customFormat="1" ht="28.5" customHeight="1">
      <c r="A26" s="239">
        <f t="shared" si="45"/>
        <v>14</v>
      </c>
      <c r="B26" s="270" t="s">
        <v>270</v>
      </c>
      <c r="C26" s="270" t="s">
        <v>271</v>
      </c>
      <c r="D26" s="270" t="s">
        <v>272</v>
      </c>
      <c r="E26" s="270" t="s">
        <v>273</v>
      </c>
      <c r="F26" s="270" t="s">
        <v>274</v>
      </c>
      <c r="G26" s="313">
        <f>'Saisie Note'!H29</f>
        <v>10.833333333333334</v>
      </c>
      <c r="H26" s="314">
        <f t="shared" si="8"/>
        <v>6</v>
      </c>
      <c r="I26" s="315">
        <f>'Saisie Note'!K29</f>
        <v>8.6666666666666661</v>
      </c>
      <c r="J26" s="314">
        <f t="shared" si="9"/>
        <v>0</v>
      </c>
      <c r="K26" s="315">
        <f>'Saisie Note'!N29</f>
        <v>9.3333333333333339</v>
      </c>
      <c r="L26" s="314">
        <f t="shared" si="10"/>
        <v>0</v>
      </c>
      <c r="M26" s="316">
        <f t="shared" si="11"/>
        <v>9.6111111111111125</v>
      </c>
      <c r="N26" s="317">
        <f t="shared" si="12"/>
        <v>6</v>
      </c>
      <c r="O26" s="315">
        <f>'Saisie Note'!P29</f>
        <v>10</v>
      </c>
      <c r="P26" s="314">
        <f t="shared" si="13"/>
        <v>3</v>
      </c>
      <c r="Q26" s="315">
        <f>'Saisie Note'!R29</f>
        <v>5</v>
      </c>
      <c r="R26" s="314">
        <f t="shared" si="14"/>
        <v>0</v>
      </c>
      <c r="S26" s="316">
        <f t="shared" si="15"/>
        <v>7.5</v>
      </c>
      <c r="T26" s="317">
        <f t="shared" si="16"/>
        <v>3</v>
      </c>
      <c r="U26" s="315">
        <f>'Saisie Note'!S29</f>
        <v>12.5</v>
      </c>
      <c r="V26" s="314">
        <f t="shared" si="17"/>
        <v>3</v>
      </c>
      <c r="W26" s="316">
        <f t="shared" si="18"/>
        <v>12.5</v>
      </c>
      <c r="X26" s="317">
        <f t="shared" si="19"/>
        <v>3</v>
      </c>
      <c r="Y26" s="315">
        <f>'Saisie Note'!U29</f>
        <v>2</v>
      </c>
      <c r="Z26" s="314">
        <f t="shared" si="20"/>
        <v>0</v>
      </c>
      <c r="AA26" s="316">
        <f t="shared" si="21"/>
        <v>2</v>
      </c>
      <c r="AB26" s="314">
        <f t="shared" si="22"/>
        <v>0</v>
      </c>
      <c r="AC26" s="315">
        <f t="shared" si="23"/>
        <v>8.7166666666666668</v>
      </c>
      <c r="AD26" s="226">
        <f t="shared" si="24"/>
        <v>12</v>
      </c>
      <c r="AE26" s="224" t="str">
        <f t="shared" si="25"/>
        <v>Rattrapage</v>
      </c>
      <c r="AF26" s="241">
        <f>'Saisie Note'!Z29</f>
        <v>5.583333333333333</v>
      </c>
      <c r="AG26" s="240">
        <f t="shared" si="26"/>
        <v>0</v>
      </c>
      <c r="AH26" s="241">
        <f>'Saisie Note'!AC29</f>
        <v>11.333333333333334</v>
      </c>
      <c r="AI26" s="240">
        <f t="shared" si="27"/>
        <v>6</v>
      </c>
      <c r="AJ26" s="241">
        <f>'Saisie Note'!AF29</f>
        <v>11.666666666666666</v>
      </c>
      <c r="AK26" s="240">
        <f t="shared" si="28"/>
        <v>6</v>
      </c>
      <c r="AL26" s="289">
        <f t="shared" si="29"/>
        <v>9.5277777777777786</v>
      </c>
      <c r="AM26" s="240">
        <f t="shared" si="30"/>
        <v>12</v>
      </c>
      <c r="AN26" s="241">
        <f>'Saisie Note'!AG29</f>
        <v>8</v>
      </c>
      <c r="AO26" s="240">
        <f t="shared" si="31"/>
        <v>0</v>
      </c>
      <c r="AP26" s="241">
        <f>'Saisie Note'!AH29</f>
        <v>7.5</v>
      </c>
      <c r="AQ26" s="240">
        <f t="shared" si="32"/>
        <v>0</v>
      </c>
      <c r="AR26" s="289">
        <f t="shared" si="33"/>
        <v>7.75</v>
      </c>
      <c r="AS26" s="240">
        <f t="shared" si="34"/>
        <v>0</v>
      </c>
      <c r="AT26" s="241">
        <f>'Saisie Note'!AI29</f>
        <v>10.5</v>
      </c>
      <c r="AU26" s="240">
        <f t="shared" si="35"/>
        <v>3</v>
      </c>
      <c r="AV26" s="289">
        <f t="shared" si="36"/>
        <v>10.5</v>
      </c>
      <c r="AW26" s="240">
        <f t="shared" si="37"/>
        <v>3</v>
      </c>
      <c r="AX26" s="241">
        <f>'Saisie Note'!AJ29</f>
        <v>12</v>
      </c>
      <c r="AY26" s="240">
        <f t="shared" si="38"/>
        <v>3</v>
      </c>
      <c r="AZ26" s="289">
        <f t="shared" si="39"/>
        <v>12</v>
      </c>
      <c r="BA26" s="240">
        <f t="shared" si="40"/>
        <v>3</v>
      </c>
      <c r="BB26" s="289">
        <f t="shared" si="41"/>
        <v>9.5166666666666675</v>
      </c>
      <c r="BC26" s="243">
        <f t="shared" si="42"/>
        <v>18</v>
      </c>
      <c r="BD26" s="241">
        <f t="shared" si="43"/>
        <v>9.1166666666666671</v>
      </c>
      <c r="BE26" s="244">
        <f t="shared" si="44"/>
        <v>30</v>
      </c>
      <c r="BF26" s="335" t="str">
        <f t="shared" ref="BF26" si="48">IF(AND(AC26&gt;=9.995,BB26&gt;=9.995),"Admis(e)","Rattrapage")</f>
        <v>Rattrapage</v>
      </c>
      <c r="BG26" s="247"/>
      <c r="BH26" s="247"/>
    </row>
    <row r="27" spans="1:60" s="245" customFormat="1" ht="28.5" customHeight="1">
      <c r="A27" s="239">
        <f t="shared" si="45"/>
        <v>15</v>
      </c>
      <c r="B27" s="270" t="s">
        <v>275</v>
      </c>
      <c r="C27" s="270" t="s">
        <v>276</v>
      </c>
      <c r="D27" s="270" t="s">
        <v>277</v>
      </c>
      <c r="E27" s="270" t="s">
        <v>278</v>
      </c>
      <c r="F27" s="270" t="s">
        <v>279</v>
      </c>
      <c r="G27" s="313" t="e">
        <f>'Saisie Note'!H30</f>
        <v>#VALUE!</v>
      </c>
      <c r="H27" s="314" t="e">
        <f t="shared" si="8"/>
        <v>#VALUE!</v>
      </c>
      <c r="I27" s="315" t="str">
        <f>'Saisie Note'!K30</f>
        <v>Exclu</v>
      </c>
      <c r="J27" s="314">
        <f t="shared" si="9"/>
        <v>6</v>
      </c>
      <c r="K27" s="315" t="str">
        <f>'Saisie Note'!N30</f>
        <v>Exclu</v>
      </c>
      <c r="L27" s="314">
        <f t="shared" si="10"/>
        <v>6</v>
      </c>
      <c r="M27" s="316" t="e">
        <f t="shared" si="11"/>
        <v>#VALUE!</v>
      </c>
      <c r="N27" s="317" t="e">
        <f t="shared" si="12"/>
        <v>#VALUE!</v>
      </c>
      <c r="O27" s="315" t="str">
        <f>'Saisie Note'!P30</f>
        <v>ABS</v>
      </c>
      <c r="P27" s="314">
        <f t="shared" si="13"/>
        <v>3</v>
      </c>
      <c r="Q27" s="315" t="str">
        <f>'Saisie Note'!R30</f>
        <v>ABS</v>
      </c>
      <c r="R27" s="314">
        <f t="shared" si="14"/>
        <v>3</v>
      </c>
      <c r="S27" s="316" t="e">
        <f t="shared" si="15"/>
        <v>#VALUE!</v>
      </c>
      <c r="T27" s="317" t="e">
        <f t="shared" si="16"/>
        <v>#VALUE!</v>
      </c>
      <c r="U27" s="315" t="str">
        <f>'Saisie Note'!S30</f>
        <v>\</v>
      </c>
      <c r="V27" s="314">
        <f t="shared" si="17"/>
        <v>3</v>
      </c>
      <c r="W27" s="316" t="str">
        <f t="shared" si="18"/>
        <v>\</v>
      </c>
      <c r="X27" s="317">
        <f t="shared" si="19"/>
        <v>3</v>
      </c>
      <c r="Y27" s="315" t="str">
        <f>'Saisie Note'!U30</f>
        <v>\</v>
      </c>
      <c r="Z27" s="314">
        <f t="shared" si="20"/>
        <v>3</v>
      </c>
      <c r="AA27" s="316" t="str">
        <f t="shared" si="21"/>
        <v>\</v>
      </c>
      <c r="AB27" s="314">
        <f t="shared" si="22"/>
        <v>3</v>
      </c>
      <c r="AC27" s="315" t="e">
        <f t="shared" si="23"/>
        <v>#VALUE!</v>
      </c>
      <c r="AD27" s="226" t="e">
        <f t="shared" si="24"/>
        <v>#VALUE!</v>
      </c>
      <c r="AE27" s="224" t="e">
        <f t="shared" si="25"/>
        <v>#VALUE!</v>
      </c>
      <c r="AF27" s="241" t="str">
        <f>'Saisie Note'!Z30</f>
        <v>Exclu</v>
      </c>
      <c r="AG27" s="240">
        <f t="shared" si="26"/>
        <v>6</v>
      </c>
      <c r="AH27" s="241" t="str">
        <f>'Saisie Note'!AC30</f>
        <v>Exclu</v>
      </c>
      <c r="AI27" s="240">
        <f t="shared" si="27"/>
        <v>6</v>
      </c>
      <c r="AJ27" s="241" t="e">
        <f>'Saisie Note'!AF30</f>
        <v>#VALUE!</v>
      </c>
      <c r="AK27" s="240" t="e">
        <f t="shared" si="28"/>
        <v>#VALUE!</v>
      </c>
      <c r="AL27" s="289" t="e">
        <f t="shared" si="29"/>
        <v>#VALUE!</v>
      </c>
      <c r="AM27" s="240" t="e">
        <f t="shared" si="30"/>
        <v>#VALUE!</v>
      </c>
      <c r="AN27" s="241" t="str">
        <f>'Saisie Note'!AG30</f>
        <v>ABS</v>
      </c>
      <c r="AO27" s="240">
        <f t="shared" si="31"/>
        <v>3</v>
      </c>
      <c r="AP27" s="241" t="str">
        <f>'Saisie Note'!AH30</f>
        <v>\</v>
      </c>
      <c r="AQ27" s="240">
        <f t="shared" si="32"/>
        <v>3</v>
      </c>
      <c r="AR27" s="289" t="e">
        <f t="shared" si="33"/>
        <v>#VALUE!</v>
      </c>
      <c r="AS27" s="240" t="e">
        <f t="shared" si="34"/>
        <v>#VALUE!</v>
      </c>
      <c r="AT27" s="241" t="str">
        <f>'Saisie Note'!AI30</f>
        <v>Exclu</v>
      </c>
      <c r="AU27" s="240">
        <f t="shared" si="35"/>
        <v>3</v>
      </c>
      <c r="AV27" s="289" t="str">
        <f t="shared" si="36"/>
        <v>Exclu</v>
      </c>
      <c r="AW27" s="240">
        <f t="shared" si="37"/>
        <v>3</v>
      </c>
      <c r="AX27" s="241" t="str">
        <f>'Saisie Note'!AJ30</f>
        <v>ABS</v>
      </c>
      <c r="AY27" s="240">
        <f t="shared" si="38"/>
        <v>3</v>
      </c>
      <c r="AZ27" s="289" t="str">
        <f t="shared" si="39"/>
        <v>ABS</v>
      </c>
      <c r="BA27" s="240">
        <f t="shared" si="40"/>
        <v>3</v>
      </c>
      <c r="BB27" s="289" t="e">
        <f t="shared" si="41"/>
        <v>#VALUE!</v>
      </c>
      <c r="BC27" s="243" t="e">
        <f t="shared" si="42"/>
        <v>#VALUE!</v>
      </c>
      <c r="BD27" s="241" t="e">
        <f t="shared" si="43"/>
        <v>#VALUE!</v>
      </c>
      <c r="BE27" s="244" t="e">
        <f t="shared" si="44"/>
        <v>#VALUE!</v>
      </c>
      <c r="BF27" s="338" t="s">
        <v>215</v>
      </c>
      <c r="BG27" s="247"/>
      <c r="BH27" s="247"/>
    </row>
    <row r="28" spans="1:60" s="245" customFormat="1" ht="28.5" customHeight="1">
      <c r="A28" s="239">
        <f t="shared" si="45"/>
        <v>16</v>
      </c>
      <c r="B28" s="270" t="s">
        <v>280</v>
      </c>
      <c r="C28" s="270" t="s">
        <v>281</v>
      </c>
      <c r="D28" s="270" t="s">
        <v>282</v>
      </c>
      <c r="E28" s="270" t="s">
        <v>283</v>
      </c>
      <c r="F28" s="270" t="s">
        <v>284</v>
      </c>
      <c r="G28" s="313" t="e">
        <f>'Saisie Note'!H31</f>
        <v>#VALUE!</v>
      </c>
      <c r="H28" s="314" t="e">
        <f t="shared" si="8"/>
        <v>#VALUE!</v>
      </c>
      <c r="I28" s="315">
        <f>'Saisie Note'!K31</f>
        <v>1.6666666666666667</v>
      </c>
      <c r="J28" s="314">
        <f t="shared" si="9"/>
        <v>0</v>
      </c>
      <c r="K28" s="315">
        <f>'Saisie Note'!N31</f>
        <v>5.5</v>
      </c>
      <c r="L28" s="314">
        <f t="shared" si="10"/>
        <v>0</v>
      </c>
      <c r="M28" s="316" t="e">
        <f t="shared" si="11"/>
        <v>#VALUE!</v>
      </c>
      <c r="N28" s="317" t="e">
        <f t="shared" si="12"/>
        <v>#VALUE!</v>
      </c>
      <c r="O28" s="315">
        <f>'Saisie Note'!P31</f>
        <v>7.5</v>
      </c>
      <c r="P28" s="314">
        <f t="shared" si="13"/>
        <v>0</v>
      </c>
      <c r="Q28" s="315">
        <f>'Saisie Note'!R31</f>
        <v>6.5</v>
      </c>
      <c r="R28" s="314">
        <f t="shared" si="14"/>
        <v>0</v>
      </c>
      <c r="S28" s="316">
        <f t="shared" si="15"/>
        <v>7</v>
      </c>
      <c r="T28" s="317">
        <f t="shared" si="16"/>
        <v>0</v>
      </c>
      <c r="U28" s="315">
        <f>'Saisie Note'!S31</f>
        <v>10</v>
      </c>
      <c r="V28" s="314">
        <f t="shared" si="17"/>
        <v>3</v>
      </c>
      <c r="W28" s="316">
        <f t="shared" si="18"/>
        <v>10</v>
      </c>
      <c r="X28" s="317">
        <f t="shared" si="19"/>
        <v>3</v>
      </c>
      <c r="Y28" s="315" t="str">
        <f>'Saisie Note'!U31</f>
        <v>\</v>
      </c>
      <c r="Z28" s="314">
        <f t="shared" si="20"/>
        <v>3</v>
      </c>
      <c r="AA28" s="316" t="str">
        <f t="shared" si="21"/>
        <v>\</v>
      </c>
      <c r="AB28" s="314">
        <f t="shared" si="22"/>
        <v>3</v>
      </c>
      <c r="AC28" s="315" t="e">
        <f t="shared" si="23"/>
        <v>#VALUE!</v>
      </c>
      <c r="AD28" s="226" t="e">
        <f t="shared" si="24"/>
        <v>#VALUE!</v>
      </c>
      <c r="AE28" s="224" t="e">
        <f t="shared" si="25"/>
        <v>#VALUE!</v>
      </c>
      <c r="AF28" s="241" t="str">
        <f>'Saisie Note'!Z31</f>
        <v>Exclu</v>
      </c>
      <c r="AG28" s="240">
        <f t="shared" si="26"/>
        <v>6</v>
      </c>
      <c r="AH28" s="241" t="str">
        <f>'Saisie Note'!AC31</f>
        <v>Exclu</v>
      </c>
      <c r="AI28" s="240">
        <f t="shared" si="27"/>
        <v>6</v>
      </c>
      <c r="AJ28" s="241" t="e">
        <f>'Saisie Note'!AF31</f>
        <v>#VALUE!</v>
      </c>
      <c r="AK28" s="240" t="e">
        <f t="shared" si="28"/>
        <v>#VALUE!</v>
      </c>
      <c r="AL28" s="289" t="e">
        <f t="shared" si="29"/>
        <v>#VALUE!</v>
      </c>
      <c r="AM28" s="240" t="e">
        <f t="shared" si="30"/>
        <v>#VALUE!</v>
      </c>
      <c r="AN28" s="241" t="str">
        <f>'Saisie Note'!AG31</f>
        <v>ABS</v>
      </c>
      <c r="AO28" s="240">
        <f t="shared" si="31"/>
        <v>3</v>
      </c>
      <c r="AP28" s="241" t="str">
        <f>'Saisie Note'!AH31</f>
        <v>\</v>
      </c>
      <c r="AQ28" s="240">
        <f t="shared" si="32"/>
        <v>3</v>
      </c>
      <c r="AR28" s="289" t="e">
        <f t="shared" si="33"/>
        <v>#VALUE!</v>
      </c>
      <c r="AS28" s="240" t="e">
        <f t="shared" si="34"/>
        <v>#VALUE!</v>
      </c>
      <c r="AT28" s="241" t="str">
        <f>'Saisie Note'!AI31</f>
        <v>Exclu</v>
      </c>
      <c r="AU28" s="240">
        <f t="shared" si="35"/>
        <v>3</v>
      </c>
      <c r="AV28" s="289" t="str">
        <f t="shared" si="36"/>
        <v>Exclu</v>
      </c>
      <c r="AW28" s="240">
        <f t="shared" si="37"/>
        <v>3</v>
      </c>
      <c r="AX28" s="241" t="str">
        <f>'Saisie Note'!AJ31</f>
        <v>ABS</v>
      </c>
      <c r="AY28" s="240">
        <f t="shared" si="38"/>
        <v>3</v>
      </c>
      <c r="AZ28" s="289" t="str">
        <f t="shared" si="39"/>
        <v>ABS</v>
      </c>
      <c r="BA28" s="240">
        <f t="shared" si="40"/>
        <v>3</v>
      </c>
      <c r="BB28" s="289" t="e">
        <f t="shared" si="41"/>
        <v>#VALUE!</v>
      </c>
      <c r="BC28" s="243" t="e">
        <f t="shared" si="42"/>
        <v>#VALUE!</v>
      </c>
      <c r="BD28" s="241" t="e">
        <f t="shared" si="43"/>
        <v>#VALUE!</v>
      </c>
      <c r="BE28" s="244" t="e">
        <f t="shared" si="44"/>
        <v>#VALUE!</v>
      </c>
      <c r="BF28" s="338" t="s">
        <v>215</v>
      </c>
    </row>
    <row r="29" spans="1:60" s="245" customFormat="1" ht="28.5" customHeight="1">
      <c r="A29" s="239">
        <f t="shared" si="45"/>
        <v>17</v>
      </c>
      <c r="B29" s="270" t="s">
        <v>43</v>
      </c>
      <c r="C29" s="270" t="s">
        <v>44</v>
      </c>
      <c r="D29" s="270" t="s">
        <v>45</v>
      </c>
      <c r="E29" s="270" t="s">
        <v>205</v>
      </c>
      <c r="F29" s="270" t="s">
        <v>47</v>
      </c>
      <c r="G29" s="313">
        <f>'Saisie Note'!H32</f>
        <v>10.5</v>
      </c>
      <c r="H29" s="314">
        <f t="shared" si="8"/>
        <v>6</v>
      </c>
      <c r="I29" s="315" t="str">
        <f>'Saisie Note'!K32</f>
        <v>Exclu</v>
      </c>
      <c r="J29" s="314">
        <f t="shared" si="9"/>
        <v>6</v>
      </c>
      <c r="K29" s="315" t="str">
        <f>'Saisie Note'!N32</f>
        <v>Exclu</v>
      </c>
      <c r="L29" s="314">
        <f t="shared" si="10"/>
        <v>6</v>
      </c>
      <c r="M29" s="316" t="e">
        <f t="shared" si="11"/>
        <v>#VALUE!</v>
      </c>
      <c r="N29" s="317" t="e">
        <f t="shared" si="12"/>
        <v>#VALUE!</v>
      </c>
      <c r="O29" s="315" t="str">
        <f>'Saisie Note'!P32</f>
        <v>ABS</v>
      </c>
      <c r="P29" s="314">
        <f t="shared" si="13"/>
        <v>3</v>
      </c>
      <c r="Q29" s="315">
        <f>'Saisie Note'!R32</f>
        <v>11</v>
      </c>
      <c r="R29" s="314">
        <f t="shared" si="14"/>
        <v>3</v>
      </c>
      <c r="S29" s="316" t="e">
        <f t="shared" si="15"/>
        <v>#VALUE!</v>
      </c>
      <c r="T29" s="317" t="e">
        <f t="shared" si="16"/>
        <v>#VALUE!</v>
      </c>
      <c r="U29" s="315">
        <f>'Saisie Note'!S32</f>
        <v>10</v>
      </c>
      <c r="V29" s="314">
        <f t="shared" si="17"/>
        <v>3</v>
      </c>
      <c r="W29" s="316">
        <f t="shared" si="18"/>
        <v>10</v>
      </c>
      <c r="X29" s="317">
        <f t="shared" si="19"/>
        <v>3</v>
      </c>
      <c r="Y29" s="315" t="str">
        <f>'Saisie Note'!U32</f>
        <v>\</v>
      </c>
      <c r="Z29" s="314">
        <f t="shared" si="20"/>
        <v>3</v>
      </c>
      <c r="AA29" s="316" t="str">
        <f t="shared" si="21"/>
        <v>\</v>
      </c>
      <c r="AB29" s="314">
        <f t="shared" si="22"/>
        <v>3</v>
      </c>
      <c r="AC29" s="315" t="e">
        <f t="shared" si="23"/>
        <v>#VALUE!</v>
      </c>
      <c r="AD29" s="226" t="e">
        <f t="shared" si="24"/>
        <v>#VALUE!</v>
      </c>
      <c r="AE29" s="224" t="e">
        <f t="shared" si="25"/>
        <v>#VALUE!</v>
      </c>
      <c r="AF29" s="241">
        <f>'Saisie Note'!Z32</f>
        <v>10.33</v>
      </c>
      <c r="AG29" s="240">
        <f t="shared" si="26"/>
        <v>6</v>
      </c>
      <c r="AH29" s="241">
        <f>'Saisie Note'!AC32</f>
        <v>10</v>
      </c>
      <c r="AI29" s="240">
        <f t="shared" si="27"/>
        <v>6</v>
      </c>
      <c r="AJ29" s="241" t="e">
        <f>'Saisie Note'!AF32</f>
        <v>#VALUE!</v>
      </c>
      <c r="AK29" s="240" t="e">
        <f t="shared" si="28"/>
        <v>#VALUE!</v>
      </c>
      <c r="AL29" s="289" t="e">
        <f t="shared" si="29"/>
        <v>#VALUE!</v>
      </c>
      <c r="AM29" s="240" t="e">
        <f t="shared" si="30"/>
        <v>#VALUE!</v>
      </c>
      <c r="AN29" s="241">
        <f>'Saisie Note'!AG32</f>
        <v>10</v>
      </c>
      <c r="AO29" s="240">
        <f t="shared" si="31"/>
        <v>3</v>
      </c>
      <c r="AP29" s="241">
        <f>'Saisie Note'!AH32</f>
        <v>10</v>
      </c>
      <c r="AQ29" s="240">
        <f t="shared" si="32"/>
        <v>3</v>
      </c>
      <c r="AR29" s="289">
        <f t="shared" si="33"/>
        <v>10</v>
      </c>
      <c r="AS29" s="240">
        <f t="shared" si="34"/>
        <v>6</v>
      </c>
      <c r="AT29" s="241">
        <f>'Saisie Note'!AI32</f>
        <v>10</v>
      </c>
      <c r="AU29" s="240">
        <f t="shared" si="35"/>
        <v>3</v>
      </c>
      <c r="AV29" s="289">
        <f t="shared" si="36"/>
        <v>10</v>
      </c>
      <c r="AW29" s="240">
        <f t="shared" si="37"/>
        <v>3</v>
      </c>
      <c r="AX29" s="241" t="str">
        <f>'Saisie Note'!AJ32</f>
        <v>ABS</v>
      </c>
      <c r="AY29" s="240">
        <f t="shared" si="38"/>
        <v>3</v>
      </c>
      <c r="AZ29" s="289" t="str">
        <f t="shared" si="39"/>
        <v>ABS</v>
      </c>
      <c r="BA29" s="240">
        <f t="shared" si="40"/>
        <v>3</v>
      </c>
      <c r="BB29" s="289" t="e">
        <f t="shared" si="41"/>
        <v>#VALUE!</v>
      </c>
      <c r="BC29" s="243" t="e">
        <f t="shared" si="42"/>
        <v>#VALUE!</v>
      </c>
      <c r="BD29" s="241" t="e">
        <f t="shared" si="43"/>
        <v>#VALUE!</v>
      </c>
      <c r="BE29" s="244" t="e">
        <f t="shared" si="44"/>
        <v>#VALUE!</v>
      </c>
      <c r="BF29" s="338" t="s">
        <v>215</v>
      </c>
    </row>
    <row r="30" spans="1:60" s="245" customFormat="1" ht="28.5" customHeight="1">
      <c r="A30" s="239">
        <f t="shared" si="45"/>
        <v>18</v>
      </c>
      <c r="B30" s="270" t="s">
        <v>285</v>
      </c>
      <c r="C30" s="270" t="s">
        <v>286</v>
      </c>
      <c r="D30" s="270" t="s">
        <v>233</v>
      </c>
      <c r="E30" s="270" t="s">
        <v>287</v>
      </c>
      <c r="F30" s="270" t="s">
        <v>288</v>
      </c>
      <c r="G30" s="313" t="e">
        <f>'Saisie Note'!H33</f>
        <v>#VALUE!</v>
      </c>
      <c r="H30" s="314" t="e">
        <f t="shared" si="8"/>
        <v>#VALUE!</v>
      </c>
      <c r="I30" s="315" t="str">
        <f>'Saisie Note'!K33</f>
        <v>Exclu</v>
      </c>
      <c r="J30" s="314">
        <f t="shared" si="9"/>
        <v>6</v>
      </c>
      <c r="K30" s="315" t="str">
        <f>'Saisie Note'!N33</f>
        <v>Exclu</v>
      </c>
      <c r="L30" s="314">
        <f t="shared" si="10"/>
        <v>6</v>
      </c>
      <c r="M30" s="316" t="e">
        <f t="shared" si="11"/>
        <v>#VALUE!</v>
      </c>
      <c r="N30" s="317" t="e">
        <f t="shared" si="12"/>
        <v>#VALUE!</v>
      </c>
      <c r="O30" s="315" t="str">
        <f>'Saisie Note'!P33</f>
        <v>ABS</v>
      </c>
      <c r="P30" s="314">
        <f t="shared" si="13"/>
        <v>3</v>
      </c>
      <c r="Q30" s="315" t="str">
        <f>'Saisie Note'!R33</f>
        <v>ABS</v>
      </c>
      <c r="R30" s="314">
        <f t="shared" si="14"/>
        <v>3</v>
      </c>
      <c r="S30" s="316" t="e">
        <f t="shared" si="15"/>
        <v>#VALUE!</v>
      </c>
      <c r="T30" s="317" t="e">
        <f t="shared" si="16"/>
        <v>#VALUE!</v>
      </c>
      <c r="U30" s="315" t="str">
        <f>'Saisie Note'!S33</f>
        <v>\</v>
      </c>
      <c r="V30" s="314">
        <f t="shared" si="17"/>
        <v>3</v>
      </c>
      <c r="W30" s="316" t="str">
        <f t="shared" si="18"/>
        <v>\</v>
      </c>
      <c r="X30" s="317">
        <f t="shared" si="19"/>
        <v>3</v>
      </c>
      <c r="Y30" s="315" t="str">
        <f>'Saisie Note'!U33</f>
        <v>\</v>
      </c>
      <c r="Z30" s="314">
        <f t="shared" si="20"/>
        <v>3</v>
      </c>
      <c r="AA30" s="316" t="str">
        <f t="shared" si="21"/>
        <v>\</v>
      </c>
      <c r="AB30" s="314">
        <f t="shared" si="22"/>
        <v>3</v>
      </c>
      <c r="AC30" s="315" t="e">
        <f t="shared" si="23"/>
        <v>#VALUE!</v>
      </c>
      <c r="AD30" s="226" t="e">
        <f t="shared" si="24"/>
        <v>#VALUE!</v>
      </c>
      <c r="AE30" s="224" t="e">
        <f t="shared" si="25"/>
        <v>#VALUE!</v>
      </c>
      <c r="AF30" s="241" t="str">
        <f>'Saisie Note'!Z33</f>
        <v>Exclu</v>
      </c>
      <c r="AG30" s="240">
        <f t="shared" si="26"/>
        <v>6</v>
      </c>
      <c r="AH30" s="241" t="str">
        <f>'Saisie Note'!AC33</f>
        <v>Exclu</v>
      </c>
      <c r="AI30" s="240">
        <f t="shared" si="27"/>
        <v>6</v>
      </c>
      <c r="AJ30" s="241" t="e">
        <f>'Saisie Note'!AF33</f>
        <v>#VALUE!</v>
      </c>
      <c r="AK30" s="240" t="e">
        <f t="shared" si="28"/>
        <v>#VALUE!</v>
      </c>
      <c r="AL30" s="289" t="e">
        <f t="shared" si="29"/>
        <v>#VALUE!</v>
      </c>
      <c r="AM30" s="240" t="e">
        <f t="shared" si="30"/>
        <v>#VALUE!</v>
      </c>
      <c r="AN30" s="241" t="str">
        <f>'Saisie Note'!AG33</f>
        <v>ABS</v>
      </c>
      <c r="AO30" s="240">
        <f t="shared" si="31"/>
        <v>3</v>
      </c>
      <c r="AP30" s="241" t="str">
        <f>'Saisie Note'!AH33</f>
        <v>\</v>
      </c>
      <c r="AQ30" s="240">
        <f t="shared" si="32"/>
        <v>3</v>
      </c>
      <c r="AR30" s="289" t="e">
        <f t="shared" si="33"/>
        <v>#VALUE!</v>
      </c>
      <c r="AS30" s="240" t="e">
        <f t="shared" si="34"/>
        <v>#VALUE!</v>
      </c>
      <c r="AT30" s="241" t="str">
        <f>'Saisie Note'!AI33</f>
        <v>Exclu</v>
      </c>
      <c r="AU30" s="240">
        <f t="shared" si="35"/>
        <v>3</v>
      </c>
      <c r="AV30" s="289" t="str">
        <f t="shared" si="36"/>
        <v>Exclu</v>
      </c>
      <c r="AW30" s="240">
        <f t="shared" si="37"/>
        <v>3</v>
      </c>
      <c r="AX30" s="241" t="str">
        <f>'Saisie Note'!AJ33</f>
        <v>ABS</v>
      </c>
      <c r="AY30" s="240">
        <f t="shared" si="38"/>
        <v>3</v>
      </c>
      <c r="AZ30" s="289" t="str">
        <f t="shared" si="39"/>
        <v>ABS</v>
      </c>
      <c r="BA30" s="240">
        <f t="shared" si="40"/>
        <v>3</v>
      </c>
      <c r="BB30" s="289" t="e">
        <f t="shared" si="41"/>
        <v>#VALUE!</v>
      </c>
      <c r="BC30" s="243" t="e">
        <f t="shared" si="42"/>
        <v>#VALUE!</v>
      </c>
      <c r="BD30" s="241" t="e">
        <f t="shared" si="43"/>
        <v>#VALUE!</v>
      </c>
      <c r="BE30" s="244" t="e">
        <f t="shared" si="44"/>
        <v>#VALUE!</v>
      </c>
      <c r="BF30" s="338" t="s">
        <v>215</v>
      </c>
    </row>
    <row r="31" spans="1:60" s="245" customFormat="1" ht="28.5" customHeight="1">
      <c r="A31" s="239">
        <f t="shared" si="45"/>
        <v>19</v>
      </c>
      <c r="B31" s="270" t="s">
        <v>289</v>
      </c>
      <c r="C31" s="270" t="s">
        <v>290</v>
      </c>
      <c r="D31" s="270" t="s">
        <v>291</v>
      </c>
      <c r="E31" s="270" t="s">
        <v>292</v>
      </c>
      <c r="F31" s="270" t="s">
        <v>27</v>
      </c>
      <c r="G31" s="313">
        <f>'Saisie Note'!H34</f>
        <v>10.666666666666666</v>
      </c>
      <c r="H31" s="314">
        <f t="shared" si="8"/>
        <v>6</v>
      </c>
      <c r="I31" s="315">
        <f>'Saisie Note'!K34</f>
        <v>4.666666666666667</v>
      </c>
      <c r="J31" s="314">
        <f t="shared" si="9"/>
        <v>0</v>
      </c>
      <c r="K31" s="315">
        <f>'Saisie Note'!N34</f>
        <v>6.833333333333333</v>
      </c>
      <c r="L31" s="314">
        <f t="shared" si="10"/>
        <v>0</v>
      </c>
      <c r="M31" s="316">
        <f t="shared" si="11"/>
        <v>7.3888888888888884</v>
      </c>
      <c r="N31" s="317">
        <f t="shared" si="12"/>
        <v>6</v>
      </c>
      <c r="O31" s="315">
        <f>'Saisie Note'!P34</f>
        <v>8.5</v>
      </c>
      <c r="P31" s="314">
        <f t="shared" si="13"/>
        <v>0</v>
      </c>
      <c r="Q31" s="315">
        <f>'Saisie Note'!R34</f>
        <v>5.5</v>
      </c>
      <c r="R31" s="314">
        <f t="shared" si="14"/>
        <v>0</v>
      </c>
      <c r="S31" s="316">
        <f t="shared" si="15"/>
        <v>7</v>
      </c>
      <c r="T31" s="317">
        <f t="shared" si="16"/>
        <v>0</v>
      </c>
      <c r="U31" s="315">
        <f>'Saisie Note'!S34</f>
        <v>11</v>
      </c>
      <c r="V31" s="314">
        <f t="shared" si="17"/>
        <v>3</v>
      </c>
      <c r="W31" s="316">
        <f t="shared" si="18"/>
        <v>11</v>
      </c>
      <c r="X31" s="317">
        <f t="shared" si="19"/>
        <v>3</v>
      </c>
      <c r="Y31" s="315">
        <f>'Saisie Note'!U34</f>
        <v>5</v>
      </c>
      <c r="Z31" s="314">
        <f t="shared" si="20"/>
        <v>0</v>
      </c>
      <c r="AA31" s="316">
        <f t="shared" si="21"/>
        <v>5</v>
      </c>
      <c r="AB31" s="314">
        <f t="shared" si="22"/>
        <v>0</v>
      </c>
      <c r="AC31" s="315">
        <f t="shared" si="23"/>
        <v>7.4333333333333327</v>
      </c>
      <c r="AD31" s="226">
        <f t="shared" si="24"/>
        <v>9</v>
      </c>
      <c r="AE31" s="224" t="str">
        <f t="shared" si="25"/>
        <v>Rattrapage</v>
      </c>
      <c r="AF31" s="241">
        <f>'Saisie Note'!Z34</f>
        <v>4.833333333333333</v>
      </c>
      <c r="AG31" s="240">
        <f t="shared" si="26"/>
        <v>0</v>
      </c>
      <c r="AH31" s="241">
        <f>'Saisie Note'!AC34</f>
        <v>10.666666666666666</v>
      </c>
      <c r="AI31" s="240">
        <f t="shared" si="27"/>
        <v>6</v>
      </c>
      <c r="AJ31" s="241">
        <f>'Saisie Note'!AF34</f>
        <v>10.166666666666666</v>
      </c>
      <c r="AK31" s="240">
        <f t="shared" si="28"/>
        <v>6</v>
      </c>
      <c r="AL31" s="289">
        <f t="shared" si="29"/>
        <v>8.5555555555555554</v>
      </c>
      <c r="AM31" s="240">
        <f t="shared" si="30"/>
        <v>12</v>
      </c>
      <c r="AN31" s="241">
        <f>'Saisie Note'!AG34</f>
        <v>16.5</v>
      </c>
      <c r="AO31" s="240">
        <f t="shared" si="31"/>
        <v>3</v>
      </c>
      <c r="AP31" s="241">
        <f>'Saisie Note'!AH34</f>
        <v>8.5</v>
      </c>
      <c r="AQ31" s="240">
        <f t="shared" si="32"/>
        <v>0</v>
      </c>
      <c r="AR31" s="289">
        <f t="shared" si="33"/>
        <v>12.5</v>
      </c>
      <c r="AS31" s="240">
        <f t="shared" si="34"/>
        <v>6</v>
      </c>
      <c r="AT31" s="241">
        <f>'Saisie Note'!AI34</f>
        <v>10.5</v>
      </c>
      <c r="AU31" s="240">
        <f t="shared" si="35"/>
        <v>3</v>
      </c>
      <c r="AV31" s="289">
        <f t="shared" si="36"/>
        <v>10.5</v>
      </c>
      <c r="AW31" s="240">
        <f t="shared" si="37"/>
        <v>3</v>
      </c>
      <c r="AX31" s="241">
        <f>'Saisie Note'!AJ34</f>
        <v>11.5</v>
      </c>
      <c r="AY31" s="240">
        <f t="shared" si="38"/>
        <v>3</v>
      </c>
      <c r="AZ31" s="289">
        <f t="shared" si="39"/>
        <v>11.5</v>
      </c>
      <c r="BA31" s="240">
        <f t="shared" si="40"/>
        <v>3</v>
      </c>
      <c r="BB31" s="289">
        <f t="shared" si="41"/>
        <v>9.8333333333333321</v>
      </c>
      <c r="BC31" s="243">
        <f t="shared" si="42"/>
        <v>24</v>
      </c>
      <c r="BD31" s="241">
        <f t="shared" si="43"/>
        <v>8.6333333333333329</v>
      </c>
      <c r="BE31" s="244">
        <f t="shared" si="44"/>
        <v>33</v>
      </c>
      <c r="BF31" s="335" t="str">
        <f t="shared" ref="BF31" si="49">IF(AND(AC31&gt;=9.995,BB31&gt;=9.995),"Admis(e)","Rattrapage")</f>
        <v>Rattrapage</v>
      </c>
      <c r="BG31" s="247"/>
      <c r="BH31" s="247"/>
    </row>
    <row r="32" spans="1:60" s="245" customFormat="1" ht="28.5" customHeight="1">
      <c r="A32" s="239">
        <f t="shared" si="45"/>
        <v>20</v>
      </c>
      <c r="B32" s="270" t="s">
        <v>275</v>
      </c>
      <c r="C32" s="270" t="s">
        <v>48</v>
      </c>
      <c r="D32" s="270" t="s">
        <v>293</v>
      </c>
      <c r="E32" s="270" t="s">
        <v>294</v>
      </c>
      <c r="F32" s="270" t="s">
        <v>295</v>
      </c>
      <c r="G32" s="313" t="e">
        <f>'Saisie Note'!H35</f>
        <v>#VALUE!</v>
      </c>
      <c r="H32" s="314" t="e">
        <f t="shared" si="8"/>
        <v>#VALUE!</v>
      </c>
      <c r="I32" s="315" t="str">
        <f>'Saisie Note'!K35</f>
        <v>Exclu</v>
      </c>
      <c r="J32" s="314">
        <f t="shared" si="9"/>
        <v>6</v>
      </c>
      <c r="K32" s="315" t="str">
        <f>'Saisie Note'!N35</f>
        <v>Exclu</v>
      </c>
      <c r="L32" s="314">
        <f t="shared" si="10"/>
        <v>6</v>
      </c>
      <c r="M32" s="316" t="e">
        <f t="shared" si="11"/>
        <v>#VALUE!</v>
      </c>
      <c r="N32" s="317" t="e">
        <f t="shared" si="12"/>
        <v>#VALUE!</v>
      </c>
      <c r="O32" s="315" t="str">
        <f>'Saisie Note'!P35</f>
        <v>ABS</v>
      </c>
      <c r="P32" s="314">
        <f t="shared" si="13"/>
        <v>3</v>
      </c>
      <c r="Q32" s="315" t="str">
        <f>'Saisie Note'!R35</f>
        <v>ABS</v>
      </c>
      <c r="R32" s="314">
        <f t="shared" si="14"/>
        <v>3</v>
      </c>
      <c r="S32" s="316" t="e">
        <f t="shared" si="15"/>
        <v>#VALUE!</v>
      </c>
      <c r="T32" s="317" t="e">
        <f t="shared" si="16"/>
        <v>#VALUE!</v>
      </c>
      <c r="U32" s="315" t="str">
        <f>'Saisie Note'!S35</f>
        <v>\</v>
      </c>
      <c r="V32" s="314">
        <f t="shared" si="17"/>
        <v>3</v>
      </c>
      <c r="W32" s="316" t="str">
        <f t="shared" si="18"/>
        <v>\</v>
      </c>
      <c r="X32" s="317">
        <f t="shared" si="19"/>
        <v>3</v>
      </c>
      <c r="Y32" s="315" t="str">
        <f>'Saisie Note'!U35</f>
        <v>\</v>
      </c>
      <c r="Z32" s="314">
        <f t="shared" si="20"/>
        <v>3</v>
      </c>
      <c r="AA32" s="316" t="str">
        <f t="shared" si="21"/>
        <v>\</v>
      </c>
      <c r="AB32" s="314">
        <f t="shared" si="22"/>
        <v>3</v>
      </c>
      <c r="AC32" s="315" t="e">
        <f t="shared" si="23"/>
        <v>#VALUE!</v>
      </c>
      <c r="AD32" s="226" t="e">
        <f t="shared" si="24"/>
        <v>#VALUE!</v>
      </c>
      <c r="AE32" s="224" t="e">
        <f t="shared" si="25"/>
        <v>#VALUE!</v>
      </c>
      <c r="AF32" s="241" t="str">
        <f>'Saisie Note'!Z35</f>
        <v>Exclu</v>
      </c>
      <c r="AG32" s="240">
        <f t="shared" si="26"/>
        <v>6</v>
      </c>
      <c r="AH32" s="241" t="str">
        <f>'Saisie Note'!AC35</f>
        <v>Exclu</v>
      </c>
      <c r="AI32" s="240">
        <f t="shared" si="27"/>
        <v>6</v>
      </c>
      <c r="AJ32" s="241" t="e">
        <f>'Saisie Note'!AF35</f>
        <v>#VALUE!</v>
      </c>
      <c r="AK32" s="240" t="e">
        <f t="shared" si="28"/>
        <v>#VALUE!</v>
      </c>
      <c r="AL32" s="289" t="e">
        <f t="shared" si="29"/>
        <v>#VALUE!</v>
      </c>
      <c r="AM32" s="240" t="e">
        <f t="shared" si="30"/>
        <v>#VALUE!</v>
      </c>
      <c r="AN32" s="241" t="str">
        <f>'Saisie Note'!AG35</f>
        <v>ABS</v>
      </c>
      <c r="AO32" s="240">
        <f t="shared" si="31"/>
        <v>3</v>
      </c>
      <c r="AP32" s="241" t="str">
        <f>'Saisie Note'!AH35</f>
        <v>\</v>
      </c>
      <c r="AQ32" s="240">
        <f t="shared" si="32"/>
        <v>3</v>
      </c>
      <c r="AR32" s="289" t="e">
        <f t="shared" si="33"/>
        <v>#VALUE!</v>
      </c>
      <c r="AS32" s="240" t="e">
        <f t="shared" si="34"/>
        <v>#VALUE!</v>
      </c>
      <c r="AT32" s="241" t="str">
        <f>'Saisie Note'!AI35</f>
        <v>Exclu</v>
      </c>
      <c r="AU32" s="240">
        <f t="shared" si="35"/>
        <v>3</v>
      </c>
      <c r="AV32" s="289" t="str">
        <f t="shared" si="36"/>
        <v>Exclu</v>
      </c>
      <c r="AW32" s="240">
        <f t="shared" si="37"/>
        <v>3</v>
      </c>
      <c r="AX32" s="241" t="str">
        <f>'Saisie Note'!AJ35</f>
        <v>ABS</v>
      </c>
      <c r="AY32" s="240">
        <f t="shared" si="38"/>
        <v>3</v>
      </c>
      <c r="AZ32" s="289" t="str">
        <f t="shared" si="39"/>
        <v>ABS</v>
      </c>
      <c r="BA32" s="240">
        <f t="shared" si="40"/>
        <v>3</v>
      </c>
      <c r="BB32" s="289" t="e">
        <f t="shared" si="41"/>
        <v>#VALUE!</v>
      </c>
      <c r="BC32" s="243" t="e">
        <f t="shared" si="42"/>
        <v>#VALUE!</v>
      </c>
      <c r="BD32" s="241" t="e">
        <f t="shared" si="43"/>
        <v>#VALUE!</v>
      </c>
      <c r="BE32" s="244" t="e">
        <f t="shared" si="44"/>
        <v>#VALUE!</v>
      </c>
      <c r="BF32" s="338" t="s">
        <v>215</v>
      </c>
    </row>
    <row r="33" spans="1:60" s="245" customFormat="1" ht="28.5" customHeight="1">
      <c r="A33" s="239">
        <f t="shared" si="45"/>
        <v>21</v>
      </c>
      <c r="B33" s="270" t="s">
        <v>296</v>
      </c>
      <c r="C33" s="270" t="s">
        <v>297</v>
      </c>
      <c r="D33" s="270" t="s">
        <v>298</v>
      </c>
      <c r="E33" s="270" t="s">
        <v>299</v>
      </c>
      <c r="F33" s="270" t="s">
        <v>320</v>
      </c>
      <c r="G33" s="313" t="e">
        <f>'Saisie Note'!H36</f>
        <v>#VALUE!</v>
      </c>
      <c r="H33" s="314" t="e">
        <f t="shared" si="8"/>
        <v>#VALUE!</v>
      </c>
      <c r="I33" s="315" t="e">
        <f>'Saisie Note'!K36</f>
        <v>#VALUE!</v>
      </c>
      <c r="J33" s="314" t="e">
        <f t="shared" si="9"/>
        <v>#VALUE!</v>
      </c>
      <c r="K33" s="315" t="e">
        <f>'Saisie Note'!N36</f>
        <v>#VALUE!</v>
      </c>
      <c r="L33" s="314" t="e">
        <f t="shared" si="10"/>
        <v>#VALUE!</v>
      </c>
      <c r="M33" s="316" t="e">
        <f t="shared" si="11"/>
        <v>#VALUE!</v>
      </c>
      <c r="N33" s="317" t="e">
        <f t="shared" si="12"/>
        <v>#VALUE!</v>
      </c>
      <c r="O33" s="315" t="str">
        <f>'Saisie Note'!P36</f>
        <v>ABS</v>
      </c>
      <c r="P33" s="314">
        <f t="shared" si="13"/>
        <v>3</v>
      </c>
      <c r="Q33" s="315" t="str">
        <f>'Saisie Note'!R36</f>
        <v>ABS</v>
      </c>
      <c r="R33" s="314">
        <f t="shared" si="14"/>
        <v>3</v>
      </c>
      <c r="S33" s="316" t="e">
        <f t="shared" si="15"/>
        <v>#VALUE!</v>
      </c>
      <c r="T33" s="317" t="e">
        <f t="shared" si="16"/>
        <v>#VALUE!</v>
      </c>
      <c r="U33" s="315">
        <f>'Saisie Note'!S36</f>
        <v>14</v>
      </c>
      <c r="V33" s="314">
        <f t="shared" si="17"/>
        <v>3</v>
      </c>
      <c r="W33" s="316">
        <f t="shared" si="18"/>
        <v>14</v>
      </c>
      <c r="X33" s="317">
        <f t="shared" si="19"/>
        <v>3</v>
      </c>
      <c r="Y33" s="315" t="str">
        <f>'Saisie Note'!U36</f>
        <v>\</v>
      </c>
      <c r="Z33" s="314">
        <f t="shared" si="20"/>
        <v>3</v>
      </c>
      <c r="AA33" s="316" t="str">
        <f t="shared" si="21"/>
        <v>\</v>
      </c>
      <c r="AB33" s="314">
        <f t="shared" si="22"/>
        <v>3</v>
      </c>
      <c r="AC33" s="315" t="e">
        <f t="shared" si="23"/>
        <v>#VALUE!</v>
      </c>
      <c r="AD33" s="226" t="e">
        <f t="shared" si="24"/>
        <v>#VALUE!</v>
      </c>
      <c r="AE33" s="224" t="e">
        <f t="shared" si="25"/>
        <v>#VALUE!</v>
      </c>
      <c r="AF33" s="241" t="str">
        <f>'Saisie Note'!Z36</f>
        <v>Exclu</v>
      </c>
      <c r="AG33" s="240">
        <f t="shared" si="26"/>
        <v>6</v>
      </c>
      <c r="AH33" s="241" t="str">
        <f>'Saisie Note'!AC36</f>
        <v>Exclu</v>
      </c>
      <c r="AI33" s="240">
        <f t="shared" si="27"/>
        <v>6</v>
      </c>
      <c r="AJ33" s="241" t="e">
        <f>'Saisie Note'!AF36</f>
        <v>#VALUE!</v>
      </c>
      <c r="AK33" s="240" t="e">
        <f t="shared" si="28"/>
        <v>#VALUE!</v>
      </c>
      <c r="AL33" s="289" t="e">
        <f t="shared" si="29"/>
        <v>#VALUE!</v>
      </c>
      <c r="AM33" s="240" t="e">
        <f t="shared" si="30"/>
        <v>#VALUE!</v>
      </c>
      <c r="AN33" s="241" t="str">
        <f>'Saisie Note'!AG36</f>
        <v>ABS</v>
      </c>
      <c r="AO33" s="240">
        <f t="shared" si="31"/>
        <v>3</v>
      </c>
      <c r="AP33" s="241" t="str">
        <f>'Saisie Note'!AH36</f>
        <v>\</v>
      </c>
      <c r="AQ33" s="240">
        <f t="shared" si="32"/>
        <v>3</v>
      </c>
      <c r="AR33" s="289" t="e">
        <f t="shared" si="33"/>
        <v>#VALUE!</v>
      </c>
      <c r="AS33" s="240" t="e">
        <f t="shared" si="34"/>
        <v>#VALUE!</v>
      </c>
      <c r="AT33" s="241" t="str">
        <f>'Saisie Note'!AI36</f>
        <v>Exclu</v>
      </c>
      <c r="AU33" s="240">
        <f t="shared" si="35"/>
        <v>3</v>
      </c>
      <c r="AV33" s="289" t="str">
        <f t="shared" si="36"/>
        <v>Exclu</v>
      </c>
      <c r="AW33" s="240">
        <f t="shared" si="37"/>
        <v>3</v>
      </c>
      <c r="AX33" s="241" t="str">
        <f>'Saisie Note'!AJ36</f>
        <v>ABS</v>
      </c>
      <c r="AY33" s="240">
        <f t="shared" si="38"/>
        <v>3</v>
      </c>
      <c r="AZ33" s="289" t="str">
        <f t="shared" si="39"/>
        <v>ABS</v>
      </c>
      <c r="BA33" s="240">
        <f t="shared" si="40"/>
        <v>3</v>
      </c>
      <c r="BB33" s="289" t="e">
        <f t="shared" si="41"/>
        <v>#VALUE!</v>
      </c>
      <c r="BC33" s="243" t="e">
        <f t="shared" si="42"/>
        <v>#VALUE!</v>
      </c>
      <c r="BD33" s="241" t="e">
        <f t="shared" si="43"/>
        <v>#VALUE!</v>
      </c>
      <c r="BE33" s="244" t="e">
        <f t="shared" si="44"/>
        <v>#VALUE!</v>
      </c>
      <c r="BF33" s="338" t="s">
        <v>215</v>
      </c>
    </row>
    <row r="34" spans="1:60" s="245" customFormat="1" ht="28.5" customHeight="1">
      <c r="A34" s="239">
        <f t="shared" si="45"/>
        <v>22</v>
      </c>
      <c r="B34" s="270" t="s">
        <v>206</v>
      </c>
      <c r="C34" s="270" t="s">
        <v>208</v>
      </c>
      <c r="D34" s="270" t="s">
        <v>209</v>
      </c>
      <c r="E34" s="270" t="s">
        <v>207</v>
      </c>
      <c r="F34" s="270" t="s">
        <v>25</v>
      </c>
      <c r="G34" s="313" t="e">
        <f>'Saisie Note'!H37</f>
        <v>#VALUE!</v>
      </c>
      <c r="H34" s="314" t="e">
        <f t="shared" si="8"/>
        <v>#VALUE!</v>
      </c>
      <c r="I34" s="315" t="str">
        <f>'Saisie Note'!K37</f>
        <v>Exclu</v>
      </c>
      <c r="J34" s="314">
        <f t="shared" si="9"/>
        <v>6</v>
      </c>
      <c r="K34" s="315" t="str">
        <f>'Saisie Note'!N37</f>
        <v>Exclu</v>
      </c>
      <c r="L34" s="314">
        <f t="shared" si="10"/>
        <v>6</v>
      </c>
      <c r="M34" s="316" t="e">
        <f t="shared" si="11"/>
        <v>#VALUE!</v>
      </c>
      <c r="N34" s="317" t="e">
        <f t="shared" si="12"/>
        <v>#VALUE!</v>
      </c>
      <c r="O34" s="315" t="str">
        <f>'Saisie Note'!P37</f>
        <v>ABS</v>
      </c>
      <c r="P34" s="314">
        <f t="shared" si="13"/>
        <v>3</v>
      </c>
      <c r="Q34" s="315" t="str">
        <f>'Saisie Note'!R37</f>
        <v>ABS</v>
      </c>
      <c r="R34" s="314">
        <f t="shared" si="14"/>
        <v>3</v>
      </c>
      <c r="S34" s="316" t="e">
        <f t="shared" si="15"/>
        <v>#VALUE!</v>
      </c>
      <c r="T34" s="317" t="e">
        <f t="shared" si="16"/>
        <v>#VALUE!</v>
      </c>
      <c r="U34" s="315" t="str">
        <f>'Saisie Note'!S37</f>
        <v>\</v>
      </c>
      <c r="V34" s="314">
        <f t="shared" si="17"/>
        <v>3</v>
      </c>
      <c r="W34" s="316" t="str">
        <f t="shared" si="18"/>
        <v>\</v>
      </c>
      <c r="X34" s="317">
        <f t="shared" si="19"/>
        <v>3</v>
      </c>
      <c r="Y34" s="315" t="str">
        <f>'Saisie Note'!U37</f>
        <v>\</v>
      </c>
      <c r="Z34" s="314">
        <f t="shared" si="20"/>
        <v>3</v>
      </c>
      <c r="AA34" s="316" t="str">
        <f t="shared" si="21"/>
        <v>\</v>
      </c>
      <c r="AB34" s="314">
        <f t="shared" si="22"/>
        <v>3</v>
      </c>
      <c r="AC34" s="315" t="e">
        <f t="shared" si="23"/>
        <v>#VALUE!</v>
      </c>
      <c r="AD34" s="226" t="e">
        <f t="shared" si="24"/>
        <v>#VALUE!</v>
      </c>
      <c r="AE34" s="224" t="e">
        <f t="shared" si="25"/>
        <v>#VALUE!</v>
      </c>
      <c r="AF34" s="241" t="str">
        <f>'Saisie Note'!Z37</f>
        <v>Exclu</v>
      </c>
      <c r="AG34" s="240">
        <f t="shared" si="26"/>
        <v>6</v>
      </c>
      <c r="AH34" s="241" t="str">
        <f>'Saisie Note'!AC37</f>
        <v>Exclu</v>
      </c>
      <c r="AI34" s="240">
        <f t="shared" si="27"/>
        <v>6</v>
      </c>
      <c r="AJ34" s="241" t="e">
        <f>'Saisie Note'!AF37</f>
        <v>#VALUE!</v>
      </c>
      <c r="AK34" s="240" t="e">
        <f t="shared" si="28"/>
        <v>#VALUE!</v>
      </c>
      <c r="AL34" s="289" t="e">
        <f t="shared" si="29"/>
        <v>#VALUE!</v>
      </c>
      <c r="AM34" s="240" t="e">
        <f t="shared" si="30"/>
        <v>#VALUE!</v>
      </c>
      <c r="AN34" s="241" t="str">
        <f>'Saisie Note'!AG37</f>
        <v>ABS</v>
      </c>
      <c r="AO34" s="240">
        <f t="shared" si="31"/>
        <v>3</v>
      </c>
      <c r="AP34" s="241" t="str">
        <f>'Saisie Note'!AH37</f>
        <v>\</v>
      </c>
      <c r="AQ34" s="240">
        <f t="shared" si="32"/>
        <v>3</v>
      </c>
      <c r="AR34" s="289" t="e">
        <f t="shared" si="33"/>
        <v>#VALUE!</v>
      </c>
      <c r="AS34" s="240" t="e">
        <f t="shared" si="34"/>
        <v>#VALUE!</v>
      </c>
      <c r="AT34" s="241" t="str">
        <f>'Saisie Note'!AI37</f>
        <v>Exclu</v>
      </c>
      <c r="AU34" s="240">
        <f t="shared" si="35"/>
        <v>3</v>
      </c>
      <c r="AV34" s="289" t="str">
        <f t="shared" si="36"/>
        <v>Exclu</v>
      </c>
      <c r="AW34" s="240">
        <f t="shared" si="37"/>
        <v>3</v>
      </c>
      <c r="AX34" s="241" t="str">
        <f>'Saisie Note'!AJ37</f>
        <v>ABS</v>
      </c>
      <c r="AY34" s="240">
        <f t="shared" si="38"/>
        <v>3</v>
      </c>
      <c r="AZ34" s="289" t="str">
        <f t="shared" si="39"/>
        <v>ABS</v>
      </c>
      <c r="BA34" s="240">
        <f t="shared" si="40"/>
        <v>3</v>
      </c>
      <c r="BB34" s="289" t="e">
        <f t="shared" si="41"/>
        <v>#VALUE!</v>
      </c>
      <c r="BC34" s="243" t="e">
        <f t="shared" si="42"/>
        <v>#VALUE!</v>
      </c>
      <c r="BD34" s="241" t="e">
        <f t="shared" si="43"/>
        <v>#VALUE!</v>
      </c>
      <c r="BE34" s="244" t="e">
        <f t="shared" si="44"/>
        <v>#VALUE!</v>
      </c>
      <c r="BF34" s="338" t="s">
        <v>215</v>
      </c>
    </row>
    <row r="35" spans="1:60" s="31" customFormat="1" ht="28.5" customHeight="1">
      <c r="A35" s="239">
        <f t="shared" si="45"/>
        <v>23</v>
      </c>
      <c r="B35" s="270" t="s">
        <v>300</v>
      </c>
      <c r="C35" s="270" t="s">
        <v>301</v>
      </c>
      <c r="D35" s="270" t="s">
        <v>247</v>
      </c>
      <c r="E35" s="270" t="s">
        <v>302</v>
      </c>
      <c r="F35" s="270" t="s">
        <v>25</v>
      </c>
      <c r="G35" s="313">
        <f>'Saisie Note'!H38</f>
        <v>5.333333333333333</v>
      </c>
      <c r="H35" s="314">
        <f t="shared" si="8"/>
        <v>0</v>
      </c>
      <c r="I35" s="315">
        <f>'Saisie Note'!K38</f>
        <v>2.6666666666666665</v>
      </c>
      <c r="J35" s="314">
        <f t="shared" si="9"/>
        <v>0</v>
      </c>
      <c r="K35" s="315">
        <f>'Saisie Note'!N38</f>
        <v>7</v>
      </c>
      <c r="L35" s="314">
        <f t="shared" si="10"/>
        <v>0</v>
      </c>
      <c r="M35" s="316">
        <f t="shared" si="11"/>
        <v>5</v>
      </c>
      <c r="N35" s="317">
        <f t="shared" si="12"/>
        <v>0</v>
      </c>
      <c r="O35" s="315">
        <f>'Saisie Note'!P38</f>
        <v>10</v>
      </c>
      <c r="P35" s="314">
        <f t="shared" si="13"/>
        <v>3</v>
      </c>
      <c r="Q35" s="315">
        <f>'Saisie Note'!R38</f>
        <v>11</v>
      </c>
      <c r="R35" s="314">
        <f t="shared" si="14"/>
        <v>3</v>
      </c>
      <c r="S35" s="316">
        <f t="shared" si="15"/>
        <v>10.5</v>
      </c>
      <c r="T35" s="317">
        <f t="shared" si="16"/>
        <v>6</v>
      </c>
      <c r="U35" s="315">
        <f>'Saisie Note'!S38</f>
        <v>10</v>
      </c>
      <c r="V35" s="314">
        <f t="shared" si="17"/>
        <v>3</v>
      </c>
      <c r="W35" s="316">
        <f t="shared" si="18"/>
        <v>10</v>
      </c>
      <c r="X35" s="317">
        <f t="shared" si="19"/>
        <v>3</v>
      </c>
      <c r="Y35" s="315">
        <f>'Saisie Note'!U38</f>
        <v>10</v>
      </c>
      <c r="Z35" s="314">
        <f t="shared" si="20"/>
        <v>3</v>
      </c>
      <c r="AA35" s="316">
        <f t="shared" si="21"/>
        <v>10</v>
      </c>
      <c r="AB35" s="314">
        <f t="shared" si="22"/>
        <v>3</v>
      </c>
      <c r="AC35" s="315">
        <f t="shared" si="23"/>
        <v>7.1</v>
      </c>
      <c r="AD35" s="226">
        <f t="shared" si="24"/>
        <v>12</v>
      </c>
      <c r="AE35" s="224" t="s">
        <v>216</v>
      </c>
      <c r="AF35" s="241">
        <f>'Saisie Note'!Z38</f>
        <v>3.3333333333333335</v>
      </c>
      <c r="AG35" s="240">
        <f t="shared" si="26"/>
        <v>0</v>
      </c>
      <c r="AH35" s="241">
        <f>'Saisie Note'!AC38</f>
        <v>10.666666666666666</v>
      </c>
      <c r="AI35" s="240">
        <f t="shared" si="27"/>
        <v>6</v>
      </c>
      <c r="AJ35" s="241">
        <f>'Saisie Note'!AF38</f>
        <v>11.666666666666666</v>
      </c>
      <c r="AK35" s="240">
        <f t="shared" si="28"/>
        <v>6</v>
      </c>
      <c r="AL35" s="289">
        <f t="shared" si="29"/>
        <v>8.5555555555555554</v>
      </c>
      <c r="AM35" s="240">
        <f t="shared" si="30"/>
        <v>12</v>
      </c>
      <c r="AN35" s="241">
        <f>'Saisie Note'!AG38</f>
        <v>12</v>
      </c>
      <c r="AO35" s="240">
        <f t="shared" si="31"/>
        <v>3</v>
      </c>
      <c r="AP35" s="241">
        <f>'Saisie Note'!AH38</f>
        <v>3</v>
      </c>
      <c r="AQ35" s="240">
        <f t="shared" si="32"/>
        <v>0</v>
      </c>
      <c r="AR35" s="289">
        <f t="shared" si="33"/>
        <v>7.5</v>
      </c>
      <c r="AS35" s="240">
        <f t="shared" si="34"/>
        <v>3</v>
      </c>
      <c r="AT35" s="241">
        <f>'Saisie Note'!AI38</f>
        <v>12.5</v>
      </c>
      <c r="AU35" s="240">
        <f t="shared" si="35"/>
        <v>3</v>
      </c>
      <c r="AV35" s="289">
        <f t="shared" si="36"/>
        <v>12.5</v>
      </c>
      <c r="AW35" s="240">
        <f t="shared" si="37"/>
        <v>3</v>
      </c>
      <c r="AX35" s="241">
        <f>'Saisie Note'!AJ38</f>
        <v>3</v>
      </c>
      <c r="AY35" s="240">
        <f t="shared" si="38"/>
        <v>0</v>
      </c>
      <c r="AZ35" s="289">
        <f t="shared" si="39"/>
        <v>3</v>
      </c>
      <c r="BA35" s="240">
        <f t="shared" si="40"/>
        <v>0</v>
      </c>
      <c r="BB35" s="289">
        <f t="shared" si="41"/>
        <v>8.1833333333333336</v>
      </c>
      <c r="BC35" s="243">
        <f t="shared" si="42"/>
        <v>18</v>
      </c>
      <c r="BD35" s="241">
        <f t="shared" si="43"/>
        <v>7.6416666666666666</v>
      </c>
      <c r="BE35" s="244">
        <f t="shared" si="44"/>
        <v>30</v>
      </c>
      <c r="BF35" s="335" t="str">
        <f t="shared" ref="BF35:BF39" si="50">IF(AND(AC35&gt;=9.995,BB35&gt;=9.995),"Admis(e)","Rattrapage")</f>
        <v>Rattrapage</v>
      </c>
    </row>
    <row r="36" spans="1:60" s="31" customFormat="1" ht="28.5" customHeight="1">
      <c r="A36" s="239">
        <f t="shared" si="45"/>
        <v>24</v>
      </c>
      <c r="B36" s="270" t="s">
        <v>303</v>
      </c>
      <c r="C36" s="270" t="s">
        <v>304</v>
      </c>
      <c r="D36" s="270" t="s">
        <v>30</v>
      </c>
      <c r="E36" s="270" t="s">
        <v>305</v>
      </c>
      <c r="F36" s="270" t="s">
        <v>204</v>
      </c>
      <c r="G36" s="313">
        <f>'Saisie Note'!H39</f>
        <v>11.833333333333334</v>
      </c>
      <c r="H36" s="314">
        <f t="shared" si="8"/>
        <v>6</v>
      </c>
      <c r="I36" s="315">
        <f>'Saisie Note'!K39</f>
        <v>6.833333333333333</v>
      </c>
      <c r="J36" s="314">
        <f t="shared" si="9"/>
        <v>0</v>
      </c>
      <c r="K36" s="315">
        <f>'Saisie Note'!N39</f>
        <v>11</v>
      </c>
      <c r="L36" s="314">
        <f t="shared" si="10"/>
        <v>6</v>
      </c>
      <c r="M36" s="316">
        <f t="shared" si="11"/>
        <v>9.8888888888888893</v>
      </c>
      <c r="N36" s="317">
        <f t="shared" si="12"/>
        <v>12</v>
      </c>
      <c r="O36" s="315">
        <f>'Saisie Note'!P39</f>
        <v>10</v>
      </c>
      <c r="P36" s="314">
        <f t="shared" si="13"/>
        <v>3</v>
      </c>
      <c r="Q36" s="315">
        <f>'Saisie Note'!R39</f>
        <v>10.5</v>
      </c>
      <c r="R36" s="314">
        <f t="shared" si="14"/>
        <v>3</v>
      </c>
      <c r="S36" s="316">
        <f t="shared" si="15"/>
        <v>10.25</v>
      </c>
      <c r="T36" s="317">
        <f t="shared" si="16"/>
        <v>6</v>
      </c>
      <c r="U36" s="315">
        <f>'Saisie Note'!S39</f>
        <v>13.5</v>
      </c>
      <c r="V36" s="314">
        <f t="shared" si="17"/>
        <v>3</v>
      </c>
      <c r="W36" s="316">
        <f t="shared" si="18"/>
        <v>13.5</v>
      </c>
      <c r="X36" s="317">
        <f t="shared" si="19"/>
        <v>3</v>
      </c>
      <c r="Y36" s="315">
        <f>'Saisie Note'!U39</f>
        <v>10</v>
      </c>
      <c r="Z36" s="314">
        <f t="shared" si="20"/>
        <v>3</v>
      </c>
      <c r="AA36" s="316">
        <f t="shared" si="21"/>
        <v>10</v>
      </c>
      <c r="AB36" s="314">
        <f t="shared" si="22"/>
        <v>3</v>
      </c>
      <c r="AC36" s="315">
        <f t="shared" si="23"/>
        <v>10.333333333333334</v>
      </c>
      <c r="AD36" s="226">
        <f t="shared" si="24"/>
        <v>30</v>
      </c>
      <c r="AE36" s="224" t="str">
        <f t="shared" si="25"/>
        <v>Admis(e)</v>
      </c>
      <c r="AF36" s="241">
        <f>'Saisie Note'!Z39</f>
        <v>14.333333333333334</v>
      </c>
      <c r="AG36" s="240">
        <f t="shared" si="26"/>
        <v>6</v>
      </c>
      <c r="AH36" s="241">
        <f>'Saisie Note'!AC39</f>
        <v>13.833333333333334</v>
      </c>
      <c r="AI36" s="240">
        <f t="shared" si="27"/>
        <v>6</v>
      </c>
      <c r="AJ36" s="241">
        <f>'Saisie Note'!AF39</f>
        <v>12.666666666666666</v>
      </c>
      <c r="AK36" s="240">
        <f t="shared" si="28"/>
        <v>6</v>
      </c>
      <c r="AL36" s="289">
        <f t="shared" si="29"/>
        <v>13.611111111111112</v>
      </c>
      <c r="AM36" s="240">
        <f t="shared" si="30"/>
        <v>18</v>
      </c>
      <c r="AN36" s="241">
        <f>'Saisie Note'!AG39</f>
        <v>15</v>
      </c>
      <c r="AO36" s="240">
        <f t="shared" si="31"/>
        <v>3</v>
      </c>
      <c r="AP36" s="241">
        <f>'Saisie Note'!AH39</f>
        <v>16</v>
      </c>
      <c r="AQ36" s="240">
        <f t="shared" si="32"/>
        <v>3</v>
      </c>
      <c r="AR36" s="289">
        <f t="shared" si="33"/>
        <v>15.5</v>
      </c>
      <c r="AS36" s="240">
        <f t="shared" si="34"/>
        <v>6</v>
      </c>
      <c r="AT36" s="241">
        <f>'Saisie Note'!AI39</f>
        <v>10</v>
      </c>
      <c r="AU36" s="240">
        <f t="shared" si="35"/>
        <v>3</v>
      </c>
      <c r="AV36" s="289">
        <f t="shared" si="36"/>
        <v>10</v>
      </c>
      <c r="AW36" s="240">
        <f t="shared" si="37"/>
        <v>3</v>
      </c>
      <c r="AX36" s="241">
        <f>'Saisie Note'!AJ39</f>
        <v>15</v>
      </c>
      <c r="AY36" s="240">
        <f t="shared" si="38"/>
        <v>3</v>
      </c>
      <c r="AZ36" s="289">
        <f t="shared" si="39"/>
        <v>15</v>
      </c>
      <c r="BA36" s="240">
        <f t="shared" si="40"/>
        <v>3</v>
      </c>
      <c r="BB36" s="289">
        <f t="shared" si="41"/>
        <v>13.766666666666669</v>
      </c>
      <c r="BC36" s="243">
        <f t="shared" si="42"/>
        <v>30</v>
      </c>
      <c r="BD36" s="241">
        <f t="shared" si="43"/>
        <v>12.05</v>
      </c>
      <c r="BE36" s="244">
        <f t="shared" si="44"/>
        <v>60</v>
      </c>
      <c r="BF36" s="335" t="str">
        <f t="shared" si="50"/>
        <v>Admis(e)</v>
      </c>
      <c r="BG36" s="247" t="s">
        <v>217</v>
      </c>
    </row>
    <row r="37" spans="1:60" s="31" customFormat="1" ht="28.5" customHeight="1">
      <c r="A37" s="209">
        <f t="shared" si="45"/>
        <v>25</v>
      </c>
      <c r="B37" s="270" t="s">
        <v>187</v>
      </c>
      <c r="C37" s="270" t="s">
        <v>188</v>
      </c>
      <c r="D37" s="270" t="s">
        <v>189</v>
      </c>
      <c r="E37" s="270" t="s">
        <v>210</v>
      </c>
      <c r="F37" s="270" t="s">
        <v>29</v>
      </c>
      <c r="G37" s="313">
        <f>'Saisie Note'!H40</f>
        <v>12.166666666666666</v>
      </c>
      <c r="H37" s="314">
        <f t="shared" si="8"/>
        <v>6</v>
      </c>
      <c r="I37" s="315">
        <f>'Saisie Note'!K40</f>
        <v>9.6666666666666661</v>
      </c>
      <c r="J37" s="314">
        <f t="shared" si="9"/>
        <v>0</v>
      </c>
      <c r="K37" s="315">
        <f>'Saisie Note'!N40</f>
        <v>9.1666666666666661</v>
      </c>
      <c r="L37" s="314">
        <f t="shared" si="10"/>
        <v>0</v>
      </c>
      <c r="M37" s="316">
        <f t="shared" ref="M37:M39" si="51">((G37*4)+(I37*4)+(K37*4))/12</f>
        <v>10.333333333333334</v>
      </c>
      <c r="N37" s="317">
        <f t="shared" ref="N37:N39" si="52">IF(M37&gt;=9.995,18,H37+J37+L37)</f>
        <v>18</v>
      </c>
      <c r="O37" s="315">
        <f>'Saisie Note'!P40</f>
        <v>10</v>
      </c>
      <c r="P37" s="314">
        <f t="shared" si="13"/>
        <v>3</v>
      </c>
      <c r="Q37" s="315">
        <f>'Saisie Note'!R40</f>
        <v>12</v>
      </c>
      <c r="R37" s="314">
        <f t="shared" si="14"/>
        <v>3</v>
      </c>
      <c r="S37" s="316">
        <f t="shared" ref="S37:S39" si="53">((O37*2)+(Q37*2))/4</f>
        <v>11</v>
      </c>
      <c r="T37" s="317">
        <f t="shared" ref="T37:T39" si="54">IF(S37&gt;=9.995,6,P37+R37)</f>
        <v>6</v>
      </c>
      <c r="U37" s="315">
        <f>'Saisie Note'!S40</f>
        <v>11</v>
      </c>
      <c r="V37" s="314">
        <f t="shared" si="17"/>
        <v>3</v>
      </c>
      <c r="W37" s="316">
        <f t="shared" ref="W37:W39" si="55">U37</f>
        <v>11</v>
      </c>
      <c r="X37" s="317">
        <f t="shared" si="19"/>
        <v>3</v>
      </c>
      <c r="Y37" s="315">
        <f>'Saisie Note'!U40</f>
        <v>5</v>
      </c>
      <c r="Z37" s="314">
        <f t="shared" si="20"/>
        <v>0</v>
      </c>
      <c r="AA37" s="316">
        <f t="shared" ref="AA37:AA39" si="56">Y37</f>
        <v>5</v>
      </c>
      <c r="AB37" s="314">
        <f t="shared" si="22"/>
        <v>0</v>
      </c>
      <c r="AC37" s="315">
        <f t="shared" ref="AC37:AC39" si="57">((M37*12)+(S37*4)+(W37*2)+(AA37*2))/20</f>
        <v>10</v>
      </c>
      <c r="AD37" s="226">
        <f t="shared" ref="AD37:AD39" si="58">IF(AC37&gt;=9.995,30,N37+T37+X37+AB37)</f>
        <v>30</v>
      </c>
      <c r="AE37" s="224" t="str">
        <f t="shared" ref="AE37:AE39" si="59">IF(AC37&gt;=9.995,"Admis(e)","Rattrapage")</f>
        <v>Admis(e)</v>
      </c>
      <c r="AF37" s="241">
        <f>'Saisie Note'!Z40</f>
        <v>9.5</v>
      </c>
      <c r="AG37" s="240">
        <f t="shared" si="26"/>
        <v>0</v>
      </c>
      <c r="AH37" s="241">
        <f>'Saisie Note'!AC40</f>
        <v>12.33</v>
      </c>
      <c r="AI37" s="240">
        <f t="shared" si="27"/>
        <v>6</v>
      </c>
      <c r="AJ37" s="241">
        <f>'Saisie Note'!AF40</f>
        <v>12</v>
      </c>
      <c r="AK37" s="240">
        <f t="shared" si="28"/>
        <v>6</v>
      </c>
      <c r="AL37" s="289">
        <f t="shared" ref="AL37:AL39" si="60">((AF37*4)+(AH37*4)+(AJ37*4))/12</f>
        <v>11.276666666666666</v>
      </c>
      <c r="AM37" s="240">
        <f t="shared" ref="AM37:AM39" si="61">IF(AL37&gt;=9.995,18,AG37+AI37+AK37)</f>
        <v>18</v>
      </c>
      <c r="AN37" s="241">
        <f>'Saisie Note'!AG40</f>
        <v>12.5</v>
      </c>
      <c r="AO37" s="240">
        <f t="shared" ref="AO37:AO39" si="62">IF(AN37&gt;=9.995,3,0)</f>
        <v>3</v>
      </c>
      <c r="AP37" s="241">
        <f>'Saisie Note'!AH40</f>
        <v>12</v>
      </c>
      <c r="AQ37" s="240">
        <f t="shared" ref="AQ37:AQ39" si="63">IF(AP37&gt;=9.995,3,0)</f>
        <v>3</v>
      </c>
      <c r="AR37" s="289">
        <f t="shared" ref="AR37:AR39" si="64">((AN37*2)+(AP37*2))/4</f>
        <v>12.25</v>
      </c>
      <c r="AS37" s="240">
        <f t="shared" ref="AS37:AS39" si="65">IF(AR37&gt;=9.995,6,AO37+AQ37)</f>
        <v>6</v>
      </c>
      <c r="AT37" s="241">
        <f>'Saisie Note'!AI40</f>
        <v>11</v>
      </c>
      <c r="AU37" s="240">
        <f t="shared" ref="AU37:AU39" si="66">IF(AT37&gt;=9.995,3,0)</f>
        <v>3</v>
      </c>
      <c r="AV37" s="289">
        <f t="shared" ref="AV37:AV39" si="67">AT37</f>
        <v>11</v>
      </c>
      <c r="AW37" s="240">
        <f t="shared" ref="AW37:AW39" si="68">IF(AV37&gt;=9.995,3,0)</f>
        <v>3</v>
      </c>
      <c r="AX37" s="241">
        <f>'Saisie Note'!AJ40</f>
        <v>7</v>
      </c>
      <c r="AY37" s="240">
        <f t="shared" ref="AY37:AY39" si="69">IF(AX37&gt;=9.995,3,0)</f>
        <v>0</v>
      </c>
      <c r="AZ37" s="289">
        <f t="shared" ref="AZ37:AZ39" si="70">AX37</f>
        <v>7</v>
      </c>
      <c r="BA37" s="240">
        <f t="shared" ref="BA37:BA39" si="71">IF(AZ37&gt;=9.995,3,0)</f>
        <v>0</v>
      </c>
      <c r="BB37" s="289">
        <f t="shared" ref="BB37:BB39" si="72">((AL37*12)+(AR37*4)+(AV37*2)+(AZ37*2))/20</f>
        <v>11.016</v>
      </c>
      <c r="BC37" s="243">
        <f t="shared" ref="BC37:BC39" si="73">IF(BB37&gt;=9.995,30,AM37+AS37+AW37+BA37)</f>
        <v>30</v>
      </c>
      <c r="BD37" s="241">
        <f t="shared" ref="BD37:BD39" si="74">(AC37+BB37)/2</f>
        <v>10.507999999999999</v>
      </c>
      <c r="BE37" s="244">
        <f t="shared" ref="BE37:BE39" si="75">AD37+BC37</f>
        <v>60</v>
      </c>
      <c r="BF37" s="335" t="str">
        <f t="shared" si="50"/>
        <v>Admis(e)</v>
      </c>
      <c r="BG37" s="247" t="s">
        <v>217</v>
      </c>
      <c r="BH37" s="247"/>
    </row>
    <row r="38" spans="1:60" s="31" customFormat="1" ht="28.5" customHeight="1">
      <c r="A38" s="209">
        <f t="shared" si="45"/>
        <v>26</v>
      </c>
      <c r="B38" s="270" t="s">
        <v>306</v>
      </c>
      <c r="C38" s="270" t="s">
        <v>307</v>
      </c>
      <c r="D38" s="270" t="s">
        <v>308</v>
      </c>
      <c r="E38" s="270" t="s">
        <v>309</v>
      </c>
      <c r="F38" s="270" t="s">
        <v>230</v>
      </c>
      <c r="G38" s="313" t="e">
        <f>'Saisie Note'!H41</f>
        <v>#VALUE!</v>
      </c>
      <c r="H38" s="314" t="e">
        <f t="shared" si="8"/>
        <v>#VALUE!</v>
      </c>
      <c r="I38" s="315" t="e">
        <f>'Saisie Note'!K41</f>
        <v>#VALUE!</v>
      </c>
      <c r="J38" s="314" t="e">
        <f t="shared" si="9"/>
        <v>#VALUE!</v>
      </c>
      <c r="K38" s="315" t="e">
        <f>'Saisie Note'!N41</f>
        <v>#VALUE!</v>
      </c>
      <c r="L38" s="314" t="e">
        <f t="shared" si="10"/>
        <v>#VALUE!</v>
      </c>
      <c r="M38" s="316" t="e">
        <f t="shared" si="51"/>
        <v>#VALUE!</v>
      </c>
      <c r="N38" s="317" t="e">
        <f t="shared" si="52"/>
        <v>#VALUE!</v>
      </c>
      <c r="O38" s="315">
        <f>'Saisie Note'!P41</f>
        <v>3.5</v>
      </c>
      <c r="P38" s="314">
        <f t="shared" si="13"/>
        <v>0</v>
      </c>
      <c r="Q38" s="315">
        <f>'Saisie Note'!R41</f>
        <v>3.5</v>
      </c>
      <c r="R38" s="314">
        <f t="shared" si="14"/>
        <v>0</v>
      </c>
      <c r="S38" s="316">
        <f t="shared" si="53"/>
        <v>3.5</v>
      </c>
      <c r="T38" s="317">
        <f t="shared" si="54"/>
        <v>0</v>
      </c>
      <c r="U38" s="315" t="str">
        <f>'Saisie Note'!S41</f>
        <v>\</v>
      </c>
      <c r="V38" s="314">
        <f t="shared" si="17"/>
        <v>3</v>
      </c>
      <c r="W38" s="316" t="str">
        <f t="shared" si="55"/>
        <v>\</v>
      </c>
      <c r="X38" s="317">
        <f t="shared" si="19"/>
        <v>3</v>
      </c>
      <c r="Y38" s="315">
        <f>'Saisie Note'!U41</f>
        <v>0</v>
      </c>
      <c r="Z38" s="314">
        <f t="shared" si="20"/>
        <v>0</v>
      </c>
      <c r="AA38" s="316">
        <f t="shared" si="56"/>
        <v>0</v>
      </c>
      <c r="AB38" s="314">
        <f t="shared" si="22"/>
        <v>0</v>
      </c>
      <c r="AC38" s="315" t="e">
        <f t="shared" si="57"/>
        <v>#VALUE!</v>
      </c>
      <c r="AD38" s="226" t="e">
        <f t="shared" si="58"/>
        <v>#VALUE!</v>
      </c>
      <c r="AE38" s="242" t="s">
        <v>215</v>
      </c>
      <c r="AF38" s="241" t="str">
        <f>'Saisie Note'!Z41</f>
        <v>Exclu</v>
      </c>
      <c r="AG38" s="240">
        <f t="shared" si="26"/>
        <v>6</v>
      </c>
      <c r="AH38" s="241" t="e">
        <f>'Saisie Note'!AC41</f>
        <v>#VALUE!</v>
      </c>
      <c r="AI38" s="240" t="e">
        <f t="shared" si="27"/>
        <v>#VALUE!</v>
      </c>
      <c r="AJ38" s="241" t="e">
        <f>'Saisie Note'!AF41</f>
        <v>#VALUE!</v>
      </c>
      <c r="AK38" s="240" t="e">
        <f t="shared" si="28"/>
        <v>#VALUE!</v>
      </c>
      <c r="AL38" s="289" t="e">
        <f t="shared" si="60"/>
        <v>#VALUE!</v>
      </c>
      <c r="AM38" s="240" t="e">
        <f t="shared" si="61"/>
        <v>#VALUE!</v>
      </c>
      <c r="AN38" s="241">
        <f>'Saisie Note'!AG41</f>
        <v>0</v>
      </c>
      <c r="AO38" s="240">
        <f t="shared" si="62"/>
        <v>0</v>
      </c>
      <c r="AP38" s="241">
        <f>'Saisie Note'!AH41</f>
        <v>2.5</v>
      </c>
      <c r="AQ38" s="240">
        <f t="shared" si="63"/>
        <v>0</v>
      </c>
      <c r="AR38" s="289">
        <f t="shared" si="64"/>
        <v>1.25</v>
      </c>
      <c r="AS38" s="240">
        <f t="shared" si="65"/>
        <v>0</v>
      </c>
      <c r="AT38" s="241" t="str">
        <f>'Saisie Note'!AI41</f>
        <v>Exclu</v>
      </c>
      <c r="AU38" s="240">
        <f t="shared" si="66"/>
        <v>3</v>
      </c>
      <c r="AV38" s="289" t="str">
        <f t="shared" si="67"/>
        <v>Exclu</v>
      </c>
      <c r="AW38" s="240">
        <f t="shared" si="68"/>
        <v>3</v>
      </c>
      <c r="AX38" s="241">
        <f>'Saisie Note'!AJ41</f>
        <v>2.5</v>
      </c>
      <c r="AY38" s="240">
        <f t="shared" si="69"/>
        <v>0</v>
      </c>
      <c r="AZ38" s="289">
        <f t="shared" si="70"/>
        <v>2.5</v>
      </c>
      <c r="BA38" s="240">
        <f t="shared" si="71"/>
        <v>0</v>
      </c>
      <c r="BB38" s="289" t="e">
        <f t="shared" si="72"/>
        <v>#VALUE!</v>
      </c>
      <c r="BC38" s="243" t="e">
        <f t="shared" si="73"/>
        <v>#VALUE!</v>
      </c>
      <c r="BD38" s="241" t="e">
        <f t="shared" si="74"/>
        <v>#VALUE!</v>
      </c>
      <c r="BE38" s="244" t="e">
        <f t="shared" si="75"/>
        <v>#VALUE!</v>
      </c>
      <c r="BF38" s="335" t="s">
        <v>216</v>
      </c>
    </row>
    <row r="39" spans="1:60" s="31" customFormat="1" ht="28.5" customHeight="1">
      <c r="A39" s="209">
        <f t="shared" si="45"/>
        <v>27</v>
      </c>
      <c r="B39" s="270" t="s">
        <v>310</v>
      </c>
      <c r="C39" s="270" t="s">
        <v>311</v>
      </c>
      <c r="D39" s="270" t="s">
        <v>312</v>
      </c>
      <c r="E39" s="270" t="s">
        <v>313</v>
      </c>
      <c r="F39" s="270" t="s">
        <v>314</v>
      </c>
      <c r="G39" s="313">
        <f>'Saisie Note'!H42</f>
        <v>10.333333333333334</v>
      </c>
      <c r="H39" s="314">
        <f t="shared" si="8"/>
        <v>6</v>
      </c>
      <c r="I39" s="315">
        <f>'Saisie Note'!K42</f>
        <v>4.333333333333333</v>
      </c>
      <c r="J39" s="314">
        <f t="shared" si="9"/>
        <v>0</v>
      </c>
      <c r="K39" s="315">
        <f>'Saisie Note'!N42</f>
        <v>8.3333333333333339</v>
      </c>
      <c r="L39" s="314">
        <f t="shared" si="10"/>
        <v>0</v>
      </c>
      <c r="M39" s="316">
        <f t="shared" si="51"/>
        <v>7.666666666666667</v>
      </c>
      <c r="N39" s="317">
        <f t="shared" si="52"/>
        <v>6</v>
      </c>
      <c r="O39" s="315">
        <f>'Saisie Note'!P42</f>
        <v>6</v>
      </c>
      <c r="P39" s="314">
        <f t="shared" si="13"/>
        <v>0</v>
      </c>
      <c r="Q39" s="315">
        <f>'Saisie Note'!R42</f>
        <v>6.5</v>
      </c>
      <c r="R39" s="314">
        <f t="shared" si="14"/>
        <v>0</v>
      </c>
      <c r="S39" s="316">
        <f t="shared" si="53"/>
        <v>6.25</v>
      </c>
      <c r="T39" s="317">
        <f t="shared" si="54"/>
        <v>0</v>
      </c>
      <c r="U39" s="315">
        <f>'Saisie Note'!S42</f>
        <v>14</v>
      </c>
      <c r="V39" s="314">
        <f t="shared" si="17"/>
        <v>3</v>
      </c>
      <c r="W39" s="316">
        <f t="shared" si="55"/>
        <v>14</v>
      </c>
      <c r="X39" s="317">
        <f t="shared" si="19"/>
        <v>3</v>
      </c>
      <c r="Y39" s="315">
        <f>'Saisie Note'!U42</f>
        <v>6</v>
      </c>
      <c r="Z39" s="314">
        <f t="shared" si="20"/>
        <v>0</v>
      </c>
      <c r="AA39" s="316">
        <f t="shared" si="56"/>
        <v>6</v>
      </c>
      <c r="AB39" s="314">
        <f t="shared" si="22"/>
        <v>0</v>
      </c>
      <c r="AC39" s="315">
        <f t="shared" si="57"/>
        <v>7.85</v>
      </c>
      <c r="AD39" s="226">
        <f t="shared" si="58"/>
        <v>9</v>
      </c>
      <c r="AE39" s="224" t="str">
        <f t="shared" si="59"/>
        <v>Rattrapage</v>
      </c>
      <c r="AF39" s="241">
        <f>'Saisie Note'!Z42</f>
        <v>9.3333333333333339</v>
      </c>
      <c r="AG39" s="240">
        <f t="shared" si="26"/>
        <v>0</v>
      </c>
      <c r="AH39" s="241">
        <f>'Saisie Note'!AC42</f>
        <v>14.166666666666666</v>
      </c>
      <c r="AI39" s="240">
        <f t="shared" si="27"/>
        <v>6</v>
      </c>
      <c r="AJ39" s="241">
        <f>'Saisie Note'!AF42</f>
        <v>11.666666666666666</v>
      </c>
      <c r="AK39" s="240">
        <f t="shared" si="28"/>
        <v>6</v>
      </c>
      <c r="AL39" s="289">
        <f t="shared" si="60"/>
        <v>11.722222222222221</v>
      </c>
      <c r="AM39" s="240">
        <f t="shared" si="61"/>
        <v>18</v>
      </c>
      <c r="AN39" s="241">
        <f>'Saisie Note'!AG42</f>
        <v>7</v>
      </c>
      <c r="AO39" s="240">
        <f t="shared" si="62"/>
        <v>0</v>
      </c>
      <c r="AP39" s="241">
        <f>'Saisie Note'!AH42</f>
        <v>14.5</v>
      </c>
      <c r="AQ39" s="240">
        <f t="shared" si="63"/>
        <v>3</v>
      </c>
      <c r="AR39" s="289">
        <f t="shared" si="64"/>
        <v>10.75</v>
      </c>
      <c r="AS39" s="240">
        <f t="shared" si="65"/>
        <v>6</v>
      </c>
      <c r="AT39" s="241">
        <f>'Saisie Note'!AI42</f>
        <v>12.5</v>
      </c>
      <c r="AU39" s="240">
        <f t="shared" si="66"/>
        <v>3</v>
      </c>
      <c r="AV39" s="289">
        <f t="shared" si="67"/>
        <v>12.5</v>
      </c>
      <c r="AW39" s="240">
        <f t="shared" si="68"/>
        <v>3</v>
      </c>
      <c r="AX39" s="241">
        <f>'Saisie Note'!AJ42</f>
        <v>10</v>
      </c>
      <c r="AY39" s="240">
        <f t="shared" si="69"/>
        <v>3</v>
      </c>
      <c r="AZ39" s="289">
        <f t="shared" si="70"/>
        <v>10</v>
      </c>
      <c r="BA39" s="240">
        <f t="shared" si="71"/>
        <v>3</v>
      </c>
      <c r="BB39" s="289">
        <f t="shared" si="72"/>
        <v>11.433333333333334</v>
      </c>
      <c r="BC39" s="243">
        <f t="shared" si="73"/>
        <v>30</v>
      </c>
      <c r="BD39" s="241">
        <f t="shared" si="74"/>
        <v>9.6416666666666657</v>
      </c>
      <c r="BE39" s="244">
        <f t="shared" si="75"/>
        <v>39</v>
      </c>
      <c r="BF39" s="335" t="str">
        <f t="shared" si="50"/>
        <v>Rattrapage</v>
      </c>
    </row>
    <row r="41" spans="1:60" ht="33.75" customHeight="1">
      <c r="Z41" s="11"/>
      <c r="AA41" s="11" t="s">
        <v>355</v>
      </c>
      <c r="AD41" s="357">
        <f ca="1">TODAY()</f>
        <v>42185</v>
      </c>
      <c r="AE41" s="357"/>
      <c r="AF41" s="357"/>
      <c r="AG41" s="357"/>
      <c r="AH41" s="357"/>
      <c r="AI41" s="320"/>
      <c r="AJ41" s="320"/>
      <c r="AK41" s="320"/>
      <c r="AL41" s="320"/>
      <c r="AM41" s="320"/>
      <c r="AN41" s="320"/>
      <c r="AO41" s="320"/>
      <c r="AP41" s="320"/>
      <c r="AQ41" s="320"/>
      <c r="AR41" s="320"/>
      <c r="AS41" s="320"/>
      <c r="AT41" s="320"/>
      <c r="AU41" s="320"/>
      <c r="AV41" s="320"/>
      <c r="AW41" s="320"/>
      <c r="AX41" s="320"/>
      <c r="AY41" s="320"/>
      <c r="AZ41" s="320"/>
      <c r="BA41" s="320"/>
      <c r="BB41" s="320"/>
      <c r="BC41" s="320"/>
      <c r="BD41" s="320"/>
      <c r="BE41" s="320"/>
      <c r="BF41" s="320"/>
    </row>
    <row r="42" spans="1:60" ht="33.75" customHeight="1">
      <c r="Z42" s="246"/>
      <c r="AA42" s="246" t="s">
        <v>358</v>
      </c>
      <c r="AB42" s="319"/>
      <c r="AC42" s="319"/>
      <c r="AD42" s="52"/>
    </row>
  </sheetData>
  <mergeCells count="14">
    <mergeCell ref="AD41:AH41"/>
    <mergeCell ref="A8:C8"/>
    <mergeCell ref="G10:AA10"/>
    <mergeCell ref="Y11:AA11"/>
    <mergeCell ref="U11:W11"/>
    <mergeCell ref="G11:M11"/>
    <mergeCell ref="O11:S11"/>
    <mergeCell ref="A9:B9"/>
    <mergeCell ref="D8:BF8"/>
    <mergeCell ref="AF10:AZ10"/>
    <mergeCell ref="AF11:AL11"/>
    <mergeCell ref="AN11:AR11"/>
    <mergeCell ref="AT11:AV11"/>
    <mergeCell ref="AX11:AZ11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I46"/>
  <sheetViews>
    <sheetView topLeftCell="AI2" workbookViewId="0">
      <selection activeCell="B13" sqref="B13:F39"/>
    </sheetView>
  </sheetViews>
  <sheetFormatPr baseColWidth="10" defaultRowHeight="15"/>
  <cols>
    <col min="1" max="1" width="4" style="2" customWidth="1"/>
    <col min="2" max="2" width="15.7109375" style="2" customWidth="1"/>
    <col min="3" max="3" width="19" style="2" customWidth="1"/>
    <col min="4" max="4" width="21.140625" style="2" customWidth="1"/>
    <col min="5" max="5" width="14.42578125" style="2" customWidth="1"/>
    <col min="6" max="6" width="12.7109375" style="2" customWidth="1"/>
    <col min="7" max="7" width="7" style="2" customWidth="1"/>
    <col min="8" max="8" width="3.5703125" style="2" customWidth="1"/>
    <col min="9" max="9" width="7" style="2" customWidth="1"/>
    <col min="10" max="10" width="3.5703125" style="2" customWidth="1"/>
    <col min="11" max="11" width="6.85546875" style="2" customWidth="1"/>
    <col min="12" max="12" width="3.5703125" style="2" customWidth="1"/>
    <col min="13" max="13" width="8.7109375" style="2" customWidth="1"/>
    <col min="14" max="14" width="3.5703125" style="2" customWidth="1"/>
    <col min="15" max="15" width="7" style="2" customWidth="1"/>
    <col min="16" max="16" width="3.5703125" style="2" customWidth="1"/>
    <col min="17" max="17" width="8.140625" style="2" customWidth="1"/>
    <col min="18" max="18" width="3.5703125" style="2" customWidth="1"/>
    <col min="19" max="19" width="8.42578125" style="2" customWidth="1"/>
    <col min="20" max="20" width="3.5703125" style="2" customWidth="1"/>
    <col min="21" max="21" width="6.5703125" style="2" customWidth="1"/>
    <col min="22" max="22" width="3.5703125" style="2" customWidth="1"/>
    <col min="23" max="23" width="7.28515625" style="2" customWidth="1"/>
    <col min="24" max="24" width="3.5703125" style="2" customWidth="1"/>
    <col min="25" max="25" width="7.140625" style="2" customWidth="1"/>
    <col min="26" max="26" width="3.5703125" style="2" customWidth="1"/>
    <col min="27" max="27" width="7.140625" style="2" customWidth="1"/>
    <col min="28" max="28" width="3.85546875" style="2" customWidth="1"/>
    <col min="29" max="29" width="7.28515625" style="2" customWidth="1"/>
    <col min="30" max="30" width="4.42578125" style="2" customWidth="1"/>
    <col min="31" max="31" width="15" style="2" customWidth="1"/>
    <col min="32" max="32" width="6.7109375" style="2" customWidth="1"/>
    <col min="33" max="33" width="6.85546875" style="2" customWidth="1"/>
    <col min="34" max="34" width="6.5703125" style="2" customWidth="1"/>
    <col min="35" max="35" width="6.85546875" style="2" customWidth="1"/>
    <col min="36" max="36" width="5.85546875" style="2" customWidth="1"/>
    <col min="37" max="37" width="6.85546875" style="2" customWidth="1"/>
    <col min="38" max="38" width="6.140625" style="2" customWidth="1"/>
    <col min="39" max="39" width="6.85546875" style="2" customWidth="1"/>
    <col min="40" max="40" width="5.42578125" style="2" customWidth="1"/>
    <col min="41" max="41" width="6.85546875" style="2" customWidth="1"/>
    <col min="42" max="42" width="5.28515625" style="2" customWidth="1"/>
    <col min="43" max="43" width="6.85546875" style="2" customWidth="1"/>
    <col min="44" max="44" width="8.140625" style="2" customWidth="1"/>
    <col min="45" max="45" width="6.85546875" style="2" customWidth="1"/>
    <col min="46" max="46" width="5.28515625" style="2" customWidth="1"/>
    <col min="47" max="47" width="6.85546875" style="2" customWidth="1"/>
    <col min="48" max="48" width="7.28515625" style="2" customWidth="1"/>
    <col min="49" max="49" width="7.5703125" style="2" customWidth="1"/>
    <col min="50" max="50" width="6.7109375" style="2" customWidth="1"/>
    <col min="51" max="51" width="7.140625" style="2" customWidth="1"/>
    <col min="52" max="52" width="7.28515625" style="2" customWidth="1"/>
    <col min="53" max="53" width="8" style="2" customWidth="1"/>
    <col min="54" max="54" width="6.85546875" style="2" customWidth="1"/>
    <col min="55" max="55" width="7.140625" style="2" hidden="1" customWidth="1"/>
    <col min="56" max="56" width="4.42578125" style="2" hidden="1" customWidth="1"/>
    <col min="57" max="57" width="4" style="162" customWidth="1"/>
    <col min="58" max="58" width="9.5703125" style="162" customWidth="1"/>
    <col min="59" max="59" width="14.28515625" style="2" customWidth="1"/>
    <col min="60" max="60" width="17.85546875" style="2" customWidth="1"/>
    <col min="61" max="61" width="15.28515625" style="2" customWidth="1"/>
    <col min="62" max="16384" width="11.42578125" style="2"/>
  </cols>
  <sheetData>
    <row r="1" spans="1:61" ht="21.75">
      <c r="M1" s="1"/>
      <c r="N1" s="1" t="s">
        <v>67</v>
      </c>
      <c r="O1" s="1"/>
      <c r="P1" s="1"/>
      <c r="Q1" s="1"/>
      <c r="R1" s="1"/>
      <c r="S1" s="1"/>
      <c r="T1" s="1"/>
      <c r="U1" s="1"/>
      <c r="V1" s="1"/>
      <c r="W1" s="1"/>
    </row>
    <row r="2" spans="1:61" ht="18">
      <c r="A2" s="6"/>
      <c r="B2" s="6"/>
      <c r="C2" s="6"/>
      <c r="D2" s="6"/>
      <c r="L2" s="1" t="s">
        <v>32</v>
      </c>
      <c r="M2" s="1"/>
      <c r="N2" s="1"/>
      <c r="O2" s="1"/>
      <c r="P2" s="1"/>
      <c r="Q2" s="1"/>
      <c r="R2" s="37"/>
      <c r="S2" s="37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163"/>
      <c r="BF2" s="163"/>
      <c r="BG2" s="6"/>
    </row>
    <row r="3" spans="1:61" ht="18">
      <c r="A3" s="6"/>
      <c r="B3" s="6"/>
      <c r="C3" s="6"/>
      <c r="D3" s="6"/>
      <c r="L3" s="42"/>
      <c r="M3" s="42"/>
      <c r="N3" s="42" t="s">
        <v>33</v>
      </c>
      <c r="O3" s="42"/>
      <c r="P3" s="42"/>
      <c r="Q3" s="42"/>
      <c r="R3" s="42"/>
      <c r="S3" s="42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30" t="s">
        <v>68</v>
      </c>
      <c r="AY3" s="30"/>
      <c r="AZ3" s="6"/>
      <c r="BA3" s="6"/>
      <c r="BB3" s="6"/>
      <c r="BC3" s="6"/>
      <c r="BD3" s="6"/>
      <c r="BE3" s="163"/>
      <c r="BF3" s="163"/>
      <c r="BG3" s="6"/>
    </row>
    <row r="4" spans="1:61" ht="18">
      <c r="A4" s="7"/>
      <c r="B4" s="7"/>
      <c r="C4" s="7"/>
      <c r="D4" s="7"/>
      <c r="L4" s="41"/>
      <c r="M4" s="41"/>
      <c r="N4" s="42" t="s">
        <v>60</v>
      </c>
      <c r="O4" s="42"/>
      <c r="P4" s="42"/>
      <c r="Q4" s="42"/>
      <c r="R4" s="41"/>
      <c r="S4" s="41"/>
      <c r="X4" s="7"/>
      <c r="Y4" s="7"/>
      <c r="Z4" s="7"/>
      <c r="AA4" s="7"/>
      <c r="AB4" s="7"/>
      <c r="AC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 t="s">
        <v>82</v>
      </c>
      <c r="AY4" s="7"/>
      <c r="AZ4" s="7"/>
      <c r="BA4" s="7"/>
      <c r="BB4" s="7"/>
      <c r="BC4" s="7"/>
      <c r="BD4" s="7"/>
      <c r="BE4" s="163"/>
      <c r="BF4" s="163"/>
      <c r="BG4" s="7"/>
    </row>
    <row r="5" spans="1:61" ht="18">
      <c r="A5" s="38" t="s">
        <v>34</v>
      </c>
      <c r="B5" s="38"/>
      <c r="C5" s="6"/>
      <c r="D5" s="6"/>
      <c r="O5" s="38"/>
      <c r="P5" s="38"/>
      <c r="Q5" s="38"/>
      <c r="R5" s="38"/>
      <c r="S5" s="38"/>
      <c r="T5" s="38"/>
      <c r="U5" s="38"/>
      <c r="V5" s="38"/>
      <c r="W5" s="38"/>
      <c r="X5" s="36"/>
      <c r="Y5" s="36"/>
      <c r="Z5" s="36"/>
      <c r="AA5" s="36"/>
      <c r="AB5" s="6"/>
      <c r="AC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163"/>
      <c r="BF5" s="163"/>
      <c r="BG5" s="6"/>
    </row>
    <row r="6" spans="1:61" ht="18">
      <c r="A6" s="133" t="s">
        <v>317</v>
      </c>
      <c r="B6" s="133"/>
      <c r="C6" s="42"/>
      <c r="D6" s="42"/>
      <c r="E6" s="3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163"/>
      <c r="BF6" s="163"/>
      <c r="BG6" s="6"/>
    </row>
    <row r="7" spans="1:61" ht="18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C7" s="7"/>
      <c r="BD7" s="7"/>
      <c r="BE7" s="163"/>
      <c r="BF7" s="163"/>
      <c r="BG7" s="7"/>
    </row>
    <row r="8" spans="1:61" ht="18">
      <c r="C8" s="6"/>
      <c r="D8" s="6"/>
      <c r="E8" s="6"/>
      <c r="F8" s="6"/>
      <c r="G8" s="6"/>
      <c r="J8" s="6"/>
      <c r="K8" s="6"/>
      <c r="N8" s="6"/>
      <c r="O8" s="6"/>
      <c r="P8" s="39" t="s">
        <v>0</v>
      </c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8"/>
      <c r="BC8" s="6"/>
      <c r="BD8" s="6"/>
      <c r="BE8" s="163"/>
      <c r="BF8" s="163"/>
      <c r="BG8" s="6"/>
    </row>
    <row r="9" spans="1:61" ht="18">
      <c r="C9" s="6"/>
      <c r="D9" s="6"/>
      <c r="E9" s="6"/>
      <c r="F9" s="6"/>
      <c r="G9" s="6"/>
      <c r="J9" s="6"/>
      <c r="K9" s="6"/>
      <c r="N9" s="6"/>
      <c r="O9" s="6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8"/>
      <c r="BC9" s="6"/>
      <c r="BD9" s="6"/>
      <c r="BE9" s="163"/>
      <c r="BF9" s="163"/>
      <c r="BG9" s="6"/>
    </row>
    <row r="10" spans="1:61" ht="15.75"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34"/>
      <c r="BD10" s="34"/>
      <c r="BE10" s="164"/>
      <c r="BF10" s="164"/>
      <c r="BG10" s="5"/>
    </row>
    <row r="11" spans="1:61" ht="18">
      <c r="H11" s="370" t="s">
        <v>1</v>
      </c>
      <c r="I11" s="370"/>
      <c r="J11" s="370"/>
      <c r="K11" s="370"/>
      <c r="L11" s="370"/>
      <c r="M11" s="370"/>
      <c r="N11" s="370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134"/>
      <c r="AD11" s="33"/>
      <c r="AF11" s="371" t="s">
        <v>2</v>
      </c>
      <c r="AG11" s="371"/>
      <c r="AH11" s="371"/>
      <c r="AI11" s="371"/>
      <c r="AJ11" s="371"/>
      <c r="AK11" s="371"/>
      <c r="AL11" s="371"/>
      <c r="AM11" s="371"/>
      <c r="AN11" s="371"/>
      <c r="AO11" s="371"/>
      <c r="AP11" s="371"/>
      <c r="AQ11" s="371"/>
      <c r="AR11" s="371"/>
      <c r="AS11" s="371"/>
      <c r="AT11" s="371"/>
      <c r="AU11" s="371"/>
      <c r="AV11" s="371"/>
      <c r="AW11" s="371"/>
      <c r="AX11" s="371"/>
      <c r="AY11" s="371"/>
      <c r="AZ11" s="371"/>
      <c r="BA11" s="371"/>
      <c r="BB11" s="371"/>
      <c r="BC11" s="371"/>
      <c r="BD11" s="371"/>
      <c r="BE11" s="371"/>
      <c r="BF11" s="249"/>
    </row>
    <row r="12" spans="1:61" ht="21" customHeight="1" thickBot="1">
      <c r="A12" s="4"/>
      <c r="B12" s="4"/>
      <c r="C12" s="4"/>
      <c r="D12" s="4"/>
      <c r="E12" s="4"/>
      <c r="F12" s="4"/>
      <c r="G12" s="375" t="s">
        <v>77</v>
      </c>
      <c r="H12" s="375"/>
      <c r="I12" s="375"/>
      <c r="J12" s="375"/>
      <c r="K12" s="375"/>
      <c r="L12" s="375"/>
      <c r="M12" s="375"/>
      <c r="N12" s="375"/>
      <c r="O12" s="375" t="s">
        <v>76</v>
      </c>
      <c r="P12" s="375"/>
      <c r="Q12" s="375"/>
      <c r="R12" s="375"/>
      <c r="S12" s="375"/>
      <c r="T12" s="375"/>
      <c r="U12" s="375" t="s">
        <v>75</v>
      </c>
      <c r="V12" s="375"/>
      <c r="W12" s="375"/>
      <c r="X12" s="375"/>
      <c r="Y12" s="376" t="s">
        <v>81</v>
      </c>
      <c r="Z12" s="377"/>
      <c r="AA12" s="377"/>
      <c r="AB12" s="378"/>
      <c r="AC12" s="135"/>
      <c r="AD12" s="32"/>
      <c r="AF12" s="372" t="s">
        <v>71</v>
      </c>
      <c r="AG12" s="373"/>
      <c r="AH12" s="373"/>
      <c r="AI12" s="373"/>
      <c r="AJ12" s="373"/>
      <c r="AK12" s="373"/>
      <c r="AL12" s="374"/>
      <c r="AM12" s="369" t="s">
        <v>72</v>
      </c>
      <c r="AN12" s="369"/>
      <c r="AO12" s="369"/>
      <c r="AP12" s="369"/>
      <c r="AQ12" s="369"/>
      <c r="AR12" s="369"/>
      <c r="AS12" s="369" t="s">
        <v>73</v>
      </c>
      <c r="AT12" s="369"/>
      <c r="AU12" s="369"/>
      <c r="AV12" s="369"/>
      <c r="AW12" s="369" t="s">
        <v>74</v>
      </c>
      <c r="AX12" s="369"/>
      <c r="AY12" s="369"/>
      <c r="AZ12" s="369"/>
      <c r="BA12" s="35"/>
      <c r="BB12" s="35"/>
      <c r="BC12" s="32"/>
      <c r="BD12" s="32"/>
      <c r="BE12" s="165"/>
      <c r="BF12" s="165"/>
    </row>
    <row r="13" spans="1:61" s="173" customFormat="1" ht="30" customHeight="1" thickBot="1">
      <c r="A13" s="194" t="str">
        <f>'P.V  Juin'!A12</f>
        <v>N°</v>
      </c>
      <c r="B13" s="194" t="str">
        <f>'P.V  Juin'!B12</f>
        <v>Matricule</v>
      </c>
      <c r="C13" s="194" t="str">
        <f>'P.V  Juin'!C12</f>
        <v>Nom</v>
      </c>
      <c r="D13" s="194" t="str">
        <f>'P.V  Juin'!D12</f>
        <v>Prénom</v>
      </c>
      <c r="E13" s="194" t="str">
        <f>'P.V  Juin'!E12</f>
        <v>Date de nais</v>
      </c>
      <c r="F13" s="195" t="str">
        <f>'P.V  Juin'!F12</f>
        <v>Lieu de nais</v>
      </c>
      <c r="G13" s="196" t="str">
        <f>'P.V  Juin'!G12</f>
        <v>DCI</v>
      </c>
      <c r="H13" s="197" t="str">
        <f>'P.V  Juin'!H12</f>
        <v>CR</v>
      </c>
      <c r="I13" s="198" t="str">
        <f>'P.V  Juin'!I12</f>
        <v>DCA</v>
      </c>
      <c r="J13" s="199" t="str">
        <f>'P.V  Juin'!J12</f>
        <v>CR</v>
      </c>
      <c r="K13" s="196" t="str">
        <f>'P.V  Juin'!K12</f>
        <v>DIE</v>
      </c>
      <c r="L13" s="197" t="str">
        <f>'P.V  Juin'!L12</f>
        <v>CR</v>
      </c>
      <c r="M13" s="200" t="str">
        <f>'P.V  Juin'!M12</f>
        <v>MUEFA1</v>
      </c>
      <c r="N13" s="201" t="str">
        <f>'P.V  Juin'!N12</f>
        <v>CR</v>
      </c>
      <c r="O13" s="196" t="str">
        <f>'P.V  Juin'!O12</f>
        <v>DINV</v>
      </c>
      <c r="P13" s="197" t="str">
        <f>'P.V  Juin'!P12</f>
        <v>CR</v>
      </c>
      <c r="Q13" s="198" t="str">
        <f>'P.V  Juin'!Q12</f>
        <v>DDOM</v>
      </c>
      <c r="R13" s="199" t="str">
        <f>'P.V  Juin'!R12</f>
        <v>CR</v>
      </c>
      <c r="S13" s="196" t="str">
        <f>'P.V  Juin'!S12</f>
        <v>MUFB1</v>
      </c>
      <c r="T13" s="201" t="str">
        <f>'P.V  Juin'!T12</f>
        <v>CR</v>
      </c>
      <c r="U13" s="202" t="str">
        <f>'P.V  Juin'!U12</f>
        <v>LE</v>
      </c>
      <c r="V13" s="199" t="str">
        <f>'P.V  Juin'!V12</f>
        <v>CR</v>
      </c>
      <c r="W13" s="196" t="str">
        <f>'P.V  Juin'!W12</f>
        <v>MUD1</v>
      </c>
      <c r="X13" s="201" t="str">
        <f>'P.V  Juin'!X12</f>
        <v>CR</v>
      </c>
      <c r="Y13" s="203" t="str">
        <f>'P.V  Juin'!Y12</f>
        <v>DASS</v>
      </c>
      <c r="Z13" s="199" t="str">
        <f>'P.V  Juin'!Z12</f>
        <v>CR</v>
      </c>
      <c r="AA13" s="196" t="str">
        <f>'P.V  Juin'!AA12</f>
        <v>MUT1</v>
      </c>
      <c r="AB13" s="197" t="str">
        <f>'P.V  Juin'!AB12</f>
        <v>CR</v>
      </c>
      <c r="AC13" s="199" t="str">
        <f>'P.V  Juin'!AC12</f>
        <v>M S1</v>
      </c>
      <c r="AD13" s="196" t="str">
        <f>'P.V  Juin'!AD12</f>
        <v>CR</v>
      </c>
      <c r="AE13" s="207" t="str">
        <f>'P.V  Juin'!AE12</f>
        <v>Décision</v>
      </c>
      <c r="AF13" s="204" t="str">
        <f>'P.V  Juin'!AF12</f>
        <v>DAC</v>
      </c>
      <c r="AG13" s="161">
        <f>'P.V  Juin'!AG12</f>
        <v>0</v>
      </c>
      <c r="AH13" s="161" t="str">
        <f>'P.V  Juin'!AH12</f>
        <v>D.Imm</v>
      </c>
      <c r="AI13" s="161">
        <f>'P.V  Juin'!AI12</f>
        <v>0</v>
      </c>
      <c r="AJ13" s="161" t="str">
        <f>'P.V  Juin'!AJ12</f>
        <v>DCF</v>
      </c>
      <c r="AK13" s="161">
        <f>'P.V  Juin'!AK12</f>
        <v>0</v>
      </c>
      <c r="AL13" s="161" t="str">
        <f>'P.V  Juin'!AL12</f>
        <v>MUEFA2</v>
      </c>
      <c r="AM13" s="161">
        <f>'P.V  Juin'!AM12</f>
        <v>0</v>
      </c>
      <c r="AN13" s="161" t="str">
        <f>'P.V  Juin'!AN12</f>
        <v>DCA</v>
      </c>
      <c r="AO13" s="161">
        <f>'P.V  Juin'!AO12</f>
        <v>0</v>
      </c>
      <c r="AP13" s="161" t="str">
        <f>'P.V  Juin'!AP12</f>
        <v>CF</v>
      </c>
      <c r="AQ13" s="161">
        <f>'P.V  Juin'!AQ12</f>
        <v>0</v>
      </c>
      <c r="AR13" s="161" t="str">
        <f>'P.V  Juin'!AR12</f>
        <v>MUEFB2</v>
      </c>
      <c r="AS13" s="161">
        <f>'P.V  Juin'!AS12</f>
        <v>0</v>
      </c>
      <c r="AT13" s="161" t="str">
        <f>'P.V  Juin'!AT12</f>
        <v>LE</v>
      </c>
      <c r="AU13" s="161">
        <f>'P.V  Juin'!AU12</f>
        <v>0</v>
      </c>
      <c r="AV13" s="161" t="str">
        <f>'P.V  Juin'!AV12</f>
        <v>MUED2</v>
      </c>
      <c r="AW13" s="161">
        <f>'P.V  Juin'!AW12</f>
        <v>0</v>
      </c>
      <c r="AX13" s="161" t="str">
        <f>'P.V  Juin'!AX12</f>
        <v>MARD</v>
      </c>
      <c r="AY13" s="161">
        <f>'P.V  Juin'!AY12</f>
        <v>0</v>
      </c>
      <c r="AZ13" s="161" t="str">
        <f>'P.V  Juin'!AZ12</f>
        <v>MUET2</v>
      </c>
      <c r="BA13" s="161">
        <f>'P.V  Juin'!BA12</f>
        <v>0</v>
      </c>
      <c r="BB13" s="194" t="str">
        <f>'P.V  Juin'!BB12</f>
        <v>M S2</v>
      </c>
      <c r="BC13" s="194" t="str">
        <f>'P.V  Juin'!BC12</f>
        <v>CR</v>
      </c>
      <c r="BD13" s="194" t="str">
        <f>'P.V  Juin'!BD12</f>
        <v>MG</v>
      </c>
      <c r="BE13" s="194" t="str">
        <f>'P.V  Juin'!BE12</f>
        <v>C A</v>
      </c>
      <c r="BF13" s="250" t="s">
        <v>219</v>
      </c>
      <c r="BG13" s="207" t="str">
        <f>'P.V  Juin'!BF12</f>
        <v>Décision</v>
      </c>
      <c r="BH13" s="207" t="s">
        <v>211</v>
      </c>
      <c r="BI13" s="207" t="s">
        <v>212</v>
      </c>
    </row>
    <row r="14" spans="1:61" s="52" customFormat="1" ht="22.5" customHeight="1">
      <c r="A14" s="229">
        <f>'P.V  Juin'!A13</f>
        <v>1</v>
      </c>
      <c r="B14" s="230" t="str">
        <f>'P.V  Juin'!B13</f>
        <v>08J967</v>
      </c>
      <c r="C14" s="230" t="str">
        <f>'P.V  Juin'!C13</f>
        <v>ABDERRAHMANE</v>
      </c>
      <c r="D14" s="230" t="str">
        <f>'P.V  Juin'!D13</f>
        <v>Mohamed</v>
      </c>
      <c r="E14" s="231" t="str">
        <f>'P.V  Juin'!E13</f>
        <v>15/10/1989</v>
      </c>
      <c r="F14" s="231" t="str">
        <f>'P.V  Juin'!F13</f>
        <v>BEJAIA</v>
      </c>
      <c r="G14" s="232">
        <f>'P.V  Juin'!G13</f>
        <v>7</v>
      </c>
      <c r="H14" s="233">
        <f>'P.V  Juin'!H13</f>
        <v>0</v>
      </c>
      <c r="I14" s="223">
        <f>'P.V  Juin'!I13</f>
        <v>10.166666666666666</v>
      </c>
      <c r="J14" s="233">
        <f>'P.V  Juin'!J13</f>
        <v>6</v>
      </c>
      <c r="K14" s="223">
        <f>'P.V  Juin'!K13</f>
        <v>11.666666666666666</v>
      </c>
      <c r="L14" s="233">
        <f>'P.V  Juin'!L13</f>
        <v>6</v>
      </c>
      <c r="M14" s="223">
        <f>'P.V  Juin'!M13</f>
        <v>9.6111111111111089</v>
      </c>
      <c r="N14" s="234">
        <f>'P.V  Juin'!N13</f>
        <v>12</v>
      </c>
      <c r="O14" s="223">
        <f>'P.V  Juin'!O13</f>
        <v>16.5</v>
      </c>
      <c r="P14" s="233">
        <f>'P.V  Juin'!P13</f>
        <v>3</v>
      </c>
      <c r="Q14" s="223">
        <f>'P.V  Juin'!Q13</f>
        <v>11.5</v>
      </c>
      <c r="R14" s="233">
        <f>'P.V  Juin'!R13</f>
        <v>3</v>
      </c>
      <c r="S14" s="223">
        <f>'P.V  Juin'!S13</f>
        <v>14</v>
      </c>
      <c r="T14" s="234">
        <f>'P.V  Juin'!T13</f>
        <v>6</v>
      </c>
      <c r="U14" s="223">
        <f>'P.V  Juin'!U13</f>
        <v>16</v>
      </c>
      <c r="V14" s="233">
        <f>'P.V  Juin'!V13</f>
        <v>3</v>
      </c>
      <c r="W14" s="223">
        <f>'P.V  Juin'!W13</f>
        <v>16</v>
      </c>
      <c r="X14" s="234">
        <f>'P.V  Juin'!X13</f>
        <v>3</v>
      </c>
      <c r="Y14" s="223">
        <f>'P.V  Juin'!Y13</f>
        <v>8</v>
      </c>
      <c r="Z14" s="233">
        <f>'P.V  Juin'!Z13</f>
        <v>0</v>
      </c>
      <c r="AA14" s="223">
        <f>'P.V  Juin'!AA13</f>
        <v>8</v>
      </c>
      <c r="AB14" s="233">
        <f>'P.V  Juin'!AB13</f>
        <v>0</v>
      </c>
      <c r="AC14" s="223">
        <f>'P.V  Juin'!AC13</f>
        <v>10.966666666666665</v>
      </c>
      <c r="AD14" s="225">
        <f>'P.V  Juin'!AD13</f>
        <v>30</v>
      </c>
      <c r="AE14" s="224" t="str">
        <f>'P.V  Juin'!AE13</f>
        <v>Admis(e)</v>
      </c>
      <c r="AF14" s="238">
        <f>'P.V  Juin'!AF13</f>
        <v>12.833333333333334</v>
      </c>
      <c r="AG14" s="234">
        <f>'P.V  Juin'!AG13</f>
        <v>6</v>
      </c>
      <c r="AH14" s="235">
        <f>'P.V  Juin'!AH13</f>
        <v>14.833333333333334</v>
      </c>
      <c r="AI14" s="234">
        <f>'P.V  Juin'!AI13</f>
        <v>6</v>
      </c>
      <c r="AJ14" s="235">
        <f>'P.V  Juin'!AJ13</f>
        <v>13.75</v>
      </c>
      <c r="AK14" s="234">
        <f>'P.V  Juin'!AK13</f>
        <v>6</v>
      </c>
      <c r="AL14" s="235">
        <f>'P.V  Juin'!AL13</f>
        <v>13.805555555555557</v>
      </c>
      <c r="AM14" s="234">
        <f>'P.V  Juin'!AM13</f>
        <v>18</v>
      </c>
      <c r="AN14" s="235">
        <f>'P.V  Juin'!AN13</f>
        <v>18.5</v>
      </c>
      <c r="AO14" s="234">
        <f>'P.V  Juin'!AO13</f>
        <v>3</v>
      </c>
      <c r="AP14" s="235">
        <f>'P.V  Juin'!AP13</f>
        <v>17.5</v>
      </c>
      <c r="AQ14" s="234">
        <f>'P.V  Juin'!AQ13</f>
        <v>3</v>
      </c>
      <c r="AR14" s="235">
        <f>'P.V  Juin'!AR13</f>
        <v>18</v>
      </c>
      <c r="AS14" s="234">
        <f>'P.V  Juin'!AS13</f>
        <v>6</v>
      </c>
      <c r="AT14" s="235">
        <f>'P.V  Juin'!AT13</f>
        <v>14</v>
      </c>
      <c r="AU14" s="234">
        <f>'P.V  Juin'!AU13</f>
        <v>3</v>
      </c>
      <c r="AV14" s="235">
        <f>'P.V  Juin'!AV13</f>
        <v>14</v>
      </c>
      <c r="AW14" s="234">
        <f>'P.V  Juin'!AW13</f>
        <v>3</v>
      </c>
      <c r="AX14" s="235">
        <f>'P.V  Juin'!AX13</f>
        <v>15.5</v>
      </c>
      <c r="AY14" s="234">
        <f>'P.V  Juin'!AY13</f>
        <v>3</v>
      </c>
      <c r="AZ14" s="235">
        <f>'P.V  Juin'!AZ13</f>
        <v>15.5</v>
      </c>
      <c r="BA14" s="234">
        <f>'P.V  Juin'!BA13</f>
        <v>3</v>
      </c>
      <c r="BB14" s="236">
        <f>'P.V  Juin'!BB13</f>
        <v>14.833333333333334</v>
      </c>
      <c r="BC14" s="237">
        <f>'P.V  Juin'!BC13</f>
        <v>30</v>
      </c>
      <c r="BD14" s="235">
        <f>'P.V  Juin'!BD13</f>
        <v>12.899999999999999</v>
      </c>
      <c r="BE14" s="238">
        <f>'P.V  Juin'!BE13</f>
        <v>60</v>
      </c>
      <c r="BF14" s="222">
        <f>(BB14+AC14)/2</f>
        <v>12.899999999999999</v>
      </c>
      <c r="BG14" s="224" t="str">
        <f>'P.V  Juin'!BF13</f>
        <v>Admis(e)</v>
      </c>
      <c r="BH14" s="52" t="str">
        <f>'P.V  Juin'!BG13</f>
        <v>Normale</v>
      </c>
      <c r="BI14" s="52">
        <f>'P.V  Juin'!BH13</f>
        <v>0</v>
      </c>
    </row>
    <row r="15" spans="1:61" s="52" customFormat="1" ht="22.5" customHeight="1">
      <c r="A15" s="239">
        <f>'P.V  Juin'!A14</f>
        <v>2</v>
      </c>
      <c r="B15" s="230" t="str">
        <f>'P.V  Juin'!B14</f>
        <v>10DR258</v>
      </c>
      <c r="C15" s="230" t="str">
        <f>'P.V  Juin'!C14</f>
        <v>ACHOUI</v>
      </c>
      <c r="D15" s="230" t="str">
        <f>'P.V  Juin'!D14</f>
        <v>Tahar</v>
      </c>
      <c r="E15" s="231" t="str">
        <f>'P.V  Juin'!E14</f>
        <v>19/10/1989</v>
      </c>
      <c r="F15" s="231" t="str">
        <f>'P.V  Juin'!F14</f>
        <v>Sidi aich</v>
      </c>
      <c r="G15" s="232" t="e">
        <f>'P.V  Juin'!G14</f>
        <v>#VALUE!</v>
      </c>
      <c r="H15" s="233" t="e">
        <f>'P.V  Juin'!H14</f>
        <v>#VALUE!</v>
      </c>
      <c r="I15" s="223" t="e">
        <f>'P.V  Juin'!I14</f>
        <v>#VALUE!</v>
      </c>
      <c r="J15" s="233" t="e">
        <f>'P.V  Juin'!J14</f>
        <v>#VALUE!</v>
      </c>
      <c r="K15" s="223" t="str">
        <f>'P.V  Juin'!K14</f>
        <v>Exclu</v>
      </c>
      <c r="L15" s="233">
        <f>'P.V  Juin'!L14</f>
        <v>6</v>
      </c>
      <c r="M15" s="223" t="e">
        <f>'P.V  Juin'!M14</f>
        <v>#VALUE!</v>
      </c>
      <c r="N15" s="234" t="e">
        <f>'P.V  Juin'!N14</f>
        <v>#VALUE!</v>
      </c>
      <c r="O15" s="223">
        <f>'P.V  Juin'!O14</f>
        <v>4</v>
      </c>
      <c r="P15" s="233">
        <f>'P.V  Juin'!P14</f>
        <v>0</v>
      </c>
      <c r="Q15" s="223">
        <f>'P.V  Juin'!Q14</f>
        <v>1</v>
      </c>
      <c r="R15" s="233">
        <f>'P.V  Juin'!R14</f>
        <v>0</v>
      </c>
      <c r="S15" s="223">
        <f>'P.V  Juin'!S14</f>
        <v>2.5</v>
      </c>
      <c r="T15" s="234">
        <f>'P.V  Juin'!T14</f>
        <v>0</v>
      </c>
      <c r="U15" s="223" t="str">
        <f>'P.V  Juin'!U14</f>
        <v>\</v>
      </c>
      <c r="V15" s="233">
        <f>'P.V  Juin'!V14</f>
        <v>3</v>
      </c>
      <c r="W15" s="223" t="str">
        <f>'P.V  Juin'!W14</f>
        <v>\</v>
      </c>
      <c r="X15" s="234">
        <f>'P.V  Juin'!X14</f>
        <v>3</v>
      </c>
      <c r="Y15" s="223">
        <f>'P.V  Juin'!Y14</f>
        <v>0</v>
      </c>
      <c r="Z15" s="233">
        <f>'P.V  Juin'!Z14</f>
        <v>0</v>
      </c>
      <c r="AA15" s="223">
        <f>'P.V  Juin'!AA14</f>
        <v>0</v>
      </c>
      <c r="AB15" s="233">
        <f>'P.V  Juin'!AB14</f>
        <v>0</v>
      </c>
      <c r="AC15" s="223" t="e">
        <f>'P.V  Juin'!AC14</f>
        <v>#VALUE!</v>
      </c>
      <c r="AD15" s="225" t="e">
        <f>'P.V  Juin'!AD14</f>
        <v>#VALUE!</v>
      </c>
      <c r="AE15" s="224" t="e">
        <f>'P.V  Juin'!AE14</f>
        <v>#VALUE!</v>
      </c>
      <c r="AF15" s="238" t="e">
        <f>'P.V  Juin'!AF14</f>
        <v>#VALUE!</v>
      </c>
      <c r="AG15" s="234" t="e">
        <f>'P.V  Juin'!AG14</f>
        <v>#VALUE!</v>
      </c>
      <c r="AH15" s="235" t="str">
        <f>'P.V  Juin'!AH14</f>
        <v>Exclu</v>
      </c>
      <c r="AI15" s="234">
        <f>'P.V  Juin'!AI14</f>
        <v>6</v>
      </c>
      <c r="AJ15" s="235" t="e">
        <f>'P.V  Juin'!AJ14</f>
        <v>#VALUE!</v>
      </c>
      <c r="AK15" s="234" t="e">
        <f>'P.V  Juin'!AK14</f>
        <v>#VALUE!</v>
      </c>
      <c r="AL15" s="235" t="e">
        <f>'P.V  Juin'!AL14</f>
        <v>#VALUE!</v>
      </c>
      <c r="AM15" s="234" t="e">
        <f>'P.V  Juin'!AM14</f>
        <v>#VALUE!</v>
      </c>
      <c r="AN15" s="235" t="str">
        <f>'P.V  Juin'!AN14</f>
        <v>ABS</v>
      </c>
      <c r="AO15" s="234">
        <f>'P.V  Juin'!AO14</f>
        <v>3</v>
      </c>
      <c r="AP15" s="235" t="str">
        <f>'P.V  Juin'!AP14</f>
        <v>\</v>
      </c>
      <c r="AQ15" s="234">
        <f>'P.V  Juin'!AQ14</f>
        <v>3</v>
      </c>
      <c r="AR15" s="235" t="e">
        <f>'P.V  Juin'!AR14</f>
        <v>#VALUE!</v>
      </c>
      <c r="AS15" s="234" t="e">
        <f>'P.V  Juin'!AS14</f>
        <v>#VALUE!</v>
      </c>
      <c r="AT15" s="235" t="str">
        <f>'P.V  Juin'!AT14</f>
        <v>Exclu</v>
      </c>
      <c r="AU15" s="234">
        <f>'P.V  Juin'!AU14</f>
        <v>3</v>
      </c>
      <c r="AV15" s="235" t="str">
        <f>'P.V  Juin'!AV14</f>
        <v>Exclu</v>
      </c>
      <c r="AW15" s="234">
        <f>'P.V  Juin'!AW14</f>
        <v>3</v>
      </c>
      <c r="AX15" s="235" t="str">
        <f>'P.V  Juin'!AX14</f>
        <v>ABS</v>
      </c>
      <c r="AY15" s="234">
        <f>'P.V  Juin'!AY14</f>
        <v>3</v>
      </c>
      <c r="AZ15" s="235" t="str">
        <f>'P.V  Juin'!AZ14</f>
        <v>ABS</v>
      </c>
      <c r="BA15" s="234">
        <f>'P.V  Juin'!BA14</f>
        <v>3</v>
      </c>
      <c r="BB15" s="236" t="e">
        <f>'P.V  Juin'!BB14</f>
        <v>#VALUE!</v>
      </c>
      <c r="BC15" s="237" t="e">
        <f>'P.V  Juin'!BC14</f>
        <v>#VALUE!</v>
      </c>
      <c r="BD15" s="235" t="e">
        <f>'P.V  Juin'!BD14</f>
        <v>#VALUE!</v>
      </c>
      <c r="BE15" s="238" t="e">
        <f>'P.V  Juin'!BE14</f>
        <v>#VALUE!</v>
      </c>
      <c r="BF15" s="222" t="e">
        <f t="shared" ref="BF15:BF46" si="0">(BB15+AC15)/2</f>
        <v>#VALUE!</v>
      </c>
      <c r="BG15" s="224" t="str">
        <f>'P.V  Juin'!BF14</f>
        <v>ABD</v>
      </c>
      <c r="BH15" s="52">
        <f>'P.V  Juin'!BG14</f>
        <v>0</v>
      </c>
      <c r="BI15" s="52">
        <f>'P.V  Juin'!BH14</f>
        <v>0</v>
      </c>
    </row>
    <row r="16" spans="1:61" s="52" customFormat="1" ht="22.5" customHeight="1">
      <c r="A16" s="239">
        <f>'P.V  Juin'!A15</f>
        <v>3</v>
      </c>
      <c r="B16" s="230" t="str">
        <f>'P.V  Juin'!B15</f>
        <v>095048866</v>
      </c>
      <c r="C16" s="230" t="str">
        <f>'P.V  Juin'!C15</f>
        <v>ARFOUNI</v>
      </c>
      <c r="D16" s="230" t="str">
        <f>'P.V  Juin'!D15</f>
        <v>Toufik</v>
      </c>
      <c r="E16" s="231" t="str">
        <f>'P.V  Juin'!E15</f>
        <v>24/01/1989</v>
      </c>
      <c r="F16" s="231" t="str">
        <f>'P.V  Juin'!F15</f>
        <v>Harbil</v>
      </c>
      <c r="G16" s="232" t="e">
        <f>'P.V  Juin'!G15</f>
        <v>#VALUE!</v>
      </c>
      <c r="H16" s="233" t="e">
        <f>'P.V  Juin'!H15</f>
        <v>#VALUE!</v>
      </c>
      <c r="I16" s="223">
        <f>'P.V  Juin'!I15</f>
        <v>3.6666666666666665</v>
      </c>
      <c r="J16" s="233">
        <f>'P.V  Juin'!J15</f>
        <v>0</v>
      </c>
      <c r="K16" s="223" t="e">
        <f>'P.V  Juin'!K15</f>
        <v>#VALUE!</v>
      </c>
      <c r="L16" s="233" t="e">
        <f>'P.V  Juin'!L15</f>
        <v>#VALUE!</v>
      </c>
      <c r="M16" s="223" t="e">
        <f>'P.V  Juin'!M15</f>
        <v>#VALUE!</v>
      </c>
      <c r="N16" s="234" t="e">
        <f>'P.V  Juin'!N15</f>
        <v>#VALUE!</v>
      </c>
      <c r="O16" s="223">
        <f>'P.V  Juin'!O15</f>
        <v>8</v>
      </c>
      <c r="P16" s="233">
        <f>'P.V  Juin'!P15</f>
        <v>0</v>
      </c>
      <c r="Q16" s="223">
        <f>'P.V  Juin'!Q15</f>
        <v>6.5</v>
      </c>
      <c r="R16" s="233">
        <f>'P.V  Juin'!R15</f>
        <v>0</v>
      </c>
      <c r="S16" s="223">
        <f>'P.V  Juin'!S15</f>
        <v>7.25</v>
      </c>
      <c r="T16" s="234">
        <f>'P.V  Juin'!T15</f>
        <v>0</v>
      </c>
      <c r="U16" s="223">
        <f>'P.V  Juin'!U15</f>
        <v>12.5</v>
      </c>
      <c r="V16" s="233">
        <f>'P.V  Juin'!V15</f>
        <v>3</v>
      </c>
      <c r="W16" s="223">
        <f>'P.V  Juin'!W15</f>
        <v>12.5</v>
      </c>
      <c r="X16" s="234">
        <f>'P.V  Juin'!X15</f>
        <v>3</v>
      </c>
      <c r="Y16" s="223" t="str">
        <f>'P.V  Juin'!Y15</f>
        <v>\</v>
      </c>
      <c r="Z16" s="233">
        <f>'P.V  Juin'!Z15</f>
        <v>3</v>
      </c>
      <c r="AA16" s="223" t="str">
        <f>'P.V  Juin'!AA15</f>
        <v>\</v>
      </c>
      <c r="AB16" s="233">
        <f>'P.V  Juin'!AB15</f>
        <v>3</v>
      </c>
      <c r="AC16" s="223" t="e">
        <f>'P.V  Juin'!AC15</f>
        <v>#VALUE!</v>
      </c>
      <c r="AD16" s="225" t="e">
        <f>'P.V  Juin'!AD15</f>
        <v>#VALUE!</v>
      </c>
      <c r="AE16" s="224" t="e">
        <f>'P.V  Juin'!AE15</f>
        <v>#VALUE!</v>
      </c>
      <c r="AF16" s="238" t="str">
        <f>'P.V  Juin'!AF15</f>
        <v>Exclu</v>
      </c>
      <c r="AG16" s="234">
        <f>'P.V  Juin'!AG15</f>
        <v>6</v>
      </c>
      <c r="AH16" s="235" t="str">
        <f>'P.V  Juin'!AH15</f>
        <v>Exclu</v>
      </c>
      <c r="AI16" s="234">
        <f>'P.V  Juin'!AI15</f>
        <v>6</v>
      </c>
      <c r="AJ16" s="235" t="e">
        <f>'P.V  Juin'!AJ15</f>
        <v>#VALUE!</v>
      </c>
      <c r="AK16" s="234" t="e">
        <f>'P.V  Juin'!AK15</f>
        <v>#VALUE!</v>
      </c>
      <c r="AL16" s="235" t="e">
        <f>'P.V  Juin'!AL15</f>
        <v>#VALUE!</v>
      </c>
      <c r="AM16" s="234" t="e">
        <f>'P.V  Juin'!AM15</f>
        <v>#VALUE!</v>
      </c>
      <c r="AN16" s="235" t="str">
        <f>'P.V  Juin'!AN15</f>
        <v>ABS</v>
      </c>
      <c r="AO16" s="234">
        <f>'P.V  Juin'!AO15</f>
        <v>3</v>
      </c>
      <c r="AP16" s="235" t="str">
        <f>'P.V  Juin'!AP15</f>
        <v>\</v>
      </c>
      <c r="AQ16" s="234">
        <f>'P.V  Juin'!AQ15</f>
        <v>3</v>
      </c>
      <c r="AR16" s="235" t="e">
        <f>'P.V  Juin'!AR15</f>
        <v>#VALUE!</v>
      </c>
      <c r="AS16" s="234" t="e">
        <f>'P.V  Juin'!AS15</f>
        <v>#VALUE!</v>
      </c>
      <c r="AT16" s="235" t="str">
        <f>'P.V  Juin'!AT15</f>
        <v>Exclu</v>
      </c>
      <c r="AU16" s="234">
        <f>'P.V  Juin'!AU15</f>
        <v>3</v>
      </c>
      <c r="AV16" s="235" t="str">
        <f>'P.V  Juin'!AV15</f>
        <v>Exclu</v>
      </c>
      <c r="AW16" s="234">
        <f>'P.V  Juin'!AW15</f>
        <v>3</v>
      </c>
      <c r="AX16" s="235" t="str">
        <f>'P.V  Juin'!AX15</f>
        <v>ABS</v>
      </c>
      <c r="AY16" s="234">
        <f>'P.V  Juin'!AY15</f>
        <v>3</v>
      </c>
      <c r="AZ16" s="235" t="str">
        <f>'P.V  Juin'!AZ15</f>
        <v>ABS</v>
      </c>
      <c r="BA16" s="234">
        <f>'P.V  Juin'!BA15</f>
        <v>3</v>
      </c>
      <c r="BB16" s="236" t="e">
        <f>'P.V  Juin'!BB15</f>
        <v>#VALUE!</v>
      </c>
      <c r="BC16" s="237" t="e">
        <f>'P.V  Juin'!BC15</f>
        <v>#VALUE!</v>
      </c>
      <c r="BD16" s="235" t="e">
        <f>'P.V  Juin'!BD15</f>
        <v>#VALUE!</v>
      </c>
      <c r="BE16" s="238" t="e">
        <f>'P.V  Juin'!BE15</f>
        <v>#VALUE!</v>
      </c>
      <c r="BF16" s="222" t="e">
        <f t="shared" si="0"/>
        <v>#VALUE!</v>
      </c>
      <c r="BG16" s="224" t="str">
        <f>'P.V  Juin'!BF15</f>
        <v>ABD</v>
      </c>
      <c r="BH16" s="52">
        <f>'P.V  Juin'!BG15</f>
        <v>0</v>
      </c>
      <c r="BI16" s="52">
        <f>'P.V  Juin'!BH15</f>
        <v>0</v>
      </c>
    </row>
    <row r="17" spans="1:61" s="52" customFormat="1" ht="22.5" customHeight="1">
      <c r="A17" s="239">
        <f>'P.V  Juin'!A16</f>
        <v>4</v>
      </c>
      <c r="B17" s="230" t="str">
        <f>'P.V  Juin'!B16</f>
        <v>09J286</v>
      </c>
      <c r="C17" s="230" t="str">
        <f>'P.V  Juin'!C16</f>
        <v>BEDDAR</v>
      </c>
      <c r="D17" s="230" t="str">
        <f>'P.V  Juin'!D16</f>
        <v>Abderrazak</v>
      </c>
      <c r="E17" s="231" t="str">
        <f>'P.V  Juin'!E16</f>
        <v>08/10/1987</v>
      </c>
      <c r="F17" s="231" t="str">
        <f>'P.V  Juin'!F16</f>
        <v>SEDDOUK</v>
      </c>
      <c r="G17" s="232">
        <f>'P.V  Juin'!G16</f>
        <v>12.166666666666666</v>
      </c>
      <c r="H17" s="233">
        <f>'P.V  Juin'!H16</f>
        <v>6</v>
      </c>
      <c r="I17" s="223">
        <f>'P.V  Juin'!I16</f>
        <v>6.666666666666667</v>
      </c>
      <c r="J17" s="233">
        <f>'P.V  Juin'!J16</f>
        <v>0</v>
      </c>
      <c r="K17" s="223">
        <f>'P.V  Juin'!K16</f>
        <v>8.3333333333333339</v>
      </c>
      <c r="L17" s="233">
        <f>'P.V  Juin'!L16</f>
        <v>0</v>
      </c>
      <c r="M17" s="223">
        <f>'P.V  Juin'!M16</f>
        <v>9.0555555555555554</v>
      </c>
      <c r="N17" s="234">
        <f>'P.V  Juin'!N16</f>
        <v>6</v>
      </c>
      <c r="O17" s="223">
        <f>'P.V  Juin'!O16</f>
        <v>8</v>
      </c>
      <c r="P17" s="233">
        <f>'P.V  Juin'!P16</f>
        <v>0</v>
      </c>
      <c r="Q17" s="223">
        <f>'P.V  Juin'!Q16</f>
        <v>10.5</v>
      </c>
      <c r="R17" s="233">
        <f>'P.V  Juin'!R16</f>
        <v>3</v>
      </c>
      <c r="S17" s="223">
        <f>'P.V  Juin'!S16</f>
        <v>9.25</v>
      </c>
      <c r="T17" s="234">
        <f>'P.V  Juin'!T16</f>
        <v>3</v>
      </c>
      <c r="U17" s="223">
        <f>'P.V  Juin'!U16</f>
        <v>15.5</v>
      </c>
      <c r="V17" s="233">
        <f>'P.V  Juin'!V16</f>
        <v>3</v>
      </c>
      <c r="W17" s="223">
        <f>'P.V  Juin'!W16</f>
        <v>15.5</v>
      </c>
      <c r="X17" s="234">
        <f>'P.V  Juin'!X16</f>
        <v>3</v>
      </c>
      <c r="Y17" s="223">
        <f>'P.V  Juin'!Y16</f>
        <v>2.5</v>
      </c>
      <c r="Z17" s="233">
        <f>'P.V  Juin'!Z16</f>
        <v>0</v>
      </c>
      <c r="AA17" s="223">
        <f>'P.V  Juin'!AA16</f>
        <v>2.5</v>
      </c>
      <c r="AB17" s="233">
        <f>'P.V  Juin'!AB16</f>
        <v>0</v>
      </c>
      <c r="AC17" s="223">
        <f>'P.V  Juin'!AC16</f>
        <v>9.0833333333333321</v>
      </c>
      <c r="AD17" s="225">
        <f>'P.V  Juin'!AD16</f>
        <v>12</v>
      </c>
      <c r="AE17" s="224" t="str">
        <f>'P.V  Juin'!AE16</f>
        <v>Rattrapage</v>
      </c>
      <c r="AF17" s="238" t="e">
        <f>'P.V  Juin'!AF16</f>
        <v>#VALUE!</v>
      </c>
      <c r="AG17" s="234" t="e">
        <f>'P.V  Juin'!AG16</f>
        <v>#VALUE!</v>
      </c>
      <c r="AH17" s="235">
        <f>'P.V  Juin'!AH16</f>
        <v>10</v>
      </c>
      <c r="AI17" s="234">
        <f>'P.V  Juin'!AI16</f>
        <v>6</v>
      </c>
      <c r="AJ17" s="235">
        <f>'P.V  Juin'!AJ16</f>
        <v>10.166666666666666</v>
      </c>
      <c r="AK17" s="234">
        <f>'P.V  Juin'!AK16</f>
        <v>6</v>
      </c>
      <c r="AL17" s="235" t="e">
        <f>'P.V  Juin'!AL16</f>
        <v>#VALUE!</v>
      </c>
      <c r="AM17" s="234" t="e">
        <f>'P.V  Juin'!AM16</f>
        <v>#VALUE!</v>
      </c>
      <c r="AN17" s="235" t="str">
        <f>'P.V  Juin'!AN16</f>
        <v>ABS</v>
      </c>
      <c r="AO17" s="234">
        <f>'P.V  Juin'!AO16</f>
        <v>3</v>
      </c>
      <c r="AP17" s="235" t="str">
        <f>'P.V  Juin'!AP16</f>
        <v>ABS</v>
      </c>
      <c r="AQ17" s="234">
        <f>'P.V  Juin'!AQ16</f>
        <v>3</v>
      </c>
      <c r="AR17" s="235" t="e">
        <f>'P.V  Juin'!AR16</f>
        <v>#VALUE!</v>
      </c>
      <c r="AS17" s="234" t="e">
        <f>'P.V  Juin'!AS16</f>
        <v>#VALUE!</v>
      </c>
      <c r="AT17" s="235">
        <f>'P.V  Juin'!AT16</f>
        <v>13</v>
      </c>
      <c r="AU17" s="234">
        <f>'P.V  Juin'!AU16</f>
        <v>3</v>
      </c>
      <c r="AV17" s="235">
        <f>'P.V  Juin'!AV16</f>
        <v>13</v>
      </c>
      <c r="AW17" s="234">
        <f>'P.V  Juin'!AW16</f>
        <v>3</v>
      </c>
      <c r="AX17" s="235">
        <f>'P.V  Juin'!AX16</f>
        <v>5</v>
      </c>
      <c r="AY17" s="234">
        <f>'P.V  Juin'!AY16</f>
        <v>0</v>
      </c>
      <c r="AZ17" s="235">
        <f>'P.V  Juin'!AZ16</f>
        <v>5</v>
      </c>
      <c r="BA17" s="234">
        <f>'P.V  Juin'!BA16</f>
        <v>0</v>
      </c>
      <c r="BB17" s="236" t="e">
        <f>'P.V  Juin'!BB16</f>
        <v>#VALUE!</v>
      </c>
      <c r="BC17" s="237" t="e">
        <f>'P.V  Juin'!BC16</f>
        <v>#VALUE!</v>
      </c>
      <c r="BD17" s="235" t="e">
        <f>'P.V  Juin'!BD16</f>
        <v>#VALUE!</v>
      </c>
      <c r="BE17" s="238" t="e">
        <f>'P.V  Juin'!BE16</f>
        <v>#VALUE!</v>
      </c>
      <c r="BF17" s="222" t="e">
        <f t="shared" si="0"/>
        <v>#VALUE!</v>
      </c>
      <c r="BG17" s="224" t="str">
        <f>'P.V  Juin'!BF16</f>
        <v>Rattrapage</v>
      </c>
      <c r="BH17" s="52">
        <f>'P.V  Juin'!BG16</f>
        <v>0</v>
      </c>
      <c r="BI17" s="52">
        <f>'P.V  Juin'!BH16</f>
        <v>0</v>
      </c>
    </row>
    <row r="18" spans="1:61" s="52" customFormat="1" ht="22.5" customHeight="1">
      <c r="A18" s="239">
        <f>'P.V  Juin'!A17</f>
        <v>5</v>
      </c>
      <c r="B18" s="230" t="str">
        <f>'P.V  Juin'!B17</f>
        <v>10J033</v>
      </c>
      <c r="C18" s="230" t="str">
        <f>'P.V  Juin'!C17</f>
        <v>BENAZZOUZ</v>
      </c>
      <c r="D18" s="230" t="str">
        <f>'P.V  Juin'!D17</f>
        <v>Abdelhalim</v>
      </c>
      <c r="E18" s="231" t="str">
        <f>'P.V  Juin'!E17</f>
        <v>18/01/1988</v>
      </c>
      <c r="F18" s="231" t="str">
        <f>'P.V  Juin'!F17</f>
        <v>SEDDOUK</v>
      </c>
      <c r="G18" s="232" t="e">
        <f>'P.V  Juin'!G17</f>
        <v>#VALUE!</v>
      </c>
      <c r="H18" s="233" t="e">
        <f>'P.V  Juin'!H17</f>
        <v>#VALUE!</v>
      </c>
      <c r="I18" s="223" t="str">
        <f>'P.V  Juin'!I17</f>
        <v>Exclu</v>
      </c>
      <c r="J18" s="233">
        <f>'P.V  Juin'!J17</f>
        <v>6</v>
      </c>
      <c r="K18" s="223" t="str">
        <f>'P.V  Juin'!K17</f>
        <v>Exclu</v>
      </c>
      <c r="L18" s="233">
        <f>'P.V  Juin'!L17</f>
        <v>6</v>
      </c>
      <c r="M18" s="223" t="e">
        <f>'P.V  Juin'!M17</f>
        <v>#VALUE!</v>
      </c>
      <c r="N18" s="234" t="e">
        <f>'P.V  Juin'!N17</f>
        <v>#VALUE!</v>
      </c>
      <c r="O18" s="223" t="str">
        <f>'P.V  Juin'!O17</f>
        <v>ABS</v>
      </c>
      <c r="P18" s="233">
        <f>'P.V  Juin'!P17</f>
        <v>3</v>
      </c>
      <c r="Q18" s="223" t="str">
        <f>'P.V  Juin'!Q17</f>
        <v>ABS</v>
      </c>
      <c r="R18" s="233">
        <f>'P.V  Juin'!R17</f>
        <v>3</v>
      </c>
      <c r="S18" s="223" t="e">
        <f>'P.V  Juin'!S17</f>
        <v>#VALUE!</v>
      </c>
      <c r="T18" s="234" t="e">
        <f>'P.V  Juin'!T17</f>
        <v>#VALUE!</v>
      </c>
      <c r="U18" s="223">
        <f>'P.V  Juin'!U17</f>
        <v>6</v>
      </c>
      <c r="V18" s="233">
        <f>'P.V  Juin'!V17</f>
        <v>0</v>
      </c>
      <c r="W18" s="223">
        <f>'P.V  Juin'!W17</f>
        <v>6</v>
      </c>
      <c r="X18" s="234">
        <f>'P.V  Juin'!X17</f>
        <v>0</v>
      </c>
      <c r="Y18" s="223" t="str">
        <f>'P.V  Juin'!Y17</f>
        <v>\</v>
      </c>
      <c r="Z18" s="233">
        <f>'P.V  Juin'!Z17</f>
        <v>3</v>
      </c>
      <c r="AA18" s="223" t="str">
        <f>'P.V  Juin'!AA17</f>
        <v>\</v>
      </c>
      <c r="AB18" s="233">
        <f>'P.V  Juin'!AB17</f>
        <v>3</v>
      </c>
      <c r="AC18" s="223" t="e">
        <f>'P.V  Juin'!AC17</f>
        <v>#VALUE!</v>
      </c>
      <c r="AD18" s="225" t="e">
        <f>'P.V  Juin'!AD17</f>
        <v>#VALUE!</v>
      </c>
      <c r="AE18" s="224" t="e">
        <f>'P.V  Juin'!AE17</f>
        <v>#VALUE!</v>
      </c>
      <c r="AF18" s="238" t="str">
        <f>'P.V  Juin'!AF17</f>
        <v>Exclu</v>
      </c>
      <c r="AG18" s="234">
        <f>'P.V  Juin'!AG17</f>
        <v>6</v>
      </c>
      <c r="AH18" s="235" t="str">
        <f>'P.V  Juin'!AH17</f>
        <v>Exclu</v>
      </c>
      <c r="AI18" s="234">
        <f>'P.V  Juin'!AI17</f>
        <v>6</v>
      </c>
      <c r="AJ18" s="235" t="e">
        <f>'P.V  Juin'!AJ17</f>
        <v>#VALUE!</v>
      </c>
      <c r="AK18" s="234" t="e">
        <f>'P.V  Juin'!AK17</f>
        <v>#VALUE!</v>
      </c>
      <c r="AL18" s="235" t="e">
        <f>'P.V  Juin'!AL17</f>
        <v>#VALUE!</v>
      </c>
      <c r="AM18" s="234" t="e">
        <f>'P.V  Juin'!AM17</f>
        <v>#VALUE!</v>
      </c>
      <c r="AN18" s="235" t="str">
        <f>'P.V  Juin'!AN17</f>
        <v>ABS</v>
      </c>
      <c r="AO18" s="234">
        <f>'P.V  Juin'!AO17</f>
        <v>3</v>
      </c>
      <c r="AP18" s="235" t="str">
        <f>'P.V  Juin'!AP17</f>
        <v>\</v>
      </c>
      <c r="AQ18" s="234">
        <f>'P.V  Juin'!AQ17</f>
        <v>3</v>
      </c>
      <c r="AR18" s="235" t="e">
        <f>'P.V  Juin'!AR17</f>
        <v>#VALUE!</v>
      </c>
      <c r="AS18" s="234" t="e">
        <f>'P.V  Juin'!AS17</f>
        <v>#VALUE!</v>
      </c>
      <c r="AT18" s="235" t="str">
        <f>'P.V  Juin'!AT17</f>
        <v>Exclu</v>
      </c>
      <c r="AU18" s="234">
        <f>'P.V  Juin'!AU17</f>
        <v>3</v>
      </c>
      <c r="AV18" s="235" t="str">
        <f>'P.V  Juin'!AV17</f>
        <v>Exclu</v>
      </c>
      <c r="AW18" s="234">
        <f>'P.V  Juin'!AW17</f>
        <v>3</v>
      </c>
      <c r="AX18" s="235" t="str">
        <f>'P.V  Juin'!AX17</f>
        <v>ABS</v>
      </c>
      <c r="AY18" s="234">
        <f>'P.V  Juin'!AY17</f>
        <v>3</v>
      </c>
      <c r="AZ18" s="235" t="str">
        <f>'P.V  Juin'!AZ17</f>
        <v>ABS</v>
      </c>
      <c r="BA18" s="234">
        <f>'P.V  Juin'!BA17</f>
        <v>3</v>
      </c>
      <c r="BB18" s="236" t="e">
        <f>'P.V  Juin'!BB17</f>
        <v>#VALUE!</v>
      </c>
      <c r="BC18" s="237" t="e">
        <f>'P.V  Juin'!BC17</f>
        <v>#VALUE!</v>
      </c>
      <c r="BD18" s="235" t="e">
        <f>'P.V  Juin'!BD17</f>
        <v>#VALUE!</v>
      </c>
      <c r="BE18" s="238" t="e">
        <f>'P.V  Juin'!BE17</f>
        <v>#VALUE!</v>
      </c>
      <c r="BF18" s="222" t="e">
        <f t="shared" si="0"/>
        <v>#VALUE!</v>
      </c>
      <c r="BG18" s="224" t="str">
        <f>'P.V  Juin'!BF17</f>
        <v>Rattrapage</v>
      </c>
      <c r="BH18" s="52">
        <f>'P.V  Juin'!BG17</f>
        <v>0</v>
      </c>
      <c r="BI18" s="52">
        <f>'P.V  Juin'!BH17</f>
        <v>0</v>
      </c>
    </row>
    <row r="19" spans="1:61" s="52" customFormat="1" ht="22.5" customHeight="1">
      <c r="A19" s="239">
        <f>'P.V  Juin'!A18</f>
        <v>6</v>
      </c>
      <c r="B19" s="230" t="str">
        <f>'P.V  Juin'!B18</f>
        <v>043014289</v>
      </c>
      <c r="C19" s="230" t="str">
        <f>'P.V  Juin'!C18</f>
        <v>BENLOUCIF</v>
      </c>
      <c r="D19" s="230" t="str">
        <f>'P.V  Juin'!D18</f>
        <v>Amine</v>
      </c>
      <c r="E19" s="231" t="str">
        <f>'P.V  Juin'!E18</f>
        <v>02/03/1985</v>
      </c>
      <c r="F19" s="231" t="str">
        <f>'P.V  Juin'!F18</f>
        <v>TICHY</v>
      </c>
      <c r="G19" s="232" t="e">
        <f>'P.V  Juin'!G18</f>
        <v>#VALUE!</v>
      </c>
      <c r="H19" s="233" t="e">
        <f>'P.V  Juin'!H18</f>
        <v>#VALUE!</v>
      </c>
      <c r="I19" s="223" t="str">
        <f>'P.V  Juin'!I18</f>
        <v>Exclu</v>
      </c>
      <c r="J19" s="233">
        <f>'P.V  Juin'!J18</f>
        <v>6</v>
      </c>
      <c r="K19" s="223" t="str">
        <f>'P.V  Juin'!K18</f>
        <v>Exclu</v>
      </c>
      <c r="L19" s="233">
        <f>'P.V  Juin'!L18</f>
        <v>6</v>
      </c>
      <c r="M19" s="223" t="e">
        <f>'P.V  Juin'!M18</f>
        <v>#VALUE!</v>
      </c>
      <c r="N19" s="234" t="e">
        <f>'P.V  Juin'!N18</f>
        <v>#VALUE!</v>
      </c>
      <c r="O19" s="223" t="str">
        <f>'P.V  Juin'!O18</f>
        <v>ABS</v>
      </c>
      <c r="P19" s="233">
        <f>'P.V  Juin'!P18</f>
        <v>3</v>
      </c>
      <c r="Q19" s="223" t="str">
        <f>'P.V  Juin'!Q18</f>
        <v>ABS</v>
      </c>
      <c r="R19" s="233">
        <f>'P.V  Juin'!R18</f>
        <v>3</v>
      </c>
      <c r="S19" s="223" t="e">
        <f>'P.V  Juin'!S18</f>
        <v>#VALUE!</v>
      </c>
      <c r="T19" s="234" t="e">
        <f>'P.V  Juin'!T18</f>
        <v>#VALUE!</v>
      </c>
      <c r="U19" s="223" t="str">
        <f>'P.V  Juin'!U18</f>
        <v>\</v>
      </c>
      <c r="V19" s="233">
        <f>'P.V  Juin'!V18</f>
        <v>3</v>
      </c>
      <c r="W19" s="223" t="str">
        <f>'P.V  Juin'!W18</f>
        <v>\</v>
      </c>
      <c r="X19" s="234">
        <f>'P.V  Juin'!X18</f>
        <v>3</v>
      </c>
      <c r="Y19" s="223" t="str">
        <f>'P.V  Juin'!Y18</f>
        <v>\</v>
      </c>
      <c r="Z19" s="233">
        <f>'P.V  Juin'!Z18</f>
        <v>3</v>
      </c>
      <c r="AA19" s="223" t="str">
        <f>'P.V  Juin'!AA18</f>
        <v>\</v>
      </c>
      <c r="AB19" s="233">
        <f>'P.V  Juin'!AB18</f>
        <v>3</v>
      </c>
      <c r="AC19" s="223" t="e">
        <f>'P.V  Juin'!AC18</f>
        <v>#VALUE!</v>
      </c>
      <c r="AD19" s="225" t="e">
        <f>'P.V  Juin'!AD18</f>
        <v>#VALUE!</v>
      </c>
      <c r="AE19" s="224" t="e">
        <f>'P.V  Juin'!AE18</f>
        <v>#VALUE!</v>
      </c>
      <c r="AF19" s="238" t="str">
        <f>'P.V  Juin'!AF18</f>
        <v>Exclu</v>
      </c>
      <c r="AG19" s="234">
        <f>'P.V  Juin'!AG18</f>
        <v>6</v>
      </c>
      <c r="AH19" s="235" t="str">
        <f>'P.V  Juin'!AH18</f>
        <v>Exclu</v>
      </c>
      <c r="AI19" s="234">
        <f>'P.V  Juin'!AI18</f>
        <v>6</v>
      </c>
      <c r="AJ19" s="235" t="e">
        <f>'P.V  Juin'!AJ18</f>
        <v>#VALUE!</v>
      </c>
      <c r="AK19" s="234" t="e">
        <f>'P.V  Juin'!AK18</f>
        <v>#VALUE!</v>
      </c>
      <c r="AL19" s="235" t="e">
        <f>'P.V  Juin'!AL18</f>
        <v>#VALUE!</v>
      </c>
      <c r="AM19" s="234" t="e">
        <f>'P.V  Juin'!AM18</f>
        <v>#VALUE!</v>
      </c>
      <c r="AN19" s="235" t="str">
        <f>'P.V  Juin'!AN18</f>
        <v>ABS</v>
      </c>
      <c r="AO19" s="234">
        <f>'P.V  Juin'!AO18</f>
        <v>3</v>
      </c>
      <c r="AP19" s="235" t="str">
        <f>'P.V  Juin'!AP18</f>
        <v>\</v>
      </c>
      <c r="AQ19" s="234">
        <f>'P.V  Juin'!AQ18</f>
        <v>3</v>
      </c>
      <c r="AR19" s="235" t="e">
        <f>'P.V  Juin'!AR18</f>
        <v>#VALUE!</v>
      </c>
      <c r="AS19" s="234" t="e">
        <f>'P.V  Juin'!AS18</f>
        <v>#VALUE!</v>
      </c>
      <c r="AT19" s="235" t="str">
        <f>'P.V  Juin'!AT18</f>
        <v>Exclu</v>
      </c>
      <c r="AU19" s="234">
        <f>'P.V  Juin'!AU18</f>
        <v>3</v>
      </c>
      <c r="AV19" s="235" t="str">
        <f>'P.V  Juin'!AV18</f>
        <v>Exclu</v>
      </c>
      <c r="AW19" s="234">
        <f>'P.V  Juin'!AW18</f>
        <v>3</v>
      </c>
      <c r="AX19" s="235" t="str">
        <f>'P.V  Juin'!AX18</f>
        <v>ABS</v>
      </c>
      <c r="AY19" s="234">
        <f>'P.V  Juin'!AY18</f>
        <v>3</v>
      </c>
      <c r="AZ19" s="235" t="str">
        <f>'P.V  Juin'!AZ18</f>
        <v>ABS</v>
      </c>
      <c r="BA19" s="234">
        <f>'P.V  Juin'!BA18</f>
        <v>3</v>
      </c>
      <c r="BB19" s="236" t="e">
        <f>'P.V  Juin'!BB18</f>
        <v>#VALUE!</v>
      </c>
      <c r="BC19" s="237" t="e">
        <f>'P.V  Juin'!BC18</f>
        <v>#VALUE!</v>
      </c>
      <c r="BD19" s="235" t="e">
        <f>'P.V  Juin'!BD18</f>
        <v>#VALUE!</v>
      </c>
      <c r="BE19" s="238" t="e">
        <f>'P.V  Juin'!BE18</f>
        <v>#VALUE!</v>
      </c>
      <c r="BF19" s="222" t="e">
        <f t="shared" si="0"/>
        <v>#VALUE!</v>
      </c>
      <c r="BG19" s="224" t="str">
        <f>'P.V  Juin'!BF18</f>
        <v>ABD</v>
      </c>
      <c r="BH19" s="52">
        <f>'P.V  Juin'!BG18</f>
        <v>0</v>
      </c>
      <c r="BI19" s="52">
        <f>'P.V  Juin'!BH18</f>
        <v>0</v>
      </c>
    </row>
    <row r="20" spans="1:61" s="52" customFormat="1" ht="22.5" customHeight="1">
      <c r="A20" s="239">
        <f>'P.V  Juin'!A19</f>
        <v>7</v>
      </c>
      <c r="B20" s="230" t="str">
        <f>'P.V  Juin'!B19</f>
        <v>11DR0620</v>
      </c>
      <c r="C20" s="230" t="str">
        <f>'P.V  Juin'!C19</f>
        <v>BENYAHIA</v>
      </c>
      <c r="D20" s="230" t="str">
        <f>'P.V  Juin'!D19</f>
        <v>Saida</v>
      </c>
      <c r="E20" s="231" t="str">
        <f>'P.V  Juin'!E19</f>
        <v>03/03/1990</v>
      </c>
      <c r="F20" s="231" t="str">
        <f>'P.V  Juin'!F19</f>
        <v>Bougaa</v>
      </c>
      <c r="G20" s="232">
        <f>'P.V  Juin'!G19</f>
        <v>12</v>
      </c>
      <c r="H20" s="233">
        <f>'P.V  Juin'!H19</f>
        <v>6</v>
      </c>
      <c r="I20" s="223">
        <f>'P.V  Juin'!I19</f>
        <v>5.666666666666667</v>
      </c>
      <c r="J20" s="233">
        <f>'P.V  Juin'!J19</f>
        <v>0</v>
      </c>
      <c r="K20" s="223">
        <f>'P.V  Juin'!K19</f>
        <v>10</v>
      </c>
      <c r="L20" s="233">
        <f>'P.V  Juin'!L19</f>
        <v>6</v>
      </c>
      <c r="M20" s="223">
        <f>'P.V  Juin'!M19</f>
        <v>9.2222222222222232</v>
      </c>
      <c r="N20" s="234">
        <f>'P.V  Juin'!N19</f>
        <v>12</v>
      </c>
      <c r="O20" s="223">
        <f>'P.V  Juin'!O19</f>
        <v>12</v>
      </c>
      <c r="P20" s="233">
        <f>'P.V  Juin'!P19</f>
        <v>3</v>
      </c>
      <c r="Q20" s="223">
        <f>'P.V  Juin'!Q19</f>
        <v>11</v>
      </c>
      <c r="R20" s="233">
        <f>'P.V  Juin'!R19</f>
        <v>3</v>
      </c>
      <c r="S20" s="223">
        <f>'P.V  Juin'!S19</f>
        <v>11.5</v>
      </c>
      <c r="T20" s="234">
        <f>'P.V  Juin'!T19</f>
        <v>6</v>
      </c>
      <c r="U20" s="223">
        <f>'P.V  Juin'!U19</f>
        <v>12</v>
      </c>
      <c r="V20" s="233">
        <f>'P.V  Juin'!V19</f>
        <v>3</v>
      </c>
      <c r="W20" s="223">
        <f>'P.V  Juin'!W19</f>
        <v>12</v>
      </c>
      <c r="X20" s="234">
        <f>'P.V  Juin'!X19</f>
        <v>3</v>
      </c>
      <c r="Y20" s="223">
        <f>'P.V  Juin'!Y19</f>
        <v>6</v>
      </c>
      <c r="Z20" s="233">
        <f>'P.V  Juin'!Z19</f>
        <v>0</v>
      </c>
      <c r="AA20" s="223">
        <f>'P.V  Juin'!AA19</f>
        <v>6</v>
      </c>
      <c r="AB20" s="233">
        <f>'P.V  Juin'!AB19</f>
        <v>0</v>
      </c>
      <c r="AC20" s="223">
        <f>'P.V  Juin'!AC19</f>
        <v>9.6333333333333346</v>
      </c>
      <c r="AD20" s="225">
        <f>'P.V  Juin'!AD19</f>
        <v>21</v>
      </c>
      <c r="AE20" s="224" t="str">
        <f>'P.V  Juin'!AE19</f>
        <v>Rattrapage</v>
      </c>
      <c r="AF20" s="238">
        <f>'P.V  Juin'!AF19</f>
        <v>13.67</v>
      </c>
      <c r="AG20" s="234">
        <f>'P.V  Juin'!AG19</f>
        <v>6</v>
      </c>
      <c r="AH20" s="235">
        <f>'P.V  Juin'!AH19</f>
        <v>8.33</v>
      </c>
      <c r="AI20" s="234">
        <f>'P.V  Juin'!AI19</f>
        <v>0</v>
      </c>
      <c r="AJ20" s="235">
        <f>'P.V  Juin'!AJ19</f>
        <v>10</v>
      </c>
      <c r="AK20" s="234">
        <f>'P.V  Juin'!AK19</f>
        <v>6</v>
      </c>
      <c r="AL20" s="235">
        <f>'P.V  Juin'!AL19</f>
        <v>10.666666666666666</v>
      </c>
      <c r="AM20" s="234">
        <f>'P.V  Juin'!AM19</f>
        <v>18</v>
      </c>
      <c r="AN20" s="235">
        <f>'P.V  Juin'!AN19</f>
        <v>5</v>
      </c>
      <c r="AO20" s="234">
        <f>'P.V  Juin'!AO19</f>
        <v>0</v>
      </c>
      <c r="AP20" s="235">
        <f>'P.V  Juin'!AP19</f>
        <v>12</v>
      </c>
      <c r="AQ20" s="234">
        <f>'P.V  Juin'!AQ19</f>
        <v>3</v>
      </c>
      <c r="AR20" s="235">
        <f>'P.V  Juin'!AR19</f>
        <v>8.5</v>
      </c>
      <c r="AS20" s="234">
        <f>'P.V  Juin'!AS19</f>
        <v>3</v>
      </c>
      <c r="AT20" s="235">
        <f>'P.V  Juin'!AT19</f>
        <v>12</v>
      </c>
      <c r="AU20" s="234">
        <f>'P.V  Juin'!AU19</f>
        <v>3</v>
      </c>
      <c r="AV20" s="235">
        <f>'P.V  Juin'!AV19</f>
        <v>12</v>
      </c>
      <c r="AW20" s="234">
        <f>'P.V  Juin'!AW19</f>
        <v>3</v>
      </c>
      <c r="AX20" s="235">
        <f>'P.V  Juin'!AX19</f>
        <v>10</v>
      </c>
      <c r="AY20" s="234">
        <f>'P.V  Juin'!AY19</f>
        <v>3</v>
      </c>
      <c r="AZ20" s="235">
        <f>'P.V  Juin'!AZ19</f>
        <v>10</v>
      </c>
      <c r="BA20" s="234">
        <f>'P.V  Juin'!BA19</f>
        <v>3</v>
      </c>
      <c r="BB20" s="236">
        <f>'P.V  Juin'!BB19</f>
        <v>10.3</v>
      </c>
      <c r="BC20" s="237">
        <f>'P.V  Juin'!BC19</f>
        <v>30</v>
      </c>
      <c r="BD20" s="235">
        <f>'P.V  Juin'!BD19</f>
        <v>9.9666666666666686</v>
      </c>
      <c r="BE20" s="238">
        <f>'P.V  Juin'!BE19</f>
        <v>51</v>
      </c>
      <c r="BF20" s="222">
        <f t="shared" si="0"/>
        <v>9.9666666666666686</v>
      </c>
      <c r="BG20" s="224" t="str">
        <f>'P.V  Juin'!BF19</f>
        <v>Rattrapage</v>
      </c>
      <c r="BH20" s="52">
        <f>'P.V  Juin'!BG19</f>
        <v>0</v>
      </c>
      <c r="BI20" s="52">
        <f>'P.V  Juin'!BH19</f>
        <v>0</v>
      </c>
    </row>
    <row r="21" spans="1:61" s="52" customFormat="1" ht="22.5" customHeight="1">
      <c r="A21" s="239">
        <f>'P.V  Juin'!A20</f>
        <v>8</v>
      </c>
      <c r="B21" s="230" t="str">
        <f>'P.V  Juin'!B20</f>
        <v>10DR249</v>
      </c>
      <c r="C21" s="230" t="str">
        <f>'P.V  Juin'!C20</f>
        <v>BOUBADJOU</v>
      </c>
      <c r="D21" s="230" t="str">
        <f>'P.V  Juin'!D20</f>
        <v>Khelaf</v>
      </c>
      <c r="E21" s="231" t="str">
        <f>'P.V  Juin'!E20</f>
        <v>01/01/1990</v>
      </c>
      <c r="F21" s="231" t="str">
        <f>'P.V  Juin'!F20</f>
        <v>El kseur</v>
      </c>
      <c r="G21" s="232" t="e">
        <f>'P.V  Juin'!G20</f>
        <v>#VALUE!</v>
      </c>
      <c r="H21" s="233" t="e">
        <f>'P.V  Juin'!H20</f>
        <v>#VALUE!</v>
      </c>
      <c r="I21" s="223" t="str">
        <f>'P.V  Juin'!I20</f>
        <v>Exclu</v>
      </c>
      <c r="J21" s="233">
        <f>'P.V  Juin'!J20</f>
        <v>6</v>
      </c>
      <c r="K21" s="223" t="str">
        <f>'P.V  Juin'!K20</f>
        <v>Exclu</v>
      </c>
      <c r="L21" s="233">
        <f>'P.V  Juin'!L20</f>
        <v>6</v>
      </c>
      <c r="M21" s="223" t="e">
        <f>'P.V  Juin'!M20</f>
        <v>#VALUE!</v>
      </c>
      <c r="N21" s="234" t="e">
        <f>'P.V  Juin'!N20</f>
        <v>#VALUE!</v>
      </c>
      <c r="O21" s="223" t="str">
        <f>'P.V  Juin'!O20</f>
        <v>ABS</v>
      </c>
      <c r="P21" s="233">
        <f>'P.V  Juin'!P20</f>
        <v>3</v>
      </c>
      <c r="Q21" s="223" t="str">
        <f>'P.V  Juin'!Q20</f>
        <v>ABS</v>
      </c>
      <c r="R21" s="233">
        <f>'P.V  Juin'!R20</f>
        <v>3</v>
      </c>
      <c r="S21" s="223" t="e">
        <f>'P.V  Juin'!S20</f>
        <v>#VALUE!</v>
      </c>
      <c r="T21" s="234" t="e">
        <f>'P.V  Juin'!T20</f>
        <v>#VALUE!</v>
      </c>
      <c r="U21" s="223">
        <f>'P.V  Juin'!U20</f>
        <v>11.5</v>
      </c>
      <c r="V21" s="233">
        <f>'P.V  Juin'!V20</f>
        <v>3</v>
      </c>
      <c r="W21" s="223">
        <f>'P.V  Juin'!W20</f>
        <v>11.5</v>
      </c>
      <c r="X21" s="234">
        <f>'P.V  Juin'!X20</f>
        <v>3</v>
      </c>
      <c r="Y21" s="223" t="str">
        <f>'P.V  Juin'!Y20</f>
        <v>\</v>
      </c>
      <c r="Z21" s="233">
        <f>'P.V  Juin'!Z20</f>
        <v>3</v>
      </c>
      <c r="AA21" s="223" t="str">
        <f>'P.V  Juin'!AA20</f>
        <v>\</v>
      </c>
      <c r="AB21" s="233">
        <f>'P.V  Juin'!AB20</f>
        <v>3</v>
      </c>
      <c r="AC21" s="223" t="e">
        <f>'P.V  Juin'!AC20</f>
        <v>#VALUE!</v>
      </c>
      <c r="AD21" s="225" t="e">
        <f>'P.V  Juin'!AD20</f>
        <v>#VALUE!</v>
      </c>
      <c r="AE21" s="224" t="e">
        <f>'P.V  Juin'!AE20</f>
        <v>#VALUE!</v>
      </c>
      <c r="AF21" s="238" t="str">
        <f>'P.V  Juin'!AF20</f>
        <v>Exclu</v>
      </c>
      <c r="AG21" s="234">
        <f>'P.V  Juin'!AG20</f>
        <v>6</v>
      </c>
      <c r="AH21" s="235" t="str">
        <f>'P.V  Juin'!AH20</f>
        <v>Exclu</v>
      </c>
      <c r="AI21" s="234">
        <f>'P.V  Juin'!AI20</f>
        <v>6</v>
      </c>
      <c r="AJ21" s="235" t="e">
        <f>'P.V  Juin'!AJ20</f>
        <v>#VALUE!</v>
      </c>
      <c r="AK21" s="234" t="e">
        <f>'P.V  Juin'!AK20</f>
        <v>#VALUE!</v>
      </c>
      <c r="AL21" s="235" t="e">
        <f>'P.V  Juin'!AL20</f>
        <v>#VALUE!</v>
      </c>
      <c r="AM21" s="234" t="e">
        <f>'P.V  Juin'!AM20</f>
        <v>#VALUE!</v>
      </c>
      <c r="AN21" s="235" t="str">
        <f>'P.V  Juin'!AN20</f>
        <v>ABS</v>
      </c>
      <c r="AO21" s="234">
        <f>'P.V  Juin'!AO20</f>
        <v>3</v>
      </c>
      <c r="AP21" s="235" t="str">
        <f>'P.V  Juin'!AP20</f>
        <v>\</v>
      </c>
      <c r="AQ21" s="234">
        <f>'P.V  Juin'!AQ20</f>
        <v>3</v>
      </c>
      <c r="AR21" s="235" t="e">
        <f>'P.V  Juin'!AR20</f>
        <v>#VALUE!</v>
      </c>
      <c r="AS21" s="234" t="e">
        <f>'P.V  Juin'!AS20</f>
        <v>#VALUE!</v>
      </c>
      <c r="AT21" s="235" t="str">
        <f>'P.V  Juin'!AT20</f>
        <v>Exclu</v>
      </c>
      <c r="AU21" s="234">
        <f>'P.V  Juin'!AU20</f>
        <v>3</v>
      </c>
      <c r="AV21" s="235" t="str">
        <f>'P.V  Juin'!AV20</f>
        <v>Exclu</v>
      </c>
      <c r="AW21" s="234">
        <f>'P.V  Juin'!AW20</f>
        <v>3</v>
      </c>
      <c r="AX21" s="235" t="str">
        <f>'P.V  Juin'!AX20</f>
        <v>ABS</v>
      </c>
      <c r="AY21" s="234">
        <f>'P.V  Juin'!AY20</f>
        <v>3</v>
      </c>
      <c r="AZ21" s="235" t="str">
        <f>'P.V  Juin'!AZ20</f>
        <v>ABS</v>
      </c>
      <c r="BA21" s="234">
        <f>'P.V  Juin'!BA20</f>
        <v>3</v>
      </c>
      <c r="BB21" s="236" t="e">
        <f>'P.V  Juin'!BB20</f>
        <v>#VALUE!</v>
      </c>
      <c r="BC21" s="237" t="e">
        <f>'P.V  Juin'!BC20</f>
        <v>#VALUE!</v>
      </c>
      <c r="BD21" s="235" t="e">
        <f>'P.V  Juin'!BD20</f>
        <v>#VALUE!</v>
      </c>
      <c r="BE21" s="238" t="e">
        <f>'P.V  Juin'!BE20</f>
        <v>#VALUE!</v>
      </c>
      <c r="BF21" s="222" t="e">
        <f t="shared" si="0"/>
        <v>#VALUE!</v>
      </c>
      <c r="BG21" s="224" t="str">
        <f>'P.V  Juin'!BF20</f>
        <v>ABD</v>
      </c>
      <c r="BH21" s="52">
        <f>'P.V  Juin'!BG20</f>
        <v>0</v>
      </c>
      <c r="BI21" s="52">
        <f>'P.V  Juin'!BH20</f>
        <v>0</v>
      </c>
    </row>
    <row r="22" spans="1:61" s="52" customFormat="1" ht="22.5" customHeight="1">
      <c r="A22" s="239">
        <f>'P.V  Juin'!A21</f>
        <v>9</v>
      </c>
      <c r="B22" s="230" t="str">
        <f>'P.V  Juin'!B21</f>
        <v>10J126</v>
      </c>
      <c r="C22" s="230" t="str">
        <f>'P.V  Juin'!C21</f>
        <v>BOUZIDA</v>
      </c>
      <c r="D22" s="230" t="str">
        <f>'P.V  Juin'!D21</f>
        <v>Ouarda</v>
      </c>
      <c r="E22" s="231" t="str">
        <f>'P.V  Juin'!E21</f>
        <v>11/10/1989</v>
      </c>
      <c r="F22" s="231" t="str">
        <f>'P.V  Juin'!F21</f>
        <v>Sidi aich</v>
      </c>
      <c r="G22" s="232" t="e">
        <f>'P.V  Juin'!G21</f>
        <v>#VALUE!</v>
      </c>
      <c r="H22" s="233" t="e">
        <f>'P.V  Juin'!H21</f>
        <v>#VALUE!</v>
      </c>
      <c r="I22" s="223" t="str">
        <f>'P.V  Juin'!I21</f>
        <v>Exclu</v>
      </c>
      <c r="J22" s="233">
        <f>'P.V  Juin'!J21</f>
        <v>6</v>
      </c>
      <c r="K22" s="223" t="e">
        <f>'P.V  Juin'!K21</f>
        <v>#VALUE!</v>
      </c>
      <c r="L22" s="233" t="e">
        <f>'P.V  Juin'!L21</f>
        <v>#VALUE!</v>
      </c>
      <c r="M22" s="223" t="e">
        <f>'P.V  Juin'!M21</f>
        <v>#VALUE!</v>
      </c>
      <c r="N22" s="234" t="e">
        <f>'P.V  Juin'!N21</f>
        <v>#VALUE!</v>
      </c>
      <c r="O22" s="223" t="str">
        <f>'P.V  Juin'!O21</f>
        <v>ABS</v>
      </c>
      <c r="P22" s="233">
        <f>'P.V  Juin'!P21</f>
        <v>3</v>
      </c>
      <c r="Q22" s="223" t="str">
        <f>'P.V  Juin'!Q21</f>
        <v>ABS</v>
      </c>
      <c r="R22" s="233">
        <f>'P.V  Juin'!R21</f>
        <v>3</v>
      </c>
      <c r="S22" s="223" t="e">
        <f>'P.V  Juin'!S21</f>
        <v>#VALUE!</v>
      </c>
      <c r="T22" s="234" t="e">
        <f>'P.V  Juin'!T21</f>
        <v>#VALUE!</v>
      </c>
      <c r="U22" s="223" t="str">
        <f>'P.V  Juin'!U21</f>
        <v>\</v>
      </c>
      <c r="V22" s="233">
        <f>'P.V  Juin'!V21</f>
        <v>3</v>
      </c>
      <c r="W22" s="223" t="str">
        <f>'P.V  Juin'!W21</f>
        <v>\</v>
      </c>
      <c r="X22" s="234">
        <f>'P.V  Juin'!X21</f>
        <v>3</v>
      </c>
      <c r="Y22" s="223" t="str">
        <f>'P.V  Juin'!Y21</f>
        <v>\</v>
      </c>
      <c r="Z22" s="233">
        <f>'P.V  Juin'!Z21</f>
        <v>3</v>
      </c>
      <c r="AA22" s="223" t="str">
        <f>'P.V  Juin'!AA21</f>
        <v>\</v>
      </c>
      <c r="AB22" s="233">
        <f>'P.V  Juin'!AB21</f>
        <v>3</v>
      </c>
      <c r="AC22" s="223" t="e">
        <f>'P.V  Juin'!AC21</f>
        <v>#VALUE!</v>
      </c>
      <c r="AD22" s="225" t="e">
        <f>'P.V  Juin'!AD21</f>
        <v>#VALUE!</v>
      </c>
      <c r="AE22" s="224" t="str">
        <f>'P.V  Juin'!AE21</f>
        <v>ABD</v>
      </c>
      <c r="AF22" s="238" t="str">
        <f>'P.V  Juin'!AF21</f>
        <v>Exclu</v>
      </c>
      <c r="AG22" s="234">
        <f>'P.V  Juin'!AG21</f>
        <v>6</v>
      </c>
      <c r="AH22" s="235" t="str">
        <f>'P.V  Juin'!AH21</f>
        <v>Exclu</v>
      </c>
      <c r="AI22" s="234">
        <f>'P.V  Juin'!AI21</f>
        <v>6</v>
      </c>
      <c r="AJ22" s="235" t="e">
        <f>'P.V  Juin'!AJ21</f>
        <v>#VALUE!</v>
      </c>
      <c r="AK22" s="234" t="e">
        <f>'P.V  Juin'!AK21</f>
        <v>#VALUE!</v>
      </c>
      <c r="AL22" s="235" t="e">
        <f>'P.V  Juin'!AL21</f>
        <v>#VALUE!</v>
      </c>
      <c r="AM22" s="234" t="e">
        <f>'P.V  Juin'!AM21</f>
        <v>#VALUE!</v>
      </c>
      <c r="AN22" s="235" t="str">
        <f>'P.V  Juin'!AN21</f>
        <v>ABS</v>
      </c>
      <c r="AO22" s="234">
        <f>'P.V  Juin'!AO21</f>
        <v>3</v>
      </c>
      <c r="AP22" s="235" t="str">
        <f>'P.V  Juin'!AP21</f>
        <v>\</v>
      </c>
      <c r="AQ22" s="234">
        <f>'P.V  Juin'!AQ21</f>
        <v>3</v>
      </c>
      <c r="AR22" s="235" t="e">
        <f>'P.V  Juin'!AR21</f>
        <v>#VALUE!</v>
      </c>
      <c r="AS22" s="234" t="e">
        <f>'P.V  Juin'!AS21</f>
        <v>#VALUE!</v>
      </c>
      <c r="AT22" s="235" t="str">
        <f>'P.V  Juin'!AT21</f>
        <v>Exclu</v>
      </c>
      <c r="AU22" s="234">
        <f>'P.V  Juin'!AU21</f>
        <v>3</v>
      </c>
      <c r="AV22" s="235" t="str">
        <f>'P.V  Juin'!AV21</f>
        <v>Exclu</v>
      </c>
      <c r="AW22" s="234">
        <f>'P.V  Juin'!AW21</f>
        <v>3</v>
      </c>
      <c r="AX22" s="235" t="str">
        <f>'P.V  Juin'!AX21</f>
        <v>ABS</v>
      </c>
      <c r="AY22" s="234">
        <f>'P.V  Juin'!AY21</f>
        <v>3</v>
      </c>
      <c r="AZ22" s="235" t="str">
        <f>'P.V  Juin'!AZ21</f>
        <v>ABS</v>
      </c>
      <c r="BA22" s="234">
        <f>'P.V  Juin'!BA21</f>
        <v>3</v>
      </c>
      <c r="BB22" s="236" t="e">
        <f>'P.V  Juin'!BB21</f>
        <v>#VALUE!</v>
      </c>
      <c r="BC22" s="237" t="e">
        <f>'P.V  Juin'!BC21</f>
        <v>#VALUE!</v>
      </c>
      <c r="BD22" s="235" t="e">
        <f>'P.V  Juin'!BD21</f>
        <v>#VALUE!</v>
      </c>
      <c r="BE22" s="238" t="e">
        <f>'P.V  Juin'!BE21</f>
        <v>#VALUE!</v>
      </c>
      <c r="BF22" s="222" t="e">
        <f t="shared" si="0"/>
        <v>#VALUE!</v>
      </c>
      <c r="BG22" s="224" t="str">
        <f>'P.V  Juin'!BF21</f>
        <v>ABD</v>
      </c>
      <c r="BH22" s="52">
        <f>'P.V  Juin'!BG21</f>
        <v>0</v>
      </c>
      <c r="BI22" s="52">
        <f>'P.V  Juin'!BH21</f>
        <v>0</v>
      </c>
    </row>
    <row r="23" spans="1:61" s="52" customFormat="1" ht="22.5" customHeight="1">
      <c r="A23" s="239">
        <f>'P.V  Juin'!A22</f>
        <v>10</v>
      </c>
      <c r="B23" s="230" t="str">
        <f>'P.V  Juin'!B22</f>
        <v>08J126</v>
      </c>
      <c r="C23" s="230" t="str">
        <f>'P.V  Juin'!C22</f>
        <v>CHEMIROU</v>
      </c>
      <c r="D23" s="230" t="str">
        <f>'P.V  Juin'!D22</f>
        <v>Rachid</v>
      </c>
      <c r="E23" s="231" t="str">
        <f>'P.V  Juin'!E22</f>
        <v>05/10/1986</v>
      </c>
      <c r="F23" s="231" t="str">
        <f>'P.V  Juin'!F22</f>
        <v>Akbou</v>
      </c>
      <c r="G23" s="232" t="e">
        <f>'P.V  Juin'!G22</f>
        <v>#VALUE!</v>
      </c>
      <c r="H23" s="233" t="e">
        <f>'P.V  Juin'!H22</f>
        <v>#VALUE!</v>
      </c>
      <c r="I23" s="223">
        <f>'P.V  Juin'!I22</f>
        <v>1</v>
      </c>
      <c r="J23" s="233">
        <f>'P.V  Juin'!J22</f>
        <v>0</v>
      </c>
      <c r="K23" s="223" t="e">
        <f>'P.V  Juin'!K22</f>
        <v>#VALUE!</v>
      </c>
      <c r="L23" s="233" t="e">
        <f>'P.V  Juin'!L22</f>
        <v>#VALUE!</v>
      </c>
      <c r="M23" s="223" t="e">
        <f>'P.V  Juin'!M22</f>
        <v>#VALUE!</v>
      </c>
      <c r="N23" s="234" t="e">
        <f>'P.V  Juin'!N22</f>
        <v>#VALUE!</v>
      </c>
      <c r="O23" s="223">
        <f>'P.V  Juin'!O22</f>
        <v>8</v>
      </c>
      <c r="P23" s="233">
        <f>'P.V  Juin'!P22</f>
        <v>0</v>
      </c>
      <c r="Q23" s="223">
        <f>'P.V  Juin'!Q22</f>
        <v>6.5</v>
      </c>
      <c r="R23" s="233">
        <f>'P.V  Juin'!R22</f>
        <v>0</v>
      </c>
      <c r="S23" s="223">
        <f>'P.V  Juin'!S22</f>
        <v>7.25</v>
      </c>
      <c r="T23" s="234">
        <f>'P.V  Juin'!T22</f>
        <v>0</v>
      </c>
      <c r="U23" s="223">
        <f>'P.V  Juin'!U22</f>
        <v>15.5</v>
      </c>
      <c r="V23" s="233">
        <f>'P.V  Juin'!V22</f>
        <v>3</v>
      </c>
      <c r="W23" s="223">
        <f>'P.V  Juin'!W22</f>
        <v>15.5</v>
      </c>
      <c r="X23" s="234">
        <f>'P.V  Juin'!X22</f>
        <v>3</v>
      </c>
      <c r="Y23" s="223">
        <f>'P.V  Juin'!Y22</f>
        <v>2</v>
      </c>
      <c r="Z23" s="233">
        <f>'P.V  Juin'!Z22</f>
        <v>0</v>
      </c>
      <c r="AA23" s="223">
        <f>'P.V  Juin'!AA22</f>
        <v>2</v>
      </c>
      <c r="AB23" s="233">
        <f>'P.V  Juin'!AB22</f>
        <v>0</v>
      </c>
      <c r="AC23" s="223" t="e">
        <f>'P.V  Juin'!AC22</f>
        <v>#VALUE!</v>
      </c>
      <c r="AD23" s="225" t="e">
        <f>'P.V  Juin'!AD22</f>
        <v>#VALUE!</v>
      </c>
      <c r="AE23" s="224" t="e">
        <f>'P.V  Juin'!AE22</f>
        <v>#VALUE!</v>
      </c>
      <c r="AF23" s="238" t="str">
        <f>'P.V  Juin'!AF22</f>
        <v>Exclu</v>
      </c>
      <c r="AG23" s="234">
        <f>'P.V  Juin'!AG22</f>
        <v>6</v>
      </c>
      <c r="AH23" s="235" t="str">
        <f>'P.V  Juin'!AH22</f>
        <v>Exclu</v>
      </c>
      <c r="AI23" s="234">
        <f>'P.V  Juin'!AI22</f>
        <v>6</v>
      </c>
      <c r="AJ23" s="235" t="e">
        <f>'P.V  Juin'!AJ22</f>
        <v>#VALUE!</v>
      </c>
      <c r="AK23" s="234" t="e">
        <f>'P.V  Juin'!AK22</f>
        <v>#VALUE!</v>
      </c>
      <c r="AL23" s="235" t="e">
        <f>'P.V  Juin'!AL22</f>
        <v>#VALUE!</v>
      </c>
      <c r="AM23" s="234" t="e">
        <f>'P.V  Juin'!AM22</f>
        <v>#VALUE!</v>
      </c>
      <c r="AN23" s="235" t="str">
        <f>'P.V  Juin'!AN22</f>
        <v>ABS</v>
      </c>
      <c r="AO23" s="234">
        <f>'P.V  Juin'!AO22</f>
        <v>3</v>
      </c>
      <c r="AP23" s="235" t="str">
        <f>'P.V  Juin'!AP22</f>
        <v>\</v>
      </c>
      <c r="AQ23" s="234">
        <f>'P.V  Juin'!AQ22</f>
        <v>3</v>
      </c>
      <c r="AR23" s="235" t="e">
        <f>'P.V  Juin'!AR22</f>
        <v>#VALUE!</v>
      </c>
      <c r="AS23" s="234" t="e">
        <f>'P.V  Juin'!AS22</f>
        <v>#VALUE!</v>
      </c>
      <c r="AT23" s="235" t="str">
        <f>'P.V  Juin'!AT22</f>
        <v>Exclu</v>
      </c>
      <c r="AU23" s="234">
        <f>'P.V  Juin'!AU22</f>
        <v>3</v>
      </c>
      <c r="AV23" s="235" t="str">
        <f>'P.V  Juin'!AV22</f>
        <v>Exclu</v>
      </c>
      <c r="AW23" s="234">
        <f>'P.V  Juin'!AW22</f>
        <v>3</v>
      </c>
      <c r="AX23" s="235" t="str">
        <f>'P.V  Juin'!AX22</f>
        <v>ABS</v>
      </c>
      <c r="AY23" s="234">
        <f>'P.V  Juin'!AY22</f>
        <v>3</v>
      </c>
      <c r="AZ23" s="235" t="str">
        <f>'P.V  Juin'!AZ22</f>
        <v>ABS</v>
      </c>
      <c r="BA23" s="234">
        <f>'P.V  Juin'!BA22</f>
        <v>3</v>
      </c>
      <c r="BB23" s="236" t="e">
        <f>'P.V  Juin'!BB22</f>
        <v>#VALUE!</v>
      </c>
      <c r="BC23" s="237" t="e">
        <f>'P.V  Juin'!BC22</f>
        <v>#VALUE!</v>
      </c>
      <c r="BD23" s="235" t="e">
        <f>'P.V  Juin'!BD22</f>
        <v>#VALUE!</v>
      </c>
      <c r="BE23" s="238" t="e">
        <f>'P.V  Juin'!BE22</f>
        <v>#VALUE!</v>
      </c>
      <c r="BF23" s="222" t="e">
        <f t="shared" si="0"/>
        <v>#VALUE!</v>
      </c>
      <c r="BG23" s="224" t="str">
        <f>'P.V  Juin'!BF22</f>
        <v>ABD</v>
      </c>
      <c r="BH23" s="52">
        <f>'P.V  Juin'!BG22</f>
        <v>0</v>
      </c>
      <c r="BI23" s="52">
        <f>'P.V  Juin'!BH22</f>
        <v>0</v>
      </c>
    </row>
    <row r="24" spans="1:61" s="52" customFormat="1" ht="22.5" customHeight="1">
      <c r="A24" s="239">
        <f>'P.V  Juin'!A23</f>
        <v>11</v>
      </c>
      <c r="B24" s="230" t="str">
        <f>'P.V  Juin'!B23</f>
        <v>08AR58209CJ</v>
      </c>
      <c r="C24" s="230" t="str">
        <f>'P.V  Juin'!C23</f>
        <v>DABOUZ</v>
      </c>
      <c r="D24" s="230" t="str">
        <f>'P.V  Juin'!D23</f>
        <v>Dalila</v>
      </c>
      <c r="E24" s="231" t="str">
        <f>'P.V  Juin'!E23</f>
        <v>01/01/1977</v>
      </c>
      <c r="F24" s="231" t="str">
        <f>'P.V  Juin'!F23</f>
        <v>Akbou</v>
      </c>
      <c r="G24" s="232">
        <f>'P.V  Juin'!G23</f>
        <v>9.6666666666666661</v>
      </c>
      <c r="H24" s="233">
        <f>'P.V  Juin'!H23</f>
        <v>0</v>
      </c>
      <c r="I24" s="223">
        <f>'P.V  Juin'!I23</f>
        <v>8.3333333333333339</v>
      </c>
      <c r="J24" s="233">
        <f>'P.V  Juin'!J23</f>
        <v>0</v>
      </c>
      <c r="K24" s="223">
        <f>'P.V  Juin'!K23</f>
        <v>10.5</v>
      </c>
      <c r="L24" s="233">
        <f>'P.V  Juin'!L23</f>
        <v>6</v>
      </c>
      <c r="M24" s="223">
        <f>'P.V  Juin'!M23</f>
        <v>9.5</v>
      </c>
      <c r="N24" s="234">
        <f>'P.V  Juin'!N23</f>
        <v>6</v>
      </c>
      <c r="O24" s="223">
        <f>'P.V  Juin'!O23</f>
        <v>9</v>
      </c>
      <c r="P24" s="233">
        <f>'P.V  Juin'!P23</f>
        <v>0</v>
      </c>
      <c r="Q24" s="223">
        <f>'P.V  Juin'!Q23</f>
        <v>10.5</v>
      </c>
      <c r="R24" s="233">
        <f>'P.V  Juin'!R23</f>
        <v>3</v>
      </c>
      <c r="S24" s="223">
        <f>'P.V  Juin'!S23</f>
        <v>9.75</v>
      </c>
      <c r="T24" s="234">
        <f>'P.V  Juin'!T23</f>
        <v>3</v>
      </c>
      <c r="U24" s="223">
        <f>'P.V  Juin'!U23</f>
        <v>15</v>
      </c>
      <c r="V24" s="233">
        <f>'P.V  Juin'!V23</f>
        <v>3</v>
      </c>
      <c r="W24" s="223">
        <f>'P.V  Juin'!W23</f>
        <v>15</v>
      </c>
      <c r="X24" s="234">
        <f>'P.V  Juin'!X23</f>
        <v>3</v>
      </c>
      <c r="Y24" s="223">
        <f>'P.V  Juin'!Y23</f>
        <v>1</v>
      </c>
      <c r="Z24" s="233">
        <f>'P.V  Juin'!Z23</f>
        <v>0</v>
      </c>
      <c r="AA24" s="223">
        <f>'P.V  Juin'!AA23</f>
        <v>1</v>
      </c>
      <c r="AB24" s="233">
        <f>'P.V  Juin'!AB23</f>
        <v>0</v>
      </c>
      <c r="AC24" s="223">
        <f>'P.V  Juin'!AC23</f>
        <v>9.25</v>
      </c>
      <c r="AD24" s="225">
        <f>'P.V  Juin'!AD23</f>
        <v>12</v>
      </c>
      <c r="AE24" s="224" t="str">
        <f>'P.V  Juin'!AE23</f>
        <v>Rattrapage</v>
      </c>
      <c r="AF24" s="238">
        <f>'P.V  Juin'!AF23</f>
        <v>4.5</v>
      </c>
      <c r="AG24" s="234">
        <f>'P.V  Juin'!AG23</f>
        <v>0</v>
      </c>
      <c r="AH24" s="235">
        <f>'P.V  Juin'!AH23</f>
        <v>12.166666666666666</v>
      </c>
      <c r="AI24" s="234">
        <f>'P.V  Juin'!AI23</f>
        <v>6</v>
      </c>
      <c r="AJ24" s="235">
        <f>'P.V  Juin'!AJ23</f>
        <v>11.666666666666666</v>
      </c>
      <c r="AK24" s="234">
        <f>'P.V  Juin'!AK23</f>
        <v>6</v>
      </c>
      <c r="AL24" s="235">
        <f>'P.V  Juin'!AL23</f>
        <v>9.4444444444444429</v>
      </c>
      <c r="AM24" s="234">
        <f>'P.V  Juin'!AM23</f>
        <v>12</v>
      </c>
      <c r="AN24" s="235">
        <f>'P.V  Juin'!AN23</f>
        <v>10</v>
      </c>
      <c r="AO24" s="234">
        <f>'P.V  Juin'!AO23</f>
        <v>3</v>
      </c>
      <c r="AP24" s="235">
        <f>'P.V  Juin'!AP23</f>
        <v>9</v>
      </c>
      <c r="AQ24" s="234">
        <f>'P.V  Juin'!AQ23</f>
        <v>0</v>
      </c>
      <c r="AR24" s="235">
        <f>'P.V  Juin'!AR23</f>
        <v>9.5</v>
      </c>
      <c r="AS24" s="234">
        <f>'P.V  Juin'!AS23</f>
        <v>3</v>
      </c>
      <c r="AT24" s="235">
        <f>'P.V  Juin'!AT23</f>
        <v>12</v>
      </c>
      <c r="AU24" s="234">
        <f>'P.V  Juin'!AU23</f>
        <v>3</v>
      </c>
      <c r="AV24" s="235">
        <f>'P.V  Juin'!AV23</f>
        <v>12</v>
      </c>
      <c r="AW24" s="234">
        <f>'P.V  Juin'!AW23</f>
        <v>3</v>
      </c>
      <c r="AX24" s="235">
        <f>'P.V  Juin'!AX23</f>
        <v>7.5</v>
      </c>
      <c r="AY24" s="234">
        <f>'P.V  Juin'!AY23</f>
        <v>0</v>
      </c>
      <c r="AZ24" s="235">
        <f>'P.V  Juin'!AZ23</f>
        <v>7.5</v>
      </c>
      <c r="BA24" s="234">
        <f>'P.V  Juin'!BA23</f>
        <v>0</v>
      </c>
      <c r="BB24" s="236">
        <f>'P.V  Juin'!BB23</f>
        <v>9.5166666666666657</v>
      </c>
      <c r="BC24" s="237">
        <f>'P.V  Juin'!BC23</f>
        <v>18</v>
      </c>
      <c r="BD24" s="235">
        <f>'P.V  Juin'!BD23</f>
        <v>9.3833333333333329</v>
      </c>
      <c r="BE24" s="238">
        <f>'P.V  Juin'!BE23</f>
        <v>30</v>
      </c>
      <c r="BF24" s="222">
        <f t="shared" si="0"/>
        <v>9.3833333333333329</v>
      </c>
      <c r="BG24" s="224" t="str">
        <f>'P.V  Juin'!BF23</f>
        <v>Rattrapage</v>
      </c>
      <c r="BH24" s="52">
        <f>'P.V  Juin'!BG23</f>
        <v>0</v>
      </c>
      <c r="BI24" s="52">
        <f>'P.V  Juin'!BH23</f>
        <v>0</v>
      </c>
    </row>
    <row r="25" spans="1:61" s="52" customFormat="1" ht="22.5" customHeight="1">
      <c r="A25" s="239">
        <f>'P.V  Juin'!A24</f>
        <v>12</v>
      </c>
      <c r="B25" s="230" t="str">
        <f>'P.V  Juin'!B24</f>
        <v>08DR161</v>
      </c>
      <c r="C25" s="230" t="str">
        <f>'P.V  Juin'!C24</f>
        <v>DJABRI</v>
      </c>
      <c r="D25" s="230" t="str">
        <f>'P.V  Juin'!D24</f>
        <v>Siham</v>
      </c>
      <c r="E25" s="231" t="str">
        <f>'P.V  Juin'!E24</f>
        <v>29/09/1986</v>
      </c>
      <c r="F25" s="231" t="str">
        <f>'P.V  Juin'!F24</f>
        <v>Aokas</v>
      </c>
      <c r="G25" s="232" t="e">
        <f>'P.V  Juin'!G24</f>
        <v>#VALUE!</v>
      </c>
      <c r="H25" s="233" t="e">
        <f>'P.V  Juin'!H24</f>
        <v>#VALUE!</v>
      </c>
      <c r="I25" s="223" t="str">
        <f>'P.V  Juin'!I24</f>
        <v>Exclu</v>
      </c>
      <c r="J25" s="233">
        <f>'P.V  Juin'!J24</f>
        <v>6</v>
      </c>
      <c r="K25" s="223" t="str">
        <f>'P.V  Juin'!K24</f>
        <v>Exclu</v>
      </c>
      <c r="L25" s="233">
        <f>'P.V  Juin'!L24</f>
        <v>6</v>
      </c>
      <c r="M25" s="223" t="e">
        <f>'P.V  Juin'!M24</f>
        <v>#VALUE!</v>
      </c>
      <c r="N25" s="234" t="e">
        <f>'P.V  Juin'!N24</f>
        <v>#VALUE!</v>
      </c>
      <c r="O25" s="223" t="str">
        <f>'P.V  Juin'!O24</f>
        <v>ABS</v>
      </c>
      <c r="P25" s="233">
        <f>'P.V  Juin'!P24</f>
        <v>3</v>
      </c>
      <c r="Q25" s="223">
        <f>'P.V  Juin'!Q24</f>
        <v>10</v>
      </c>
      <c r="R25" s="233">
        <f>'P.V  Juin'!R24</f>
        <v>3</v>
      </c>
      <c r="S25" s="223" t="e">
        <f>'P.V  Juin'!S24</f>
        <v>#VALUE!</v>
      </c>
      <c r="T25" s="234" t="e">
        <f>'P.V  Juin'!T24</f>
        <v>#VALUE!</v>
      </c>
      <c r="U25" s="223">
        <f>'P.V  Juin'!U24</f>
        <v>12</v>
      </c>
      <c r="V25" s="233">
        <f>'P.V  Juin'!V24</f>
        <v>3</v>
      </c>
      <c r="W25" s="223">
        <f>'P.V  Juin'!W24</f>
        <v>12</v>
      </c>
      <c r="X25" s="234">
        <f>'P.V  Juin'!X24</f>
        <v>3</v>
      </c>
      <c r="Y25" s="223" t="str">
        <f>'P.V  Juin'!Y24</f>
        <v>\</v>
      </c>
      <c r="Z25" s="233">
        <f>'P.V  Juin'!Z24</f>
        <v>3</v>
      </c>
      <c r="AA25" s="223" t="str">
        <f>'P.V  Juin'!AA24</f>
        <v>\</v>
      </c>
      <c r="AB25" s="233">
        <f>'P.V  Juin'!AB24</f>
        <v>3</v>
      </c>
      <c r="AC25" s="223" t="e">
        <f>'P.V  Juin'!AC24</f>
        <v>#VALUE!</v>
      </c>
      <c r="AD25" s="225" t="e">
        <f>'P.V  Juin'!AD24</f>
        <v>#VALUE!</v>
      </c>
      <c r="AE25" s="224" t="e">
        <f>'P.V  Juin'!AE24</f>
        <v>#VALUE!</v>
      </c>
      <c r="AF25" s="238">
        <f>'P.V  Juin'!AF24</f>
        <v>9.67</v>
      </c>
      <c r="AG25" s="234">
        <f>'P.V  Juin'!AG24</f>
        <v>0</v>
      </c>
      <c r="AH25" s="235">
        <f>'P.V  Juin'!AH24</f>
        <v>11</v>
      </c>
      <c r="AI25" s="234">
        <f>'P.V  Juin'!AI24</f>
        <v>6</v>
      </c>
      <c r="AJ25" s="235">
        <f>'P.V  Juin'!AJ24</f>
        <v>9.67</v>
      </c>
      <c r="AK25" s="234">
        <f>'P.V  Juin'!AK24</f>
        <v>0</v>
      </c>
      <c r="AL25" s="235">
        <f>'P.V  Juin'!AL24</f>
        <v>10.113333333333335</v>
      </c>
      <c r="AM25" s="234">
        <f>'P.V  Juin'!AM24</f>
        <v>18</v>
      </c>
      <c r="AN25" s="235">
        <f>'P.V  Juin'!AN24</f>
        <v>12</v>
      </c>
      <c r="AO25" s="234">
        <f>'P.V  Juin'!AO24</f>
        <v>3</v>
      </c>
      <c r="AP25" s="235">
        <f>'P.V  Juin'!AP24</f>
        <v>11</v>
      </c>
      <c r="AQ25" s="234">
        <f>'P.V  Juin'!AQ24</f>
        <v>3</v>
      </c>
      <c r="AR25" s="235">
        <f>'P.V  Juin'!AR24</f>
        <v>11.5</v>
      </c>
      <c r="AS25" s="234">
        <f>'P.V  Juin'!AS24</f>
        <v>6</v>
      </c>
      <c r="AT25" s="235">
        <f>'P.V  Juin'!AT24</f>
        <v>11.5</v>
      </c>
      <c r="AU25" s="234">
        <f>'P.V  Juin'!AU24</f>
        <v>3</v>
      </c>
      <c r="AV25" s="235">
        <f>'P.V  Juin'!AV24</f>
        <v>11.5</v>
      </c>
      <c r="AW25" s="234">
        <f>'P.V  Juin'!AW24</f>
        <v>3</v>
      </c>
      <c r="AX25" s="235">
        <f>'P.V  Juin'!AX24</f>
        <v>10</v>
      </c>
      <c r="AY25" s="234">
        <f>'P.V  Juin'!AY24</f>
        <v>3</v>
      </c>
      <c r="AZ25" s="235">
        <f>'P.V  Juin'!AZ24</f>
        <v>10</v>
      </c>
      <c r="BA25" s="234">
        <f>'P.V  Juin'!BA24</f>
        <v>3</v>
      </c>
      <c r="BB25" s="236">
        <f>'P.V  Juin'!BB24</f>
        <v>10.518000000000001</v>
      </c>
      <c r="BC25" s="237">
        <f>'P.V  Juin'!BC24</f>
        <v>30</v>
      </c>
      <c r="BD25" s="235" t="e">
        <f>'P.V  Juin'!BD24</f>
        <v>#VALUE!</v>
      </c>
      <c r="BE25" s="238" t="e">
        <f>'P.V  Juin'!BE24</f>
        <v>#VALUE!</v>
      </c>
      <c r="BF25" s="222" t="e">
        <f t="shared" si="0"/>
        <v>#VALUE!</v>
      </c>
      <c r="BG25" s="224" t="str">
        <f>'P.V  Juin'!BF24</f>
        <v>ABD</v>
      </c>
      <c r="BH25" s="52">
        <f>'P.V  Juin'!BG24</f>
        <v>0</v>
      </c>
      <c r="BI25" s="52">
        <f>'P.V  Juin'!BH24</f>
        <v>0</v>
      </c>
    </row>
    <row r="26" spans="1:61" s="52" customFormat="1" ht="22.5" customHeight="1">
      <c r="A26" s="239">
        <f>'P.V  Juin'!A25</f>
        <v>13</v>
      </c>
      <c r="B26" s="230" t="str">
        <f>'P.V  Juin'!B25</f>
        <v>10J038</v>
      </c>
      <c r="C26" s="230" t="str">
        <f>'P.V  Juin'!C25</f>
        <v>DJENADI</v>
      </c>
      <c r="D26" s="230" t="str">
        <f>'P.V  Juin'!D25</f>
        <v>Ameur</v>
      </c>
      <c r="E26" s="231" t="str">
        <f>'P.V  Juin'!E25</f>
        <v>09/03/1989</v>
      </c>
      <c r="F26" s="231" t="str">
        <f>'P.V  Juin'!F25</f>
        <v>Sidi aich</v>
      </c>
      <c r="G26" s="232">
        <f>'P.V  Juin'!G25</f>
        <v>11.333333333333334</v>
      </c>
      <c r="H26" s="233">
        <f>'P.V  Juin'!H25</f>
        <v>6</v>
      </c>
      <c r="I26" s="223">
        <f>'P.V  Juin'!I25</f>
        <v>8</v>
      </c>
      <c r="J26" s="233">
        <f>'P.V  Juin'!J25</f>
        <v>0</v>
      </c>
      <c r="K26" s="223">
        <f>'P.V  Juin'!K25</f>
        <v>9.3333333333333339</v>
      </c>
      <c r="L26" s="233">
        <f>'P.V  Juin'!L25</f>
        <v>0</v>
      </c>
      <c r="M26" s="223">
        <f>'P.V  Juin'!M25</f>
        <v>9.5555555555555571</v>
      </c>
      <c r="N26" s="234">
        <f>'P.V  Juin'!N25</f>
        <v>6</v>
      </c>
      <c r="O26" s="223">
        <f>'P.V  Juin'!O25</f>
        <v>8</v>
      </c>
      <c r="P26" s="233">
        <f>'P.V  Juin'!P25</f>
        <v>0</v>
      </c>
      <c r="Q26" s="223">
        <f>'P.V  Juin'!Q25</f>
        <v>10.5</v>
      </c>
      <c r="R26" s="233">
        <f>'P.V  Juin'!R25</f>
        <v>3</v>
      </c>
      <c r="S26" s="223">
        <f>'P.V  Juin'!S25</f>
        <v>9.25</v>
      </c>
      <c r="T26" s="234">
        <f>'P.V  Juin'!T25</f>
        <v>3</v>
      </c>
      <c r="U26" s="223">
        <f>'P.V  Juin'!U25</f>
        <v>12.5</v>
      </c>
      <c r="V26" s="233">
        <f>'P.V  Juin'!V25</f>
        <v>3</v>
      </c>
      <c r="W26" s="223">
        <f>'P.V  Juin'!W25</f>
        <v>12.5</v>
      </c>
      <c r="X26" s="234">
        <f>'P.V  Juin'!X25</f>
        <v>3</v>
      </c>
      <c r="Y26" s="223">
        <f>'P.V  Juin'!Y25</f>
        <v>5</v>
      </c>
      <c r="Z26" s="233">
        <f>'P.V  Juin'!Z25</f>
        <v>0</v>
      </c>
      <c r="AA26" s="223">
        <f>'P.V  Juin'!AA25</f>
        <v>5</v>
      </c>
      <c r="AB26" s="233">
        <f>'P.V  Juin'!AB25</f>
        <v>0</v>
      </c>
      <c r="AC26" s="223">
        <f>'P.V  Juin'!AC25</f>
        <v>9.3333333333333339</v>
      </c>
      <c r="AD26" s="225">
        <f>'P.V  Juin'!AD25</f>
        <v>12</v>
      </c>
      <c r="AE26" s="224" t="str">
        <f>'P.V  Juin'!AE25</f>
        <v>Rattrapage</v>
      </c>
      <c r="AF26" s="238" t="e">
        <f>'P.V  Juin'!AF25</f>
        <v>#VALUE!</v>
      </c>
      <c r="AG26" s="234" t="e">
        <f>'P.V  Juin'!AG25</f>
        <v>#VALUE!</v>
      </c>
      <c r="AH26" s="235" t="e">
        <f>'P.V  Juin'!AH25</f>
        <v>#VALUE!</v>
      </c>
      <c r="AI26" s="234" t="e">
        <f>'P.V  Juin'!AI25</f>
        <v>#VALUE!</v>
      </c>
      <c r="AJ26" s="235" t="e">
        <f>'P.V  Juin'!AJ25</f>
        <v>#VALUE!</v>
      </c>
      <c r="AK26" s="234" t="e">
        <f>'P.V  Juin'!AK25</f>
        <v>#VALUE!</v>
      </c>
      <c r="AL26" s="235" t="e">
        <f>'P.V  Juin'!AL25</f>
        <v>#VALUE!</v>
      </c>
      <c r="AM26" s="234" t="e">
        <f>'P.V  Juin'!AM25</f>
        <v>#VALUE!</v>
      </c>
      <c r="AN26" s="235" t="str">
        <f>'P.V  Juin'!AN25</f>
        <v>ABS</v>
      </c>
      <c r="AO26" s="234">
        <f>'P.V  Juin'!AO25</f>
        <v>3</v>
      </c>
      <c r="AP26" s="235" t="str">
        <f>'P.V  Juin'!AP25</f>
        <v>\</v>
      </c>
      <c r="AQ26" s="234">
        <f>'P.V  Juin'!AQ25</f>
        <v>3</v>
      </c>
      <c r="AR26" s="235" t="e">
        <f>'P.V  Juin'!AR25</f>
        <v>#VALUE!</v>
      </c>
      <c r="AS26" s="234" t="e">
        <f>'P.V  Juin'!AS25</f>
        <v>#VALUE!</v>
      </c>
      <c r="AT26" s="235">
        <f>'P.V  Juin'!AT25</f>
        <v>8</v>
      </c>
      <c r="AU26" s="234">
        <f>'P.V  Juin'!AU25</f>
        <v>0</v>
      </c>
      <c r="AV26" s="235">
        <f>'P.V  Juin'!AV25</f>
        <v>8</v>
      </c>
      <c r="AW26" s="234">
        <f>'P.V  Juin'!AW25</f>
        <v>0</v>
      </c>
      <c r="AX26" s="235" t="str">
        <f>'P.V  Juin'!AX25</f>
        <v>ABS</v>
      </c>
      <c r="AY26" s="234">
        <f>'P.V  Juin'!AY25</f>
        <v>3</v>
      </c>
      <c r="AZ26" s="235" t="str">
        <f>'P.V  Juin'!AZ25</f>
        <v>ABS</v>
      </c>
      <c r="BA26" s="234">
        <f>'P.V  Juin'!BA25</f>
        <v>3</v>
      </c>
      <c r="BB26" s="236" t="e">
        <f>'P.V  Juin'!BB25</f>
        <v>#VALUE!</v>
      </c>
      <c r="BC26" s="237" t="e">
        <f>'P.V  Juin'!BC25</f>
        <v>#VALUE!</v>
      </c>
      <c r="BD26" s="235" t="e">
        <f>'P.V  Juin'!BD25</f>
        <v>#VALUE!</v>
      </c>
      <c r="BE26" s="238" t="e">
        <f>'P.V  Juin'!BE25</f>
        <v>#VALUE!</v>
      </c>
      <c r="BF26" s="222" t="e">
        <f t="shared" si="0"/>
        <v>#VALUE!</v>
      </c>
      <c r="BG26" s="224" t="str">
        <f>'P.V  Juin'!BF25</f>
        <v>Rattrapage</v>
      </c>
      <c r="BH26" s="52">
        <f>'P.V  Juin'!BG25</f>
        <v>0</v>
      </c>
      <c r="BI26" s="52">
        <f>'P.V  Juin'!BH25</f>
        <v>0</v>
      </c>
    </row>
    <row r="27" spans="1:61" s="52" customFormat="1" ht="22.5" customHeight="1">
      <c r="A27" s="239">
        <f>'P.V  Juin'!A26</f>
        <v>14</v>
      </c>
      <c r="B27" s="230" t="str">
        <f>'P.V  Juin'!B26</f>
        <v>10J117</v>
      </c>
      <c r="C27" s="230" t="str">
        <f>'P.V  Juin'!C26</f>
        <v>GHALEM</v>
      </c>
      <c r="D27" s="230" t="str">
        <f>'P.V  Juin'!D26</f>
        <v>Kahina</v>
      </c>
      <c r="E27" s="231" t="str">
        <f>'P.V  Juin'!E26</f>
        <v>26/03/1990</v>
      </c>
      <c r="F27" s="231" t="str">
        <f>'P.V  Juin'!F26</f>
        <v>ELKSEUR</v>
      </c>
      <c r="G27" s="232">
        <f>'P.V  Juin'!G26</f>
        <v>10.833333333333334</v>
      </c>
      <c r="H27" s="233">
        <f>'P.V  Juin'!H26</f>
        <v>6</v>
      </c>
      <c r="I27" s="223">
        <f>'P.V  Juin'!I26</f>
        <v>8.6666666666666661</v>
      </c>
      <c r="J27" s="233">
        <f>'P.V  Juin'!J26</f>
        <v>0</v>
      </c>
      <c r="K27" s="223">
        <f>'P.V  Juin'!K26</f>
        <v>9.3333333333333339</v>
      </c>
      <c r="L27" s="233">
        <f>'P.V  Juin'!L26</f>
        <v>0</v>
      </c>
      <c r="M27" s="223">
        <f>'P.V  Juin'!M26</f>
        <v>9.6111111111111125</v>
      </c>
      <c r="N27" s="234">
        <f>'P.V  Juin'!N26</f>
        <v>6</v>
      </c>
      <c r="O27" s="223">
        <f>'P.V  Juin'!O26</f>
        <v>10</v>
      </c>
      <c r="P27" s="233">
        <f>'P.V  Juin'!P26</f>
        <v>3</v>
      </c>
      <c r="Q27" s="223">
        <f>'P.V  Juin'!Q26</f>
        <v>5</v>
      </c>
      <c r="R27" s="233">
        <f>'P.V  Juin'!R26</f>
        <v>0</v>
      </c>
      <c r="S27" s="223">
        <f>'P.V  Juin'!S26</f>
        <v>7.5</v>
      </c>
      <c r="T27" s="234">
        <f>'P.V  Juin'!T26</f>
        <v>3</v>
      </c>
      <c r="U27" s="223">
        <f>'P.V  Juin'!U26</f>
        <v>12.5</v>
      </c>
      <c r="V27" s="233">
        <f>'P.V  Juin'!V26</f>
        <v>3</v>
      </c>
      <c r="W27" s="223">
        <f>'P.V  Juin'!W26</f>
        <v>12.5</v>
      </c>
      <c r="X27" s="234">
        <f>'P.V  Juin'!X26</f>
        <v>3</v>
      </c>
      <c r="Y27" s="223">
        <f>'P.V  Juin'!Y26</f>
        <v>2</v>
      </c>
      <c r="Z27" s="233">
        <f>'P.V  Juin'!Z26</f>
        <v>0</v>
      </c>
      <c r="AA27" s="223">
        <f>'P.V  Juin'!AA26</f>
        <v>2</v>
      </c>
      <c r="AB27" s="233">
        <f>'P.V  Juin'!AB26</f>
        <v>0</v>
      </c>
      <c r="AC27" s="223">
        <f>'P.V  Juin'!AC26</f>
        <v>8.7166666666666668</v>
      </c>
      <c r="AD27" s="225">
        <f>'P.V  Juin'!AD26</f>
        <v>12</v>
      </c>
      <c r="AE27" s="224" t="str">
        <f>'P.V  Juin'!AE26</f>
        <v>Rattrapage</v>
      </c>
      <c r="AF27" s="238">
        <f>'P.V  Juin'!AF26</f>
        <v>5.583333333333333</v>
      </c>
      <c r="AG27" s="234">
        <f>'P.V  Juin'!AG26</f>
        <v>0</v>
      </c>
      <c r="AH27" s="235">
        <f>'P.V  Juin'!AH26</f>
        <v>11.333333333333334</v>
      </c>
      <c r="AI27" s="234">
        <f>'P.V  Juin'!AI26</f>
        <v>6</v>
      </c>
      <c r="AJ27" s="235">
        <f>'P.V  Juin'!AJ26</f>
        <v>11.666666666666666</v>
      </c>
      <c r="AK27" s="234">
        <f>'P.V  Juin'!AK26</f>
        <v>6</v>
      </c>
      <c r="AL27" s="235">
        <f>'P.V  Juin'!AL26</f>
        <v>9.5277777777777786</v>
      </c>
      <c r="AM27" s="234">
        <f>'P.V  Juin'!AM26</f>
        <v>12</v>
      </c>
      <c r="AN27" s="235">
        <f>'P.V  Juin'!AN26</f>
        <v>8</v>
      </c>
      <c r="AO27" s="234">
        <f>'P.V  Juin'!AO26</f>
        <v>0</v>
      </c>
      <c r="AP27" s="235">
        <f>'P.V  Juin'!AP26</f>
        <v>7.5</v>
      </c>
      <c r="AQ27" s="234">
        <f>'P.V  Juin'!AQ26</f>
        <v>0</v>
      </c>
      <c r="AR27" s="235">
        <f>'P.V  Juin'!AR26</f>
        <v>7.75</v>
      </c>
      <c r="AS27" s="234">
        <f>'P.V  Juin'!AS26</f>
        <v>0</v>
      </c>
      <c r="AT27" s="235">
        <f>'P.V  Juin'!AT26</f>
        <v>10.5</v>
      </c>
      <c r="AU27" s="234">
        <f>'P.V  Juin'!AU26</f>
        <v>3</v>
      </c>
      <c r="AV27" s="235">
        <f>'P.V  Juin'!AV26</f>
        <v>10.5</v>
      </c>
      <c r="AW27" s="234">
        <f>'P.V  Juin'!AW26</f>
        <v>3</v>
      </c>
      <c r="AX27" s="235">
        <f>'P.V  Juin'!AX26</f>
        <v>12</v>
      </c>
      <c r="AY27" s="234">
        <f>'P.V  Juin'!AY26</f>
        <v>3</v>
      </c>
      <c r="AZ27" s="235">
        <f>'P.V  Juin'!AZ26</f>
        <v>12</v>
      </c>
      <c r="BA27" s="234">
        <f>'P.V  Juin'!BA26</f>
        <v>3</v>
      </c>
      <c r="BB27" s="236">
        <f>'P.V  Juin'!BB26</f>
        <v>9.5166666666666675</v>
      </c>
      <c r="BC27" s="237">
        <f>'P.V  Juin'!BC26</f>
        <v>18</v>
      </c>
      <c r="BD27" s="235">
        <f>'P.V  Juin'!BD26</f>
        <v>9.1166666666666671</v>
      </c>
      <c r="BE27" s="238">
        <f>'P.V  Juin'!BE26</f>
        <v>30</v>
      </c>
      <c r="BF27" s="222">
        <f t="shared" si="0"/>
        <v>9.1166666666666671</v>
      </c>
      <c r="BG27" s="224" t="str">
        <f>'P.V  Juin'!BF26</f>
        <v>Rattrapage</v>
      </c>
      <c r="BH27" s="52">
        <f>'P.V  Juin'!BG26</f>
        <v>0</v>
      </c>
      <c r="BI27" s="52">
        <f>'P.V  Juin'!BH26</f>
        <v>0</v>
      </c>
    </row>
    <row r="28" spans="1:61" s="52" customFormat="1" ht="22.5" customHeight="1">
      <c r="A28" s="239">
        <f>'P.V  Juin'!A27</f>
        <v>15</v>
      </c>
      <c r="B28" s="230" t="str">
        <f>'P.V  Juin'!B27</f>
        <v>10J012</v>
      </c>
      <c r="C28" s="230" t="str">
        <f>'P.V  Juin'!C27</f>
        <v>GUEHLOUZ</v>
      </c>
      <c r="D28" s="230" t="str">
        <f>'P.V  Juin'!D27</f>
        <v>Mourad</v>
      </c>
      <c r="E28" s="231" t="str">
        <f>'P.V  Juin'!E27</f>
        <v>30/01/1972</v>
      </c>
      <c r="F28" s="231" t="str">
        <f>'P.V  Juin'!F27</f>
        <v>KHERRATA</v>
      </c>
      <c r="G28" s="232" t="e">
        <f>'P.V  Juin'!G27</f>
        <v>#VALUE!</v>
      </c>
      <c r="H28" s="233" t="e">
        <f>'P.V  Juin'!H27</f>
        <v>#VALUE!</v>
      </c>
      <c r="I28" s="223" t="str">
        <f>'P.V  Juin'!I27</f>
        <v>Exclu</v>
      </c>
      <c r="J28" s="233">
        <f>'P.V  Juin'!J27</f>
        <v>6</v>
      </c>
      <c r="K28" s="223" t="str">
        <f>'P.V  Juin'!K27</f>
        <v>Exclu</v>
      </c>
      <c r="L28" s="233">
        <f>'P.V  Juin'!L27</f>
        <v>6</v>
      </c>
      <c r="M28" s="223" t="e">
        <f>'P.V  Juin'!M27</f>
        <v>#VALUE!</v>
      </c>
      <c r="N28" s="234" t="e">
        <f>'P.V  Juin'!N27</f>
        <v>#VALUE!</v>
      </c>
      <c r="O28" s="223" t="str">
        <f>'P.V  Juin'!O27</f>
        <v>ABS</v>
      </c>
      <c r="P28" s="233">
        <f>'P.V  Juin'!P27</f>
        <v>3</v>
      </c>
      <c r="Q28" s="223" t="str">
        <f>'P.V  Juin'!Q27</f>
        <v>ABS</v>
      </c>
      <c r="R28" s="233">
        <f>'P.V  Juin'!R27</f>
        <v>3</v>
      </c>
      <c r="S28" s="223" t="e">
        <f>'P.V  Juin'!S27</f>
        <v>#VALUE!</v>
      </c>
      <c r="T28" s="234" t="e">
        <f>'P.V  Juin'!T27</f>
        <v>#VALUE!</v>
      </c>
      <c r="U28" s="223" t="str">
        <f>'P.V  Juin'!U27</f>
        <v>\</v>
      </c>
      <c r="V28" s="233">
        <f>'P.V  Juin'!V27</f>
        <v>3</v>
      </c>
      <c r="W28" s="223" t="str">
        <f>'P.V  Juin'!W27</f>
        <v>\</v>
      </c>
      <c r="X28" s="234">
        <f>'P.V  Juin'!X27</f>
        <v>3</v>
      </c>
      <c r="Y28" s="223" t="str">
        <f>'P.V  Juin'!Y27</f>
        <v>\</v>
      </c>
      <c r="Z28" s="233">
        <f>'P.V  Juin'!Z27</f>
        <v>3</v>
      </c>
      <c r="AA28" s="223" t="str">
        <f>'P.V  Juin'!AA27</f>
        <v>\</v>
      </c>
      <c r="AB28" s="233">
        <f>'P.V  Juin'!AB27</f>
        <v>3</v>
      </c>
      <c r="AC28" s="223" t="e">
        <f>'P.V  Juin'!AC27</f>
        <v>#VALUE!</v>
      </c>
      <c r="AD28" s="225" t="e">
        <f>'P.V  Juin'!AD27</f>
        <v>#VALUE!</v>
      </c>
      <c r="AE28" s="224" t="e">
        <f>'P.V  Juin'!AE27</f>
        <v>#VALUE!</v>
      </c>
      <c r="AF28" s="238" t="str">
        <f>'P.V  Juin'!AF27</f>
        <v>Exclu</v>
      </c>
      <c r="AG28" s="234">
        <f>'P.V  Juin'!AG27</f>
        <v>6</v>
      </c>
      <c r="AH28" s="235" t="str">
        <f>'P.V  Juin'!AH27</f>
        <v>Exclu</v>
      </c>
      <c r="AI28" s="234">
        <f>'P.V  Juin'!AI27</f>
        <v>6</v>
      </c>
      <c r="AJ28" s="235" t="e">
        <f>'P.V  Juin'!AJ27</f>
        <v>#VALUE!</v>
      </c>
      <c r="AK28" s="234" t="e">
        <f>'P.V  Juin'!AK27</f>
        <v>#VALUE!</v>
      </c>
      <c r="AL28" s="235" t="e">
        <f>'P.V  Juin'!AL27</f>
        <v>#VALUE!</v>
      </c>
      <c r="AM28" s="234" t="e">
        <f>'P.V  Juin'!AM27</f>
        <v>#VALUE!</v>
      </c>
      <c r="AN28" s="235" t="str">
        <f>'P.V  Juin'!AN27</f>
        <v>ABS</v>
      </c>
      <c r="AO28" s="234">
        <f>'P.V  Juin'!AO27</f>
        <v>3</v>
      </c>
      <c r="AP28" s="235" t="str">
        <f>'P.V  Juin'!AP27</f>
        <v>\</v>
      </c>
      <c r="AQ28" s="234">
        <f>'P.V  Juin'!AQ27</f>
        <v>3</v>
      </c>
      <c r="AR28" s="235" t="e">
        <f>'P.V  Juin'!AR27</f>
        <v>#VALUE!</v>
      </c>
      <c r="AS28" s="234" t="e">
        <f>'P.V  Juin'!AS27</f>
        <v>#VALUE!</v>
      </c>
      <c r="AT28" s="235" t="str">
        <f>'P.V  Juin'!AT27</f>
        <v>Exclu</v>
      </c>
      <c r="AU28" s="234">
        <f>'P.V  Juin'!AU27</f>
        <v>3</v>
      </c>
      <c r="AV28" s="235" t="str">
        <f>'P.V  Juin'!AV27</f>
        <v>Exclu</v>
      </c>
      <c r="AW28" s="234">
        <f>'P.V  Juin'!AW27</f>
        <v>3</v>
      </c>
      <c r="AX28" s="235" t="str">
        <f>'P.V  Juin'!AX27</f>
        <v>ABS</v>
      </c>
      <c r="AY28" s="234">
        <f>'P.V  Juin'!AY27</f>
        <v>3</v>
      </c>
      <c r="AZ28" s="235" t="str">
        <f>'P.V  Juin'!AZ27</f>
        <v>ABS</v>
      </c>
      <c r="BA28" s="234">
        <f>'P.V  Juin'!BA27</f>
        <v>3</v>
      </c>
      <c r="BB28" s="236" t="e">
        <f>'P.V  Juin'!BB27</f>
        <v>#VALUE!</v>
      </c>
      <c r="BC28" s="237" t="e">
        <f>'P.V  Juin'!BC27</f>
        <v>#VALUE!</v>
      </c>
      <c r="BD28" s="235" t="e">
        <f>'P.V  Juin'!BD27</f>
        <v>#VALUE!</v>
      </c>
      <c r="BE28" s="238" t="e">
        <f>'P.V  Juin'!BE27</f>
        <v>#VALUE!</v>
      </c>
      <c r="BF28" s="222" t="e">
        <f t="shared" si="0"/>
        <v>#VALUE!</v>
      </c>
      <c r="BG28" s="224" t="str">
        <f>'P.V  Juin'!BF27</f>
        <v>ABD</v>
      </c>
      <c r="BH28" s="52">
        <f>'P.V  Juin'!BG27</f>
        <v>0</v>
      </c>
      <c r="BI28" s="52">
        <f>'P.V  Juin'!BH27</f>
        <v>0</v>
      </c>
    </row>
    <row r="29" spans="1:61" s="52" customFormat="1" ht="22.5" customHeight="1">
      <c r="A29" s="239">
        <f>'P.V  Juin'!A28</f>
        <v>16</v>
      </c>
      <c r="B29" s="230" t="str">
        <f>'P.V  Juin'!B28</f>
        <v>10J209</v>
      </c>
      <c r="C29" s="230" t="str">
        <f>'P.V  Juin'!C28</f>
        <v>ICHALAL</v>
      </c>
      <c r="D29" s="230" t="str">
        <f>'P.V  Juin'!D28</f>
        <v>Lyes</v>
      </c>
      <c r="E29" s="231" t="str">
        <f>'P.V  Juin'!E28</f>
        <v>19/02/1985</v>
      </c>
      <c r="F29" s="231" t="str">
        <f>'P.V  Juin'!F28</f>
        <v>Sidi ayad</v>
      </c>
      <c r="G29" s="232" t="e">
        <f>'P.V  Juin'!G28</f>
        <v>#VALUE!</v>
      </c>
      <c r="H29" s="233" t="e">
        <f>'P.V  Juin'!H28</f>
        <v>#VALUE!</v>
      </c>
      <c r="I29" s="223">
        <f>'P.V  Juin'!I28</f>
        <v>1.6666666666666667</v>
      </c>
      <c r="J29" s="233">
        <f>'P.V  Juin'!J28</f>
        <v>0</v>
      </c>
      <c r="K29" s="223">
        <f>'P.V  Juin'!K28</f>
        <v>5.5</v>
      </c>
      <c r="L29" s="233">
        <f>'P.V  Juin'!L28</f>
        <v>0</v>
      </c>
      <c r="M29" s="223" t="e">
        <f>'P.V  Juin'!M28</f>
        <v>#VALUE!</v>
      </c>
      <c r="N29" s="234" t="e">
        <f>'P.V  Juin'!N28</f>
        <v>#VALUE!</v>
      </c>
      <c r="O29" s="223">
        <f>'P.V  Juin'!O28</f>
        <v>7.5</v>
      </c>
      <c r="P29" s="233">
        <f>'P.V  Juin'!P28</f>
        <v>0</v>
      </c>
      <c r="Q29" s="223">
        <f>'P.V  Juin'!Q28</f>
        <v>6.5</v>
      </c>
      <c r="R29" s="233">
        <f>'P.V  Juin'!R28</f>
        <v>0</v>
      </c>
      <c r="S29" s="223">
        <f>'P.V  Juin'!S28</f>
        <v>7</v>
      </c>
      <c r="T29" s="234">
        <f>'P.V  Juin'!T28</f>
        <v>0</v>
      </c>
      <c r="U29" s="223">
        <f>'P.V  Juin'!U28</f>
        <v>10</v>
      </c>
      <c r="V29" s="233">
        <f>'P.V  Juin'!V28</f>
        <v>3</v>
      </c>
      <c r="W29" s="223">
        <f>'P.V  Juin'!W28</f>
        <v>10</v>
      </c>
      <c r="X29" s="234">
        <f>'P.V  Juin'!X28</f>
        <v>3</v>
      </c>
      <c r="Y29" s="223" t="str">
        <f>'P.V  Juin'!Y28</f>
        <v>\</v>
      </c>
      <c r="Z29" s="233">
        <f>'P.V  Juin'!Z28</f>
        <v>3</v>
      </c>
      <c r="AA29" s="223" t="str">
        <f>'P.V  Juin'!AA28</f>
        <v>\</v>
      </c>
      <c r="AB29" s="233">
        <f>'P.V  Juin'!AB28</f>
        <v>3</v>
      </c>
      <c r="AC29" s="223" t="e">
        <f>'P.V  Juin'!AC28</f>
        <v>#VALUE!</v>
      </c>
      <c r="AD29" s="225" t="e">
        <f>'P.V  Juin'!AD28</f>
        <v>#VALUE!</v>
      </c>
      <c r="AE29" s="224" t="e">
        <f>'P.V  Juin'!AE28</f>
        <v>#VALUE!</v>
      </c>
      <c r="AF29" s="238" t="str">
        <f>'P.V  Juin'!AF28</f>
        <v>Exclu</v>
      </c>
      <c r="AG29" s="234">
        <f>'P.V  Juin'!AG28</f>
        <v>6</v>
      </c>
      <c r="AH29" s="235" t="str">
        <f>'P.V  Juin'!AH28</f>
        <v>Exclu</v>
      </c>
      <c r="AI29" s="234">
        <f>'P.V  Juin'!AI28</f>
        <v>6</v>
      </c>
      <c r="AJ29" s="235" t="e">
        <f>'P.V  Juin'!AJ28</f>
        <v>#VALUE!</v>
      </c>
      <c r="AK29" s="234" t="e">
        <f>'P.V  Juin'!AK28</f>
        <v>#VALUE!</v>
      </c>
      <c r="AL29" s="235" t="e">
        <f>'P.V  Juin'!AL28</f>
        <v>#VALUE!</v>
      </c>
      <c r="AM29" s="234" t="e">
        <f>'P.V  Juin'!AM28</f>
        <v>#VALUE!</v>
      </c>
      <c r="AN29" s="235" t="str">
        <f>'P.V  Juin'!AN28</f>
        <v>ABS</v>
      </c>
      <c r="AO29" s="234">
        <f>'P.V  Juin'!AO28</f>
        <v>3</v>
      </c>
      <c r="AP29" s="235" t="str">
        <f>'P.V  Juin'!AP28</f>
        <v>\</v>
      </c>
      <c r="AQ29" s="234">
        <f>'P.V  Juin'!AQ28</f>
        <v>3</v>
      </c>
      <c r="AR29" s="235" t="e">
        <f>'P.V  Juin'!AR28</f>
        <v>#VALUE!</v>
      </c>
      <c r="AS29" s="234" t="e">
        <f>'P.V  Juin'!AS28</f>
        <v>#VALUE!</v>
      </c>
      <c r="AT29" s="235" t="str">
        <f>'P.V  Juin'!AT28</f>
        <v>Exclu</v>
      </c>
      <c r="AU29" s="234">
        <f>'P.V  Juin'!AU28</f>
        <v>3</v>
      </c>
      <c r="AV29" s="235" t="str">
        <f>'P.V  Juin'!AV28</f>
        <v>Exclu</v>
      </c>
      <c r="AW29" s="234">
        <f>'P.V  Juin'!AW28</f>
        <v>3</v>
      </c>
      <c r="AX29" s="235" t="str">
        <f>'P.V  Juin'!AX28</f>
        <v>ABS</v>
      </c>
      <c r="AY29" s="234">
        <f>'P.V  Juin'!AY28</f>
        <v>3</v>
      </c>
      <c r="AZ29" s="235" t="str">
        <f>'P.V  Juin'!AZ28</f>
        <v>ABS</v>
      </c>
      <c r="BA29" s="234">
        <f>'P.V  Juin'!BA28</f>
        <v>3</v>
      </c>
      <c r="BB29" s="236" t="e">
        <f>'P.V  Juin'!BB28</f>
        <v>#VALUE!</v>
      </c>
      <c r="BC29" s="237" t="e">
        <f>'P.V  Juin'!BC28</f>
        <v>#VALUE!</v>
      </c>
      <c r="BD29" s="235" t="e">
        <f>'P.V  Juin'!BD28</f>
        <v>#VALUE!</v>
      </c>
      <c r="BE29" s="238" t="e">
        <f>'P.V  Juin'!BE28</f>
        <v>#VALUE!</v>
      </c>
      <c r="BF29" s="222" t="e">
        <f t="shared" si="0"/>
        <v>#VALUE!</v>
      </c>
      <c r="BG29" s="224" t="str">
        <f>'P.V  Juin'!BF28</f>
        <v>ABD</v>
      </c>
      <c r="BH29" s="52">
        <f>'P.V  Juin'!BG28</f>
        <v>0</v>
      </c>
      <c r="BI29" s="52">
        <f>'P.V  Juin'!BH28</f>
        <v>0</v>
      </c>
    </row>
    <row r="30" spans="1:61" s="52" customFormat="1" ht="22.5" customHeight="1">
      <c r="A30" s="239">
        <f>'P.V  Juin'!A29</f>
        <v>17</v>
      </c>
      <c r="B30" s="230" t="str">
        <f>'P.V  Juin'!B29</f>
        <v>08DR301</v>
      </c>
      <c r="C30" s="230" t="str">
        <f>'P.V  Juin'!C29</f>
        <v>KASSA</v>
      </c>
      <c r="D30" s="230" t="str">
        <f>'P.V  Juin'!D29</f>
        <v>Raouf</v>
      </c>
      <c r="E30" s="231" t="str">
        <f>'P.V  Juin'!E29</f>
        <v>15/09/1987</v>
      </c>
      <c r="F30" s="231" t="str">
        <f>'P.V  Juin'!F29</f>
        <v>Béjaia</v>
      </c>
      <c r="G30" s="232">
        <f>'P.V  Juin'!G29</f>
        <v>10.5</v>
      </c>
      <c r="H30" s="233">
        <f>'P.V  Juin'!H29</f>
        <v>6</v>
      </c>
      <c r="I30" s="223" t="str">
        <f>'P.V  Juin'!I29</f>
        <v>Exclu</v>
      </c>
      <c r="J30" s="233">
        <f>'P.V  Juin'!J29</f>
        <v>6</v>
      </c>
      <c r="K30" s="223" t="str">
        <f>'P.V  Juin'!K29</f>
        <v>Exclu</v>
      </c>
      <c r="L30" s="233">
        <f>'P.V  Juin'!L29</f>
        <v>6</v>
      </c>
      <c r="M30" s="223" t="e">
        <f>'P.V  Juin'!M29</f>
        <v>#VALUE!</v>
      </c>
      <c r="N30" s="234" t="e">
        <f>'P.V  Juin'!N29</f>
        <v>#VALUE!</v>
      </c>
      <c r="O30" s="223" t="str">
        <f>'P.V  Juin'!O29</f>
        <v>ABS</v>
      </c>
      <c r="P30" s="233">
        <f>'P.V  Juin'!P29</f>
        <v>3</v>
      </c>
      <c r="Q30" s="223">
        <f>'P.V  Juin'!Q29</f>
        <v>11</v>
      </c>
      <c r="R30" s="233">
        <f>'P.V  Juin'!R29</f>
        <v>3</v>
      </c>
      <c r="S30" s="223" t="e">
        <f>'P.V  Juin'!S29</f>
        <v>#VALUE!</v>
      </c>
      <c r="T30" s="234" t="e">
        <f>'P.V  Juin'!T29</f>
        <v>#VALUE!</v>
      </c>
      <c r="U30" s="223">
        <f>'P.V  Juin'!U29</f>
        <v>10</v>
      </c>
      <c r="V30" s="233">
        <f>'P.V  Juin'!V29</f>
        <v>3</v>
      </c>
      <c r="W30" s="223">
        <f>'P.V  Juin'!W29</f>
        <v>10</v>
      </c>
      <c r="X30" s="234">
        <f>'P.V  Juin'!X29</f>
        <v>3</v>
      </c>
      <c r="Y30" s="223" t="str">
        <f>'P.V  Juin'!Y29</f>
        <v>\</v>
      </c>
      <c r="Z30" s="233">
        <f>'P.V  Juin'!Z29</f>
        <v>3</v>
      </c>
      <c r="AA30" s="223" t="str">
        <f>'P.V  Juin'!AA29</f>
        <v>\</v>
      </c>
      <c r="AB30" s="233">
        <f>'P.V  Juin'!AB29</f>
        <v>3</v>
      </c>
      <c r="AC30" s="223" t="e">
        <f>'P.V  Juin'!AC29</f>
        <v>#VALUE!</v>
      </c>
      <c r="AD30" s="225" t="e">
        <f>'P.V  Juin'!AD29</f>
        <v>#VALUE!</v>
      </c>
      <c r="AE30" s="224" t="e">
        <f>'P.V  Juin'!AE29</f>
        <v>#VALUE!</v>
      </c>
      <c r="AF30" s="238">
        <f>'P.V  Juin'!AF29</f>
        <v>10.33</v>
      </c>
      <c r="AG30" s="234">
        <f>'P.V  Juin'!AG29</f>
        <v>6</v>
      </c>
      <c r="AH30" s="235">
        <f>'P.V  Juin'!AH29</f>
        <v>10</v>
      </c>
      <c r="AI30" s="234">
        <f>'P.V  Juin'!AI29</f>
        <v>6</v>
      </c>
      <c r="AJ30" s="235" t="e">
        <f>'P.V  Juin'!AJ29</f>
        <v>#VALUE!</v>
      </c>
      <c r="AK30" s="234" t="e">
        <f>'P.V  Juin'!AK29</f>
        <v>#VALUE!</v>
      </c>
      <c r="AL30" s="235" t="e">
        <f>'P.V  Juin'!AL29</f>
        <v>#VALUE!</v>
      </c>
      <c r="AM30" s="234" t="e">
        <f>'P.V  Juin'!AM29</f>
        <v>#VALUE!</v>
      </c>
      <c r="AN30" s="235">
        <f>'P.V  Juin'!AN29</f>
        <v>10</v>
      </c>
      <c r="AO30" s="234">
        <f>'P.V  Juin'!AO29</f>
        <v>3</v>
      </c>
      <c r="AP30" s="235">
        <f>'P.V  Juin'!AP29</f>
        <v>10</v>
      </c>
      <c r="AQ30" s="234">
        <f>'P.V  Juin'!AQ29</f>
        <v>3</v>
      </c>
      <c r="AR30" s="235">
        <f>'P.V  Juin'!AR29</f>
        <v>10</v>
      </c>
      <c r="AS30" s="234">
        <f>'P.V  Juin'!AS29</f>
        <v>6</v>
      </c>
      <c r="AT30" s="235">
        <f>'P.V  Juin'!AT29</f>
        <v>10</v>
      </c>
      <c r="AU30" s="234">
        <f>'P.V  Juin'!AU29</f>
        <v>3</v>
      </c>
      <c r="AV30" s="235">
        <f>'P.V  Juin'!AV29</f>
        <v>10</v>
      </c>
      <c r="AW30" s="234">
        <f>'P.V  Juin'!AW29</f>
        <v>3</v>
      </c>
      <c r="AX30" s="235" t="str">
        <f>'P.V  Juin'!AX29</f>
        <v>ABS</v>
      </c>
      <c r="AY30" s="234">
        <f>'P.V  Juin'!AY29</f>
        <v>3</v>
      </c>
      <c r="AZ30" s="235" t="str">
        <f>'P.V  Juin'!AZ29</f>
        <v>ABS</v>
      </c>
      <c r="BA30" s="234">
        <f>'P.V  Juin'!BA29</f>
        <v>3</v>
      </c>
      <c r="BB30" s="236" t="e">
        <f>'P.V  Juin'!BB29</f>
        <v>#VALUE!</v>
      </c>
      <c r="BC30" s="237" t="e">
        <f>'P.V  Juin'!BC29</f>
        <v>#VALUE!</v>
      </c>
      <c r="BD30" s="235" t="e">
        <f>'P.V  Juin'!BD29</f>
        <v>#VALUE!</v>
      </c>
      <c r="BE30" s="238" t="e">
        <f>'P.V  Juin'!BE29</f>
        <v>#VALUE!</v>
      </c>
      <c r="BF30" s="222" t="e">
        <f t="shared" si="0"/>
        <v>#VALUE!</v>
      </c>
      <c r="BG30" s="224" t="str">
        <f>'P.V  Juin'!BF29</f>
        <v>ABD</v>
      </c>
      <c r="BH30" s="52">
        <f>'P.V  Juin'!BG29</f>
        <v>0</v>
      </c>
      <c r="BI30" s="52">
        <f>'P.V  Juin'!BH29</f>
        <v>0</v>
      </c>
    </row>
    <row r="31" spans="1:61" s="52" customFormat="1" ht="22.5" customHeight="1">
      <c r="A31" s="239">
        <f>'P.V  Juin'!A30</f>
        <v>18</v>
      </c>
      <c r="B31" s="230" t="str">
        <f>'P.V  Juin'!B30</f>
        <v>10J133</v>
      </c>
      <c r="C31" s="230" t="str">
        <f>'P.V  Juin'!C30</f>
        <v>KISSOUS</v>
      </c>
      <c r="D31" s="230" t="str">
        <f>'P.V  Juin'!D30</f>
        <v>Tahar</v>
      </c>
      <c r="E31" s="231" t="str">
        <f>'P.V  Juin'!E30</f>
        <v>05/06/1980</v>
      </c>
      <c r="F31" s="231" t="str">
        <f>'P.V  Juin'!F30</f>
        <v>Toudja</v>
      </c>
      <c r="G31" s="232" t="e">
        <f>'P.V  Juin'!G30</f>
        <v>#VALUE!</v>
      </c>
      <c r="H31" s="233" t="e">
        <f>'P.V  Juin'!H30</f>
        <v>#VALUE!</v>
      </c>
      <c r="I31" s="223" t="str">
        <f>'P.V  Juin'!I30</f>
        <v>Exclu</v>
      </c>
      <c r="J31" s="233">
        <f>'P.V  Juin'!J30</f>
        <v>6</v>
      </c>
      <c r="K31" s="223" t="str">
        <f>'P.V  Juin'!K30</f>
        <v>Exclu</v>
      </c>
      <c r="L31" s="233">
        <f>'P.V  Juin'!L30</f>
        <v>6</v>
      </c>
      <c r="M31" s="223" t="e">
        <f>'P.V  Juin'!M30</f>
        <v>#VALUE!</v>
      </c>
      <c r="N31" s="234" t="e">
        <f>'P.V  Juin'!N30</f>
        <v>#VALUE!</v>
      </c>
      <c r="O31" s="223" t="str">
        <f>'P.V  Juin'!O30</f>
        <v>ABS</v>
      </c>
      <c r="P31" s="233">
        <f>'P.V  Juin'!P30</f>
        <v>3</v>
      </c>
      <c r="Q31" s="223" t="str">
        <f>'P.V  Juin'!Q30</f>
        <v>ABS</v>
      </c>
      <c r="R31" s="233">
        <f>'P.V  Juin'!R30</f>
        <v>3</v>
      </c>
      <c r="S31" s="223" t="e">
        <f>'P.V  Juin'!S30</f>
        <v>#VALUE!</v>
      </c>
      <c r="T31" s="234" t="e">
        <f>'P.V  Juin'!T30</f>
        <v>#VALUE!</v>
      </c>
      <c r="U31" s="223" t="str">
        <f>'P.V  Juin'!U30</f>
        <v>\</v>
      </c>
      <c r="V31" s="233">
        <f>'P.V  Juin'!V30</f>
        <v>3</v>
      </c>
      <c r="W31" s="223" t="str">
        <f>'P.V  Juin'!W30</f>
        <v>\</v>
      </c>
      <c r="X31" s="234">
        <f>'P.V  Juin'!X30</f>
        <v>3</v>
      </c>
      <c r="Y31" s="223" t="str">
        <f>'P.V  Juin'!Y30</f>
        <v>\</v>
      </c>
      <c r="Z31" s="233">
        <f>'P.V  Juin'!Z30</f>
        <v>3</v>
      </c>
      <c r="AA31" s="223" t="str">
        <f>'P.V  Juin'!AA30</f>
        <v>\</v>
      </c>
      <c r="AB31" s="233">
        <f>'P.V  Juin'!AB30</f>
        <v>3</v>
      </c>
      <c r="AC31" s="223" t="e">
        <f>'P.V  Juin'!AC30</f>
        <v>#VALUE!</v>
      </c>
      <c r="AD31" s="225" t="e">
        <f>'P.V  Juin'!AD30</f>
        <v>#VALUE!</v>
      </c>
      <c r="AE31" s="224" t="e">
        <f>'P.V  Juin'!AE30</f>
        <v>#VALUE!</v>
      </c>
      <c r="AF31" s="238" t="str">
        <f>'P.V  Juin'!AF30</f>
        <v>Exclu</v>
      </c>
      <c r="AG31" s="234">
        <f>'P.V  Juin'!AG30</f>
        <v>6</v>
      </c>
      <c r="AH31" s="235" t="str">
        <f>'P.V  Juin'!AH30</f>
        <v>Exclu</v>
      </c>
      <c r="AI31" s="234">
        <f>'P.V  Juin'!AI30</f>
        <v>6</v>
      </c>
      <c r="AJ31" s="235" t="e">
        <f>'P.V  Juin'!AJ30</f>
        <v>#VALUE!</v>
      </c>
      <c r="AK31" s="234" t="e">
        <f>'P.V  Juin'!AK30</f>
        <v>#VALUE!</v>
      </c>
      <c r="AL31" s="235" t="e">
        <f>'P.V  Juin'!AL30</f>
        <v>#VALUE!</v>
      </c>
      <c r="AM31" s="234" t="e">
        <f>'P.V  Juin'!AM30</f>
        <v>#VALUE!</v>
      </c>
      <c r="AN31" s="235" t="str">
        <f>'P.V  Juin'!AN30</f>
        <v>ABS</v>
      </c>
      <c r="AO31" s="234">
        <f>'P.V  Juin'!AO30</f>
        <v>3</v>
      </c>
      <c r="AP31" s="235" t="str">
        <f>'P.V  Juin'!AP30</f>
        <v>\</v>
      </c>
      <c r="AQ31" s="234">
        <f>'P.V  Juin'!AQ30</f>
        <v>3</v>
      </c>
      <c r="AR31" s="235" t="e">
        <f>'P.V  Juin'!AR30</f>
        <v>#VALUE!</v>
      </c>
      <c r="AS31" s="234" t="e">
        <f>'P.V  Juin'!AS30</f>
        <v>#VALUE!</v>
      </c>
      <c r="AT31" s="235" t="str">
        <f>'P.V  Juin'!AT30</f>
        <v>Exclu</v>
      </c>
      <c r="AU31" s="234">
        <f>'P.V  Juin'!AU30</f>
        <v>3</v>
      </c>
      <c r="AV31" s="235" t="str">
        <f>'P.V  Juin'!AV30</f>
        <v>Exclu</v>
      </c>
      <c r="AW31" s="234">
        <f>'P.V  Juin'!AW30</f>
        <v>3</v>
      </c>
      <c r="AX31" s="235" t="str">
        <f>'P.V  Juin'!AX30</f>
        <v>ABS</v>
      </c>
      <c r="AY31" s="234">
        <f>'P.V  Juin'!AY30</f>
        <v>3</v>
      </c>
      <c r="AZ31" s="235" t="str">
        <f>'P.V  Juin'!AZ30</f>
        <v>ABS</v>
      </c>
      <c r="BA31" s="234">
        <f>'P.V  Juin'!BA30</f>
        <v>3</v>
      </c>
      <c r="BB31" s="236" t="e">
        <f>'P.V  Juin'!BB30</f>
        <v>#VALUE!</v>
      </c>
      <c r="BC31" s="237" t="e">
        <f>'P.V  Juin'!BC30</f>
        <v>#VALUE!</v>
      </c>
      <c r="BD31" s="235" t="e">
        <f>'P.V  Juin'!BD30</f>
        <v>#VALUE!</v>
      </c>
      <c r="BE31" s="238" t="e">
        <f>'P.V  Juin'!BE30</f>
        <v>#VALUE!</v>
      </c>
      <c r="BF31" s="222" t="e">
        <f t="shared" si="0"/>
        <v>#VALUE!</v>
      </c>
      <c r="BG31" s="224" t="str">
        <f>'P.V  Juin'!BF30</f>
        <v>ABD</v>
      </c>
      <c r="BH31" s="52">
        <f>'P.V  Juin'!BG30</f>
        <v>0</v>
      </c>
      <c r="BI31" s="52">
        <f>'P.V  Juin'!BH30</f>
        <v>0</v>
      </c>
    </row>
    <row r="32" spans="1:61" s="52" customFormat="1" ht="22.5" customHeight="1">
      <c r="A32" s="239">
        <f>'P.V  Juin'!A31</f>
        <v>19</v>
      </c>
      <c r="B32" s="230" t="str">
        <f>'P.V  Juin'!B31</f>
        <v>10J195</v>
      </c>
      <c r="C32" s="230" t="str">
        <f>'P.V  Juin'!C31</f>
        <v>MERIDJA</v>
      </c>
      <c r="D32" s="230" t="str">
        <f>'P.V  Juin'!D31</f>
        <v>Kamel</v>
      </c>
      <c r="E32" s="231" t="str">
        <f>'P.V  Juin'!E31</f>
        <v>29/06/1990</v>
      </c>
      <c r="F32" s="231" t="str">
        <f>'P.V  Juin'!F31</f>
        <v>Sidi aich</v>
      </c>
      <c r="G32" s="232">
        <f>'P.V  Juin'!G31</f>
        <v>10.666666666666666</v>
      </c>
      <c r="H32" s="233">
        <f>'P.V  Juin'!H31</f>
        <v>6</v>
      </c>
      <c r="I32" s="223">
        <f>'P.V  Juin'!I31</f>
        <v>4.666666666666667</v>
      </c>
      <c r="J32" s="233">
        <f>'P.V  Juin'!J31</f>
        <v>0</v>
      </c>
      <c r="K32" s="223">
        <f>'P.V  Juin'!K31</f>
        <v>6.833333333333333</v>
      </c>
      <c r="L32" s="233">
        <f>'P.V  Juin'!L31</f>
        <v>0</v>
      </c>
      <c r="M32" s="223">
        <f>'P.V  Juin'!M31</f>
        <v>7.3888888888888884</v>
      </c>
      <c r="N32" s="234">
        <f>'P.V  Juin'!N31</f>
        <v>6</v>
      </c>
      <c r="O32" s="223">
        <f>'P.V  Juin'!O31</f>
        <v>8.5</v>
      </c>
      <c r="P32" s="233">
        <f>'P.V  Juin'!P31</f>
        <v>0</v>
      </c>
      <c r="Q32" s="223">
        <f>'P.V  Juin'!Q31</f>
        <v>5.5</v>
      </c>
      <c r="R32" s="233">
        <f>'P.V  Juin'!R31</f>
        <v>0</v>
      </c>
      <c r="S32" s="223">
        <f>'P.V  Juin'!S31</f>
        <v>7</v>
      </c>
      <c r="T32" s="234">
        <f>'P.V  Juin'!T31</f>
        <v>0</v>
      </c>
      <c r="U32" s="223">
        <f>'P.V  Juin'!U31</f>
        <v>11</v>
      </c>
      <c r="V32" s="233">
        <f>'P.V  Juin'!V31</f>
        <v>3</v>
      </c>
      <c r="W32" s="223">
        <f>'P.V  Juin'!W31</f>
        <v>11</v>
      </c>
      <c r="X32" s="234">
        <f>'P.V  Juin'!X31</f>
        <v>3</v>
      </c>
      <c r="Y32" s="223">
        <f>'P.V  Juin'!Y31</f>
        <v>5</v>
      </c>
      <c r="Z32" s="233">
        <f>'P.V  Juin'!Z31</f>
        <v>0</v>
      </c>
      <c r="AA32" s="223">
        <f>'P.V  Juin'!AA31</f>
        <v>5</v>
      </c>
      <c r="AB32" s="233">
        <f>'P.V  Juin'!AB31</f>
        <v>0</v>
      </c>
      <c r="AC32" s="223">
        <f>'P.V  Juin'!AC31</f>
        <v>7.4333333333333327</v>
      </c>
      <c r="AD32" s="225">
        <f>'P.V  Juin'!AD31</f>
        <v>9</v>
      </c>
      <c r="AE32" s="224" t="str">
        <f>'P.V  Juin'!AE31</f>
        <v>Rattrapage</v>
      </c>
      <c r="AF32" s="238">
        <f>'P.V  Juin'!AF31</f>
        <v>4.833333333333333</v>
      </c>
      <c r="AG32" s="234">
        <f>'P.V  Juin'!AG31</f>
        <v>0</v>
      </c>
      <c r="AH32" s="235">
        <f>'P.V  Juin'!AH31</f>
        <v>10.666666666666666</v>
      </c>
      <c r="AI32" s="234">
        <f>'P.V  Juin'!AI31</f>
        <v>6</v>
      </c>
      <c r="AJ32" s="235">
        <f>'P.V  Juin'!AJ31</f>
        <v>10.166666666666666</v>
      </c>
      <c r="AK32" s="234">
        <f>'P.V  Juin'!AK31</f>
        <v>6</v>
      </c>
      <c r="AL32" s="235">
        <f>'P.V  Juin'!AL31</f>
        <v>8.5555555555555554</v>
      </c>
      <c r="AM32" s="234">
        <f>'P.V  Juin'!AM31</f>
        <v>12</v>
      </c>
      <c r="AN32" s="235">
        <f>'P.V  Juin'!AN31</f>
        <v>16.5</v>
      </c>
      <c r="AO32" s="234">
        <f>'P.V  Juin'!AO31</f>
        <v>3</v>
      </c>
      <c r="AP32" s="235">
        <f>'P.V  Juin'!AP31</f>
        <v>8.5</v>
      </c>
      <c r="AQ32" s="234">
        <f>'P.V  Juin'!AQ31</f>
        <v>0</v>
      </c>
      <c r="AR32" s="235">
        <f>'P.V  Juin'!AR31</f>
        <v>12.5</v>
      </c>
      <c r="AS32" s="234">
        <f>'P.V  Juin'!AS31</f>
        <v>6</v>
      </c>
      <c r="AT32" s="235">
        <f>'P.V  Juin'!AT31</f>
        <v>10.5</v>
      </c>
      <c r="AU32" s="234">
        <f>'P.V  Juin'!AU31</f>
        <v>3</v>
      </c>
      <c r="AV32" s="235">
        <f>'P.V  Juin'!AV31</f>
        <v>10.5</v>
      </c>
      <c r="AW32" s="234">
        <f>'P.V  Juin'!AW31</f>
        <v>3</v>
      </c>
      <c r="AX32" s="235">
        <f>'P.V  Juin'!AX31</f>
        <v>11.5</v>
      </c>
      <c r="AY32" s="234">
        <f>'P.V  Juin'!AY31</f>
        <v>3</v>
      </c>
      <c r="AZ32" s="235">
        <f>'P.V  Juin'!AZ31</f>
        <v>11.5</v>
      </c>
      <c r="BA32" s="234">
        <f>'P.V  Juin'!BA31</f>
        <v>3</v>
      </c>
      <c r="BB32" s="236">
        <f>'P.V  Juin'!BB31</f>
        <v>9.8333333333333321</v>
      </c>
      <c r="BC32" s="237">
        <f>'P.V  Juin'!BC31</f>
        <v>24</v>
      </c>
      <c r="BD32" s="235">
        <f>'P.V  Juin'!BD31</f>
        <v>8.6333333333333329</v>
      </c>
      <c r="BE32" s="238">
        <f>'P.V  Juin'!BE31</f>
        <v>33</v>
      </c>
      <c r="BF32" s="222">
        <f t="shared" si="0"/>
        <v>8.6333333333333329</v>
      </c>
      <c r="BG32" s="224" t="str">
        <f>'P.V  Juin'!BF31</f>
        <v>Rattrapage</v>
      </c>
      <c r="BH32" s="52">
        <f>'P.V  Juin'!BG31</f>
        <v>0</v>
      </c>
      <c r="BI32" s="52">
        <f>'P.V  Juin'!BH31</f>
        <v>0</v>
      </c>
    </row>
    <row r="33" spans="1:61" s="52" customFormat="1" ht="22.5" customHeight="1">
      <c r="A33" s="239">
        <f>'P.V  Juin'!A32</f>
        <v>20</v>
      </c>
      <c r="B33" s="230" t="str">
        <f>'P.V  Juin'!B32</f>
        <v>10J012</v>
      </c>
      <c r="C33" s="230" t="str">
        <f>'P.V  Juin'!C32</f>
        <v>MOUSSAOUI</v>
      </c>
      <c r="D33" s="230" t="str">
        <f>'P.V  Juin'!D32</f>
        <v>Dalil</v>
      </c>
      <c r="E33" s="231" t="str">
        <f>'P.V  Juin'!E32</f>
        <v>27/07/1979</v>
      </c>
      <c r="F33" s="231" t="str">
        <f>'P.V  Juin'!F32</f>
        <v>SIDI AICH</v>
      </c>
      <c r="G33" s="232" t="e">
        <f>'P.V  Juin'!G32</f>
        <v>#VALUE!</v>
      </c>
      <c r="H33" s="233" t="e">
        <f>'P.V  Juin'!H32</f>
        <v>#VALUE!</v>
      </c>
      <c r="I33" s="223" t="str">
        <f>'P.V  Juin'!I32</f>
        <v>Exclu</v>
      </c>
      <c r="J33" s="233">
        <f>'P.V  Juin'!J32</f>
        <v>6</v>
      </c>
      <c r="K33" s="223" t="str">
        <f>'P.V  Juin'!K32</f>
        <v>Exclu</v>
      </c>
      <c r="L33" s="233">
        <f>'P.V  Juin'!L32</f>
        <v>6</v>
      </c>
      <c r="M33" s="223" t="e">
        <f>'P.V  Juin'!M32</f>
        <v>#VALUE!</v>
      </c>
      <c r="N33" s="234" t="e">
        <f>'P.V  Juin'!N32</f>
        <v>#VALUE!</v>
      </c>
      <c r="O33" s="223" t="str">
        <f>'P.V  Juin'!O32</f>
        <v>ABS</v>
      </c>
      <c r="P33" s="233">
        <f>'P.V  Juin'!P32</f>
        <v>3</v>
      </c>
      <c r="Q33" s="223" t="str">
        <f>'P.V  Juin'!Q32</f>
        <v>ABS</v>
      </c>
      <c r="R33" s="233">
        <f>'P.V  Juin'!R32</f>
        <v>3</v>
      </c>
      <c r="S33" s="223" t="e">
        <f>'P.V  Juin'!S32</f>
        <v>#VALUE!</v>
      </c>
      <c r="T33" s="234" t="e">
        <f>'P.V  Juin'!T32</f>
        <v>#VALUE!</v>
      </c>
      <c r="U33" s="223" t="str">
        <f>'P.V  Juin'!U32</f>
        <v>\</v>
      </c>
      <c r="V33" s="233">
        <f>'P.V  Juin'!V32</f>
        <v>3</v>
      </c>
      <c r="W33" s="223" t="str">
        <f>'P.V  Juin'!W32</f>
        <v>\</v>
      </c>
      <c r="X33" s="234">
        <f>'P.V  Juin'!X32</f>
        <v>3</v>
      </c>
      <c r="Y33" s="223" t="str">
        <f>'P.V  Juin'!Y32</f>
        <v>\</v>
      </c>
      <c r="Z33" s="233">
        <f>'P.V  Juin'!Z32</f>
        <v>3</v>
      </c>
      <c r="AA33" s="223" t="str">
        <f>'P.V  Juin'!AA32</f>
        <v>\</v>
      </c>
      <c r="AB33" s="233">
        <f>'P.V  Juin'!AB32</f>
        <v>3</v>
      </c>
      <c r="AC33" s="223" t="e">
        <f>'P.V  Juin'!AC32</f>
        <v>#VALUE!</v>
      </c>
      <c r="AD33" s="225" t="e">
        <f>'P.V  Juin'!AD32</f>
        <v>#VALUE!</v>
      </c>
      <c r="AE33" s="224" t="e">
        <f>'P.V  Juin'!AE32</f>
        <v>#VALUE!</v>
      </c>
      <c r="AF33" s="238" t="str">
        <f>'P.V  Juin'!AF32</f>
        <v>Exclu</v>
      </c>
      <c r="AG33" s="234">
        <f>'P.V  Juin'!AG32</f>
        <v>6</v>
      </c>
      <c r="AH33" s="235" t="str">
        <f>'P.V  Juin'!AH32</f>
        <v>Exclu</v>
      </c>
      <c r="AI33" s="234">
        <f>'P.V  Juin'!AI32</f>
        <v>6</v>
      </c>
      <c r="AJ33" s="235" t="e">
        <f>'P.V  Juin'!AJ32</f>
        <v>#VALUE!</v>
      </c>
      <c r="AK33" s="234" t="e">
        <f>'P.V  Juin'!AK32</f>
        <v>#VALUE!</v>
      </c>
      <c r="AL33" s="235" t="e">
        <f>'P.V  Juin'!AL32</f>
        <v>#VALUE!</v>
      </c>
      <c r="AM33" s="234" t="e">
        <f>'P.V  Juin'!AM32</f>
        <v>#VALUE!</v>
      </c>
      <c r="AN33" s="235" t="str">
        <f>'P.V  Juin'!AN32</f>
        <v>ABS</v>
      </c>
      <c r="AO33" s="234">
        <f>'P.V  Juin'!AO32</f>
        <v>3</v>
      </c>
      <c r="AP33" s="235" t="str">
        <f>'P.V  Juin'!AP32</f>
        <v>\</v>
      </c>
      <c r="AQ33" s="234">
        <f>'P.V  Juin'!AQ32</f>
        <v>3</v>
      </c>
      <c r="AR33" s="235" t="e">
        <f>'P.V  Juin'!AR32</f>
        <v>#VALUE!</v>
      </c>
      <c r="AS33" s="234" t="e">
        <f>'P.V  Juin'!AS32</f>
        <v>#VALUE!</v>
      </c>
      <c r="AT33" s="235" t="str">
        <f>'P.V  Juin'!AT32</f>
        <v>Exclu</v>
      </c>
      <c r="AU33" s="234">
        <f>'P.V  Juin'!AU32</f>
        <v>3</v>
      </c>
      <c r="AV33" s="235" t="str">
        <f>'P.V  Juin'!AV32</f>
        <v>Exclu</v>
      </c>
      <c r="AW33" s="234">
        <f>'P.V  Juin'!AW32</f>
        <v>3</v>
      </c>
      <c r="AX33" s="235" t="str">
        <f>'P.V  Juin'!AX32</f>
        <v>ABS</v>
      </c>
      <c r="AY33" s="234">
        <f>'P.V  Juin'!AY32</f>
        <v>3</v>
      </c>
      <c r="AZ33" s="235" t="str">
        <f>'P.V  Juin'!AZ32</f>
        <v>ABS</v>
      </c>
      <c r="BA33" s="234">
        <f>'P.V  Juin'!BA32</f>
        <v>3</v>
      </c>
      <c r="BB33" s="236" t="e">
        <f>'P.V  Juin'!BB32</f>
        <v>#VALUE!</v>
      </c>
      <c r="BC33" s="237" t="e">
        <f>'P.V  Juin'!BC32</f>
        <v>#VALUE!</v>
      </c>
      <c r="BD33" s="235" t="e">
        <f>'P.V  Juin'!BD32</f>
        <v>#VALUE!</v>
      </c>
      <c r="BE33" s="238" t="e">
        <f>'P.V  Juin'!BE32</f>
        <v>#VALUE!</v>
      </c>
      <c r="BF33" s="222" t="e">
        <f t="shared" si="0"/>
        <v>#VALUE!</v>
      </c>
      <c r="BG33" s="224" t="str">
        <f>'P.V  Juin'!BF32</f>
        <v>ABD</v>
      </c>
      <c r="BH33" s="52">
        <f>'P.V  Juin'!BG32</f>
        <v>0</v>
      </c>
      <c r="BI33" s="52">
        <f>'P.V  Juin'!BH32</f>
        <v>0</v>
      </c>
    </row>
    <row r="34" spans="1:61" s="52" customFormat="1" ht="22.5" customHeight="1">
      <c r="A34" s="239">
        <f>'P.V  Juin'!A33</f>
        <v>21</v>
      </c>
      <c r="B34" s="230" t="str">
        <f>'P.V  Juin'!B33</f>
        <v>05J517</v>
      </c>
      <c r="C34" s="230" t="str">
        <f>'P.V  Juin'!C33</f>
        <v>MOUZAIA</v>
      </c>
      <c r="D34" s="230" t="str">
        <f>'P.V  Juin'!D33</f>
        <v>Nadira</v>
      </c>
      <c r="E34" s="231" t="str">
        <f>'P.V  Juin'!E33</f>
        <v>21/10/1983</v>
      </c>
      <c r="F34" s="231" t="str">
        <f>'P.V  Juin'!F33</f>
        <v>Smaoun</v>
      </c>
      <c r="G34" s="232" t="e">
        <f>'P.V  Juin'!G33</f>
        <v>#VALUE!</v>
      </c>
      <c r="H34" s="233" t="e">
        <f>'P.V  Juin'!H33</f>
        <v>#VALUE!</v>
      </c>
      <c r="I34" s="223" t="e">
        <f>'P.V  Juin'!I33</f>
        <v>#VALUE!</v>
      </c>
      <c r="J34" s="233" t="e">
        <f>'P.V  Juin'!J33</f>
        <v>#VALUE!</v>
      </c>
      <c r="K34" s="223" t="e">
        <f>'P.V  Juin'!K33</f>
        <v>#VALUE!</v>
      </c>
      <c r="L34" s="233" t="e">
        <f>'P.V  Juin'!L33</f>
        <v>#VALUE!</v>
      </c>
      <c r="M34" s="223" t="e">
        <f>'P.V  Juin'!M33</f>
        <v>#VALUE!</v>
      </c>
      <c r="N34" s="234" t="e">
        <f>'P.V  Juin'!N33</f>
        <v>#VALUE!</v>
      </c>
      <c r="O34" s="223" t="str">
        <f>'P.V  Juin'!O33</f>
        <v>ABS</v>
      </c>
      <c r="P34" s="233">
        <f>'P.V  Juin'!P33</f>
        <v>3</v>
      </c>
      <c r="Q34" s="223" t="str">
        <f>'P.V  Juin'!Q33</f>
        <v>ABS</v>
      </c>
      <c r="R34" s="233">
        <f>'P.V  Juin'!R33</f>
        <v>3</v>
      </c>
      <c r="S34" s="223" t="e">
        <f>'P.V  Juin'!S33</f>
        <v>#VALUE!</v>
      </c>
      <c r="T34" s="234" t="e">
        <f>'P.V  Juin'!T33</f>
        <v>#VALUE!</v>
      </c>
      <c r="U34" s="223">
        <f>'P.V  Juin'!U33</f>
        <v>14</v>
      </c>
      <c r="V34" s="233">
        <f>'P.V  Juin'!V33</f>
        <v>3</v>
      </c>
      <c r="W34" s="223">
        <f>'P.V  Juin'!W33</f>
        <v>14</v>
      </c>
      <c r="X34" s="234">
        <f>'P.V  Juin'!X33</f>
        <v>3</v>
      </c>
      <c r="Y34" s="223" t="str">
        <f>'P.V  Juin'!Y33</f>
        <v>\</v>
      </c>
      <c r="Z34" s="233">
        <f>'P.V  Juin'!Z33</f>
        <v>3</v>
      </c>
      <c r="AA34" s="223" t="str">
        <f>'P.V  Juin'!AA33</f>
        <v>\</v>
      </c>
      <c r="AB34" s="233">
        <f>'P.V  Juin'!AB33</f>
        <v>3</v>
      </c>
      <c r="AC34" s="223" t="e">
        <f>'P.V  Juin'!AC33</f>
        <v>#VALUE!</v>
      </c>
      <c r="AD34" s="225" t="e">
        <f>'P.V  Juin'!AD33</f>
        <v>#VALUE!</v>
      </c>
      <c r="AE34" s="224" t="e">
        <f>'P.V  Juin'!AE33</f>
        <v>#VALUE!</v>
      </c>
      <c r="AF34" s="238" t="str">
        <f>'P.V  Juin'!AF33</f>
        <v>Exclu</v>
      </c>
      <c r="AG34" s="234">
        <f>'P.V  Juin'!AG33</f>
        <v>6</v>
      </c>
      <c r="AH34" s="235" t="str">
        <f>'P.V  Juin'!AH33</f>
        <v>Exclu</v>
      </c>
      <c r="AI34" s="234">
        <f>'P.V  Juin'!AI33</f>
        <v>6</v>
      </c>
      <c r="AJ34" s="235" t="e">
        <f>'P.V  Juin'!AJ33</f>
        <v>#VALUE!</v>
      </c>
      <c r="AK34" s="234" t="e">
        <f>'P.V  Juin'!AK33</f>
        <v>#VALUE!</v>
      </c>
      <c r="AL34" s="235" t="e">
        <f>'P.V  Juin'!AL33</f>
        <v>#VALUE!</v>
      </c>
      <c r="AM34" s="234" t="e">
        <f>'P.V  Juin'!AM33</f>
        <v>#VALUE!</v>
      </c>
      <c r="AN34" s="235" t="str">
        <f>'P.V  Juin'!AN33</f>
        <v>ABS</v>
      </c>
      <c r="AO34" s="234">
        <f>'P.V  Juin'!AO33</f>
        <v>3</v>
      </c>
      <c r="AP34" s="235" t="str">
        <f>'P.V  Juin'!AP33</f>
        <v>\</v>
      </c>
      <c r="AQ34" s="234">
        <f>'P.V  Juin'!AQ33</f>
        <v>3</v>
      </c>
      <c r="AR34" s="235" t="e">
        <f>'P.V  Juin'!AR33</f>
        <v>#VALUE!</v>
      </c>
      <c r="AS34" s="234" t="e">
        <f>'P.V  Juin'!AS33</f>
        <v>#VALUE!</v>
      </c>
      <c r="AT34" s="235" t="str">
        <f>'P.V  Juin'!AT33</f>
        <v>Exclu</v>
      </c>
      <c r="AU34" s="234">
        <f>'P.V  Juin'!AU33</f>
        <v>3</v>
      </c>
      <c r="AV34" s="235" t="str">
        <f>'P.V  Juin'!AV33</f>
        <v>Exclu</v>
      </c>
      <c r="AW34" s="234">
        <f>'P.V  Juin'!AW33</f>
        <v>3</v>
      </c>
      <c r="AX34" s="235" t="str">
        <f>'P.V  Juin'!AX33</f>
        <v>ABS</v>
      </c>
      <c r="AY34" s="234">
        <f>'P.V  Juin'!AY33</f>
        <v>3</v>
      </c>
      <c r="AZ34" s="235" t="str">
        <f>'P.V  Juin'!AZ33</f>
        <v>ABS</v>
      </c>
      <c r="BA34" s="234">
        <f>'P.V  Juin'!BA33</f>
        <v>3</v>
      </c>
      <c r="BB34" s="236" t="e">
        <f>'P.V  Juin'!BB33</f>
        <v>#VALUE!</v>
      </c>
      <c r="BC34" s="237" t="e">
        <f>'P.V  Juin'!BC33</f>
        <v>#VALUE!</v>
      </c>
      <c r="BD34" s="235" t="e">
        <f>'P.V  Juin'!BD33</f>
        <v>#VALUE!</v>
      </c>
      <c r="BE34" s="238" t="e">
        <f>'P.V  Juin'!BE33</f>
        <v>#VALUE!</v>
      </c>
      <c r="BF34" s="222" t="e">
        <f t="shared" si="0"/>
        <v>#VALUE!</v>
      </c>
      <c r="BG34" s="224" t="str">
        <f>'P.V  Juin'!BF33</f>
        <v>ABD</v>
      </c>
      <c r="BH34" s="52">
        <f>'P.V  Juin'!BG33</f>
        <v>0</v>
      </c>
      <c r="BI34" s="52">
        <f>'P.V  Juin'!BH33</f>
        <v>0</v>
      </c>
    </row>
    <row r="35" spans="1:61" s="52" customFormat="1" ht="22.5" customHeight="1">
      <c r="A35" s="239">
        <f>'P.V  Juin'!A34</f>
        <v>22</v>
      </c>
      <c r="B35" s="230" t="str">
        <f>'P.V  Juin'!B34</f>
        <v>09DR0578</v>
      </c>
      <c r="C35" s="230" t="str">
        <f>'P.V  Juin'!C34</f>
        <v>OUSSALAH</v>
      </c>
      <c r="D35" s="230" t="str">
        <f>'P.V  Juin'!D34</f>
        <v>Sihame</v>
      </c>
      <c r="E35" s="231" t="str">
        <f>'P.V  Juin'!E34</f>
        <v>11/01/1986</v>
      </c>
      <c r="F35" s="231" t="str">
        <f>'P.V  Juin'!F34</f>
        <v>Bejaia</v>
      </c>
      <c r="G35" s="232" t="e">
        <f>'P.V  Juin'!G34</f>
        <v>#VALUE!</v>
      </c>
      <c r="H35" s="233" t="e">
        <f>'P.V  Juin'!H34</f>
        <v>#VALUE!</v>
      </c>
      <c r="I35" s="223" t="str">
        <f>'P.V  Juin'!I34</f>
        <v>Exclu</v>
      </c>
      <c r="J35" s="233">
        <f>'P.V  Juin'!J34</f>
        <v>6</v>
      </c>
      <c r="K35" s="223" t="str">
        <f>'P.V  Juin'!K34</f>
        <v>Exclu</v>
      </c>
      <c r="L35" s="233">
        <f>'P.V  Juin'!L34</f>
        <v>6</v>
      </c>
      <c r="M35" s="223" t="e">
        <f>'P.V  Juin'!M34</f>
        <v>#VALUE!</v>
      </c>
      <c r="N35" s="234" t="e">
        <f>'P.V  Juin'!N34</f>
        <v>#VALUE!</v>
      </c>
      <c r="O35" s="223" t="str">
        <f>'P.V  Juin'!O34</f>
        <v>ABS</v>
      </c>
      <c r="P35" s="233">
        <f>'P.V  Juin'!P34</f>
        <v>3</v>
      </c>
      <c r="Q35" s="223" t="str">
        <f>'P.V  Juin'!Q34</f>
        <v>ABS</v>
      </c>
      <c r="R35" s="233">
        <f>'P.V  Juin'!R34</f>
        <v>3</v>
      </c>
      <c r="S35" s="223" t="e">
        <f>'P.V  Juin'!S34</f>
        <v>#VALUE!</v>
      </c>
      <c r="T35" s="234" t="e">
        <f>'P.V  Juin'!T34</f>
        <v>#VALUE!</v>
      </c>
      <c r="U35" s="223" t="str">
        <f>'P.V  Juin'!U34</f>
        <v>\</v>
      </c>
      <c r="V35" s="233">
        <f>'P.V  Juin'!V34</f>
        <v>3</v>
      </c>
      <c r="W35" s="223" t="str">
        <f>'P.V  Juin'!W34</f>
        <v>\</v>
      </c>
      <c r="X35" s="234">
        <f>'P.V  Juin'!X34</f>
        <v>3</v>
      </c>
      <c r="Y35" s="223" t="str">
        <f>'P.V  Juin'!Y34</f>
        <v>\</v>
      </c>
      <c r="Z35" s="233">
        <f>'P.V  Juin'!Z34</f>
        <v>3</v>
      </c>
      <c r="AA35" s="223" t="str">
        <f>'P.V  Juin'!AA34</f>
        <v>\</v>
      </c>
      <c r="AB35" s="233">
        <f>'P.V  Juin'!AB34</f>
        <v>3</v>
      </c>
      <c r="AC35" s="223" t="e">
        <f>'P.V  Juin'!AC34</f>
        <v>#VALUE!</v>
      </c>
      <c r="AD35" s="225" t="e">
        <f>'P.V  Juin'!AD34</f>
        <v>#VALUE!</v>
      </c>
      <c r="AE35" s="224" t="e">
        <f>'P.V  Juin'!AE34</f>
        <v>#VALUE!</v>
      </c>
      <c r="AF35" s="238" t="str">
        <f>'P.V  Juin'!AF34</f>
        <v>Exclu</v>
      </c>
      <c r="AG35" s="234">
        <f>'P.V  Juin'!AG34</f>
        <v>6</v>
      </c>
      <c r="AH35" s="235" t="str">
        <f>'P.V  Juin'!AH34</f>
        <v>Exclu</v>
      </c>
      <c r="AI35" s="234">
        <f>'P.V  Juin'!AI34</f>
        <v>6</v>
      </c>
      <c r="AJ35" s="235" t="e">
        <f>'P.V  Juin'!AJ34</f>
        <v>#VALUE!</v>
      </c>
      <c r="AK35" s="234" t="e">
        <f>'P.V  Juin'!AK34</f>
        <v>#VALUE!</v>
      </c>
      <c r="AL35" s="235" t="e">
        <f>'P.V  Juin'!AL34</f>
        <v>#VALUE!</v>
      </c>
      <c r="AM35" s="234" t="e">
        <f>'P.V  Juin'!AM34</f>
        <v>#VALUE!</v>
      </c>
      <c r="AN35" s="235" t="str">
        <f>'P.V  Juin'!AN34</f>
        <v>ABS</v>
      </c>
      <c r="AO35" s="234">
        <f>'P.V  Juin'!AO34</f>
        <v>3</v>
      </c>
      <c r="AP35" s="235" t="str">
        <f>'P.V  Juin'!AP34</f>
        <v>\</v>
      </c>
      <c r="AQ35" s="234">
        <f>'P.V  Juin'!AQ34</f>
        <v>3</v>
      </c>
      <c r="AR35" s="235" t="e">
        <f>'P.V  Juin'!AR34</f>
        <v>#VALUE!</v>
      </c>
      <c r="AS35" s="234" t="e">
        <f>'P.V  Juin'!AS34</f>
        <v>#VALUE!</v>
      </c>
      <c r="AT35" s="235" t="str">
        <f>'P.V  Juin'!AT34</f>
        <v>Exclu</v>
      </c>
      <c r="AU35" s="234">
        <f>'P.V  Juin'!AU34</f>
        <v>3</v>
      </c>
      <c r="AV35" s="235" t="str">
        <f>'P.V  Juin'!AV34</f>
        <v>Exclu</v>
      </c>
      <c r="AW35" s="234">
        <f>'P.V  Juin'!AW34</f>
        <v>3</v>
      </c>
      <c r="AX35" s="235" t="str">
        <f>'P.V  Juin'!AX34</f>
        <v>ABS</v>
      </c>
      <c r="AY35" s="234">
        <f>'P.V  Juin'!AY34</f>
        <v>3</v>
      </c>
      <c r="AZ35" s="235" t="str">
        <f>'P.V  Juin'!AZ34</f>
        <v>ABS</v>
      </c>
      <c r="BA35" s="234">
        <f>'P.V  Juin'!BA34</f>
        <v>3</v>
      </c>
      <c r="BB35" s="236" t="e">
        <f>'P.V  Juin'!BB34</f>
        <v>#VALUE!</v>
      </c>
      <c r="BC35" s="237" t="e">
        <f>'P.V  Juin'!BC34</f>
        <v>#VALUE!</v>
      </c>
      <c r="BD35" s="235" t="e">
        <f>'P.V  Juin'!BD34</f>
        <v>#VALUE!</v>
      </c>
      <c r="BE35" s="238" t="e">
        <f>'P.V  Juin'!BE34</f>
        <v>#VALUE!</v>
      </c>
      <c r="BF35" s="222" t="e">
        <f t="shared" si="0"/>
        <v>#VALUE!</v>
      </c>
      <c r="BG35" s="224" t="str">
        <f>'P.V  Juin'!BF34</f>
        <v>ABD</v>
      </c>
      <c r="BH35" s="52">
        <f>'P.V  Juin'!BG34</f>
        <v>0</v>
      </c>
      <c r="BI35" s="52">
        <f>'P.V  Juin'!BH34</f>
        <v>0</v>
      </c>
    </row>
    <row r="36" spans="1:61" ht="22.5" customHeight="1">
      <c r="A36" s="239">
        <f>'P.V  Juin'!A35</f>
        <v>23</v>
      </c>
      <c r="B36" s="230" t="str">
        <f>'P.V  Juin'!B35</f>
        <v>09DR0984</v>
      </c>
      <c r="C36" s="230" t="str">
        <f>'P.V  Juin'!C35</f>
        <v>SEBAIHI</v>
      </c>
      <c r="D36" s="230" t="str">
        <f>'P.V  Juin'!D35</f>
        <v>Abdelhalim</v>
      </c>
      <c r="E36" s="231" t="str">
        <f>'P.V  Juin'!E35</f>
        <v>10/12/1986</v>
      </c>
      <c r="F36" s="231" t="str">
        <f>'P.V  Juin'!F35</f>
        <v>Bejaia</v>
      </c>
      <c r="G36" s="232">
        <f>'P.V  Juin'!G35</f>
        <v>5.333333333333333</v>
      </c>
      <c r="H36" s="233">
        <f>'P.V  Juin'!H35</f>
        <v>0</v>
      </c>
      <c r="I36" s="223">
        <f>'P.V  Juin'!I35</f>
        <v>2.6666666666666665</v>
      </c>
      <c r="J36" s="233">
        <f>'P.V  Juin'!J35</f>
        <v>0</v>
      </c>
      <c r="K36" s="223">
        <f>'P.V  Juin'!K35</f>
        <v>7</v>
      </c>
      <c r="L36" s="233">
        <f>'P.V  Juin'!L35</f>
        <v>0</v>
      </c>
      <c r="M36" s="223">
        <f>'P.V  Juin'!M35</f>
        <v>5</v>
      </c>
      <c r="N36" s="234">
        <f>'P.V  Juin'!N35</f>
        <v>0</v>
      </c>
      <c r="O36" s="223">
        <f>'P.V  Juin'!O35</f>
        <v>10</v>
      </c>
      <c r="P36" s="233">
        <f>'P.V  Juin'!P35</f>
        <v>3</v>
      </c>
      <c r="Q36" s="223">
        <f>'P.V  Juin'!Q35</f>
        <v>11</v>
      </c>
      <c r="R36" s="233">
        <f>'P.V  Juin'!R35</f>
        <v>3</v>
      </c>
      <c r="S36" s="223">
        <f>'P.V  Juin'!S35</f>
        <v>10.5</v>
      </c>
      <c r="T36" s="234">
        <f>'P.V  Juin'!T35</f>
        <v>6</v>
      </c>
      <c r="U36" s="223">
        <f>'P.V  Juin'!U35</f>
        <v>10</v>
      </c>
      <c r="V36" s="233">
        <f>'P.V  Juin'!V35</f>
        <v>3</v>
      </c>
      <c r="W36" s="223">
        <f>'P.V  Juin'!W35</f>
        <v>10</v>
      </c>
      <c r="X36" s="234">
        <f>'P.V  Juin'!X35</f>
        <v>3</v>
      </c>
      <c r="Y36" s="223">
        <f>'P.V  Juin'!Y35</f>
        <v>10</v>
      </c>
      <c r="Z36" s="233">
        <f>'P.V  Juin'!Z35</f>
        <v>3</v>
      </c>
      <c r="AA36" s="223">
        <f>'P.V  Juin'!AA35</f>
        <v>10</v>
      </c>
      <c r="AB36" s="233">
        <f>'P.V  Juin'!AB35</f>
        <v>3</v>
      </c>
      <c r="AC36" s="223">
        <f>'P.V  Juin'!AC35</f>
        <v>7.1</v>
      </c>
      <c r="AD36" s="225">
        <f>'P.V  Juin'!AD35</f>
        <v>12</v>
      </c>
      <c r="AE36" s="224" t="str">
        <f>'P.V  Juin'!AE35</f>
        <v>Rattrapage</v>
      </c>
      <c r="AF36" s="238">
        <f>'P.V  Juin'!AF35</f>
        <v>3.3333333333333335</v>
      </c>
      <c r="AG36" s="234">
        <f>'P.V  Juin'!AG35</f>
        <v>0</v>
      </c>
      <c r="AH36" s="235">
        <f>'P.V  Juin'!AH35</f>
        <v>10.666666666666666</v>
      </c>
      <c r="AI36" s="234">
        <f>'P.V  Juin'!AI35</f>
        <v>6</v>
      </c>
      <c r="AJ36" s="235">
        <f>'P.V  Juin'!AJ35</f>
        <v>11.666666666666666</v>
      </c>
      <c r="AK36" s="234">
        <f>'P.V  Juin'!AK35</f>
        <v>6</v>
      </c>
      <c r="AL36" s="235">
        <f>'P.V  Juin'!AL35</f>
        <v>8.5555555555555554</v>
      </c>
      <c r="AM36" s="234">
        <f>'P.V  Juin'!AM35</f>
        <v>12</v>
      </c>
      <c r="AN36" s="235">
        <f>'P.V  Juin'!AN35</f>
        <v>12</v>
      </c>
      <c r="AO36" s="234">
        <f>'P.V  Juin'!AO35</f>
        <v>3</v>
      </c>
      <c r="AP36" s="235">
        <f>'P.V  Juin'!AP35</f>
        <v>3</v>
      </c>
      <c r="AQ36" s="234">
        <f>'P.V  Juin'!AQ35</f>
        <v>0</v>
      </c>
      <c r="AR36" s="235">
        <f>'P.V  Juin'!AR35</f>
        <v>7.5</v>
      </c>
      <c r="AS36" s="234">
        <f>'P.V  Juin'!AS35</f>
        <v>3</v>
      </c>
      <c r="AT36" s="235">
        <f>'P.V  Juin'!AT35</f>
        <v>12.5</v>
      </c>
      <c r="AU36" s="234">
        <f>'P.V  Juin'!AU35</f>
        <v>3</v>
      </c>
      <c r="AV36" s="235">
        <f>'P.V  Juin'!AV35</f>
        <v>12.5</v>
      </c>
      <c r="AW36" s="234">
        <f>'P.V  Juin'!AW35</f>
        <v>3</v>
      </c>
      <c r="AX36" s="235">
        <f>'P.V  Juin'!AX35</f>
        <v>3</v>
      </c>
      <c r="AY36" s="234">
        <f>'P.V  Juin'!AY35</f>
        <v>0</v>
      </c>
      <c r="AZ36" s="235">
        <f>'P.V  Juin'!AZ35</f>
        <v>3</v>
      </c>
      <c r="BA36" s="234">
        <f>'P.V  Juin'!BA35</f>
        <v>0</v>
      </c>
      <c r="BB36" s="236">
        <f>'P.V  Juin'!BB35</f>
        <v>8.1833333333333336</v>
      </c>
      <c r="BC36" s="237">
        <f>'P.V  Juin'!BC35</f>
        <v>18</v>
      </c>
      <c r="BD36" s="235">
        <f>'P.V  Juin'!BD35</f>
        <v>7.6416666666666666</v>
      </c>
      <c r="BE36" s="238">
        <f>'P.V  Juin'!BE35</f>
        <v>30</v>
      </c>
      <c r="BF36" s="222">
        <f t="shared" si="0"/>
        <v>7.6416666666666666</v>
      </c>
      <c r="BG36" s="224" t="str">
        <f>'P.V  Juin'!BF35</f>
        <v>Rattrapage</v>
      </c>
      <c r="BH36" s="2">
        <f>'P.V  Juin'!BG35</f>
        <v>0</v>
      </c>
      <c r="BI36" s="2">
        <f>'P.V  Juin'!BH35</f>
        <v>0</v>
      </c>
    </row>
    <row r="37" spans="1:61" ht="22.5" customHeight="1">
      <c r="A37" s="239">
        <f>'P.V  Juin'!A36</f>
        <v>24</v>
      </c>
      <c r="B37" s="230" t="str">
        <f>'P.V  Juin'!B36</f>
        <v>05J713</v>
      </c>
      <c r="C37" s="230" t="str">
        <f>'P.V  Juin'!C36</f>
        <v>SELLAMI</v>
      </c>
      <c r="D37" s="230" t="str">
        <f>'P.V  Juin'!D36</f>
        <v>Lamia</v>
      </c>
      <c r="E37" s="231" t="str">
        <f>'P.V  Juin'!E36</f>
        <v>03/09/1983</v>
      </c>
      <c r="F37" s="231" t="str">
        <f>'P.V  Juin'!F36</f>
        <v>Amizour</v>
      </c>
      <c r="G37" s="232">
        <f>'P.V  Juin'!G36</f>
        <v>11.833333333333334</v>
      </c>
      <c r="H37" s="233">
        <f>'P.V  Juin'!H36</f>
        <v>6</v>
      </c>
      <c r="I37" s="223">
        <f>'P.V  Juin'!I36</f>
        <v>6.833333333333333</v>
      </c>
      <c r="J37" s="233">
        <f>'P.V  Juin'!J36</f>
        <v>0</v>
      </c>
      <c r="K37" s="223">
        <f>'P.V  Juin'!K36</f>
        <v>11</v>
      </c>
      <c r="L37" s="233">
        <f>'P.V  Juin'!L36</f>
        <v>6</v>
      </c>
      <c r="M37" s="223">
        <f>'P.V  Juin'!M36</f>
        <v>9.8888888888888893</v>
      </c>
      <c r="N37" s="234">
        <f>'P.V  Juin'!N36</f>
        <v>12</v>
      </c>
      <c r="O37" s="223">
        <f>'P.V  Juin'!O36</f>
        <v>10</v>
      </c>
      <c r="P37" s="233">
        <f>'P.V  Juin'!P36</f>
        <v>3</v>
      </c>
      <c r="Q37" s="223">
        <f>'P.V  Juin'!Q36</f>
        <v>10.5</v>
      </c>
      <c r="R37" s="233">
        <f>'P.V  Juin'!R36</f>
        <v>3</v>
      </c>
      <c r="S37" s="223">
        <f>'P.V  Juin'!S36</f>
        <v>10.25</v>
      </c>
      <c r="T37" s="234">
        <f>'P.V  Juin'!T36</f>
        <v>6</v>
      </c>
      <c r="U37" s="223">
        <f>'P.V  Juin'!U36</f>
        <v>13.5</v>
      </c>
      <c r="V37" s="233">
        <f>'P.V  Juin'!V36</f>
        <v>3</v>
      </c>
      <c r="W37" s="223">
        <f>'P.V  Juin'!W36</f>
        <v>13.5</v>
      </c>
      <c r="X37" s="234">
        <f>'P.V  Juin'!X36</f>
        <v>3</v>
      </c>
      <c r="Y37" s="223">
        <f>'P.V  Juin'!Y36</f>
        <v>10</v>
      </c>
      <c r="Z37" s="233">
        <f>'P.V  Juin'!Z36</f>
        <v>3</v>
      </c>
      <c r="AA37" s="223">
        <f>'P.V  Juin'!AA36</f>
        <v>10</v>
      </c>
      <c r="AB37" s="233">
        <f>'P.V  Juin'!AB36</f>
        <v>3</v>
      </c>
      <c r="AC37" s="223">
        <f>'P.V  Juin'!AC36</f>
        <v>10.333333333333334</v>
      </c>
      <c r="AD37" s="225">
        <f>'P.V  Juin'!AD36</f>
        <v>30</v>
      </c>
      <c r="AE37" s="224" t="str">
        <f>'P.V  Juin'!AE36</f>
        <v>Admis(e)</v>
      </c>
      <c r="AF37" s="238">
        <f>'P.V  Juin'!AF36</f>
        <v>14.333333333333334</v>
      </c>
      <c r="AG37" s="234">
        <f>'P.V  Juin'!AG36</f>
        <v>6</v>
      </c>
      <c r="AH37" s="235">
        <f>'P.V  Juin'!AH36</f>
        <v>13.833333333333334</v>
      </c>
      <c r="AI37" s="234">
        <f>'P.V  Juin'!AI36</f>
        <v>6</v>
      </c>
      <c r="AJ37" s="235">
        <f>'P.V  Juin'!AJ36</f>
        <v>12.666666666666666</v>
      </c>
      <c r="AK37" s="234">
        <f>'P.V  Juin'!AK36</f>
        <v>6</v>
      </c>
      <c r="AL37" s="235">
        <f>'P.V  Juin'!AL36</f>
        <v>13.611111111111112</v>
      </c>
      <c r="AM37" s="234">
        <f>'P.V  Juin'!AM36</f>
        <v>18</v>
      </c>
      <c r="AN37" s="235">
        <f>'P.V  Juin'!AN36</f>
        <v>15</v>
      </c>
      <c r="AO37" s="234">
        <f>'P.V  Juin'!AO36</f>
        <v>3</v>
      </c>
      <c r="AP37" s="235">
        <f>'P.V  Juin'!AP36</f>
        <v>16</v>
      </c>
      <c r="AQ37" s="234">
        <f>'P.V  Juin'!AQ36</f>
        <v>3</v>
      </c>
      <c r="AR37" s="235">
        <f>'P.V  Juin'!AR36</f>
        <v>15.5</v>
      </c>
      <c r="AS37" s="234">
        <f>'P.V  Juin'!AS36</f>
        <v>6</v>
      </c>
      <c r="AT37" s="235">
        <f>'P.V  Juin'!AT36</f>
        <v>10</v>
      </c>
      <c r="AU37" s="234">
        <f>'P.V  Juin'!AU36</f>
        <v>3</v>
      </c>
      <c r="AV37" s="235">
        <f>'P.V  Juin'!AV36</f>
        <v>10</v>
      </c>
      <c r="AW37" s="234">
        <f>'P.V  Juin'!AW36</f>
        <v>3</v>
      </c>
      <c r="AX37" s="235">
        <f>'P.V  Juin'!AX36</f>
        <v>15</v>
      </c>
      <c r="AY37" s="234">
        <f>'P.V  Juin'!AY36</f>
        <v>3</v>
      </c>
      <c r="AZ37" s="235">
        <f>'P.V  Juin'!AZ36</f>
        <v>15</v>
      </c>
      <c r="BA37" s="234">
        <f>'P.V  Juin'!BA36</f>
        <v>3</v>
      </c>
      <c r="BB37" s="236">
        <f>'P.V  Juin'!BB36</f>
        <v>13.766666666666669</v>
      </c>
      <c r="BC37" s="237">
        <f>'P.V  Juin'!BC36</f>
        <v>30</v>
      </c>
      <c r="BD37" s="235">
        <f>'P.V  Juin'!BD36</f>
        <v>12.05</v>
      </c>
      <c r="BE37" s="238">
        <f>'P.V  Juin'!BE36</f>
        <v>60</v>
      </c>
      <c r="BF37" s="222">
        <f t="shared" si="0"/>
        <v>12.05</v>
      </c>
      <c r="BG37" s="224" t="str">
        <f>'P.V  Juin'!BF36</f>
        <v>Admis(e)</v>
      </c>
      <c r="BH37" s="2" t="str">
        <f>'P.V  Juin'!BG36</f>
        <v>Normale</v>
      </c>
      <c r="BI37" s="2">
        <f>'P.V  Juin'!BH36</f>
        <v>0</v>
      </c>
    </row>
    <row r="38" spans="1:61" ht="22.5" customHeight="1">
      <c r="A38" s="209">
        <f>'P.V  Juin'!A37</f>
        <v>25</v>
      </c>
      <c r="B38" s="228" t="str">
        <f>'P.V  Juin'!B37</f>
        <v>07DR068</v>
      </c>
      <c r="C38" s="228" t="str">
        <f>'P.V  Juin'!C37</f>
        <v>TENKHI</v>
      </c>
      <c r="D38" s="228" t="str">
        <f>'P.V  Juin'!D37</f>
        <v>Amina</v>
      </c>
      <c r="E38" s="227" t="str">
        <f>'P.V  Juin'!E37</f>
        <v>13/01/1985</v>
      </c>
      <c r="F38" s="227" t="str">
        <f>'P.V  Juin'!F37</f>
        <v>El kseur</v>
      </c>
      <c r="G38" s="232">
        <f>'P.V  Juin'!G37</f>
        <v>12.166666666666666</v>
      </c>
      <c r="H38" s="233">
        <f>'P.V  Juin'!H37</f>
        <v>6</v>
      </c>
      <c r="I38" s="223">
        <f>'P.V  Juin'!I37</f>
        <v>9.6666666666666661</v>
      </c>
      <c r="J38" s="233">
        <f>'P.V  Juin'!J37</f>
        <v>0</v>
      </c>
      <c r="K38" s="223">
        <f>'P.V  Juin'!K37</f>
        <v>9.1666666666666661</v>
      </c>
      <c r="L38" s="233">
        <f>'P.V  Juin'!L37</f>
        <v>0</v>
      </c>
      <c r="M38" s="223">
        <f>'P.V  Juin'!M37</f>
        <v>10.333333333333334</v>
      </c>
      <c r="N38" s="234">
        <f>'P.V  Juin'!N37</f>
        <v>18</v>
      </c>
      <c r="O38" s="223">
        <f>'P.V  Juin'!O37</f>
        <v>10</v>
      </c>
      <c r="P38" s="233">
        <f>'P.V  Juin'!P37</f>
        <v>3</v>
      </c>
      <c r="Q38" s="223">
        <f>'P.V  Juin'!Q37</f>
        <v>12</v>
      </c>
      <c r="R38" s="233">
        <f>'P.V  Juin'!R37</f>
        <v>3</v>
      </c>
      <c r="S38" s="223">
        <f>'P.V  Juin'!S37</f>
        <v>11</v>
      </c>
      <c r="T38" s="234">
        <f>'P.V  Juin'!T37</f>
        <v>6</v>
      </c>
      <c r="U38" s="223">
        <f>'P.V  Juin'!U37</f>
        <v>11</v>
      </c>
      <c r="V38" s="233">
        <f>'P.V  Juin'!V37</f>
        <v>3</v>
      </c>
      <c r="W38" s="223">
        <f>'P.V  Juin'!W37</f>
        <v>11</v>
      </c>
      <c r="X38" s="234">
        <f>'P.V  Juin'!X37</f>
        <v>3</v>
      </c>
      <c r="Y38" s="223">
        <f>'P.V  Juin'!Y37</f>
        <v>5</v>
      </c>
      <c r="Z38" s="233">
        <f>'P.V  Juin'!Z37</f>
        <v>0</v>
      </c>
      <c r="AA38" s="223">
        <f>'P.V  Juin'!AA37</f>
        <v>5</v>
      </c>
      <c r="AB38" s="233">
        <f>'P.V  Juin'!AB37</f>
        <v>0</v>
      </c>
      <c r="AC38" s="223">
        <f>'P.V  Juin'!AC37</f>
        <v>10</v>
      </c>
      <c r="AD38" s="225">
        <f>'P.V  Juin'!AD37</f>
        <v>30</v>
      </c>
      <c r="AE38" s="224" t="str">
        <f>'P.V  Juin'!AE37</f>
        <v>Admis(e)</v>
      </c>
      <c r="AF38" s="238">
        <f>'P.V  Juin'!AF37</f>
        <v>9.5</v>
      </c>
      <c r="AG38" s="234">
        <f>'P.V  Juin'!AG37</f>
        <v>0</v>
      </c>
      <c r="AH38" s="235">
        <f>'P.V  Juin'!AH37</f>
        <v>12.33</v>
      </c>
      <c r="AI38" s="234">
        <f>'P.V  Juin'!AI37</f>
        <v>6</v>
      </c>
      <c r="AJ38" s="235">
        <f>'P.V  Juin'!AJ37</f>
        <v>12</v>
      </c>
      <c r="AK38" s="234">
        <f>'P.V  Juin'!AK37</f>
        <v>6</v>
      </c>
      <c r="AL38" s="235">
        <f>'P.V  Juin'!AL37</f>
        <v>11.276666666666666</v>
      </c>
      <c r="AM38" s="234">
        <f>'P.V  Juin'!AM37</f>
        <v>18</v>
      </c>
      <c r="AN38" s="235">
        <f>'P.V  Juin'!AN37</f>
        <v>12.5</v>
      </c>
      <c r="AO38" s="234">
        <f>'P.V  Juin'!AO37</f>
        <v>3</v>
      </c>
      <c r="AP38" s="235">
        <f>'P.V  Juin'!AP37</f>
        <v>12</v>
      </c>
      <c r="AQ38" s="234">
        <f>'P.V  Juin'!AQ37</f>
        <v>3</v>
      </c>
      <c r="AR38" s="235">
        <f>'P.V  Juin'!AR37</f>
        <v>12.25</v>
      </c>
      <c r="AS38" s="234">
        <f>'P.V  Juin'!AS37</f>
        <v>6</v>
      </c>
      <c r="AT38" s="235">
        <f>'P.V  Juin'!AT37</f>
        <v>11</v>
      </c>
      <c r="AU38" s="234">
        <f>'P.V  Juin'!AU37</f>
        <v>3</v>
      </c>
      <c r="AV38" s="235">
        <f>'P.V  Juin'!AV37</f>
        <v>11</v>
      </c>
      <c r="AW38" s="234">
        <f>'P.V  Juin'!AW37</f>
        <v>3</v>
      </c>
      <c r="AX38" s="235">
        <f>'P.V  Juin'!AX37</f>
        <v>7</v>
      </c>
      <c r="AY38" s="234">
        <f>'P.V  Juin'!AY37</f>
        <v>0</v>
      </c>
      <c r="AZ38" s="235">
        <f>'P.V  Juin'!AZ37</f>
        <v>7</v>
      </c>
      <c r="BA38" s="234">
        <f>'P.V  Juin'!BA37</f>
        <v>0</v>
      </c>
      <c r="BB38" s="236">
        <f>'P.V  Juin'!BB37</f>
        <v>11.016</v>
      </c>
      <c r="BC38" s="237">
        <f>'P.V  Juin'!BC37</f>
        <v>30</v>
      </c>
      <c r="BD38" s="235">
        <f>'P.V  Juin'!BD37</f>
        <v>10.507999999999999</v>
      </c>
      <c r="BE38" s="238">
        <f>'P.V  Juin'!BE37</f>
        <v>60</v>
      </c>
      <c r="BF38" s="222">
        <f t="shared" si="0"/>
        <v>10.507999999999999</v>
      </c>
      <c r="BG38" s="224" t="str">
        <f>'P.V  Juin'!BF37</f>
        <v>Admis(e)</v>
      </c>
      <c r="BH38" s="2" t="str">
        <f>'P.V  Juin'!BG37</f>
        <v>Normale</v>
      </c>
      <c r="BI38" s="2">
        <f>'P.V  Juin'!BH37</f>
        <v>0</v>
      </c>
    </row>
    <row r="39" spans="1:61" ht="22.5" customHeight="1">
      <c r="A39" s="209">
        <f>'P.V  Juin'!A38</f>
        <v>26</v>
      </c>
      <c r="B39" s="228" t="str">
        <f>'P.V  Juin'!B38</f>
        <v>063001951</v>
      </c>
      <c r="C39" s="228" t="str">
        <f>'P.V  Juin'!C38</f>
        <v>TIFAOUI</v>
      </c>
      <c r="D39" s="228" t="str">
        <f>'P.V  Juin'!D38</f>
        <v>Nadir</v>
      </c>
      <c r="E39" s="227" t="str">
        <f>'P.V  Juin'!E38</f>
        <v>20/11/1985</v>
      </c>
      <c r="F39" s="227" t="str">
        <f>'P.V  Juin'!F38</f>
        <v>BEJAIA</v>
      </c>
      <c r="G39" s="232" t="e">
        <f>'P.V  Juin'!G38</f>
        <v>#VALUE!</v>
      </c>
      <c r="H39" s="233" t="e">
        <f>'P.V  Juin'!H38</f>
        <v>#VALUE!</v>
      </c>
      <c r="I39" s="223" t="e">
        <f>'P.V  Juin'!I38</f>
        <v>#VALUE!</v>
      </c>
      <c r="J39" s="233" t="e">
        <f>'P.V  Juin'!J38</f>
        <v>#VALUE!</v>
      </c>
      <c r="K39" s="223" t="e">
        <f>'P.V  Juin'!K38</f>
        <v>#VALUE!</v>
      </c>
      <c r="L39" s="233" t="e">
        <f>'P.V  Juin'!L38</f>
        <v>#VALUE!</v>
      </c>
      <c r="M39" s="223" t="e">
        <f>'P.V  Juin'!M38</f>
        <v>#VALUE!</v>
      </c>
      <c r="N39" s="234" t="e">
        <f>'P.V  Juin'!N38</f>
        <v>#VALUE!</v>
      </c>
      <c r="O39" s="223">
        <f>'P.V  Juin'!O38</f>
        <v>3.5</v>
      </c>
      <c r="P39" s="233">
        <f>'P.V  Juin'!P38</f>
        <v>0</v>
      </c>
      <c r="Q39" s="223">
        <f>'P.V  Juin'!Q38</f>
        <v>3.5</v>
      </c>
      <c r="R39" s="233">
        <f>'P.V  Juin'!R38</f>
        <v>0</v>
      </c>
      <c r="S39" s="223">
        <f>'P.V  Juin'!S38</f>
        <v>3.5</v>
      </c>
      <c r="T39" s="234">
        <f>'P.V  Juin'!T38</f>
        <v>0</v>
      </c>
      <c r="U39" s="223" t="str">
        <f>'P.V  Juin'!U38</f>
        <v>\</v>
      </c>
      <c r="V39" s="233">
        <f>'P.V  Juin'!V38</f>
        <v>3</v>
      </c>
      <c r="W39" s="223" t="str">
        <f>'P.V  Juin'!W38</f>
        <v>\</v>
      </c>
      <c r="X39" s="234">
        <f>'P.V  Juin'!X38</f>
        <v>3</v>
      </c>
      <c r="Y39" s="223">
        <f>'P.V  Juin'!Y38</f>
        <v>0</v>
      </c>
      <c r="Z39" s="233">
        <f>'P.V  Juin'!Z38</f>
        <v>0</v>
      </c>
      <c r="AA39" s="223">
        <f>'P.V  Juin'!AA38</f>
        <v>0</v>
      </c>
      <c r="AB39" s="233">
        <f>'P.V  Juin'!AB38</f>
        <v>0</v>
      </c>
      <c r="AC39" s="223" t="e">
        <f>'P.V  Juin'!AC38</f>
        <v>#VALUE!</v>
      </c>
      <c r="AD39" s="225" t="e">
        <f>'P.V  Juin'!AD38</f>
        <v>#VALUE!</v>
      </c>
      <c r="AE39" s="224" t="str">
        <f>'P.V  Juin'!AE38</f>
        <v>ABD</v>
      </c>
      <c r="AF39" s="238" t="str">
        <f>'P.V  Juin'!AF38</f>
        <v>Exclu</v>
      </c>
      <c r="AG39" s="234">
        <f>'P.V  Juin'!AG38</f>
        <v>6</v>
      </c>
      <c r="AH39" s="235" t="e">
        <f>'P.V  Juin'!AH38</f>
        <v>#VALUE!</v>
      </c>
      <c r="AI39" s="234" t="e">
        <f>'P.V  Juin'!AI38</f>
        <v>#VALUE!</v>
      </c>
      <c r="AJ39" s="235" t="e">
        <f>'P.V  Juin'!AJ38</f>
        <v>#VALUE!</v>
      </c>
      <c r="AK39" s="234" t="e">
        <f>'P.V  Juin'!AK38</f>
        <v>#VALUE!</v>
      </c>
      <c r="AL39" s="235" t="e">
        <f>'P.V  Juin'!AL38</f>
        <v>#VALUE!</v>
      </c>
      <c r="AM39" s="234" t="e">
        <f>'P.V  Juin'!AM38</f>
        <v>#VALUE!</v>
      </c>
      <c r="AN39" s="235">
        <f>'P.V  Juin'!AN38</f>
        <v>0</v>
      </c>
      <c r="AO39" s="234">
        <f>'P.V  Juin'!AO38</f>
        <v>0</v>
      </c>
      <c r="AP39" s="235">
        <f>'P.V  Juin'!AP38</f>
        <v>2.5</v>
      </c>
      <c r="AQ39" s="234">
        <f>'P.V  Juin'!AQ38</f>
        <v>0</v>
      </c>
      <c r="AR39" s="235">
        <f>'P.V  Juin'!AR38</f>
        <v>1.25</v>
      </c>
      <c r="AS39" s="234">
        <f>'P.V  Juin'!AS38</f>
        <v>0</v>
      </c>
      <c r="AT39" s="235" t="str">
        <f>'P.V  Juin'!AT38</f>
        <v>Exclu</v>
      </c>
      <c r="AU39" s="234">
        <f>'P.V  Juin'!AU38</f>
        <v>3</v>
      </c>
      <c r="AV39" s="235" t="str">
        <f>'P.V  Juin'!AV38</f>
        <v>Exclu</v>
      </c>
      <c r="AW39" s="234">
        <f>'P.V  Juin'!AW38</f>
        <v>3</v>
      </c>
      <c r="AX39" s="235">
        <f>'P.V  Juin'!AX38</f>
        <v>2.5</v>
      </c>
      <c r="AY39" s="234">
        <f>'P.V  Juin'!AY38</f>
        <v>0</v>
      </c>
      <c r="AZ39" s="235">
        <f>'P.V  Juin'!AZ38</f>
        <v>2.5</v>
      </c>
      <c r="BA39" s="234">
        <f>'P.V  Juin'!BA38</f>
        <v>0</v>
      </c>
      <c r="BB39" s="236" t="e">
        <f>'P.V  Juin'!BB38</f>
        <v>#VALUE!</v>
      </c>
      <c r="BC39" s="237" t="e">
        <f>'P.V  Juin'!BC38</f>
        <v>#VALUE!</v>
      </c>
      <c r="BD39" s="235" t="e">
        <f>'P.V  Juin'!BD38</f>
        <v>#VALUE!</v>
      </c>
      <c r="BE39" s="238" t="e">
        <f>'P.V  Juin'!BE38</f>
        <v>#VALUE!</v>
      </c>
      <c r="BF39" s="222" t="e">
        <f t="shared" si="0"/>
        <v>#VALUE!</v>
      </c>
      <c r="BG39" s="224" t="str">
        <f>'P.V  Juin'!BF38</f>
        <v>Rattrapage</v>
      </c>
      <c r="BH39" s="2">
        <f>'P.V  Juin'!BG38</f>
        <v>0</v>
      </c>
      <c r="BI39" s="2">
        <f>'P.V  Juin'!BH38</f>
        <v>0</v>
      </c>
    </row>
    <row r="40" spans="1:61" ht="22.5" customHeight="1">
      <c r="A40" s="209">
        <f>'P.V  Juin'!A39</f>
        <v>27</v>
      </c>
      <c r="B40" s="228" t="str">
        <f>'P.V  Juin'!B39</f>
        <v>10J166</v>
      </c>
      <c r="C40" s="228" t="str">
        <f>'P.V  Juin'!C39</f>
        <v>YDJEDD</v>
      </c>
      <c r="D40" s="228" t="str">
        <f>'P.V  Juin'!D39</f>
        <v>Mounira</v>
      </c>
      <c r="E40" s="227" t="str">
        <f>'P.V  Juin'!E39</f>
        <v>25/03/1989</v>
      </c>
      <c r="F40" s="227" t="str">
        <f>'P.V  Juin'!F39</f>
        <v>Beni djaad</v>
      </c>
      <c r="G40" s="232">
        <f>'P.V  Juin'!G39</f>
        <v>10.333333333333334</v>
      </c>
      <c r="H40" s="233">
        <f>'P.V  Juin'!H39</f>
        <v>6</v>
      </c>
      <c r="I40" s="223">
        <f>'P.V  Juin'!I39</f>
        <v>4.333333333333333</v>
      </c>
      <c r="J40" s="233">
        <f>'P.V  Juin'!J39</f>
        <v>0</v>
      </c>
      <c r="K40" s="223">
        <f>'P.V  Juin'!K39</f>
        <v>8.3333333333333339</v>
      </c>
      <c r="L40" s="233">
        <f>'P.V  Juin'!L39</f>
        <v>0</v>
      </c>
      <c r="M40" s="223">
        <f>'P.V  Juin'!M39</f>
        <v>7.666666666666667</v>
      </c>
      <c r="N40" s="234">
        <f>'P.V  Juin'!N39</f>
        <v>6</v>
      </c>
      <c r="O40" s="223">
        <f>'P.V  Juin'!O39</f>
        <v>6</v>
      </c>
      <c r="P40" s="233">
        <f>'P.V  Juin'!P39</f>
        <v>0</v>
      </c>
      <c r="Q40" s="223">
        <f>'P.V  Juin'!Q39</f>
        <v>6.5</v>
      </c>
      <c r="R40" s="233">
        <f>'P.V  Juin'!R39</f>
        <v>0</v>
      </c>
      <c r="S40" s="223">
        <f>'P.V  Juin'!S39</f>
        <v>6.25</v>
      </c>
      <c r="T40" s="234">
        <f>'P.V  Juin'!T39</f>
        <v>0</v>
      </c>
      <c r="U40" s="223">
        <f>'P.V  Juin'!U39</f>
        <v>14</v>
      </c>
      <c r="V40" s="233">
        <f>'P.V  Juin'!V39</f>
        <v>3</v>
      </c>
      <c r="W40" s="223">
        <f>'P.V  Juin'!W39</f>
        <v>14</v>
      </c>
      <c r="X40" s="234">
        <f>'P.V  Juin'!X39</f>
        <v>3</v>
      </c>
      <c r="Y40" s="223">
        <f>'P.V  Juin'!Y39</f>
        <v>6</v>
      </c>
      <c r="Z40" s="233">
        <f>'P.V  Juin'!Z39</f>
        <v>0</v>
      </c>
      <c r="AA40" s="223">
        <f>'P.V  Juin'!AA39</f>
        <v>6</v>
      </c>
      <c r="AB40" s="233">
        <f>'P.V  Juin'!AB39</f>
        <v>0</v>
      </c>
      <c r="AC40" s="223">
        <f>'P.V  Juin'!AC39</f>
        <v>7.85</v>
      </c>
      <c r="AD40" s="225">
        <f>'P.V  Juin'!AD39</f>
        <v>9</v>
      </c>
      <c r="AE40" s="224" t="str">
        <f>'P.V  Juin'!AE39</f>
        <v>Rattrapage</v>
      </c>
      <c r="AF40" s="238">
        <f>'P.V  Juin'!AF39</f>
        <v>9.3333333333333339</v>
      </c>
      <c r="AG40" s="234">
        <f>'P.V  Juin'!AG39</f>
        <v>0</v>
      </c>
      <c r="AH40" s="235">
        <f>'P.V  Juin'!AH39</f>
        <v>14.166666666666666</v>
      </c>
      <c r="AI40" s="234">
        <f>'P.V  Juin'!AI39</f>
        <v>6</v>
      </c>
      <c r="AJ40" s="235">
        <f>'P.V  Juin'!AJ39</f>
        <v>11.666666666666666</v>
      </c>
      <c r="AK40" s="234">
        <f>'P.V  Juin'!AK39</f>
        <v>6</v>
      </c>
      <c r="AL40" s="235">
        <f>'P.V  Juin'!AL39</f>
        <v>11.722222222222221</v>
      </c>
      <c r="AM40" s="234">
        <f>'P.V  Juin'!AM39</f>
        <v>18</v>
      </c>
      <c r="AN40" s="235">
        <f>'P.V  Juin'!AN39</f>
        <v>7</v>
      </c>
      <c r="AO40" s="234">
        <f>'P.V  Juin'!AO39</f>
        <v>0</v>
      </c>
      <c r="AP40" s="235">
        <f>'P.V  Juin'!AP39</f>
        <v>14.5</v>
      </c>
      <c r="AQ40" s="234">
        <f>'P.V  Juin'!AQ39</f>
        <v>3</v>
      </c>
      <c r="AR40" s="235">
        <f>'P.V  Juin'!AR39</f>
        <v>10.75</v>
      </c>
      <c r="AS40" s="234">
        <f>'P.V  Juin'!AS39</f>
        <v>6</v>
      </c>
      <c r="AT40" s="235">
        <f>'P.V  Juin'!AT39</f>
        <v>12.5</v>
      </c>
      <c r="AU40" s="234">
        <f>'P.V  Juin'!AU39</f>
        <v>3</v>
      </c>
      <c r="AV40" s="235">
        <f>'P.V  Juin'!AV39</f>
        <v>12.5</v>
      </c>
      <c r="AW40" s="234">
        <f>'P.V  Juin'!AW39</f>
        <v>3</v>
      </c>
      <c r="AX40" s="235">
        <f>'P.V  Juin'!AX39</f>
        <v>10</v>
      </c>
      <c r="AY40" s="234">
        <f>'P.V  Juin'!AY39</f>
        <v>3</v>
      </c>
      <c r="AZ40" s="235">
        <f>'P.V  Juin'!AZ39</f>
        <v>10</v>
      </c>
      <c r="BA40" s="234">
        <f>'P.V  Juin'!BA39</f>
        <v>3</v>
      </c>
      <c r="BB40" s="236">
        <f>'P.V  Juin'!BB39</f>
        <v>11.433333333333334</v>
      </c>
      <c r="BC40" s="237">
        <f>'P.V  Juin'!BC39</f>
        <v>30</v>
      </c>
      <c r="BD40" s="235">
        <f>'P.V  Juin'!BD39</f>
        <v>9.6416666666666657</v>
      </c>
      <c r="BE40" s="238">
        <f>'P.V  Juin'!BE39</f>
        <v>39</v>
      </c>
      <c r="BF40" s="222">
        <f t="shared" si="0"/>
        <v>9.6416666666666657</v>
      </c>
      <c r="BG40" s="224" t="str">
        <f>'P.V  Juin'!BF39</f>
        <v>Rattrapage</v>
      </c>
      <c r="BH40" s="2">
        <f>'P.V  Juin'!BG39</f>
        <v>0</v>
      </c>
      <c r="BI40" s="2">
        <f>'P.V  Juin'!BH39</f>
        <v>0</v>
      </c>
    </row>
    <row r="41" spans="1:61" ht="22.5" customHeight="1">
      <c r="A41" s="209" t="e">
        <f>'P.V  Juin'!#REF!</f>
        <v>#REF!</v>
      </c>
      <c r="B41" s="228" t="e">
        <f>'P.V  Juin'!#REF!</f>
        <v>#REF!</v>
      </c>
      <c r="C41" s="228" t="e">
        <f>'P.V  Juin'!#REF!</f>
        <v>#REF!</v>
      </c>
      <c r="D41" s="228" t="e">
        <f>'P.V  Juin'!#REF!</f>
        <v>#REF!</v>
      </c>
      <c r="E41" s="227" t="e">
        <f>'P.V  Juin'!#REF!</f>
        <v>#REF!</v>
      </c>
      <c r="F41" s="227" t="e">
        <f>'P.V  Juin'!#REF!</f>
        <v>#REF!</v>
      </c>
      <c r="G41" s="232" t="e">
        <f>'P.V  Juin'!#REF!</f>
        <v>#REF!</v>
      </c>
      <c r="H41" s="233" t="e">
        <f>'P.V  Juin'!#REF!</f>
        <v>#REF!</v>
      </c>
      <c r="I41" s="223" t="e">
        <f>'P.V  Juin'!#REF!</f>
        <v>#REF!</v>
      </c>
      <c r="J41" s="233" t="e">
        <f>'P.V  Juin'!#REF!</f>
        <v>#REF!</v>
      </c>
      <c r="K41" s="223" t="e">
        <f>'P.V  Juin'!#REF!</f>
        <v>#REF!</v>
      </c>
      <c r="L41" s="233" t="e">
        <f>'P.V  Juin'!#REF!</f>
        <v>#REF!</v>
      </c>
      <c r="M41" s="223" t="e">
        <f>'P.V  Juin'!#REF!</f>
        <v>#REF!</v>
      </c>
      <c r="N41" s="234" t="e">
        <f>'P.V  Juin'!#REF!</f>
        <v>#REF!</v>
      </c>
      <c r="O41" s="223" t="e">
        <f>'P.V  Juin'!#REF!</f>
        <v>#REF!</v>
      </c>
      <c r="P41" s="233" t="e">
        <f>'P.V  Juin'!#REF!</f>
        <v>#REF!</v>
      </c>
      <c r="Q41" s="223" t="e">
        <f>'P.V  Juin'!#REF!</f>
        <v>#REF!</v>
      </c>
      <c r="R41" s="233" t="e">
        <f>'P.V  Juin'!#REF!</f>
        <v>#REF!</v>
      </c>
      <c r="S41" s="223" t="e">
        <f>'P.V  Juin'!#REF!</f>
        <v>#REF!</v>
      </c>
      <c r="T41" s="234" t="e">
        <f>'P.V  Juin'!#REF!</f>
        <v>#REF!</v>
      </c>
      <c r="U41" s="223" t="e">
        <f>'P.V  Juin'!#REF!</f>
        <v>#REF!</v>
      </c>
      <c r="V41" s="233" t="e">
        <f>'P.V  Juin'!#REF!</f>
        <v>#REF!</v>
      </c>
      <c r="W41" s="223" t="e">
        <f>'P.V  Juin'!#REF!</f>
        <v>#REF!</v>
      </c>
      <c r="X41" s="234" t="e">
        <f>'P.V  Juin'!#REF!</f>
        <v>#REF!</v>
      </c>
      <c r="Y41" s="223" t="e">
        <f>'P.V  Juin'!#REF!</f>
        <v>#REF!</v>
      </c>
      <c r="Z41" s="233" t="e">
        <f>'P.V  Juin'!#REF!</f>
        <v>#REF!</v>
      </c>
      <c r="AA41" s="223" t="e">
        <f>'P.V  Juin'!#REF!</f>
        <v>#REF!</v>
      </c>
      <c r="AB41" s="233" t="e">
        <f>'P.V  Juin'!#REF!</f>
        <v>#REF!</v>
      </c>
      <c r="AC41" s="223" t="e">
        <f>'P.V  Juin'!#REF!</f>
        <v>#REF!</v>
      </c>
      <c r="AD41" s="225" t="e">
        <f>'P.V  Juin'!#REF!</f>
        <v>#REF!</v>
      </c>
      <c r="AE41" s="224" t="e">
        <f>'P.V  Juin'!#REF!</f>
        <v>#REF!</v>
      </c>
      <c r="AF41" s="238" t="e">
        <f>'P.V  Juin'!#REF!</f>
        <v>#REF!</v>
      </c>
      <c r="AG41" s="234" t="e">
        <f>'P.V  Juin'!#REF!</f>
        <v>#REF!</v>
      </c>
      <c r="AH41" s="235" t="e">
        <f>'P.V  Juin'!#REF!</f>
        <v>#REF!</v>
      </c>
      <c r="AI41" s="234" t="e">
        <f>'P.V  Juin'!#REF!</f>
        <v>#REF!</v>
      </c>
      <c r="AJ41" s="235" t="e">
        <f>'P.V  Juin'!#REF!</f>
        <v>#REF!</v>
      </c>
      <c r="AK41" s="234" t="e">
        <f>'P.V  Juin'!#REF!</f>
        <v>#REF!</v>
      </c>
      <c r="AL41" s="235" t="e">
        <f>'P.V  Juin'!#REF!</f>
        <v>#REF!</v>
      </c>
      <c r="AM41" s="234" t="e">
        <f>'P.V  Juin'!#REF!</f>
        <v>#REF!</v>
      </c>
      <c r="AN41" s="235" t="e">
        <f>'P.V  Juin'!#REF!</f>
        <v>#REF!</v>
      </c>
      <c r="AO41" s="234" t="e">
        <f>'P.V  Juin'!#REF!</f>
        <v>#REF!</v>
      </c>
      <c r="AP41" s="235" t="e">
        <f>'P.V  Juin'!#REF!</f>
        <v>#REF!</v>
      </c>
      <c r="AQ41" s="234" t="e">
        <f>'P.V  Juin'!#REF!</f>
        <v>#REF!</v>
      </c>
      <c r="AR41" s="235" t="e">
        <f>'P.V  Juin'!#REF!</f>
        <v>#REF!</v>
      </c>
      <c r="AS41" s="234" t="e">
        <f>'P.V  Juin'!#REF!</f>
        <v>#REF!</v>
      </c>
      <c r="AT41" s="235" t="e">
        <f>'P.V  Juin'!#REF!</f>
        <v>#REF!</v>
      </c>
      <c r="AU41" s="234" t="e">
        <f>'P.V  Juin'!#REF!</f>
        <v>#REF!</v>
      </c>
      <c r="AV41" s="235" t="e">
        <f>'P.V  Juin'!#REF!</f>
        <v>#REF!</v>
      </c>
      <c r="AW41" s="234" t="e">
        <f>'P.V  Juin'!#REF!</f>
        <v>#REF!</v>
      </c>
      <c r="AX41" s="235" t="e">
        <f>'P.V  Juin'!#REF!</f>
        <v>#REF!</v>
      </c>
      <c r="AY41" s="234" t="e">
        <f>'P.V  Juin'!#REF!</f>
        <v>#REF!</v>
      </c>
      <c r="AZ41" s="235" t="e">
        <f>'P.V  Juin'!#REF!</f>
        <v>#REF!</v>
      </c>
      <c r="BA41" s="234" t="e">
        <f>'P.V  Juin'!#REF!</f>
        <v>#REF!</v>
      </c>
      <c r="BB41" s="236" t="e">
        <f>'P.V  Juin'!#REF!</f>
        <v>#REF!</v>
      </c>
      <c r="BC41" s="237" t="e">
        <f>'P.V  Juin'!#REF!</f>
        <v>#REF!</v>
      </c>
      <c r="BD41" s="235" t="e">
        <f>'P.V  Juin'!#REF!</f>
        <v>#REF!</v>
      </c>
      <c r="BE41" s="238" t="e">
        <f>'P.V  Juin'!#REF!</f>
        <v>#REF!</v>
      </c>
      <c r="BF41" s="222" t="e">
        <f t="shared" si="0"/>
        <v>#REF!</v>
      </c>
      <c r="BG41" s="224" t="e">
        <f>'P.V  Juin'!#REF!</f>
        <v>#REF!</v>
      </c>
      <c r="BH41" s="2" t="e">
        <f>'P.V  Juin'!#REF!</f>
        <v>#REF!</v>
      </c>
      <c r="BI41" s="2" t="e">
        <f>'P.V  Juin'!#REF!</f>
        <v>#REF!</v>
      </c>
    </row>
    <row r="42" spans="1:61" ht="22.5" customHeight="1">
      <c r="A42" s="209" t="e">
        <f>'P.V  Juin'!#REF!</f>
        <v>#REF!</v>
      </c>
      <c r="B42" s="228" t="e">
        <f>'P.V  Juin'!#REF!</f>
        <v>#REF!</v>
      </c>
      <c r="C42" s="228" t="e">
        <f>'P.V  Juin'!#REF!</f>
        <v>#REF!</v>
      </c>
      <c r="D42" s="228" t="e">
        <f>'P.V  Juin'!#REF!</f>
        <v>#REF!</v>
      </c>
      <c r="E42" s="227" t="e">
        <f>'P.V  Juin'!#REF!</f>
        <v>#REF!</v>
      </c>
      <c r="F42" s="227" t="e">
        <f>'P.V  Juin'!#REF!</f>
        <v>#REF!</v>
      </c>
      <c r="G42" s="232" t="e">
        <f>'P.V  Juin'!#REF!</f>
        <v>#REF!</v>
      </c>
      <c r="H42" s="233" t="e">
        <f>'P.V  Juin'!#REF!</f>
        <v>#REF!</v>
      </c>
      <c r="I42" s="223" t="e">
        <f>'P.V  Juin'!#REF!</f>
        <v>#REF!</v>
      </c>
      <c r="J42" s="233" t="e">
        <f>'P.V  Juin'!#REF!</f>
        <v>#REF!</v>
      </c>
      <c r="K42" s="223" t="e">
        <f>'P.V  Juin'!#REF!</f>
        <v>#REF!</v>
      </c>
      <c r="L42" s="233" t="e">
        <f>'P.V  Juin'!#REF!</f>
        <v>#REF!</v>
      </c>
      <c r="M42" s="223" t="e">
        <f>'P.V  Juin'!#REF!</f>
        <v>#REF!</v>
      </c>
      <c r="N42" s="234" t="e">
        <f>'P.V  Juin'!#REF!</f>
        <v>#REF!</v>
      </c>
      <c r="O42" s="223" t="e">
        <f>'P.V  Juin'!#REF!</f>
        <v>#REF!</v>
      </c>
      <c r="P42" s="233" t="e">
        <f>'P.V  Juin'!#REF!</f>
        <v>#REF!</v>
      </c>
      <c r="Q42" s="223" t="e">
        <f>'P.V  Juin'!#REF!</f>
        <v>#REF!</v>
      </c>
      <c r="R42" s="233" t="e">
        <f>'P.V  Juin'!#REF!</f>
        <v>#REF!</v>
      </c>
      <c r="S42" s="223" t="e">
        <f>'P.V  Juin'!#REF!</f>
        <v>#REF!</v>
      </c>
      <c r="T42" s="234" t="e">
        <f>'P.V  Juin'!#REF!</f>
        <v>#REF!</v>
      </c>
      <c r="U42" s="223" t="e">
        <f>'P.V  Juin'!#REF!</f>
        <v>#REF!</v>
      </c>
      <c r="V42" s="233" t="e">
        <f>'P.V  Juin'!#REF!</f>
        <v>#REF!</v>
      </c>
      <c r="W42" s="223" t="e">
        <f>'P.V  Juin'!#REF!</f>
        <v>#REF!</v>
      </c>
      <c r="X42" s="234" t="e">
        <f>'P.V  Juin'!#REF!</f>
        <v>#REF!</v>
      </c>
      <c r="Y42" s="223" t="e">
        <f>'P.V  Juin'!#REF!</f>
        <v>#REF!</v>
      </c>
      <c r="Z42" s="233" t="e">
        <f>'P.V  Juin'!#REF!</f>
        <v>#REF!</v>
      </c>
      <c r="AA42" s="223" t="e">
        <f>'P.V  Juin'!#REF!</f>
        <v>#REF!</v>
      </c>
      <c r="AB42" s="233" t="e">
        <f>'P.V  Juin'!#REF!</f>
        <v>#REF!</v>
      </c>
      <c r="AC42" s="223" t="e">
        <f>'P.V  Juin'!#REF!</f>
        <v>#REF!</v>
      </c>
      <c r="AD42" s="225" t="e">
        <f>'P.V  Juin'!#REF!</f>
        <v>#REF!</v>
      </c>
      <c r="AE42" s="224" t="e">
        <f>'P.V  Juin'!#REF!</f>
        <v>#REF!</v>
      </c>
      <c r="AF42" s="238" t="e">
        <f>'P.V  Juin'!#REF!</f>
        <v>#REF!</v>
      </c>
      <c r="AG42" s="234" t="e">
        <f>'P.V  Juin'!#REF!</f>
        <v>#REF!</v>
      </c>
      <c r="AH42" s="235" t="e">
        <f>'P.V  Juin'!#REF!</f>
        <v>#REF!</v>
      </c>
      <c r="AI42" s="234" t="e">
        <f>'P.V  Juin'!#REF!</f>
        <v>#REF!</v>
      </c>
      <c r="AJ42" s="235" t="e">
        <f>'P.V  Juin'!#REF!</f>
        <v>#REF!</v>
      </c>
      <c r="AK42" s="234" t="e">
        <f>'P.V  Juin'!#REF!</f>
        <v>#REF!</v>
      </c>
      <c r="AL42" s="235" t="e">
        <f>'P.V  Juin'!#REF!</f>
        <v>#REF!</v>
      </c>
      <c r="AM42" s="234" t="e">
        <f>'P.V  Juin'!#REF!</f>
        <v>#REF!</v>
      </c>
      <c r="AN42" s="235" t="e">
        <f>'P.V  Juin'!#REF!</f>
        <v>#REF!</v>
      </c>
      <c r="AO42" s="234" t="e">
        <f>'P.V  Juin'!#REF!</f>
        <v>#REF!</v>
      </c>
      <c r="AP42" s="235" t="e">
        <f>'P.V  Juin'!#REF!</f>
        <v>#REF!</v>
      </c>
      <c r="AQ42" s="234" t="e">
        <f>'P.V  Juin'!#REF!</f>
        <v>#REF!</v>
      </c>
      <c r="AR42" s="235" t="e">
        <f>'P.V  Juin'!#REF!</f>
        <v>#REF!</v>
      </c>
      <c r="AS42" s="234" t="e">
        <f>'P.V  Juin'!#REF!</f>
        <v>#REF!</v>
      </c>
      <c r="AT42" s="235" t="e">
        <f>'P.V  Juin'!#REF!</f>
        <v>#REF!</v>
      </c>
      <c r="AU42" s="234" t="e">
        <f>'P.V  Juin'!#REF!</f>
        <v>#REF!</v>
      </c>
      <c r="AV42" s="235" t="e">
        <f>'P.V  Juin'!#REF!</f>
        <v>#REF!</v>
      </c>
      <c r="AW42" s="234" t="e">
        <f>'P.V  Juin'!#REF!</f>
        <v>#REF!</v>
      </c>
      <c r="AX42" s="235" t="e">
        <f>'P.V  Juin'!#REF!</f>
        <v>#REF!</v>
      </c>
      <c r="AY42" s="234" t="e">
        <f>'P.V  Juin'!#REF!</f>
        <v>#REF!</v>
      </c>
      <c r="AZ42" s="235" t="e">
        <f>'P.V  Juin'!#REF!</f>
        <v>#REF!</v>
      </c>
      <c r="BA42" s="234" t="e">
        <f>'P.V  Juin'!#REF!</f>
        <v>#REF!</v>
      </c>
      <c r="BB42" s="236" t="e">
        <f>'P.V  Juin'!#REF!</f>
        <v>#REF!</v>
      </c>
      <c r="BC42" s="237" t="e">
        <f>'P.V  Juin'!#REF!</f>
        <v>#REF!</v>
      </c>
      <c r="BD42" s="235" t="e">
        <f>'P.V  Juin'!#REF!</f>
        <v>#REF!</v>
      </c>
      <c r="BE42" s="238" t="e">
        <f>'P.V  Juin'!#REF!</f>
        <v>#REF!</v>
      </c>
      <c r="BF42" s="222" t="e">
        <f t="shared" si="0"/>
        <v>#REF!</v>
      </c>
      <c r="BG42" s="224" t="e">
        <f>'P.V  Juin'!#REF!</f>
        <v>#REF!</v>
      </c>
      <c r="BH42" s="2" t="e">
        <f>'P.V  Juin'!#REF!</f>
        <v>#REF!</v>
      </c>
      <c r="BI42" s="2" t="e">
        <f>'P.V  Juin'!#REF!</f>
        <v>#REF!</v>
      </c>
    </row>
    <row r="43" spans="1:61" ht="22.5" customHeight="1">
      <c r="A43" s="209" t="e">
        <f>'P.V  Juin'!#REF!</f>
        <v>#REF!</v>
      </c>
      <c r="B43" s="228" t="e">
        <f>'P.V  Juin'!#REF!</f>
        <v>#REF!</v>
      </c>
      <c r="C43" s="228" t="e">
        <f>'P.V  Juin'!#REF!</f>
        <v>#REF!</v>
      </c>
      <c r="D43" s="228" t="e">
        <f>'P.V  Juin'!#REF!</f>
        <v>#REF!</v>
      </c>
      <c r="E43" s="227" t="e">
        <f>'P.V  Juin'!#REF!</f>
        <v>#REF!</v>
      </c>
      <c r="F43" s="227" t="e">
        <f>'P.V  Juin'!#REF!</f>
        <v>#REF!</v>
      </c>
      <c r="G43" s="232" t="e">
        <f>'P.V  Juin'!#REF!</f>
        <v>#REF!</v>
      </c>
      <c r="H43" s="233" t="e">
        <f>'P.V  Juin'!#REF!</f>
        <v>#REF!</v>
      </c>
      <c r="I43" s="223" t="e">
        <f>'P.V  Juin'!#REF!</f>
        <v>#REF!</v>
      </c>
      <c r="J43" s="233" t="e">
        <f>'P.V  Juin'!#REF!</f>
        <v>#REF!</v>
      </c>
      <c r="K43" s="223" t="e">
        <f>'P.V  Juin'!#REF!</f>
        <v>#REF!</v>
      </c>
      <c r="L43" s="233" t="e">
        <f>'P.V  Juin'!#REF!</f>
        <v>#REF!</v>
      </c>
      <c r="M43" s="223" t="e">
        <f>'P.V  Juin'!#REF!</f>
        <v>#REF!</v>
      </c>
      <c r="N43" s="234" t="e">
        <f>'P.V  Juin'!#REF!</f>
        <v>#REF!</v>
      </c>
      <c r="O43" s="223" t="e">
        <f>'P.V  Juin'!#REF!</f>
        <v>#REF!</v>
      </c>
      <c r="P43" s="233" t="e">
        <f>'P.V  Juin'!#REF!</f>
        <v>#REF!</v>
      </c>
      <c r="Q43" s="223" t="e">
        <f>'P.V  Juin'!#REF!</f>
        <v>#REF!</v>
      </c>
      <c r="R43" s="233" t="e">
        <f>'P.V  Juin'!#REF!</f>
        <v>#REF!</v>
      </c>
      <c r="S43" s="223" t="e">
        <f>'P.V  Juin'!#REF!</f>
        <v>#REF!</v>
      </c>
      <c r="T43" s="234" t="e">
        <f>'P.V  Juin'!#REF!</f>
        <v>#REF!</v>
      </c>
      <c r="U43" s="223" t="e">
        <f>'P.V  Juin'!#REF!</f>
        <v>#REF!</v>
      </c>
      <c r="V43" s="233" t="e">
        <f>'P.V  Juin'!#REF!</f>
        <v>#REF!</v>
      </c>
      <c r="W43" s="223" t="e">
        <f>'P.V  Juin'!#REF!</f>
        <v>#REF!</v>
      </c>
      <c r="X43" s="234" t="e">
        <f>'P.V  Juin'!#REF!</f>
        <v>#REF!</v>
      </c>
      <c r="Y43" s="223" t="e">
        <f>'P.V  Juin'!#REF!</f>
        <v>#REF!</v>
      </c>
      <c r="Z43" s="233" t="e">
        <f>'P.V  Juin'!#REF!</f>
        <v>#REF!</v>
      </c>
      <c r="AA43" s="223" t="e">
        <f>'P.V  Juin'!#REF!</f>
        <v>#REF!</v>
      </c>
      <c r="AB43" s="233" t="e">
        <f>'P.V  Juin'!#REF!</f>
        <v>#REF!</v>
      </c>
      <c r="AC43" s="223" t="e">
        <f>'P.V  Juin'!#REF!</f>
        <v>#REF!</v>
      </c>
      <c r="AD43" s="225" t="e">
        <f>'P.V  Juin'!#REF!</f>
        <v>#REF!</v>
      </c>
      <c r="AE43" s="224" t="e">
        <f>'P.V  Juin'!#REF!</f>
        <v>#REF!</v>
      </c>
      <c r="AF43" s="238" t="e">
        <f>'P.V  Juin'!#REF!</f>
        <v>#REF!</v>
      </c>
      <c r="AG43" s="234" t="e">
        <f>'P.V  Juin'!#REF!</f>
        <v>#REF!</v>
      </c>
      <c r="AH43" s="235" t="e">
        <f>'P.V  Juin'!#REF!</f>
        <v>#REF!</v>
      </c>
      <c r="AI43" s="234" t="e">
        <f>'P.V  Juin'!#REF!</f>
        <v>#REF!</v>
      </c>
      <c r="AJ43" s="235" t="e">
        <f>'P.V  Juin'!#REF!</f>
        <v>#REF!</v>
      </c>
      <c r="AK43" s="234" t="e">
        <f>'P.V  Juin'!#REF!</f>
        <v>#REF!</v>
      </c>
      <c r="AL43" s="235" t="e">
        <f>'P.V  Juin'!#REF!</f>
        <v>#REF!</v>
      </c>
      <c r="AM43" s="234" t="e">
        <f>'P.V  Juin'!#REF!</f>
        <v>#REF!</v>
      </c>
      <c r="AN43" s="235" t="e">
        <f>'P.V  Juin'!#REF!</f>
        <v>#REF!</v>
      </c>
      <c r="AO43" s="234" t="e">
        <f>'P.V  Juin'!#REF!</f>
        <v>#REF!</v>
      </c>
      <c r="AP43" s="235" t="e">
        <f>'P.V  Juin'!#REF!</f>
        <v>#REF!</v>
      </c>
      <c r="AQ43" s="234" t="e">
        <f>'P.V  Juin'!#REF!</f>
        <v>#REF!</v>
      </c>
      <c r="AR43" s="235" t="e">
        <f>'P.V  Juin'!#REF!</f>
        <v>#REF!</v>
      </c>
      <c r="AS43" s="234" t="e">
        <f>'P.V  Juin'!#REF!</f>
        <v>#REF!</v>
      </c>
      <c r="AT43" s="235" t="e">
        <f>'P.V  Juin'!#REF!</f>
        <v>#REF!</v>
      </c>
      <c r="AU43" s="234" t="e">
        <f>'P.V  Juin'!#REF!</f>
        <v>#REF!</v>
      </c>
      <c r="AV43" s="235" t="e">
        <f>'P.V  Juin'!#REF!</f>
        <v>#REF!</v>
      </c>
      <c r="AW43" s="234" t="e">
        <f>'P.V  Juin'!#REF!</f>
        <v>#REF!</v>
      </c>
      <c r="AX43" s="235" t="e">
        <f>'P.V  Juin'!#REF!</f>
        <v>#REF!</v>
      </c>
      <c r="AY43" s="234" t="e">
        <f>'P.V  Juin'!#REF!</f>
        <v>#REF!</v>
      </c>
      <c r="AZ43" s="235" t="e">
        <f>'P.V  Juin'!#REF!</f>
        <v>#REF!</v>
      </c>
      <c r="BA43" s="234" t="e">
        <f>'P.V  Juin'!#REF!</f>
        <v>#REF!</v>
      </c>
      <c r="BB43" s="236" t="e">
        <f>'P.V  Juin'!#REF!</f>
        <v>#REF!</v>
      </c>
      <c r="BC43" s="237" t="e">
        <f>'P.V  Juin'!#REF!</f>
        <v>#REF!</v>
      </c>
      <c r="BD43" s="235" t="e">
        <f>'P.V  Juin'!#REF!</f>
        <v>#REF!</v>
      </c>
      <c r="BE43" s="238" t="e">
        <f>'P.V  Juin'!#REF!</f>
        <v>#REF!</v>
      </c>
      <c r="BF43" s="222" t="e">
        <f t="shared" si="0"/>
        <v>#REF!</v>
      </c>
      <c r="BG43" s="224" t="e">
        <f>'P.V  Juin'!#REF!</f>
        <v>#REF!</v>
      </c>
      <c r="BH43" s="2" t="e">
        <f>'P.V  Juin'!#REF!</f>
        <v>#REF!</v>
      </c>
      <c r="BI43" s="2" t="e">
        <f>'P.V  Juin'!#REF!</f>
        <v>#REF!</v>
      </c>
    </row>
    <row r="44" spans="1:61" ht="22.5" customHeight="1">
      <c r="A44" s="209" t="e">
        <f>'P.V  Juin'!#REF!</f>
        <v>#REF!</v>
      </c>
      <c r="B44" s="228" t="e">
        <f>'P.V  Juin'!#REF!</f>
        <v>#REF!</v>
      </c>
      <c r="C44" s="228" t="e">
        <f>'P.V  Juin'!#REF!</f>
        <v>#REF!</v>
      </c>
      <c r="D44" s="228" t="e">
        <f>'P.V  Juin'!#REF!</f>
        <v>#REF!</v>
      </c>
      <c r="E44" s="227" t="e">
        <f>'P.V  Juin'!#REF!</f>
        <v>#REF!</v>
      </c>
      <c r="F44" s="227" t="e">
        <f>'P.V  Juin'!#REF!</f>
        <v>#REF!</v>
      </c>
      <c r="G44" s="232" t="e">
        <f>'P.V  Juin'!#REF!</f>
        <v>#REF!</v>
      </c>
      <c r="H44" s="233" t="e">
        <f>'P.V  Juin'!#REF!</f>
        <v>#REF!</v>
      </c>
      <c r="I44" s="223" t="e">
        <f>'P.V  Juin'!#REF!</f>
        <v>#REF!</v>
      </c>
      <c r="J44" s="233" t="e">
        <f>'P.V  Juin'!#REF!</f>
        <v>#REF!</v>
      </c>
      <c r="K44" s="223" t="e">
        <f>'P.V  Juin'!#REF!</f>
        <v>#REF!</v>
      </c>
      <c r="L44" s="233" t="e">
        <f>'P.V  Juin'!#REF!</f>
        <v>#REF!</v>
      </c>
      <c r="M44" s="223" t="e">
        <f>'P.V  Juin'!#REF!</f>
        <v>#REF!</v>
      </c>
      <c r="N44" s="234" t="e">
        <f>'P.V  Juin'!#REF!</f>
        <v>#REF!</v>
      </c>
      <c r="O44" s="223" t="e">
        <f>'P.V  Juin'!#REF!</f>
        <v>#REF!</v>
      </c>
      <c r="P44" s="233" t="e">
        <f>'P.V  Juin'!#REF!</f>
        <v>#REF!</v>
      </c>
      <c r="Q44" s="223" t="e">
        <f>'P.V  Juin'!#REF!</f>
        <v>#REF!</v>
      </c>
      <c r="R44" s="233" t="e">
        <f>'P.V  Juin'!#REF!</f>
        <v>#REF!</v>
      </c>
      <c r="S44" s="223" t="e">
        <f>'P.V  Juin'!#REF!</f>
        <v>#REF!</v>
      </c>
      <c r="T44" s="234" t="e">
        <f>'P.V  Juin'!#REF!</f>
        <v>#REF!</v>
      </c>
      <c r="U44" s="223" t="e">
        <f>'P.V  Juin'!#REF!</f>
        <v>#REF!</v>
      </c>
      <c r="V44" s="233" t="e">
        <f>'P.V  Juin'!#REF!</f>
        <v>#REF!</v>
      </c>
      <c r="W44" s="223" t="e">
        <f>'P.V  Juin'!#REF!</f>
        <v>#REF!</v>
      </c>
      <c r="X44" s="234" t="e">
        <f>'P.V  Juin'!#REF!</f>
        <v>#REF!</v>
      </c>
      <c r="Y44" s="223" t="e">
        <f>'P.V  Juin'!#REF!</f>
        <v>#REF!</v>
      </c>
      <c r="Z44" s="233" t="e">
        <f>'P.V  Juin'!#REF!</f>
        <v>#REF!</v>
      </c>
      <c r="AA44" s="223" t="e">
        <f>'P.V  Juin'!#REF!</f>
        <v>#REF!</v>
      </c>
      <c r="AB44" s="233" t="e">
        <f>'P.V  Juin'!#REF!</f>
        <v>#REF!</v>
      </c>
      <c r="AC44" s="223" t="e">
        <f>'P.V  Juin'!#REF!</f>
        <v>#REF!</v>
      </c>
      <c r="AD44" s="225" t="e">
        <f>'P.V  Juin'!#REF!</f>
        <v>#REF!</v>
      </c>
      <c r="AE44" s="224" t="e">
        <f>'P.V  Juin'!#REF!</f>
        <v>#REF!</v>
      </c>
      <c r="AF44" s="238" t="e">
        <f>'P.V  Juin'!#REF!</f>
        <v>#REF!</v>
      </c>
      <c r="AG44" s="234" t="e">
        <f>'P.V  Juin'!#REF!</f>
        <v>#REF!</v>
      </c>
      <c r="AH44" s="235" t="e">
        <f>'P.V  Juin'!#REF!</f>
        <v>#REF!</v>
      </c>
      <c r="AI44" s="234" t="e">
        <f>'P.V  Juin'!#REF!</f>
        <v>#REF!</v>
      </c>
      <c r="AJ44" s="235" t="e">
        <f>'P.V  Juin'!#REF!</f>
        <v>#REF!</v>
      </c>
      <c r="AK44" s="234" t="e">
        <f>'P.V  Juin'!#REF!</f>
        <v>#REF!</v>
      </c>
      <c r="AL44" s="235" t="e">
        <f>'P.V  Juin'!#REF!</f>
        <v>#REF!</v>
      </c>
      <c r="AM44" s="234" t="e">
        <f>'P.V  Juin'!#REF!</f>
        <v>#REF!</v>
      </c>
      <c r="AN44" s="235" t="e">
        <f>'P.V  Juin'!#REF!</f>
        <v>#REF!</v>
      </c>
      <c r="AO44" s="234" t="e">
        <f>'P.V  Juin'!#REF!</f>
        <v>#REF!</v>
      </c>
      <c r="AP44" s="235" t="e">
        <f>'P.V  Juin'!#REF!</f>
        <v>#REF!</v>
      </c>
      <c r="AQ44" s="234" t="e">
        <f>'P.V  Juin'!#REF!</f>
        <v>#REF!</v>
      </c>
      <c r="AR44" s="235" t="e">
        <f>'P.V  Juin'!#REF!</f>
        <v>#REF!</v>
      </c>
      <c r="AS44" s="234" t="e">
        <f>'P.V  Juin'!#REF!</f>
        <v>#REF!</v>
      </c>
      <c r="AT44" s="235" t="e">
        <f>'P.V  Juin'!#REF!</f>
        <v>#REF!</v>
      </c>
      <c r="AU44" s="234" t="e">
        <f>'P.V  Juin'!#REF!</f>
        <v>#REF!</v>
      </c>
      <c r="AV44" s="235" t="e">
        <f>'P.V  Juin'!#REF!</f>
        <v>#REF!</v>
      </c>
      <c r="AW44" s="234" t="e">
        <f>'P.V  Juin'!#REF!</f>
        <v>#REF!</v>
      </c>
      <c r="AX44" s="235" t="e">
        <f>'P.V  Juin'!#REF!</f>
        <v>#REF!</v>
      </c>
      <c r="AY44" s="234" t="e">
        <f>'P.V  Juin'!#REF!</f>
        <v>#REF!</v>
      </c>
      <c r="AZ44" s="235" t="e">
        <f>'P.V  Juin'!#REF!</f>
        <v>#REF!</v>
      </c>
      <c r="BA44" s="234" t="e">
        <f>'P.V  Juin'!#REF!</f>
        <v>#REF!</v>
      </c>
      <c r="BB44" s="236" t="e">
        <f>'P.V  Juin'!#REF!</f>
        <v>#REF!</v>
      </c>
      <c r="BC44" s="237" t="e">
        <f>'P.V  Juin'!#REF!</f>
        <v>#REF!</v>
      </c>
      <c r="BD44" s="235" t="e">
        <f>'P.V  Juin'!#REF!</f>
        <v>#REF!</v>
      </c>
      <c r="BE44" s="238" t="e">
        <f>'P.V  Juin'!#REF!</f>
        <v>#REF!</v>
      </c>
      <c r="BF44" s="222" t="e">
        <f t="shared" si="0"/>
        <v>#REF!</v>
      </c>
      <c r="BG44" s="224" t="e">
        <f>'P.V  Juin'!#REF!</f>
        <v>#REF!</v>
      </c>
      <c r="BH44" s="2" t="e">
        <f>'P.V  Juin'!#REF!</f>
        <v>#REF!</v>
      </c>
      <c r="BI44" s="2" t="e">
        <f>'P.V  Juin'!#REF!</f>
        <v>#REF!</v>
      </c>
    </row>
    <row r="45" spans="1:61" ht="22.5" customHeight="1">
      <c r="A45" s="209" t="e">
        <f>'P.V  Juin'!#REF!</f>
        <v>#REF!</v>
      </c>
      <c r="B45" s="228" t="e">
        <f>'P.V  Juin'!#REF!</f>
        <v>#REF!</v>
      </c>
      <c r="C45" s="228" t="e">
        <f>'P.V  Juin'!#REF!</f>
        <v>#REF!</v>
      </c>
      <c r="D45" s="228" t="e">
        <f>'P.V  Juin'!#REF!</f>
        <v>#REF!</v>
      </c>
      <c r="E45" s="227" t="e">
        <f>'P.V  Juin'!#REF!</f>
        <v>#REF!</v>
      </c>
      <c r="F45" s="227" t="e">
        <f>'P.V  Juin'!#REF!</f>
        <v>#REF!</v>
      </c>
      <c r="G45" s="232" t="e">
        <f>'P.V  Juin'!#REF!</f>
        <v>#REF!</v>
      </c>
      <c r="H45" s="233" t="e">
        <f>'P.V  Juin'!#REF!</f>
        <v>#REF!</v>
      </c>
      <c r="I45" s="223" t="e">
        <f>'P.V  Juin'!#REF!</f>
        <v>#REF!</v>
      </c>
      <c r="J45" s="233" t="e">
        <f>'P.V  Juin'!#REF!</f>
        <v>#REF!</v>
      </c>
      <c r="K45" s="223" t="e">
        <f>'P.V  Juin'!#REF!</f>
        <v>#REF!</v>
      </c>
      <c r="L45" s="233" t="e">
        <f>'P.V  Juin'!#REF!</f>
        <v>#REF!</v>
      </c>
      <c r="M45" s="223" t="e">
        <f>'P.V  Juin'!#REF!</f>
        <v>#REF!</v>
      </c>
      <c r="N45" s="234" t="e">
        <f>'P.V  Juin'!#REF!</f>
        <v>#REF!</v>
      </c>
      <c r="O45" s="223" t="e">
        <f>'P.V  Juin'!#REF!</f>
        <v>#REF!</v>
      </c>
      <c r="P45" s="233" t="e">
        <f>'P.V  Juin'!#REF!</f>
        <v>#REF!</v>
      </c>
      <c r="Q45" s="223" t="e">
        <f>'P.V  Juin'!#REF!</f>
        <v>#REF!</v>
      </c>
      <c r="R45" s="233" t="e">
        <f>'P.V  Juin'!#REF!</f>
        <v>#REF!</v>
      </c>
      <c r="S45" s="223" t="e">
        <f>'P.V  Juin'!#REF!</f>
        <v>#REF!</v>
      </c>
      <c r="T45" s="234" t="e">
        <f>'P.V  Juin'!#REF!</f>
        <v>#REF!</v>
      </c>
      <c r="U45" s="223" t="e">
        <f>'P.V  Juin'!#REF!</f>
        <v>#REF!</v>
      </c>
      <c r="V45" s="233" t="e">
        <f>'P.V  Juin'!#REF!</f>
        <v>#REF!</v>
      </c>
      <c r="W45" s="223" t="e">
        <f>'P.V  Juin'!#REF!</f>
        <v>#REF!</v>
      </c>
      <c r="X45" s="234" t="e">
        <f>'P.V  Juin'!#REF!</f>
        <v>#REF!</v>
      </c>
      <c r="Y45" s="223" t="e">
        <f>'P.V  Juin'!#REF!</f>
        <v>#REF!</v>
      </c>
      <c r="Z45" s="233" t="e">
        <f>'P.V  Juin'!#REF!</f>
        <v>#REF!</v>
      </c>
      <c r="AA45" s="223" t="e">
        <f>'P.V  Juin'!#REF!</f>
        <v>#REF!</v>
      </c>
      <c r="AB45" s="233" t="e">
        <f>'P.V  Juin'!#REF!</f>
        <v>#REF!</v>
      </c>
      <c r="AC45" s="223" t="e">
        <f>'P.V  Juin'!#REF!</f>
        <v>#REF!</v>
      </c>
      <c r="AD45" s="225" t="e">
        <f>'P.V  Juin'!#REF!</f>
        <v>#REF!</v>
      </c>
      <c r="AE45" s="224" t="e">
        <f>'P.V  Juin'!#REF!</f>
        <v>#REF!</v>
      </c>
      <c r="AF45" s="238" t="e">
        <f>'P.V  Juin'!#REF!</f>
        <v>#REF!</v>
      </c>
      <c r="AG45" s="234" t="e">
        <f>'P.V  Juin'!#REF!</f>
        <v>#REF!</v>
      </c>
      <c r="AH45" s="235" t="e">
        <f>'P.V  Juin'!#REF!</f>
        <v>#REF!</v>
      </c>
      <c r="AI45" s="234" t="e">
        <f>'P.V  Juin'!#REF!</f>
        <v>#REF!</v>
      </c>
      <c r="AJ45" s="235" t="e">
        <f>'P.V  Juin'!#REF!</f>
        <v>#REF!</v>
      </c>
      <c r="AK45" s="234" t="e">
        <f>'P.V  Juin'!#REF!</f>
        <v>#REF!</v>
      </c>
      <c r="AL45" s="235" t="e">
        <f>'P.V  Juin'!#REF!</f>
        <v>#REF!</v>
      </c>
      <c r="AM45" s="234" t="e">
        <f>'P.V  Juin'!#REF!</f>
        <v>#REF!</v>
      </c>
      <c r="AN45" s="235" t="e">
        <f>'P.V  Juin'!#REF!</f>
        <v>#REF!</v>
      </c>
      <c r="AO45" s="234" t="e">
        <f>'P.V  Juin'!#REF!</f>
        <v>#REF!</v>
      </c>
      <c r="AP45" s="235" t="e">
        <f>'P.V  Juin'!#REF!</f>
        <v>#REF!</v>
      </c>
      <c r="AQ45" s="234" t="e">
        <f>'P.V  Juin'!#REF!</f>
        <v>#REF!</v>
      </c>
      <c r="AR45" s="235" t="e">
        <f>'P.V  Juin'!#REF!</f>
        <v>#REF!</v>
      </c>
      <c r="AS45" s="234" t="e">
        <f>'P.V  Juin'!#REF!</f>
        <v>#REF!</v>
      </c>
      <c r="AT45" s="235" t="e">
        <f>'P.V  Juin'!#REF!</f>
        <v>#REF!</v>
      </c>
      <c r="AU45" s="234" t="e">
        <f>'P.V  Juin'!#REF!</f>
        <v>#REF!</v>
      </c>
      <c r="AV45" s="235" t="e">
        <f>'P.V  Juin'!#REF!</f>
        <v>#REF!</v>
      </c>
      <c r="AW45" s="234" t="e">
        <f>'P.V  Juin'!#REF!</f>
        <v>#REF!</v>
      </c>
      <c r="AX45" s="235" t="e">
        <f>'P.V  Juin'!#REF!</f>
        <v>#REF!</v>
      </c>
      <c r="AY45" s="234" t="e">
        <f>'P.V  Juin'!#REF!</f>
        <v>#REF!</v>
      </c>
      <c r="AZ45" s="235" t="e">
        <f>'P.V  Juin'!#REF!</f>
        <v>#REF!</v>
      </c>
      <c r="BA45" s="234" t="e">
        <f>'P.V  Juin'!#REF!</f>
        <v>#REF!</v>
      </c>
      <c r="BB45" s="236" t="e">
        <f>'P.V  Juin'!#REF!</f>
        <v>#REF!</v>
      </c>
      <c r="BC45" s="237" t="e">
        <f>'P.V  Juin'!#REF!</f>
        <v>#REF!</v>
      </c>
      <c r="BD45" s="235" t="e">
        <f>'P.V  Juin'!#REF!</f>
        <v>#REF!</v>
      </c>
      <c r="BE45" s="238" t="e">
        <f>'P.V  Juin'!#REF!</f>
        <v>#REF!</v>
      </c>
      <c r="BF45" s="222" t="e">
        <f t="shared" si="0"/>
        <v>#REF!</v>
      </c>
      <c r="BG45" s="224" t="e">
        <f>'P.V  Juin'!#REF!</f>
        <v>#REF!</v>
      </c>
      <c r="BH45" s="2" t="e">
        <f>'P.V  Juin'!#REF!</f>
        <v>#REF!</v>
      </c>
      <c r="BI45" s="2" t="e">
        <f>'P.V  Juin'!#REF!</f>
        <v>#REF!</v>
      </c>
    </row>
    <row r="46" spans="1:61" ht="22.5" customHeight="1">
      <c r="A46" s="209" t="e">
        <f>'P.V  Juin'!#REF!</f>
        <v>#REF!</v>
      </c>
      <c r="B46" s="228" t="e">
        <f>'P.V  Juin'!#REF!</f>
        <v>#REF!</v>
      </c>
      <c r="C46" s="228" t="e">
        <f>'P.V  Juin'!#REF!</f>
        <v>#REF!</v>
      </c>
      <c r="D46" s="228" t="e">
        <f>'P.V  Juin'!#REF!</f>
        <v>#REF!</v>
      </c>
      <c r="E46" s="227" t="e">
        <f>'P.V  Juin'!#REF!</f>
        <v>#REF!</v>
      </c>
      <c r="F46" s="227" t="e">
        <f>'P.V  Juin'!#REF!</f>
        <v>#REF!</v>
      </c>
      <c r="G46" s="232" t="e">
        <f>'P.V  Juin'!#REF!</f>
        <v>#REF!</v>
      </c>
      <c r="H46" s="233" t="e">
        <f>'P.V  Juin'!#REF!</f>
        <v>#REF!</v>
      </c>
      <c r="I46" s="223" t="e">
        <f>'P.V  Juin'!#REF!</f>
        <v>#REF!</v>
      </c>
      <c r="J46" s="233" t="e">
        <f>'P.V  Juin'!#REF!</f>
        <v>#REF!</v>
      </c>
      <c r="K46" s="223" t="e">
        <f>'P.V  Juin'!#REF!</f>
        <v>#REF!</v>
      </c>
      <c r="L46" s="233" t="e">
        <f>'P.V  Juin'!#REF!</f>
        <v>#REF!</v>
      </c>
      <c r="M46" s="223" t="e">
        <f>'P.V  Juin'!#REF!</f>
        <v>#REF!</v>
      </c>
      <c r="N46" s="234" t="e">
        <f>'P.V  Juin'!#REF!</f>
        <v>#REF!</v>
      </c>
      <c r="O46" s="223" t="e">
        <f>'P.V  Juin'!#REF!</f>
        <v>#REF!</v>
      </c>
      <c r="P46" s="233" t="e">
        <f>'P.V  Juin'!#REF!</f>
        <v>#REF!</v>
      </c>
      <c r="Q46" s="223" t="e">
        <f>'P.V  Juin'!#REF!</f>
        <v>#REF!</v>
      </c>
      <c r="R46" s="233" t="e">
        <f>'P.V  Juin'!#REF!</f>
        <v>#REF!</v>
      </c>
      <c r="S46" s="223" t="e">
        <f>'P.V  Juin'!#REF!</f>
        <v>#REF!</v>
      </c>
      <c r="T46" s="234" t="e">
        <f>'P.V  Juin'!#REF!</f>
        <v>#REF!</v>
      </c>
      <c r="U46" s="223" t="e">
        <f>'P.V  Juin'!#REF!</f>
        <v>#REF!</v>
      </c>
      <c r="V46" s="233" t="e">
        <f>'P.V  Juin'!#REF!</f>
        <v>#REF!</v>
      </c>
      <c r="W46" s="223" t="e">
        <f>'P.V  Juin'!#REF!</f>
        <v>#REF!</v>
      </c>
      <c r="X46" s="234" t="e">
        <f>'P.V  Juin'!#REF!</f>
        <v>#REF!</v>
      </c>
      <c r="Y46" s="223" t="e">
        <f>'P.V  Juin'!#REF!</f>
        <v>#REF!</v>
      </c>
      <c r="Z46" s="233" t="e">
        <f>'P.V  Juin'!#REF!</f>
        <v>#REF!</v>
      </c>
      <c r="AA46" s="223" t="e">
        <f>'P.V  Juin'!#REF!</f>
        <v>#REF!</v>
      </c>
      <c r="AB46" s="233" t="e">
        <f>'P.V  Juin'!#REF!</f>
        <v>#REF!</v>
      </c>
      <c r="AC46" s="223" t="e">
        <f>'P.V  Juin'!#REF!</f>
        <v>#REF!</v>
      </c>
      <c r="AD46" s="225" t="e">
        <f>'P.V  Juin'!#REF!</f>
        <v>#REF!</v>
      </c>
      <c r="AE46" s="224" t="e">
        <f>'P.V  Juin'!#REF!</f>
        <v>#REF!</v>
      </c>
      <c r="AF46" s="238" t="e">
        <f>'P.V  Juin'!#REF!</f>
        <v>#REF!</v>
      </c>
      <c r="AG46" s="234" t="e">
        <f>'P.V  Juin'!#REF!</f>
        <v>#REF!</v>
      </c>
      <c r="AH46" s="235" t="e">
        <f>'P.V  Juin'!#REF!</f>
        <v>#REF!</v>
      </c>
      <c r="AI46" s="234" t="e">
        <f>'P.V  Juin'!#REF!</f>
        <v>#REF!</v>
      </c>
      <c r="AJ46" s="235" t="e">
        <f>'P.V  Juin'!#REF!</f>
        <v>#REF!</v>
      </c>
      <c r="AK46" s="234" t="e">
        <f>'P.V  Juin'!#REF!</f>
        <v>#REF!</v>
      </c>
      <c r="AL46" s="235" t="e">
        <f>'P.V  Juin'!#REF!</f>
        <v>#REF!</v>
      </c>
      <c r="AM46" s="234" t="e">
        <f>'P.V  Juin'!#REF!</f>
        <v>#REF!</v>
      </c>
      <c r="AN46" s="235" t="e">
        <f>'P.V  Juin'!#REF!</f>
        <v>#REF!</v>
      </c>
      <c r="AO46" s="234" t="e">
        <f>'P.V  Juin'!#REF!</f>
        <v>#REF!</v>
      </c>
      <c r="AP46" s="235" t="e">
        <f>'P.V  Juin'!#REF!</f>
        <v>#REF!</v>
      </c>
      <c r="AQ46" s="234" t="e">
        <f>'P.V  Juin'!#REF!</f>
        <v>#REF!</v>
      </c>
      <c r="AR46" s="235" t="e">
        <f>'P.V  Juin'!#REF!</f>
        <v>#REF!</v>
      </c>
      <c r="AS46" s="234" t="e">
        <f>'P.V  Juin'!#REF!</f>
        <v>#REF!</v>
      </c>
      <c r="AT46" s="235" t="e">
        <f>'P.V  Juin'!#REF!</f>
        <v>#REF!</v>
      </c>
      <c r="AU46" s="234" t="e">
        <f>'P.V  Juin'!#REF!</f>
        <v>#REF!</v>
      </c>
      <c r="AV46" s="235" t="e">
        <f>'P.V  Juin'!#REF!</f>
        <v>#REF!</v>
      </c>
      <c r="AW46" s="234" t="e">
        <f>'P.V  Juin'!#REF!</f>
        <v>#REF!</v>
      </c>
      <c r="AX46" s="235" t="e">
        <f>'P.V  Juin'!#REF!</f>
        <v>#REF!</v>
      </c>
      <c r="AY46" s="234" t="e">
        <f>'P.V  Juin'!#REF!</f>
        <v>#REF!</v>
      </c>
      <c r="AZ46" s="235" t="e">
        <f>'P.V  Juin'!#REF!</f>
        <v>#REF!</v>
      </c>
      <c r="BA46" s="234" t="e">
        <f>'P.V  Juin'!#REF!</f>
        <v>#REF!</v>
      </c>
      <c r="BB46" s="236" t="e">
        <f>'P.V  Juin'!#REF!</f>
        <v>#REF!</v>
      </c>
      <c r="BC46" s="237" t="e">
        <f>'P.V  Juin'!#REF!</f>
        <v>#REF!</v>
      </c>
      <c r="BD46" s="235" t="e">
        <f>'P.V  Juin'!#REF!</f>
        <v>#REF!</v>
      </c>
      <c r="BE46" s="238" t="e">
        <f>'P.V  Juin'!#REF!</f>
        <v>#REF!</v>
      </c>
      <c r="BF46" s="222" t="e">
        <f t="shared" si="0"/>
        <v>#REF!</v>
      </c>
      <c r="BG46" s="224" t="e">
        <f>'P.V  Juin'!#REF!</f>
        <v>#REF!</v>
      </c>
      <c r="BH46" s="2" t="e">
        <f>'P.V  Juin'!#REF!</f>
        <v>#REF!</v>
      </c>
      <c r="BI46" s="2" t="e">
        <f>'P.V  Juin'!#REF!</f>
        <v>#REF!</v>
      </c>
    </row>
  </sheetData>
  <mergeCells count="10">
    <mergeCell ref="AS12:AV12"/>
    <mergeCell ref="AW12:AZ12"/>
    <mergeCell ref="H11:AB11"/>
    <mergeCell ref="AF11:BE11"/>
    <mergeCell ref="AF12:AL12"/>
    <mergeCell ref="G12:N12"/>
    <mergeCell ref="O12:T12"/>
    <mergeCell ref="U12:X12"/>
    <mergeCell ref="Y12:AB12"/>
    <mergeCell ref="AM12:AR1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3"/>
  <sheetViews>
    <sheetView view="pageBreakPreview" zoomScaleSheetLayoutView="100" workbookViewId="0">
      <selection activeCell="B13" sqref="B13:F39"/>
    </sheetView>
  </sheetViews>
  <sheetFormatPr baseColWidth="10" defaultRowHeight="15"/>
  <cols>
    <col min="1" max="1" width="4.85546875" style="2" customWidth="1"/>
    <col min="2" max="2" width="12.5703125" style="2" customWidth="1"/>
    <col min="3" max="3" width="17" style="2" customWidth="1"/>
    <col min="4" max="4" width="7.7109375" style="2" customWidth="1"/>
    <col min="5" max="5" width="5.7109375" style="2" customWidth="1"/>
    <col min="6" max="6" width="17.710937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7109375" style="2" customWidth="1"/>
    <col min="16" max="16" width="10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124" customFormat="1" ht="15.75" customHeight="1">
      <c r="F1" s="410" t="s">
        <v>135</v>
      </c>
      <c r="G1" s="410"/>
      <c r="H1" s="410"/>
      <c r="I1" s="410"/>
      <c r="J1" s="410"/>
      <c r="K1" s="410"/>
      <c r="M1" s="125"/>
      <c r="O1" s="47"/>
      <c r="P1" s="125"/>
      <c r="Q1" s="125"/>
      <c r="R1" s="125"/>
      <c r="S1" s="125"/>
      <c r="T1" s="125"/>
      <c r="U1" s="125"/>
      <c r="V1" s="125"/>
      <c r="W1" s="125"/>
      <c r="X1" s="125"/>
    </row>
    <row r="2" spans="1:24" s="124" customFormat="1" ht="18.75" customHeight="1">
      <c r="F2" s="411" t="s">
        <v>136</v>
      </c>
      <c r="G2" s="411"/>
      <c r="H2" s="411"/>
      <c r="I2" s="411"/>
      <c r="J2" s="411"/>
      <c r="K2" s="411"/>
      <c r="M2" s="125"/>
      <c r="N2" s="125"/>
      <c r="O2" s="47"/>
      <c r="P2" s="125"/>
      <c r="Q2" s="125"/>
      <c r="R2" s="125"/>
      <c r="S2" s="125"/>
      <c r="T2" s="125"/>
      <c r="U2" s="125"/>
      <c r="V2" s="125"/>
      <c r="W2" s="125"/>
      <c r="X2" s="125"/>
    </row>
    <row r="3" spans="1:24" s="124" customFormat="1" ht="16.5" customHeight="1">
      <c r="D3" s="125"/>
      <c r="E3" s="126"/>
      <c r="F3" s="411" t="s">
        <v>138</v>
      </c>
      <c r="G3" s="411"/>
      <c r="H3" s="411"/>
      <c r="I3" s="411"/>
      <c r="J3" s="411"/>
      <c r="K3" s="411"/>
      <c r="L3" s="125"/>
      <c r="M3" s="125"/>
      <c r="N3" s="125"/>
      <c r="O3" s="47"/>
      <c r="P3" s="125"/>
      <c r="Q3" s="125"/>
      <c r="R3" s="125"/>
      <c r="S3" s="125"/>
      <c r="T3" s="125"/>
      <c r="U3" s="125"/>
      <c r="V3" s="125"/>
      <c r="W3" s="125"/>
      <c r="X3" s="125"/>
    </row>
    <row r="4" spans="1:24" s="124" customFormat="1" ht="15.75">
      <c r="A4" s="45" t="s">
        <v>182</v>
      </c>
      <c r="D4" s="127"/>
      <c r="O4" s="127"/>
    </row>
    <row r="5" spans="1:24" s="124" customFormat="1" ht="15.75">
      <c r="A5" s="45" t="s">
        <v>183</v>
      </c>
      <c r="D5" s="127"/>
      <c r="O5" s="127"/>
    </row>
    <row r="6" spans="1:24" s="124" customFormat="1" ht="15.75">
      <c r="D6" s="127"/>
      <c r="O6" s="127"/>
    </row>
    <row r="7" spans="1:24" ht="21.75">
      <c r="A7" s="44" t="s">
        <v>83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</row>
    <row r="8" spans="1:24" ht="15.75"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</row>
    <row r="9" spans="1:24" ht="15.75">
      <c r="A9" s="191" t="s">
        <v>173</v>
      </c>
      <c r="B9" s="191"/>
      <c r="D9" s="251" t="s">
        <v>318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</row>
    <row r="10" spans="1:24" ht="15.75">
      <c r="A10" s="45" t="s">
        <v>84</v>
      </c>
      <c r="B10" s="45"/>
      <c r="C10" s="45" t="str">
        <f>LOOKUP(R13,Global!A14:A46,Global!C14:C46)</f>
        <v>YDJEDD</v>
      </c>
      <c r="D10" s="45"/>
      <c r="F10" s="46" t="s">
        <v>85</v>
      </c>
      <c r="G10" s="46" t="str">
        <f>LOOKUP(R13,Global!A14:A46,Global!D14:D46)</f>
        <v>Mounira</v>
      </c>
      <c r="H10" s="45" t="s">
        <v>86</v>
      </c>
      <c r="K10" s="45"/>
      <c r="L10" s="45" t="str">
        <f>LOOKUP(R13,Global!A14:A46,Global!E14:E46)</f>
        <v>25/03/1989</v>
      </c>
      <c r="N10" s="45" t="s">
        <v>87</v>
      </c>
      <c r="O10" s="45" t="str">
        <f>LOOKUP(R13,Global!A14:A46,Global!F14:F46)</f>
        <v>Beni djaad</v>
      </c>
    </row>
    <row r="11" spans="1:24" ht="15.75">
      <c r="A11" s="45" t="s">
        <v>88</v>
      </c>
      <c r="B11" s="45"/>
      <c r="C11" s="45" t="str">
        <f>LOOKUP(R13,Global!A14:A46,Global!B14:B46)</f>
        <v>10J166</v>
      </c>
      <c r="D11" s="45"/>
      <c r="E11" s="45" t="s">
        <v>184</v>
      </c>
      <c r="F11" s="45"/>
      <c r="H11" s="47" t="s">
        <v>137</v>
      </c>
      <c r="I11" s="43"/>
      <c r="J11" s="47"/>
      <c r="K11" s="45"/>
      <c r="L11" s="45" t="s">
        <v>185</v>
      </c>
      <c r="M11" s="45"/>
      <c r="O11" s="45"/>
    </row>
    <row r="12" spans="1:24" ht="16.5" thickBot="1">
      <c r="A12" s="45" t="s">
        <v>186</v>
      </c>
      <c r="D12" s="191"/>
      <c r="E12" s="191"/>
      <c r="I12" s="48"/>
      <c r="J12" s="48"/>
      <c r="K12" s="45"/>
      <c r="L12" s="48"/>
      <c r="M12" s="48"/>
      <c r="N12" s="48"/>
      <c r="O12" s="45"/>
      <c r="P12" s="49"/>
      <c r="Q12" s="49"/>
      <c r="R12" s="49"/>
      <c r="S12" s="49"/>
      <c r="T12" s="49"/>
      <c r="U12" s="49"/>
      <c r="V12" s="49"/>
      <c r="W12" s="49"/>
      <c r="X12" s="50"/>
    </row>
    <row r="13" spans="1:24" ht="19.5" thickBot="1">
      <c r="B13" s="51"/>
      <c r="C13" s="51"/>
      <c r="O13" s="51"/>
      <c r="R13" s="136">
        <v>33</v>
      </c>
    </row>
    <row r="14" spans="1:24" s="52" customFormat="1" ht="35.25" customHeight="1" thickTop="1" thickBot="1">
      <c r="A14" s="383" t="s">
        <v>89</v>
      </c>
      <c r="B14" s="211" t="s">
        <v>90</v>
      </c>
      <c r="C14" s="212"/>
      <c r="D14" s="213"/>
      <c r="E14" s="214"/>
      <c r="F14" s="215" t="s">
        <v>91</v>
      </c>
      <c r="G14" s="216"/>
      <c r="H14" s="213"/>
      <c r="I14" s="217"/>
      <c r="J14" s="215" t="s">
        <v>92</v>
      </c>
      <c r="K14" s="218"/>
      <c r="L14" s="218"/>
      <c r="M14" s="218"/>
      <c r="N14" s="213"/>
      <c r="O14" s="213"/>
      <c r="P14" s="214"/>
    </row>
    <row r="15" spans="1:24" s="52" customFormat="1" ht="21.75" customHeight="1" thickTop="1" thickBot="1">
      <c r="A15" s="384"/>
      <c r="B15" s="386" t="s">
        <v>93</v>
      </c>
      <c r="C15" s="388" t="s">
        <v>94</v>
      </c>
      <c r="D15" s="388" t="s">
        <v>95</v>
      </c>
      <c r="E15" s="390" t="s">
        <v>96</v>
      </c>
      <c r="F15" s="379" t="s">
        <v>97</v>
      </c>
      <c r="G15" s="380"/>
      <c r="H15" s="177" t="s">
        <v>167</v>
      </c>
      <c r="I15" s="390" t="s">
        <v>96</v>
      </c>
      <c r="J15" s="178" t="s">
        <v>98</v>
      </c>
      <c r="K15" s="179"/>
      <c r="L15" s="180" t="s">
        <v>99</v>
      </c>
      <c r="M15" s="179"/>
      <c r="N15" s="181" t="s">
        <v>100</v>
      </c>
      <c r="O15" s="182"/>
      <c r="P15" s="183"/>
    </row>
    <row r="16" spans="1:24" s="52" customFormat="1" ht="21" customHeight="1" thickTop="1" thickBot="1">
      <c r="A16" s="385"/>
      <c r="B16" s="387"/>
      <c r="C16" s="389"/>
      <c r="D16" s="389"/>
      <c r="E16" s="391"/>
      <c r="F16" s="381"/>
      <c r="G16" s="382"/>
      <c r="H16" s="184" t="s">
        <v>168</v>
      </c>
      <c r="I16" s="391"/>
      <c r="J16" s="185" t="s">
        <v>101</v>
      </c>
      <c r="K16" s="186" t="s">
        <v>102</v>
      </c>
      <c r="L16" s="187" t="s">
        <v>101</v>
      </c>
      <c r="M16" s="186" t="s">
        <v>102</v>
      </c>
      <c r="N16" s="188" t="s">
        <v>101</v>
      </c>
      <c r="O16" s="189" t="s">
        <v>102</v>
      </c>
      <c r="P16" s="190" t="s">
        <v>103</v>
      </c>
    </row>
    <row r="17" spans="1:16" s="52" customFormat="1" ht="16.5" thickTop="1">
      <c r="A17" s="383" t="s">
        <v>104</v>
      </c>
      <c r="B17" s="53"/>
      <c r="C17" s="54"/>
      <c r="D17" s="55"/>
      <c r="E17" s="56"/>
      <c r="F17" s="392" t="s">
        <v>105</v>
      </c>
      <c r="G17" s="393"/>
      <c r="H17" s="57">
        <v>6</v>
      </c>
      <c r="I17" s="58">
        <v>4</v>
      </c>
      <c r="J17" s="59">
        <f>LOOKUP(R13,Global!A14:A46,Global!G14:G46)</f>
        <v>10.333333333333334</v>
      </c>
      <c r="K17" s="60">
        <f>IF(J17&gt;=9.995,6,0)</f>
        <v>6</v>
      </c>
      <c r="L17" s="426">
        <f>(J17*I17+J18*I18+J19*I19)/E18</f>
        <v>7.666666666666667</v>
      </c>
      <c r="M17" s="428">
        <f>IF(L17&gt;=9.995,D18,K17+K18+K19)</f>
        <v>6</v>
      </c>
      <c r="N17" s="430">
        <f>(L17*12+L20*4+L22*2+L23*2)/20</f>
        <v>7.85</v>
      </c>
      <c r="O17" s="61"/>
      <c r="P17" s="420">
        <f>LOOKUP(R13,Global!A14:A46,Global!BH14:BH46)</f>
        <v>0</v>
      </c>
    </row>
    <row r="18" spans="1:16" s="52" customFormat="1" ht="15.75">
      <c r="A18" s="384"/>
      <c r="B18" s="62" t="s">
        <v>106</v>
      </c>
      <c r="C18" s="63" t="s">
        <v>107</v>
      </c>
      <c r="D18" s="64">
        <v>18</v>
      </c>
      <c r="E18" s="65">
        <v>12</v>
      </c>
      <c r="F18" s="394" t="s">
        <v>172</v>
      </c>
      <c r="G18" s="395"/>
      <c r="H18" s="66">
        <v>6</v>
      </c>
      <c r="I18" s="67">
        <v>4</v>
      </c>
      <c r="J18" s="68">
        <f>LOOKUP(R13,Global!A14:A46,Global!I14:I46)</f>
        <v>4.333333333333333</v>
      </c>
      <c r="K18" s="69">
        <f>IF(J18&gt;=9.995,6,0)</f>
        <v>0</v>
      </c>
      <c r="L18" s="427"/>
      <c r="M18" s="429"/>
      <c r="N18" s="431"/>
      <c r="O18" s="70"/>
      <c r="P18" s="421"/>
    </row>
    <row r="19" spans="1:16" s="52" customFormat="1" ht="16.5" thickBot="1">
      <c r="A19" s="384"/>
      <c r="B19" s="71"/>
      <c r="C19" s="72"/>
      <c r="D19" s="73"/>
      <c r="E19" s="74"/>
      <c r="F19" s="396" t="s">
        <v>108</v>
      </c>
      <c r="G19" s="397"/>
      <c r="H19" s="75">
        <v>6</v>
      </c>
      <c r="I19" s="76">
        <v>4</v>
      </c>
      <c r="J19" s="77">
        <f>LOOKUP(R13,Global!A14:A46,Global!K14:K46)</f>
        <v>8.3333333333333339</v>
      </c>
      <c r="K19" s="78">
        <f>IF(J19&gt;=9.995,6,0)</f>
        <v>0</v>
      </c>
      <c r="L19" s="413"/>
      <c r="M19" s="415"/>
      <c r="N19" s="431"/>
      <c r="O19" s="70"/>
      <c r="P19" s="421"/>
    </row>
    <row r="20" spans="1:16" s="52" customFormat="1" ht="16.5" thickTop="1">
      <c r="A20" s="384"/>
      <c r="B20" s="398" t="s">
        <v>109</v>
      </c>
      <c r="C20" s="400" t="s">
        <v>110</v>
      </c>
      <c r="D20" s="402">
        <v>6</v>
      </c>
      <c r="E20" s="404">
        <v>4</v>
      </c>
      <c r="F20" s="79" t="s">
        <v>111</v>
      </c>
      <c r="G20" s="80"/>
      <c r="H20" s="81">
        <v>3</v>
      </c>
      <c r="I20" s="82">
        <v>2</v>
      </c>
      <c r="J20" s="83">
        <f>LOOKUP(R13,Global!A14:A46,Global!O14:O46)</f>
        <v>6</v>
      </c>
      <c r="K20" s="84">
        <f>IF(J20&gt;=9.995,3,0)</f>
        <v>0</v>
      </c>
      <c r="L20" s="412">
        <f>(J20*I20+J21*I21)/E20</f>
        <v>6.25</v>
      </c>
      <c r="M20" s="414">
        <f>IF(L20&gt;=9.995,D20,K20+K21)</f>
        <v>0</v>
      </c>
      <c r="N20" s="431"/>
      <c r="O20" s="64">
        <f>IF(N17&gt;=9.995,30,M17+M20+M22+M23)</f>
        <v>9</v>
      </c>
      <c r="P20" s="421"/>
    </row>
    <row r="21" spans="1:16" s="52" customFormat="1" ht="16.5" thickBot="1">
      <c r="A21" s="384"/>
      <c r="B21" s="399"/>
      <c r="C21" s="401"/>
      <c r="D21" s="403"/>
      <c r="E21" s="405"/>
      <c r="F21" s="85" t="s">
        <v>112</v>
      </c>
      <c r="G21" s="86"/>
      <c r="H21" s="75">
        <v>3</v>
      </c>
      <c r="I21" s="76">
        <v>2</v>
      </c>
      <c r="J21" s="77">
        <f>LOOKUP(R13,Global!A14:A46,Global!Q14:Q46)</f>
        <v>6.5</v>
      </c>
      <c r="K21" s="78">
        <f>IF(J21&gt;=9.995,3,0)</f>
        <v>0</v>
      </c>
      <c r="L21" s="413"/>
      <c r="M21" s="415"/>
      <c r="N21" s="431"/>
      <c r="O21" s="70"/>
      <c r="P21" s="421"/>
    </row>
    <row r="22" spans="1:16" s="52" customFormat="1" ht="18" thickTop="1" thickBot="1">
      <c r="A22" s="384"/>
      <c r="B22" s="87" t="s">
        <v>113</v>
      </c>
      <c r="C22" s="88" t="s">
        <v>114</v>
      </c>
      <c r="D22" s="89">
        <v>3</v>
      </c>
      <c r="E22" s="90">
        <v>2</v>
      </c>
      <c r="F22" s="416" t="s">
        <v>115</v>
      </c>
      <c r="G22" s="417"/>
      <c r="H22" s="91">
        <v>3</v>
      </c>
      <c r="I22" s="92">
        <v>2</v>
      </c>
      <c r="J22" s="93">
        <f>LOOKUP(R13,Global!A14:A46,Global!U14:U46)</f>
        <v>14</v>
      </c>
      <c r="K22" s="78">
        <f>IF(J22&gt;=9.995,3,0)</f>
        <v>3</v>
      </c>
      <c r="L22" s="94">
        <f>J22</f>
        <v>14</v>
      </c>
      <c r="M22" s="95">
        <f>IF(L22&gt;=9.995,D22,K22)</f>
        <v>3</v>
      </c>
      <c r="N22" s="431"/>
      <c r="O22" s="96"/>
      <c r="P22" s="421"/>
    </row>
    <row r="23" spans="1:16" s="52" customFormat="1" ht="17.25" thickTop="1" thickBot="1">
      <c r="A23" s="385"/>
      <c r="B23" s="62" t="s">
        <v>116</v>
      </c>
      <c r="C23" s="97" t="s">
        <v>117</v>
      </c>
      <c r="D23" s="98">
        <v>3</v>
      </c>
      <c r="E23" s="99">
        <v>2</v>
      </c>
      <c r="F23" s="418" t="s">
        <v>118</v>
      </c>
      <c r="G23" s="419"/>
      <c r="H23" s="100">
        <v>3</v>
      </c>
      <c r="I23" s="101">
        <v>2</v>
      </c>
      <c r="J23" s="102">
        <f>LOOKUP(R13,Global!A14:A46,Global!Y14:Y46)</f>
        <v>6</v>
      </c>
      <c r="K23" s="103">
        <f>IF(J23&gt;=9.995,3,0)</f>
        <v>0</v>
      </c>
      <c r="L23" s="104">
        <f>(J23*I23)/E23</f>
        <v>6</v>
      </c>
      <c r="M23" s="103">
        <f>IF(L23&gt;=9.995,D23,K23)</f>
        <v>0</v>
      </c>
      <c r="N23" s="432"/>
      <c r="O23" s="105"/>
      <c r="P23" s="422"/>
    </row>
    <row r="24" spans="1:16" ht="16.5" thickTop="1">
      <c r="A24" s="383" t="s">
        <v>119</v>
      </c>
      <c r="B24" s="53"/>
      <c r="C24" s="106"/>
      <c r="D24" s="107"/>
      <c r="E24" s="108"/>
      <c r="F24" s="392" t="s">
        <v>170</v>
      </c>
      <c r="G24" s="393"/>
      <c r="H24" s="57">
        <v>6</v>
      </c>
      <c r="I24" s="58">
        <v>4</v>
      </c>
      <c r="J24" s="59">
        <f>LOOKUP(R13,Global!A14:A46,Global!AF14:AF46)</f>
        <v>9.3333333333333339</v>
      </c>
      <c r="K24" s="60">
        <f>IF(J24&gt;=9.995,6,0)</f>
        <v>0</v>
      </c>
      <c r="L24" s="426">
        <f>(J24*I24+J25*I25+J26*I26)/E25</f>
        <v>5.1111111111111116</v>
      </c>
      <c r="M24" s="428">
        <f>IF(L24&gt;=9.995,D25,K24+K25+K26)</f>
        <v>0</v>
      </c>
      <c r="N24" s="430">
        <f>(L24*12+L27*4+L29*2+L30*2)/20</f>
        <v>5.7666666666666675</v>
      </c>
      <c r="O24" s="109"/>
      <c r="P24" s="423">
        <f>LOOKUP(R13,Global!A14:A46,Global!BI14:BI46)</f>
        <v>0</v>
      </c>
    </row>
    <row r="25" spans="1:16" ht="15.75">
      <c r="A25" s="384"/>
      <c r="B25" s="62" t="s">
        <v>120</v>
      </c>
      <c r="C25" s="63" t="s">
        <v>121</v>
      </c>
      <c r="D25" s="64">
        <v>18</v>
      </c>
      <c r="E25" s="65">
        <v>12</v>
      </c>
      <c r="F25" s="394" t="s">
        <v>46</v>
      </c>
      <c r="G25" s="395"/>
      <c r="H25" s="66">
        <v>6</v>
      </c>
      <c r="I25" s="67">
        <v>4</v>
      </c>
      <c r="J25" s="68">
        <f>LOOKUP(R13,Global!A14:A46,Global!AG14:AG46)</f>
        <v>0</v>
      </c>
      <c r="K25" s="69">
        <f>IF(J25&gt;=9.995,6,0)</f>
        <v>0</v>
      </c>
      <c r="L25" s="427"/>
      <c r="M25" s="429"/>
      <c r="N25" s="431"/>
      <c r="O25" s="110"/>
      <c r="P25" s="424"/>
    </row>
    <row r="26" spans="1:16" ht="16.5" thickBot="1">
      <c r="A26" s="384"/>
      <c r="B26" s="111"/>
      <c r="C26" s="112"/>
      <c r="D26" s="64"/>
      <c r="E26" s="65"/>
      <c r="F26" s="406" t="s">
        <v>169</v>
      </c>
      <c r="G26" s="407"/>
      <c r="H26" s="113">
        <v>6</v>
      </c>
      <c r="I26" s="76">
        <v>4</v>
      </c>
      <c r="J26" s="114">
        <f>LOOKUP(R13,Global!A14:A46,Global!AI14:AI46)</f>
        <v>6</v>
      </c>
      <c r="K26" s="78">
        <f>IF(J26&gt;=9.995,6,0)</f>
        <v>0</v>
      </c>
      <c r="L26" s="413"/>
      <c r="M26" s="415"/>
      <c r="N26" s="431"/>
      <c r="O26" s="110"/>
      <c r="P26" s="424"/>
    </row>
    <row r="27" spans="1:16" ht="16.5" thickTop="1">
      <c r="A27" s="384"/>
      <c r="B27" s="398" t="s">
        <v>122</v>
      </c>
      <c r="C27" s="400" t="s">
        <v>123</v>
      </c>
      <c r="D27" s="402">
        <v>6</v>
      </c>
      <c r="E27" s="404">
        <v>4</v>
      </c>
      <c r="F27" s="115" t="s">
        <v>125</v>
      </c>
      <c r="G27" s="116"/>
      <c r="H27" s="117">
        <v>3</v>
      </c>
      <c r="I27" s="82">
        <v>2</v>
      </c>
      <c r="J27" s="118">
        <f>LOOKUP(R13,Global!A14:A46,Global!AM14:AM46)</f>
        <v>18</v>
      </c>
      <c r="K27" s="220">
        <f>IF(J27&gt;=9.995,3,0)</f>
        <v>3</v>
      </c>
      <c r="L27" s="412">
        <f>(J27*I27+J28*I28)/E27</f>
        <v>9</v>
      </c>
      <c r="M27" s="414">
        <f>IF(L27&gt;=9.995,D27,K27+K28)</f>
        <v>3</v>
      </c>
      <c r="N27" s="431"/>
      <c r="O27" s="64">
        <f>IF(N24&gt;=9.995,30,M24+M27+M29+M30)</f>
        <v>3</v>
      </c>
      <c r="P27" s="424"/>
    </row>
    <row r="28" spans="1:16" ht="16.5" thickBot="1">
      <c r="A28" s="384"/>
      <c r="B28" s="408"/>
      <c r="C28" s="401"/>
      <c r="D28" s="403"/>
      <c r="E28" s="405"/>
      <c r="F28" s="166" t="s">
        <v>124</v>
      </c>
      <c r="G28" s="167"/>
      <c r="H28" s="168">
        <v>3</v>
      </c>
      <c r="I28" s="169">
        <v>2</v>
      </c>
      <c r="J28" s="170">
        <f>LOOKUP(R13,Global!A14:A46,Global!AO14:AO46)</f>
        <v>0</v>
      </c>
      <c r="K28" s="78">
        <f>IF(J28&gt;=9.995,3,0)</f>
        <v>0</v>
      </c>
      <c r="L28" s="413"/>
      <c r="M28" s="415"/>
      <c r="N28" s="431"/>
      <c r="O28" s="160"/>
      <c r="P28" s="424"/>
    </row>
    <row r="29" spans="1:16" ht="19.5" customHeight="1" thickTop="1" thickBot="1">
      <c r="A29" s="384"/>
      <c r="B29" s="87" t="s">
        <v>126</v>
      </c>
      <c r="C29" s="88" t="s">
        <v>127</v>
      </c>
      <c r="D29" s="89">
        <v>3</v>
      </c>
      <c r="E29" s="90">
        <v>2</v>
      </c>
      <c r="F29" s="416" t="s">
        <v>128</v>
      </c>
      <c r="G29" s="417"/>
      <c r="H29" s="91">
        <v>3</v>
      </c>
      <c r="I29" s="92">
        <v>2</v>
      </c>
      <c r="J29" s="93">
        <f>LOOKUP(R13,Global!A14:A46,Global!AS14:AS46)</f>
        <v>6</v>
      </c>
      <c r="K29" s="221">
        <f>IF(J29&gt;=9.995,3,0)</f>
        <v>0</v>
      </c>
      <c r="L29" s="94">
        <f>J29</f>
        <v>6</v>
      </c>
      <c r="M29" s="95">
        <f>IF(L29&gt;=9.995,D29,K29)</f>
        <v>0</v>
      </c>
      <c r="N29" s="431"/>
      <c r="O29" s="110"/>
      <c r="P29" s="424"/>
    </row>
    <row r="30" spans="1:16" ht="19.5" customHeight="1" thickTop="1" thickBot="1">
      <c r="A30" s="385"/>
      <c r="B30" s="119" t="s">
        <v>129</v>
      </c>
      <c r="C30" s="97" t="s">
        <v>130</v>
      </c>
      <c r="D30" s="98">
        <v>3</v>
      </c>
      <c r="E30" s="99">
        <v>2</v>
      </c>
      <c r="F30" s="418" t="s">
        <v>131</v>
      </c>
      <c r="G30" s="419"/>
      <c r="H30" s="100">
        <v>3</v>
      </c>
      <c r="I30" s="101">
        <v>2</v>
      </c>
      <c r="J30" s="102">
        <f>LOOKUP(R13,Global!A14:A46,Global!AW14:AW46)</f>
        <v>3</v>
      </c>
      <c r="K30" s="103">
        <f>IF(J30&gt;=9.995,3,0)</f>
        <v>0</v>
      </c>
      <c r="L30" s="104">
        <f>(J30*I30)/E30</f>
        <v>3</v>
      </c>
      <c r="M30" s="103">
        <f>IF(L30&gt;=9.995,D30,K30)</f>
        <v>0</v>
      </c>
      <c r="N30" s="432"/>
      <c r="O30" s="120"/>
      <c r="P30" s="425"/>
    </row>
    <row r="31" spans="1:16" ht="23.25" customHeight="1" thickTop="1">
      <c r="B31" s="121" t="s">
        <v>132</v>
      </c>
      <c r="C31" s="45" t="str">
        <f>LOOKUP(R13,Global!A14:A46,Global!BG14:BG46)</f>
        <v>Rattrapage</v>
      </c>
      <c r="D31" s="122"/>
      <c r="F31" s="121" t="s">
        <v>133</v>
      </c>
      <c r="J31" s="123">
        <f>O20+O27</f>
        <v>12</v>
      </c>
    </row>
    <row r="33" spans="1:16" ht="15.75">
      <c r="A33" s="121" t="s">
        <v>190</v>
      </c>
      <c r="M33" s="47" t="s">
        <v>134</v>
      </c>
      <c r="N33" s="43"/>
      <c r="O33" s="409">
        <f ca="1">NOW()</f>
        <v>42185.554775115743</v>
      </c>
      <c r="P33" s="409"/>
    </row>
  </sheetData>
  <mergeCells count="43">
    <mergeCell ref="P24:P30"/>
    <mergeCell ref="L24:L26"/>
    <mergeCell ref="L17:L19"/>
    <mergeCell ref="M17:M19"/>
    <mergeCell ref="M24:M26"/>
    <mergeCell ref="N17:N23"/>
    <mergeCell ref="N24:N30"/>
    <mergeCell ref="O33:P33"/>
    <mergeCell ref="F1:K1"/>
    <mergeCell ref="F2:K2"/>
    <mergeCell ref="F3:K3"/>
    <mergeCell ref="D27:D28"/>
    <mergeCell ref="E27:E28"/>
    <mergeCell ref="L27:L28"/>
    <mergeCell ref="M27:M28"/>
    <mergeCell ref="F29:G29"/>
    <mergeCell ref="F30:G30"/>
    <mergeCell ref="L20:L21"/>
    <mergeCell ref="M20:M21"/>
    <mergeCell ref="F22:G22"/>
    <mergeCell ref="F23:G23"/>
    <mergeCell ref="I15:I16"/>
    <mergeCell ref="P17:P23"/>
    <mergeCell ref="A24:A30"/>
    <mergeCell ref="F24:G24"/>
    <mergeCell ref="F25:G25"/>
    <mergeCell ref="F26:G26"/>
    <mergeCell ref="B27:B28"/>
    <mergeCell ref="C27:C28"/>
    <mergeCell ref="A17:A23"/>
    <mergeCell ref="F17:G17"/>
    <mergeCell ref="F18:G18"/>
    <mergeCell ref="F19:G19"/>
    <mergeCell ref="B20:B21"/>
    <mergeCell ref="C20:C21"/>
    <mergeCell ref="D20:D21"/>
    <mergeCell ref="E20:E21"/>
    <mergeCell ref="F15:G16"/>
    <mergeCell ref="A14:A16"/>
    <mergeCell ref="B15:B16"/>
    <mergeCell ref="C15:C16"/>
    <mergeCell ref="D15:D16"/>
    <mergeCell ref="E15:E16"/>
  </mergeCells>
  <pageMargins left="0.2" right="0.19" top="0.28999999999999998" bottom="0.26" header="0.2" footer="0.2"/>
  <pageSetup paperSize="9" scale="83" orientation="landscape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topLeftCell="A16" zoomScaleSheetLayoutView="100" workbookViewId="0">
      <selection activeCell="B13" sqref="B13:F39"/>
    </sheetView>
  </sheetViews>
  <sheetFormatPr baseColWidth="10" defaultRowHeight="15"/>
  <cols>
    <col min="1" max="1" width="4" style="2" customWidth="1"/>
    <col min="2" max="2" width="1.85546875" style="2" customWidth="1"/>
    <col min="3" max="8" width="11.42578125" style="2"/>
    <col min="9" max="9" width="24.28515625" style="2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1:10" ht="18.75">
      <c r="B1" s="433" t="s">
        <v>139</v>
      </c>
      <c r="C1" s="433"/>
      <c r="D1" s="433"/>
      <c r="E1" s="433"/>
      <c r="F1" s="433"/>
      <c r="G1" s="433"/>
      <c r="H1" s="433"/>
      <c r="I1" s="433"/>
      <c r="J1" s="433"/>
    </row>
    <row r="2" spans="1:10" ht="18.75">
      <c r="B2" s="137" t="s">
        <v>140</v>
      </c>
      <c r="C2" s="138"/>
      <c r="D2" s="137"/>
      <c r="E2" s="137"/>
      <c r="F2" s="137"/>
      <c r="G2" s="137"/>
      <c r="H2" s="137"/>
      <c r="I2" s="138"/>
      <c r="J2" s="138"/>
    </row>
    <row r="3" spans="1:10" ht="18.75">
      <c r="B3" s="433" t="s">
        <v>141</v>
      </c>
      <c r="C3" s="433"/>
      <c r="D3" s="433"/>
      <c r="E3" s="433"/>
      <c r="F3" s="433"/>
      <c r="G3" s="433"/>
      <c r="H3" s="433"/>
      <c r="I3" s="433"/>
      <c r="J3" s="433"/>
    </row>
    <row r="4" spans="1:10" ht="18.75">
      <c r="B4" s="137" t="s">
        <v>142</v>
      </c>
      <c r="C4" s="138"/>
      <c r="D4" s="137"/>
      <c r="E4" s="137"/>
      <c r="F4" s="137"/>
      <c r="G4" s="137"/>
      <c r="H4" s="137"/>
      <c r="I4" s="138"/>
      <c r="J4" s="138"/>
    </row>
    <row r="5" spans="1:10" ht="18.75">
      <c r="B5" s="433" t="s">
        <v>143</v>
      </c>
      <c r="C5" s="433"/>
      <c r="D5" s="433"/>
      <c r="E5" s="433"/>
      <c r="F5" s="433"/>
      <c r="G5" s="433"/>
      <c r="H5" s="433"/>
      <c r="I5" s="433"/>
      <c r="J5" s="433"/>
    </row>
    <row r="6" spans="1:10" ht="18.75">
      <c r="B6" s="137" t="s">
        <v>177</v>
      </c>
      <c r="C6" s="138"/>
      <c r="D6" s="137"/>
      <c r="E6" s="137"/>
      <c r="F6" s="137"/>
      <c r="G6" s="137"/>
      <c r="H6" s="137"/>
      <c r="I6" s="138"/>
      <c r="J6" s="138"/>
    </row>
    <row r="7" spans="1:10">
      <c r="B7" s="139"/>
      <c r="C7" s="139"/>
      <c r="D7" s="140"/>
      <c r="E7" s="140"/>
      <c r="F7" s="140"/>
      <c r="G7" s="140"/>
      <c r="H7" s="140"/>
      <c r="I7" s="139"/>
      <c r="J7" s="139"/>
    </row>
    <row r="8" spans="1:10" ht="16.5">
      <c r="A8" s="141" t="s">
        <v>178</v>
      </c>
      <c r="B8" s="139"/>
      <c r="C8" s="139"/>
      <c r="D8" s="139"/>
      <c r="E8" s="139"/>
      <c r="F8" s="139"/>
      <c r="G8" s="139"/>
      <c r="H8" s="139"/>
      <c r="I8" s="139"/>
      <c r="J8" s="139"/>
    </row>
    <row r="9" spans="1:10" ht="16.5">
      <c r="A9" s="141" t="s">
        <v>179</v>
      </c>
      <c r="B9" s="139"/>
      <c r="C9" s="139"/>
      <c r="D9" s="139"/>
      <c r="E9" s="139"/>
      <c r="F9" s="139"/>
      <c r="G9" s="139"/>
      <c r="H9" s="139"/>
      <c r="I9" s="139"/>
      <c r="J9" s="139"/>
    </row>
    <row r="10" spans="1:10" ht="16.5">
      <c r="B10" s="139"/>
      <c r="D10" s="142"/>
      <c r="E10" s="142"/>
      <c r="F10" s="139"/>
      <c r="G10" s="139"/>
      <c r="H10" s="139"/>
      <c r="I10" s="139"/>
      <c r="J10" s="139"/>
    </row>
    <row r="11" spans="1:10" ht="16.5">
      <c r="B11" s="139"/>
      <c r="D11" s="142"/>
      <c r="E11" s="142"/>
      <c r="F11" s="139"/>
      <c r="G11" s="139"/>
      <c r="H11" s="139"/>
      <c r="I11" s="139"/>
      <c r="J11" s="139"/>
    </row>
    <row r="12" spans="1:10">
      <c r="B12" s="139"/>
      <c r="C12" s="139"/>
      <c r="D12" s="139"/>
      <c r="E12" s="139"/>
      <c r="F12" s="139"/>
      <c r="G12" s="139"/>
      <c r="H12" s="139"/>
      <c r="I12" s="139"/>
      <c r="J12" s="139"/>
    </row>
    <row r="13" spans="1:10" ht="27">
      <c r="B13" s="143"/>
      <c r="C13" s="144"/>
      <c r="D13" s="145"/>
      <c r="E13" s="145"/>
      <c r="F13" s="144"/>
      <c r="G13" s="143"/>
      <c r="H13" s="143"/>
      <c r="I13" s="146"/>
      <c r="J13" s="145"/>
    </row>
    <row r="14" spans="1:10"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>
      <c r="B15" s="139"/>
      <c r="C15" s="139"/>
      <c r="D15" s="139"/>
      <c r="E15" s="139"/>
      <c r="F15" s="139"/>
      <c r="G15" s="139"/>
      <c r="H15" s="139"/>
      <c r="I15" s="139"/>
      <c r="J15" s="139"/>
    </row>
    <row r="16" spans="1:10" ht="20.25">
      <c r="B16" s="142"/>
      <c r="C16" s="142" t="s">
        <v>180</v>
      </c>
      <c r="D16" s="142"/>
      <c r="E16" s="142"/>
      <c r="F16" s="142"/>
      <c r="G16" s="142"/>
      <c r="H16" s="142"/>
      <c r="I16" s="142"/>
      <c r="J16" s="142"/>
    </row>
    <row r="17" spans="2:10" ht="17.25" thickBot="1">
      <c r="B17" s="142"/>
      <c r="C17" s="142" t="s">
        <v>213</v>
      </c>
      <c r="D17" s="142"/>
      <c r="E17" s="142"/>
      <c r="F17" s="142"/>
      <c r="G17" s="142"/>
      <c r="H17" s="142"/>
      <c r="I17" s="142"/>
      <c r="J17" s="142"/>
    </row>
    <row r="18" spans="2:10" ht="18" thickTop="1" thickBot="1">
      <c r="B18" s="142"/>
      <c r="C18" s="142" t="s">
        <v>144</v>
      </c>
      <c r="D18" s="142"/>
      <c r="E18" s="142"/>
      <c r="F18" s="142"/>
      <c r="G18" s="142"/>
      <c r="H18" s="142"/>
      <c r="I18" s="142"/>
      <c r="J18" s="147">
        <v>2</v>
      </c>
    </row>
    <row r="19" spans="2:10" ht="17.25" thickTop="1">
      <c r="B19" s="142"/>
      <c r="C19" s="142"/>
      <c r="D19" s="142"/>
      <c r="E19" s="142"/>
      <c r="F19" s="142"/>
      <c r="G19" s="142"/>
      <c r="H19" s="142"/>
      <c r="I19" s="142"/>
      <c r="J19" s="148"/>
    </row>
    <row r="20" spans="2:10" ht="16.5">
      <c r="B20" s="142"/>
      <c r="C20" s="141" t="s">
        <v>145</v>
      </c>
      <c r="D20" s="142" t="str">
        <f>LOOKUP(J18,Global!A14:A37,Global!C14:C37)</f>
        <v>ACHOUI</v>
      </c>
      <c r="F20" s="141"/>
      <c r="G20" s="141" t="s">
        <v>85</v>
      </c>
      <c r="H20" s="142" t="str">
        <f>LOOKUP(J18,Global!A14:A37,Global!D14:D37)</f>
        <v>Tahar</v>
      </c>
      <c r="I20" s="142"/>
      <c r="J20" s="142"/>
    </row>
    <row r="21" spans="2:10" ht="16.5">
      <c r="B21" s="142"/>
      <c r="C21" s="141"/>
      <c r="D21" s="141"/>
      <c r="E21" s="141"/>
      <c r="F21" s="141"/>
      <c r="G21" s="141"/>
      <c r="H21" s="142"/>
      <c r="I21" s="142"/>
      <c r="J21" s="142"/>
    </row>
    <row r="22" spans="2:10" ht="16.5">
      <c r="B22" s="142"/>
      <c r="C22" s="141" t="s">
        <v>146</v>
      </c>
      <c r="D22" s="142" t="str">
        <f>LOOKUP(J18,Global!A14:A37,Global!E14:E37)</f>
        <v>19/10/1989</v>
      </c>
      <c r="E22" s="142"/>
      <c r="G22" s="210" t="s">
        <v>147</v>
      </c>
      <c r="H22" s="142" t="str">
        <f>LOOKUP(J18,Global!A14:A37,Global!F14:F37)</f>
        <v>Sidi aich</v>
      </c>
      <c r="I22" s="142"/>
      <c r="J22" s="142"/>
    </row>
    <row r="23" spans="2:10" ht="16.5">
      <c r="B23" s="142"/>
      <c r="C23" s="141"/>
      <c r="D23" s="141"/>
      <c r="E23" s="141"/>
      <c r="F23" s="141"/>
      <c r="G23" s="141"/>
      <c r="H23" s="142"/>
      <c r="I23" s="142"/>
      <c r="J23" s="142"/>
    </row>
    <row r="24" spans="2:10" ht="16.5">
      <c r="B24" s="142"/>
      <c r="C24" s="142" t="s">
        <v>148</v>
      </c>
      <c r="D24" s="142"/>
      <c r="E24" s="142"/>
      <c r="F24" s="142"/>
      <c r="G24" s="142"/>
      <c r="H24" s="142"/>
      <c r="I24" s="142"/>
      <c r="J24" s="142"/>
    </row>
    <row r="25" spans="2:10" ht="16.5">
      <c r="B25" s="142"/>
      <c r="C25" s="142"/>
      <c r="D25" s="142"/>
      <c r="E25" s="142"/>
      <c r="F25" s="142"/>
      <c r="G25" s="142"/>
      <c r="H25" s="142"/>
      <c r="I25" s="142"/>
      <c r="J25" s="142"/>
    </row>
    <row r="26" spans="2:10" ht="16.5">
      <c r="B26" s="142"/>
      <c r="C26" s="141" t="s">
        <v>149</v>
      </c>
      <c r="D26" s="141" t="s">
        <v>181</v>
      </c>
      <c r="E26" s="142"/>
      <c r="F26" s="142"/>
      <c r="G26" s="142"/>
      <c r="H26" s="142"/>
      <c r="I26" s="142"/>
      <c r="J26" s="142"/>
    </row>
    <row r="27" spans="2:10" ht="16.5">
      <c r="B27" s="142"/>
      <c r="C27" s="141" t="s">
        <v>150</v>
      </c>
      <c r="D27" s="141" t="s">
        <v>151</v>
      </c>
      <c r="E27" s="142"/>
      <c r="F27" s="142"/>
      <c r="G27" s="142"/>
      <c r="H27" s="142"/>
      <c r="I27" s="142"/>
      <c r="J27" s="142"/>
    </row>
    <row r="28" spans="2:10" ht="16.5">
      <c r="B28" s="142"/>
      <c r="C28" s="141" t="s">
        <v>36</v>
      </c>
      <c r="E28" s="142"/>
      <c r="F28" s="142"/>
      <c r="G28" s="142"/>
      <c r="H28" s="142"/>
      <c r="I28" s="142"/>
      <c r="J28" s="142"/>
    </row>
    <row r="29" spans="2:10" ht="16.5">
      <c r="B29" s="142"/>
      <c r="C29" s="141" t="s">
        <v>214</v>
      </c>
      <c r="D29" s="142"/>
      <c r="E29" s="142"/>
      <c r="F29" s="142"/>
      <c r="G29" s="142"/>
      <c r="H29" s="142"/>
      <c r="I29" s="142"/>
      <c r="J29" s="142"/>
    </row>
    <row r="30" spans="2:10" ht="16.5">
      <c r="B30" s="142"/>
      <c r="C30" s="141" t="s">
        <v>319</v>
      </c>
      <c r="D30" s="141"/>
      <c r="E30" s="142"/>
      <c r="F30" s="142"/>
      <c r="G30" s="142"/>
      <c r="H30" s="142"/>
      <c r="I30" s="142"/>
      <c r="J30" s="142"/>
    </row>
    <row r="31" spans="2:10" ht="16.5">
      <c r="B31" s="142"/>
      <c r="C31" s="142" t="s">
        <v>152</v>
      </c>
      <c r="D31" s="142"/>
      <c r="E31" s="142"/>
      <c r="F31" s="142"/>
      <c r="G31" s="142"/>
      <c r="H31" s="142"/>
      <c r="I31" s="142"/>
      <c r="J31" s="142"/>
    </row>
    <row r="32" spans="2:10" ht="16.5">
      <c r="B32" s="142"/>
      <c r="C32" s="142"/>
      <c r="D32" s="142"/>
      <c r="E32" s="142"/>
      <c r="F32" s="142"/>
      <c r="G32" s="142"/>
      <c r="H32" s="142"/>
      <c r="I32" s="142"/>
      <c r="J32" s="142"/>
    </row>
    <row r="33" spans="2:10" ht="16.5">
      <c r="B33" s="142"/>
      <c r="C33" s="142"/>
      <c r="D33" s="142"/>
      <c r="E33" s="142"/>
      <c r="F33" s="142"/>
      <c r="G33" s="142"/>
      <c r="H33" s="142"/>
      <c r="I33" s="142"/>
      <c r="J33" s="142"/>
    </row>
    <row r="34" spans="2:10" ht="16.5">
      <c r="B34" s="142"/>
      <c r="C34" s="142"/>
      <c r="D34" s="142"/>
      <c r="E34" s="142"/>
      <c r="F34" s="142"/>
      <c r="G34" s="142"/>
      <c r="H34" s="142"/>
      <c r="I34" s="142"/>
      <c r="J34" s="142"/>
    </row>
    <row r="35" spans="2:10" ht="16.5">
      <c r="B35" s="142"/>
      <c r="C35" s="142"/>
      <c r="D35" s="142"/>
      <c r="E35" s="142"/>
      <c r="F35" s="142"/>
      <c r="G35" s="149" t="s">
        <v>153</v>
      </c>
      <c r="H35" s="43"/>
      <c r="I35" s="150">
        <f ca="1">NOW()</f>
        <v>42185.554775115743</v>
      </c>
      <c r="J35" s="142"/>
    </row>
    <row r="36" spans="2:10" ht="16.5">
      <c r="B36" s="142"/>
      <c r="C36" s="142"/>
      <c r="D36" s="142"/>
      <c r="E36" s="142"/>
      <c r="F36" s="142"/>
      <c r="G36" s="142"/>
      <c r="H36" s="142"/>
      <c r="I36" s="142"/>
      <c r="J36" s="142"/>
    </row>
    <row r="37" spans="2:10" ht="16.5">
      <c r="B37" s="142"/>
      <c r="C37" s="142"/>
      <c r="D37" s="142"/>
      <c r="E37" s="142"/>
      <c r="F37" s="142"/>
      <c r="G37" s="142"/>
      <c r="H37" s="141" t="s">
        <v>154</v>
      </c>
      <c r="I37" s="142"/>
      <c r="J37" s="142"/>
    </row>
    <row r="38" spans="2:10" ht="16.5">
      <c r="B38" s="142"/>
      <c r="C38" s="142"/>
      <c r="D38" s="142"/>
      <c r="E38" s="142"/>
      <c r="F38" s="142"/>
      <c r="G38" s="142"/>
      <c r="H38" s="142"/>
      <c r="I38" s="142"/>
      <c r="J38" s="142"/>
    </row>
    <row r="39" spans="2:10" ht="16.5">
      <c r="B39" s="142"/>
      <c r="C39" s="142"/>
      <c r="D39" s="142"/>
      <c r="E39" s="142"/>
      <c r="F39" s="142"/>
      <c r="G39" s="142"/>
      <c r="H39" s="142"/>
      <c r="I39" s="142"/>
      <c r="J39" s="142"/>
    </row>
    <row r="40" spans="2:10" ht="57.75" customHeight="1">
      <c r="B40" s="142"/>
      <c r="C40" s="142"/>
      <c r="D40" s="142"/>
      <c r="E40" s="142"/>
      <c r="F40" s="142"/>
      <c r="G40" s="142"/>
      <c r="H40" s="142"/>
      <c r="I40" s="142"/>
      <c r="J40" s="142"/>
    </row>
    <row r="41" spans="2:10" ht="16.5">
      <c r="B41" s="142"/>
      <c r="C41" s="142"/>
      <c r="D41" s="142"/>
      <c r="E41" s="142"/>
      <c r="F41" s="142"/>
      <c r="G41" s="142"/>
      <c r="H41" s="142"/>
      <c r="I41" s="142"/>
      <c r="J41" s="142"/>
    </row>
    <row r="42" spans="2:10" ht="16.5">
      <c r="B42" s="142"/>
      <c r="C42" s="142"/>
      <c r="D42" s="142"/>
      <c r="E42" s="142"/>
      <c r="F42" s="142"/>
      <c r="G42" s="142"/>
      <c r="H42" s="142"/>
      <c r="I42" s="142"/>
      <c r="J42" s="142"/>
    </row>
    <row r="43" spans="2:10" s="52" customFormat="1" ht="16.5">
      <c r="B43" s="151"/>
      <c r="C43" s="152" t="s">
        <v>155</v>
      </c>
      <c r="D43" s="151"/>
      <c r="E43" s="152"/>
      <c r="F43" s="152"/>
      <c r="G43" s="152"/>
      <c r="H43" s="152"/>
      <c r="I43" s="152"/>
      <c r="J43" s="153"/>
    </row>
    <row r="44" spans="2:10" s="52" customFormat="1" ht="16.5">
      <c r="B44" s="154"/>
      <c r="C44" s="152" t="s">
        <v>156</v>
      </c>
      <c r="D44" s="152"/>
      <c r="E44" s="152" t="s">
        <v>157</v>
      </c>
      <c r="F44" s="152"/>
      <c r="H44" s="152" t="s">
        <v>158</v>
      </c>
      <c r="I44" s="152"/>
      <c r="J44" s="153"/>
    </row>
    <row r="45" spans="2:10" s="52" customFormat="1" ht="16.5">
      <c r="B45" s="154"/>
      <c r="C45" s="152"/>
      <c r="D45" s="152" t="s">
        <v>159</v>
      </c>
      <c r="E45" s="152"/>
      <c r="F45" s="152"/>
      <c r="G45" s="152" t="s">
        <v>160</v>
      </c>
      <c r="H45" s="152"/>
      <c r="I45" s="152"/>
      <c r="J45" s="153"/>
    </row>
    <row r="46" spans="2:10" ht="17.25">
      <c r="B46" s="142"/>
      <c r="C46" s="155"/>
      <c r="D46" s="142"/>
      <c r="E46" s="142"/>
      <c r="F46" s="155"/>
      <c r="G46" s="142"/>
      <c r="H46" s="142"/>
      <c r="I46" s="142"/>
      <c r="J46" s="142"/>
    </row>
    <row r="47" spans="2:10" ht="16.5">
      <c r="B47" s="142"/>
      <c r="C47" s="142"/>
      <c r="D47" s="142"/>
      <c r="E47" s="142"/>
      <c r="F47" s="142"/>
      <c r="G47" s="142"/>
      <c r="H47" s="142"/>
      <c r="I47" s="142"/>
      <c r="J47" s="142"/>
    </row>
    <row r="48" spans="2:10" ht="16.5">
      <c r="B48" s="142"/>
      <c r="C48" s="142"/>
      <c r="D48" s="142"/>
      <c r="E48" s="142"/>
      <c r="F48" s="142"/>
      <c r="G48" s="142"/>
      <c r="H48" s="142"/>
      <c r="I48" s="142"/>
      <c r="J48" s="142"/>
    </row>
    <row r="49" spans="2:10" ht="16.5">
      <c r="B49" s="142"/>
      <c r="C49" s="142"/>
      <c r="D49" s="142"/>
      <c r="E49" s="142"/>
      <c r="F49" s="142"/>
      <c r="G49" s="142"/>
      <c r="H49" s="142"/>
      <c r="I49" s="142"/>
      <c r="J49" s="142"/>
    </row>
    <row r="50" spans="2:10" ht="16.5">
      <c r="B50" s="142"/>
      <c r="C50" s="142"/>
      <c r="D50" s="142"/>
      <c r="E50" s="142"/>
      <c r="F50" s="142"/>
      <c r="G50" s="142"/>
      <c r="H50" s="142"/>
      <c r="I50" s="142"/>
      <c r="J50" s="142"/>
    </row>
    <row r="51" spans="2:10" ht="16.5">
      <c r="B51" s="142"/>
      <c r="C51" s="142"/>
      <c r="D51" s="142"/>
      <c r="E51" s="142"/>
      <c r="F51" s="142"/>
      <c r="G51" s="142"/>
      <c r="H51" s="142"/>
      <c r="I51" s="142"/>
      <c r="J51" s="142"/>
    </row>
    <row r="52" spans="2:10">
      <c r="B52" s="139"/>
      <c r="C52" s="139"/>
      <c r="D52" s="139"/>
      <c r="E52" s="139"/>
      <c r="F52" s="139"/>
      <c r="G52" s="139"/>
      <c r="H52" s="139"/>
      <c r="I52" s="139"/>
      <c r="J52" s="139"/>
    </row>
    <row r="53" spans="2:10">
      <c r="B53" s="139"/>
      <c r="C53" s="139"/>
      <c r="D53" s="139"/>
      <c r="E53" s="139"/>
      <c r="F53" s="139"/>
      <c r="G53" s="139"/>
      <c r="H53" s="139"/>
      <c r="I53" s="139"/>
      <c r="J53" s="139"/>
    </row>
    <row r="54" spans="2:10">
      <c r="B54" s="139"/>
      <c r="C54" s="139"/>
      <c r="D54" s="139"/>
      <c r="E54" s="139"/>
      <c r="F54" s="139"/>
      <c r="G54" s="139"/>
      <c r="H54" s="139"/>
      <c r="I54" s="139"/>
      <c r="J54" s="139"/>
    </row>
    <row r="55" spans="2:10">
      <c r="B55" s="139"/>
      <c r="C55" s="139"/>
      <c r="D55" s="139"/>
      <c r="E55" s="139"/>
      <c r="F55" s="139"/>
      <c r="G55" s="139"/>
      <c r="H55" s="139"/>
      <c r="I55" s="139"/>
      <c r="J55" s="139"/>
    </row>
    <row r="56" spans="2:10">
      <c r="B56" s="139"/>
      <c r="C56" s="139"/>
      <c r="D56" s="139"/>
      <c r="E56" s="139"/>
      <c r="F56" s="139"/>
      <c r="G56" s="139"/>
      <c r="H56" s="139"/>
      <c r="I56" s="139"/>
      <c r="J56" s="139"/>
    </row>
    <row r="57" spans="2:10">
      <c r="B57" s="139"/>
      <c r="C57" s="139"/>
      <c r="D57" s="139"/>
      <c r="E57" s="139"/>
      <c r="F57" s="139"/>
      <c r="G57" s="139"/>
      <c r="H57" s="139"/>
      <c r="I57" s="139"/>
      <c r="J57" s="139"/>
    </row>
    <row r="58" spans="2:10">
      <c r="B58" s="139"/>
      <c r="C58" s="139"/>
      <c r="D58" s="139"/>
      <c r="E58" s="139"/>
      <c r="F58" s="139"/>
      <c r="G58" s="139"/>
      <c r="H58" s="139"/>
      <c r="I58" s="139"/>
      <c r="J58" s="139"/>
    </row>
    <row r="59" spans="2:10">
      <c r="B59" s="139"/>
      <c r="C59" s="139"/>
      <c r="D59" s="139"/>
      <c r="E59" s="139"/>
      <c r="F59" s="139"/>
      <c r="G59" s="139"/>
      <c r="H59" s="139"/>
      <c r="I59" s="139"/>
      <c r="J59" s="139"/>
    </row>
    <row r="60" spans="2:10">
      <c r="B60" s="139"/>
      <c r="C60" s="139"/>
      <c r="D60" s="139"/>
      <c r="E60" s="139"/>
      <c r="F60" s="139"/>
      <c r="G60" s="139"/>
      <c r="H60" s="139"/>
      <c r="I60" s="139"/>
      <c r="J60" s="139"/>
    </row>
    <row r="61" spans="2:10">
      <c r="B61" s="139"/>
      <c r="C61" s="139"/>
      <c r="D61" s="139"/>
      <c r="E61" s="139"/>
      <c r="F61" s="139"/>
      <c r="G61" s="139"/>
      <c r="H61" s="139"/>
      <c r="I61" s="139"/>
      <c r="J61" s="139"/>
    </row>
    <row r="62" spans="2:10">
      <c r="B62" s="139"/>
      <c r="C62" s="139"/>
      <c r="D62" s="139"/>
      <c r="E62" s="139"/>
      <c r="F62" s="139"/>
      <c r="G62" s="139"/>
      <c r="H62" s="139"/>
      <c r="I62" s="139"/>
      <c r="J62" s="139"/>
    </row>
    <row r="63" spans="2:10">
      <c r="B63" s="139"/>
      <c r="C63" s="139"/>
      <c r="D63" s="139"/>
      <c r="E63" s="139"/>
      <c r="F63" s="139"/>
      <c r="G63" s="139"/>
      <c r="H63" s="139"/>
      <c r="I63" s="139"/>
      <c r="J63" s="139"/>
    </row>
    <row r="64" spans="2:10">
      <c r="B64" s="139"/>
      <c r="C64" s="139"/>
      <c r="D64" s="139"/>
      <c r="E64" s="139"/>
      <c r="F64" s="139"/>
      <c r="G64" s="139"/>
      <c r="H64" s="139"/>
      <c r="I64" s="139"/>
      <c r="J64" s="139"/>
    </row>
    <row r="65" spans="2:10">
      <c r="B65" s="139"/>
      <c r="C65" s="139"/>
      <c r="D65" s="139"/>
      <c r="E65" s="139"/>
      <c r="F65" s="139"/>
      <c r="G65" s="139"/>
      <c r="H65" s="139"/>
      <c r="I65" s="139"/>
      <c r="J65" s="139"/>
    </row>
    <row r="66" spans="2:10">
      <c r="B66" s="139"/>
      <c r="C66" s="139"/>
      <c r="D66" s="139"/>
      <c r="E66" s="139"/>
      <c r="F66" s="139"/>
      <c r="G66" s="139"/>
      <c r="H66" s="139"/>
      <c r="I66" s="139"/>
      <c r="J66" s="139"/>
    </row>
    <row r="67" spans="2:10">
      <c r="B67" s="139"/>
      <c r="C67" s="139"/>
      <c r="D67" s="139"/>
      <c r="E67" s="139"/>
      <c r="F67" s="139"/>
      <c r="G67" s="139"/>
      <c r="H67" s="139"/>
      <c r="I67" s="139"/>
      <c r="J67" s="139"/>
    </row>
    <row r="68" spans="2:10">
      <c r="B68" s="139"/>
      <c r="C68" s="139"/>
      <c r="D68" s="139"/>
      <c r="E68" s="139"/>
      <c r="F68" s="139"/>
      <c r="G68" s="139"/>
      <c r="H68" s="139"/>
      <c r="I68" s="139"/>
      <c r="J68" s="139"/>
    </row>
    <row r="69" spans="2:10">
      <c r="B69" s="139"/>
      <c r="C69" s="139"/>
      <c r="D69" s="139"/>
      <c r="E69" s="139"/>
      <c r="F69" s="139"/>
      <c r="G69" s="139"/>
      <c r="H69" s="139"/>
      <c r="I69" s="139"/>
      <c r="J69" s="139"/>
    </row>
    <row r="70" spans="2:10">
      <c r="B70" s="139"/>
      <c r="C70" s="139"/>
      <c r="D70" s="139"/>
      <c r="E70" s="139"/>
      <c r="F70" s="139"/>
      <c r="G70" s="139"/>
      <c r="H70" s="139"/>
      <c r="I70" s="139"/>
      <c r="J70" s="139"/>
    </row>
    <row r="71" spans="2:10">
      <c r="B71" s="139"/>
      <c r="C71" s="139"/>
      <c r="D71" s="139"/>
      <c r="E71" s="139"/>
      <c r="F71" s="139"/>
      <c r="G71" s="139"/>
      <c r="H71" s="139"/>
      <c r="I71" s="139"/>
      <c r="J71" s="139"/>
    </row>
    <row r="72" spans="2:10">
      <c r="B72" s="139"/>
      <c r="C72" s="139"/>
      <c r="D72" s="139"/>
      <c r="E72" s="139"/>
      <c r="F72" s="139"/>
      <c r="G72" s="139"/>
      <c r="H72" s="139"/>
      <c r="I72" s="139"/>
      <c r="J72" s="139"/>
    </row>
    <row r="73" spans="2:10">
      <c r="B73" s="139"/>
      <c r="C73" s="139"/>
      <c r="D73" s="139"/>
      <c r="E73" s="139"/>
      <c r="F73" s="139"/>
      <c r="G73" s="139"/>
      <c r="H73" s="139"/>
      <c r="I73" s="139"/>
      <c r="J73" s="139"/>
    </row>
    <row r="74" spans="2:10">
      <c r="B74" s="139"/>
      <c r="C74" s="139"/>
      <c r="D74" s="139"/>
      <c r="E74" s="139"/>
      <c r="F74" s="139"/>
      <c r="G74" s="139"/>
      <c r="H74" s="139"/>
      <c r="I74" s="139"/>
      <c r="J74" s="139"/>
    </row>
    <row r="75" spans="2:10">
      <c r="B75" s="139"/>
      <c r="C75" s="139"/>
      <c r="D75" s="139"/>
      <c r="E75" s="139"/>
      <c r="F75" s="139"/>
      <c r="G75" s="139"/>
      <c r="H75" s="139"/>
      <c r="I75" s="139"/>
      <c r="J75" s="139"/>
    </row>
    <row r="76" spans="2:10">
      <c r="B76" s="139"/>
      <c r="C76" s="139"/>
      <c r="D76" s="139"/>
      <c r="E76" s="139"/>
      <c r="F76" s="139"/>
      <c r="G76" s="139"/>
      <c r="H76" s="139"/>
      <c r="I76" s="139"/>
      <c r="J76" s="139"/>
    </row>
    <row r="77" spans="2:10">
      <c r="B77" s="139"/>
      <c r="C77" s="139"/>
      <c r="D77" s="139"/>
      <c r="E77" s="139"/>
      <c r="F77" s="139"/>
      <c r="G77" s="139"/>
      <c r="H77" s="139"/>
      <c r="I77" s="139"/>
      <c r="J77" s="139"/>
    </row>
    <row r="78" spans="2:10">
      <c r="B78" s="139"/>
      <c r="C78" s="139"/>
      <c r="D78" s="139"/>
      <c r="E78" s="139"/>
      <c r="F78" s="139"/>
      <c r="G78" s="139"/>
      <c r="H78" s="139"/>
      <c r="I78" s="139"/>
      <c r="J78" s="139"/>
    </row>
    <row r="79" spans="2:10">
      <c r="B79" s="139"/>
      <c r="C79" s="139"/>
      <c r="D79" s="139"/>
      <c r="E79" s="139"/>
      <c r="F79" s="139"/>
      <c r="G79" s="139"/>
      <c r="H79" s="139"/>
      <c r="I79" s="139"/>
      <c r="J79" s="139"/>
    </row>
    <row r="80" spans="2:10">
      <c r="B80" s="139"/>
      <c r="C80" s="139"/>
      <c r="D80" s="139"/>
      <c r="E80" s="139"/>
      <c r="F80" s="139"/>
      <c r="G80" s="139"/>
      <c r="H80" s="139"/>
      <c r="I80" s="139"/>
      <c r="J80" s="139"/>
    </row>
    <row r="81" spans="2:10">
      <c r="B81" s="139"/>
      <c r="C81" s="139"/>
      <c r="D81" s="139"/>
      <c r="E81" s="139"/>
      <c r="F81" s="139"/>
      <c r="G81" s="139"/>
      <c r="H81" s="139"/>
      <c r="I81" s="139"/>
      <c r="J81" s="139"/>
    </row>
    <row r="82" spans="2:10">
      <c r="B82" s="139"/>
      <c r="C82" s="139"/>
      <c r="D82" s="139"/>
      <c r="E82" s="139"/>
      <c r="F82" s="139"/>
      <c r="G82" s="139"/>
      <c r="H82" s="139"/>
      <c r="I82" s="139"/>
      <c r="J82" s="139"/>
    </row>
    <row r="83" spans="2:10">
      <c r="B83" s="139"/>
      <c r="C83" s="139"/>
      <c r="D83" s="139"/>
      <c r="E83" s="139"/>
      <c r="F83" s="139"/>
      <c r="G83" s="139"/>
      <c r="H83" s="139"/>
      <c r="I83" s="139"/>
      <c r="J83" s="139"/>
    </row>
    <row r="84" spans="2:10">
      <c r="B84" s="139"/>
      <c r="C84" s="139"/>
      <c r="D84" s="139"/>
      <c r="E84" s="139"/>
      <c r="F84" s="139"/>
      <c r="G84" s="139"/>
      <c r="H84" s="139"/>
      <c r="I84" s="139"/>
      <c r="J84" s="139"/>
    </row>
    <row r="85" spans="2:10">
      <c r="B85" s="139"/>
      <c r="C85" s="139"/>
      <c r="D85" s="139"/>
      <c r="E85" s="139"/>
      <c r="F85" s="139"/>
      <c r="G85" s="139"/>
      <c r="H85" s="139"/>
      <c r="I85" s="139"/>
      <c r="J85" s="139"/>
    </row>
    <row r="86" spans="2:10">
      <c r="B86" s="139"/>
      <c r="C86" s="139"/>
      <c r="D86" s="139"/>
      <c r="E86" s="139"/>
      <c r="F86" s="139"/>
      <c r="G86" s="139"/>
      <c r="H86" s="139"/>
      <c r="I86" s="139"/>
      <c r="J86" s="139"/>
    </row>
    <row r="87" spans="2:10">
      <c r="B87" s="139"/>
      <c r="C87" s="139"/>
      <c r="D87" s="139"/>
      <c r="E87" s="139"/>
      <c r="F87" s="139"/>
      <c r="G87" s="139"/>
      <c r="H87" s="139"/>
      <c r="I87" s="139"/>
      <c r="J87" s="139"/>
    </row>
    <row r="88" spans="2:10">
      <c r="B88" s="139"/>
      <c r="C88" s="139"/>
      <c r="D88" s="139"/>
      <c r="E88" s="139"/>
      <c r="F88" s="139"/>
      <c r="G88" s="139"/>
      <c r="H88" s="139"/>
      <c r="I88" s="139"/>
      <c r="J88" s="139"/>
    </row>
    <row r="89" spans="2:10">
      <c r="B89" s="139"/>
      <c r="C89" s="139"/>
      <c r="D89" s="139"/>
      <c r="E89" s="139"/>
      <c r="F89" s="139"/>
      <c r="G89" s="139"/>
      <c r="H89" s="139"/>
      <c r="I89" s="139"/>
      <c r="J89" s="139"/>
    </row>
    <row r="90" spans="2:10">
      <c r="B90" s="139"/>
      <c r="C90" s="139"/>
      <c r="D90" s="139"/>
      <c r="E90" s="139"/>
      <c r="F90" s="139"/>
      <c r="G90" s="139"/>
      <c r="H90" s="139"/>
      <c r="I90" s="139"/>
      <c r="J90" s="139"/>
    </row>
    <row r="91" spans="2:10">
      <c r="B91" s="139"/>
      <c r="C91" s="139"/>
      <c r="D91" s="139"/>
      <c r="E91" s="139"/>
      <c r="F91" s="139"/>
      <c r="G91" s="139"/>
      <c r="H91" s="139"/>
      <c r="I91" s="139"/>
      <c r="J91" s="139"/>
    </row>
    <row r="92" spans="2:10">
      <c r="B92" s="139"/>
      <c r="C92" s="139"/>
      <c r="D92" s="139"/>
      <c r="E92" s="139"/>
      <c r="F92" s="139"/>
      <c r="G92" s="139"/>
      <c r="H92" s="139"/>
      <c r="I92" s="139"/>
      <c r="J92" s="139"/>
    </row>
    <row r="93" spans="2:10">
      <c r="B93" s="139"/>
      <c r="C93" s="139"/>
      <c r="D93" s="139"/>
      <c r="E93" s="139"/>
      <c r="F93" s="139"/>
      <c r="G93" s="139"/>
      <c r="H93" s="139"/>
      <c r="I93" s="139"/>
      <c r="J93" s="139"/>
    </row>
    <row r="94" spans="2:10">
      <c r="B94" s="139"/>
      <c r="C94" s="139"/>
      <c r="D94" s="139"/>
      <c r="E94" s="139"/>
      <c r="F94" s="139"/>
      <c r="G94" s="139"/>
      <c r="H94" s="139"/>
      <c r="I94" s="139"/>
      <c r="J94" s="139"/>
    </row>
    <row r="95" spans="2:10">
      <c r="B95" s="139"/>
      <c r="C95" s="139"/>
      <c r="D95" s="139"/>
      <c r="E95" s="139"/>
      <c r="F95" s="139"/>
      <c r="G95" s="139"/>
      <c r="H95" s="139"/>
      <c r="I95" s="139"/>
      <c r="J95" s="139"/>
    </row>
    <row r="96" spans="2:10">
      <c r="B96" s="139"/>
      <c r="C96" s="139"/>
      <c r="D96" s="139"/>
      <c r="E96" s="139"/>
      <c r="F96" s="139"/>
      <c r="G96" s="139"/>
      <c r="H96" s="139"/>
      <c r="I96" s="139"/>
      <c r="J96" s="139"/>
    </row>
    <row r="97" spans="2:10">
      <c r="B97" s="139"/>
      <c r="C97" s="139"/>
      <c r="D97" s="139"/>
      <c r="E97" s="139"/>
      <c r="F97" s="139"/>
      <c r="G97" s="139"/>
      <c r="H97" s="139"/>
      <c r="I97" s="139"/>
      <c r="J97" s="139"/>
    </row>
    <row r="98" spans="2:10">
      <c r="B98" s="139"/>
      <c r="C98" s="139"/>
      <c r="D98" s="139"/>
      <c r="E98" s="139"/>
      <c r="F98" s="139"/>
      <c r="G98" s="139"/>
      <c r="H98" s="139"/>
      <c r="I98" s="139"/>
      <c r="J98" s="139"/>
    </row>
    <row r="99" spans="2:10">
      <c r="B99" s="139"/>
      <c r="C99" s="139"/>
      <c r="D99" s="139"/>
      <c r="E99" s="139"/>
      <c r="F99" s="139"/>
      <c r="G99" s="139"/>
      <c r="H99" s="139"/>
      <c r="I99" s="139"/>
      <c r="J99" s="139"/>
    </row>
    <row r="100" spans="2:10">
      <c r="B100" s="139"/>
      <c r="C100" s="139"/>
      <c r="D100" s="139"/>
      <c r="E100" s="139"/>
      <c r="F100" s="139"/>
      <c r="G100" s="139"/>
      <c r="H100" s="139"/>
      <c r="I100" s="139"/>
      <c r="J100" s="139"/>
    </row>
    <row r="101" spans="2:10">
      <c r="B101" s="139"/>
      <c r="C101" s="139"/>
      <c r="D101" s="139"/>
      <c r="E101" s="139"/>
      <c r="F101" s="139"/>
      <c r="G101" s="139"/>
      <c r="H101" s="139"/>
      <c r="I101" s="139"/>
      <c r="J101" s="139"/>
    </row>
    <row r="102" spans="2:10">
      <c r="B102" s="139"/>
      <c r="C102" s="139"/>
      <c r="D102" s="139"/>
      <c r="E102" s="139"/>
      <c r="F102" s="139"/>
      <c r="G102" s="139"/>
      <c r="H102" s="139"/>
      <c r="I102" s="139"/>
      <c r="J102" s="139"/>
    </row>
    <row r="103" spans="2:10">
      <c r="B103" s="139"/>
      <c r="C103" s="139"/>
      <c r="D103" s="139"/>
      <c r="E103" s="139"/>
      <c r="F103" s="139"/>
      <c r="G103" s="139"/>
      <c r="H103" s="139"/>
      <c r="I103" s="139"/>
      <c r="J103" s="139"/>
    </row>
    <row r="104" spans="2:10">
      <c r="B104" s="139"/>
      <c r="C104" s="139"/>
      <c r="D104" s="139"/>
      <c r="E104" s="139"/>
      <c r="F104" s="139"/>
      <c r="G104" s="139"/>
      <c r="H104" s="139"/>
      <c r="I104" s="139"/>
      <c r="J104" s="139"/>
    </row>
    <row r="105" spans="2:10">
      <c r="B105" s="139"/>
      <c r="C105" s="139"/>
      <c r="D105" s="139"/>
      <c r="E105" s="139"/>
      <c r="F105" s="139"/>
      <c r="G105" s="139"/>
      <c r="H105" s="139"/>
      <c r="I105" s="139"/>
      <c r="J105" s="139"/>
    </row>
    <row r="106" spans="2:10">
      <c r="B106" s="139"/>
      <c r="C106" s="139"/>
      <c r="D106" s="139"/>
      <c r="E106" s="139"/>
      <c r="F106" s="139"/>
      <c r="G106" s="139"/>
      <c r="H106" s="139"/>
      <c r="I106" s="139"/>
      <c r="J106" s="139"/>
    </row>
  </sheetData>
  <mergeCells count="3">
    <mergeCell ref="B1:J1"/>
    <mergeCell ref="B3:J3"/>
    <mergeCell ref="B5:J5"/>
  </mergeCells>
  <pageMargins left="0.28000000000000003" right="0.23" top="0.34" bottom="0.32" header="0.2" footer="0.22"/>
  <pageSetup paperSize="9" scale="9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F34"/>
  <sheetViews>
    <sheetView view="pageBreakPreview" topLeftCell="I13" zoomScaleNormal="100" zoomScaleSheetLayoutView="100" workbookViewId="0">
      <selection activeCell="AA35" sqref="AA35"/>
    </sheetView>
  </sheetViews>
  <sheetFormatPr baseColWidth="10" defaultRowHeight="15"/>
  <cols>
    <col min="1" max="1" width="4" customWidth="1"/>
    <col min="2" max="2" width="13.85546875" customWidth="1"/>
    <col min="3" max="3" width="17.5703125" customWidth="1"/>
    <col min="5" max="5" width="15.7109375" hidden="1" customWidth="1"/>
    <col min="6" max="6" width="13.85546875" hidden="1" customWidth="1"/>
    <col min="7" max="7" width="7.140625" customWidth="1"/>
    <col min="8" max="8" width="0" hidden="1" customWidth="1"/>
    <col min="9" max="9" width="7.140625" customWidth="1"/>
    <col min="10" max="10" width="0" hidden="1" customWidth="1"/>
    <col min="11" max="11" width="7.140625" customWidth="1"/>
    <col min="12" max="12" width="0" hidden="1" customWidth="1"/>
    <col min="13" max="13" width="7.140625" customWidth="1"/>
    <col min="14" max="14" width="0" hidden="1" customWidth="1"/>
    <col min="15" max="15" width="7.140625" customWidth="1"/>
    <col min="16" max="16" width="0" hidden="1" customWidth="1"/>
    <col min="17" max="17" width="7.140625" customWidth="1"/>
    <col min="18" max="18" width="0" hidden="1" customWidth="1"/>
    <col min="19" max="19" width="7.140625" customWidth="1"/>
    <col min="20" max="20" width="0" hidden="1" customWidth="1"/>
    <col min="21" max="21" width="8" customWidth="1"/>
    <col min="22" max="22" width="0.85546875" hidden="1" customWidth="1"/>
    <col min="23" max="23" width="8" customWidth="1"/>
    <col min="24" max="24" width="0" hidden="1" customWidth="1"/>
    <col min="25" max="25" width="8.28515625" customWidth="1"/>
    <col min="26" max="26" width="0" hidden="1" customWidth="1"/>
    <col min="27" max="27" width="8.28515625" customWidth="1"/>
    <col min="28" max="28" width="0" hidden="1" customWidth="1"/>
    <col min="29" max="29" width="7.140625" customWidth="1"/>
    <col min="30" max="30" width="4" customWidth="1"/>
    <col min="31" max="31" width="14.42578125" hidden="1" customWidth="1"/>
    <col min="32" max="32" width="7.140625" customWidth="1"/>
    <col min="33" max="33" width="11.42578125" hidden="1" customWidth="1"/>
    <col min="34" max="34" width="7.140625" customWidth="1"/>
    <col min="35" max="35" width="11.42578125" hidden="1" customWidth="1"/>
    <col min="36" max="36" width="7.140625" customWidth="1"/>
    <col min="37" max="37" width="11.42578125" hidden="1" customWidth="1"/>
    <col min="38" max="38" width="7.140625" customWidth="1"/>
    <col min="39" max="39" width="11.42578125" hidden="1" customWidth="1"/>
    <col min="40" max="40" width="7.140625" customWidth="1"/>
    <col min="41" max="41" width="11.42578125" hidden="1" customWidth="1"/>
    <col min="42" max="42" width="7.140625" customWidth="1"/>
    <col min="43" max="43" width="11.42578125" hidden="1" customWidth="1"/>
    <col min="44" max="44" width="7.140625" customWidth="1"/>
    <col min="45" max="45" width="11.42578125" hidden="1" customWidth="1"/>
    <col min="46" max="46" width="7.140625" customWidth="1"/>
    <col min="47" max="47" width="11.42578125" hidden="1" customWidth="1"/>
    <col min="48" max="48" width="7.140625" customWidth="1"/>
    <col min="49" max="49" width="11.42578125" hidden="1" customWidth="1"/>
    <col min="50" max="50" width="7.140625" customWidth="1"/>
    <col min="51" max="51" width="11.42578125" hidden="1" customWidth="1"/>
    <col min="52" max="52" width="7.140625" customWidth="1"/>
    <col min="53" max="53" width="11.42578125" hidden="1" customWidth="1"/>
    <col min="54" max="54" width="7.140625" customWidth="1"/>
    <col min="55" max="55" width="4.7109375" hidden="1" customWidth="1"/>
    <col min="56" max="56" width="13.7109375" customWidth="1"/>
  </cols>
  <sheetData>
    <row r="1" spans="1:58" s="158" customFormat="1" ht="18.75">
      <c r="K1" s="219" t="s">
        <v>166</v>
      </c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F1" s="311"/>
    </row>
    <row r="2" spans="1:58" s="158" customFormat="1" ht="18.75">
      <c r="A2" s="138"/>
      <c r="B2" s="138"/>
      <c r="C2" s="138"/>
      <c r="I2" s="158" t="s">
        <v>32</v>
      </c>
      <c r="M2" s="219"/>
      <c r="N2" s="219"/>
      <c r="O2" s="219"/>
      <c r="P2" s="219"/>
      <c r="Q2" s="219"/>
      <c r="R2" s="219"/>
      <c r="S2" s="312"/>
      <c r="T2" s="312"/>
      <c r="AF2" s="312"/>
      <c r="AG2" s="312"/>
      <c r="AH2" s="312"/>
      <c r="AI2" s="312"/>
      <c r="AJ2" s="312"/>
      <c r="AK2" s="312"/>
      <c r="AL2" s="312"/>
      <c r="AM2" s="312"/>
      <c r="AN2" s="312"/>
      <c r="AP2" s="312"/>
      <c r="AQ2" s="312"/>
      <c r="AR2" s="312"/>
      <c r="AS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1"/>
    </row>
    <row r="3" spans="1:58" s="158" customFormat="1" ht="18.75">
      <c r="A3" s="138"/>
      <c r="B3" s="138"/>
      <c r="C3" s="138"/>
      <c r="K3" s="219" t="s">
        <v>171</v>
      </c>
      <c r="AG3" s="312"/>
      <c r="AH3" s="312"/>
      <c r="AI3" s="312"/>
      <c r="AJ3" s="312"/>
      <c r="AK3" s="312"/>
      <c r="AL3" s="312"/>
      <c r="AM3" s="312"/>
      <c r="AN3" s="312"/>
      <c r="AP3" s="219"/>
      <c r="AQ3" s="219"/>
      <c r="AR3" s="219"/>
      <c r="AS3" s="219"/>
      <c r="AU3" s="219"/>
      <c r="AV3" s="219"/>
      <c r="AW3" s="219"/>
      <c r="AX3" s="219"/>
      <c r="AY3" s="219"/>
      <c r="AZ3" s="219"/>
      <c r="BA3" s="219"/>
      <c r="BB3" s="219"/>
      <c r="BC3" s="219"/>
      <c r="BD3" s="219"/>
      <c r="BE3" s="219"/>
      <c r="BF3" s="311"/>
    </row>
    <row r="4" spans="1:58" s="158" customFormat="1" ht="18.75">
      <c r="A4" s="219" t="s">
        <v>60</v>
      </c>
      <c r="AP4" s="219"/>
      <c r="AQ4" s="219"/>
      <c r="AR4" s="219"/>
      <c r="AS4" s="219"/>
      <c r="AT4" s="219"/>
      <c r="AU4" s="219"/>
      <c r="AV4" s="219"/>
      <c r="AW4" s="219"/>
      <c r="AX4" s="219"/>
      <c r="AY4" s="219"/>
      <c r="AZ4" s="219"/>
      <c r="BA4" s="219"/>
      <c r="BB4" s="219"/>
      <c r="BC4" s="219"/>
      <c r="BD4" s="219"/>
      <c r="BE4" s="219"/>
      <c r="BF4" s="311"/>
    </row>
    <row r="5" spans="1:58" s="158" customFormat="1" ht="18.75" customHeight="1">
      <c r="A5" s="219" t="s">
        <v>34</v>
      </c>
      <c r="B5" s="219"/>
      <c r="C5" s="312"/>
      <c r="P5" s="311"/>
      <c r="Q5" s="311"/>
      <c r="R5" s="311"/>
      <c r="S5" s="311"/>
      <c r="T5" s="311"/>
      <c r="U5" s="311"/>
      <c r="V5" s="311"/>
      <c r="W5" s="311"/>
      <c r="X5" s="311"/>
      <c r="Y5" s="312"/>
      <c r="Z5" s="312"/>
      <c r="AA5" s="138"/>
      <c r="AB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311"/>
    </row>
    <row r="6" spans="1:58" s="158" customFormat="1" ht="18.75">
      <c r="A6" s="219" t="s">
        <v>317</v>
      </c>
      <c r="B6" s="219"/>
      <c r="C6" s="219"/>
      <c r="D6" s="312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311"/>
    </row>
    <row r="7" spans="1:58" s="2" customFormat="1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BB7" s="7"/>
      <c r="BC7" s="7"/>
      <c r="BD7" s="7"/>
      <c r="BE7" s="7"/>
      <c r="BF7" s="205"/>
    </row>
    <row r="8" spans="1:58" s="2" customFormat="1" ht="21.75">
      <c r="C8" s="367" t="s">
        <v>354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248"/>
      <c r="AX8" s="248"/>
      <c r="AY8" s="248"/>
      <c r="AZ8" s="248"/>
      <c r="BA8" s="248"/>
      <c r="BB8" s="248"/>
      <c r="BC8" s="248"/>
      <c r="BD8" s="248"/>
      <c r="BE8" s="248"/>
      <c r="BF8" s="248"/>
    </row>
    <row r="9" spans="1:58" s="2" customFormat="1"/>
    <row r="10" spans="1:58" s="2" customFormat="1" ht="22.5">
      <c r="A10" s="358" t="s">
        <v>68</v>
      </c>
      <c r="B10" s="358"/>
      <c r="C10" s="358"/>
      <c r="M10" s="321" t="s">
        <v>356</v>
      </c>
      <c r="N10" s="322"/>
      <c r="O10" s="322"/>
      <c r="P10" s="322"/>
      <c r="Q10" s="322"/>
      <c r="R10" s="322"/>
      <c r="S10" s="322"/>
    </row>
    <row r="11" spans="1:58" s="2" customFormat="1"/>
    <row r="12" spans="1:58" s="2" customFormat="1"/>
    <row r="13" spans="1:58" s="2" customFormat="1"/>
    <row r="16" spans="1:58" ht="27.75" customHeight="1">
      <c r="G16" s="370" t="s">
        <v>1</v>
      </c>
      <c r="H16" s="370"/>
      <c r="I16" s="370"/>
      <c r="J16" s="370"/>
      <c r="K16" s="370"/>
      <c r="L16" s="370"/>
      <c r="M16" s="370"/>
      <c r="N16" s="371"/>
      <c r="O16" s="371"/>
      <c r="P16" s="371"/>
      <c r="Q16" s="371"/>
      <c r="R16" s="371"/>
      <c r="S16" s="371"/>
      <c r="T16" s="371"/>
      <c r="U16" s="371"/>
      <c r="V16" s="371"/>
      <c r="W16" s="371"/>
      <c r="X16" s="371"/>
      <c r="Y16" s="371"/>
      <c r="Z16" s="371"/>
      <c r="AA16" s="371"/>
      <c r="AF16" s="370" t="s">
        <v>1</v>
      </c>
      <c r="AG16" s="370"/>
      <c r="AH16" s="370"/>
      <c r="AI16" s="370"/>
      <c r="AJ16" s="370"/>
      <c r="AK16" s="370"/>
      <c r="AL16" s="370"/>
      <c r="AM16" s="371"/>
      <c r="AN16" s="371"/>
      <c r="AO16" s="371"/>
      <c r="AP16" s="371"/>
      <c r="AQ16" s="371"/>
      <c r="AR16" s="371"/>
      <c r="AS16" s="371"/>
      <c r="AT16" s="371"/>
      <c r="AU16" s="371"/>
      <c r="AV16" s="371"/>
      <c r="AW16" s="371"/>
      <c r="AX16" s="371"/>
      <c r="AY16" s="371"/>
      <c r="AZ16" s="371"/>
    </row>
    <row r="17" spans="1:56" ht="27.75" customHeight="1" thickBot="1">
      <c r="G17" s="375" t="s">
        <v>77</v>
      </c>
      <c r="H17" s="375"/>
      <c r="I17" s="375"/>
      <c r="J17" s="375"/>
      <c r="K17" s="375"/>
      <c r="L17" s="375"/>
      <c r="M17" s="375"/>
      <c r="N17" s="375"/>
      <c r="O17" s="375" t="s">
        <v>76</v>
      </c>
      <c r="P17" s="375"/>
      <c r="Q17" s="375"/>
      <c r="R17" s="375"/>
      <c r="S17" s="375"/>
      <c r="T17" s="375"/>
      <c r="U17" s="434" t="s">
        <v>75</v>
      </c>
      <c r="V17" s="435"/>
      <c r="W17" s="435"/>
      <c r="X17" s="436"/>
      <c r="Y17" s="376" t="s">
        <v>81</v>
      </c>
      <c r="Z17" s="377"/>
      <c r="AA17" s="377"/>
      <c r="AB17" s="378"/>
      <c r="AC17" s="135"/>
      <c r="AD17" s="32"/>
      <c r="AE17" s="2"/>
      <c r="AF17" s="372" t="s">
        <v>71</v>
      </c>
      <c r="AG17" s="373"/>
      <c r="AH17" s="373"/>
      <c r="AI17" s="373"/>
      <c r="AJ17" s="373"/>
      <c r="AK17" s="373"/>
      <c r="AL17" s="374"/>
      <c r="AM17" s="369" t="s">
        <v>72</v>
      </c>
      <c r="AN17" s="369"/>
      <c r="AO17" s="369"/>
      <c r="AP17" s="369"/>
      <c r="AQ17" s="369"/>
      <c r="AR17" s="369"/>
      <c r="AS17" s="369" t="s">
        <v>73</v>
      </c>
      <c r="AT17" s="369"/>
      <c r="AU17" s="369"/>
      <c r="AV17" s="369"/>
      <c r="AW17" s="369" t="s">
        <v>74</v>
      </c>
      <c r="AX17" s="369"/>
      <c r="AY17" s="369"/>
      <c r="AZ17" s="369"/>
    </row>
    <row r="18" spans="1:56" ht="32.25" customHeight="1" thickBot="1">
      <c r="A18" s="194" t="s">
        <v>3</v>
      </c>
      <c r="B18" s="194" t="s">
        <v>38</v>
      </c>
      <c r="C18" s="194" t="s">
        <v>4</v>
      </c>
      <c r="D18" s="194" t="s">
        <v>5</v>
      </c>
      <c r="E18" s="194" t="s">
        <v>69</v>
      </c>
      <c r="F18" s="195" t="s">
        <v>70</v>
      </c>
      <c r="G18" s="196" t="s">
        <v>6</v>
      </c>
      <c r="H18" s="197" t="s">
        <v>15</v>
      </c>
      <c r="I18" s="198" t="s">
        <v>7</v>
      </c>
      <c r="J18" s="199" t="s">
        <v>15</v>
      </c>
      <c r="K18" s="196" t="s">
        <v>8</v>
      </c>
      <c r="L18" s="197" t="s">
        <v>15</v>
      </c>
      <c r="M18" s="200" t="s">
        <v>9</v>
      </c>
      <c r="N18" s="201" t="s">
        <v>15</v>
      </c>
      <c r="O18" s="196" t="s">
        <v>10</v>
      </c>
      <c r="P18" s="197" t="s">
        <v>15</v>
      </c>
      <c r="Q18" s="198" t="s">
        <v>11</v>
      </c>
      <c r="R18" s="199" t="s">
        <v>15</v>
      </c>
      <c r="S18" s="196" t="s">
        <v>78</v>
      </c>
      <c r="T18" s="201" t="s">
        <v>15</v>
      </c>
      <c r="U18" s="202" t="s">
        <v>12</v>
      </c>
      <c r="V18" s="199" t="s">
        <v>15</v>
      </c>
      <c r="W18" s="196" t="s">
        <v>79</v>
      </c>
      <c r="X18" s="201" t="s">
        <v>15</v>
      </c>
      <c r="Y18" s="203" t="s">
        <v>13</v>
      </c>
      <c r="Z18" s="199" t="s">
        <v>15</v>
      </c>
      <c r="AA18" s="196" t="s">
        <v>80</v>
      </c>
      <c r="AB18" s="197" t="s">
        <v>15</v>
      </c>
      <c r="AC18" s="199" t="s">
        <v>14</v>
      </c>
      <c r="AD18" s="196" t="s">
        <v>15</v>
      </c>
      <c r="AE18" s="207" t="s">
        <v>164</v>
      </c>
      <c r="AF18" s="204" t="s">
        <v>162</v>
      </c>
      <c r="AG18" s="161">
        <v>0</v>
      </c>
      <c r="AH18" s="161" t="s">
        <v>163</v>
      </c>
      <c r="AI18" s="161">
        <v>0</v>
      </c>
      <c r="AJ18" s="161" t="s">
        <v>16</v>
      </c>
      <c r="AK18" s="161">
        <v>0</v>
      </c>
      <c r="AL18" s="161" t="s">
        <v>17</v>
      </c>
      <c r="AM18" s="161">
        <v>0</v>
      </c>
      <c r="AN18" s="161" t="s">
        <v>7</v>
      </c>
      <c r="AO18" s="161">
        <v>0</v>
      </c>
      <c r="AP18" s="161" t="s">
        <v>18</v>
      </c>
      <c r="AQ18" s="161">
        <v>0</v>
      </c>
      <c r="AR18" s="161" t="s">
        <v>19</v>
      </c>
      <c r="AS18" s="161">
        <v>0</v>
      </c>
      <c r="AT18" s="161" t="s">
        <v>12</v>
      </c>
      <c r="AU18" s="161">
        <v>0</v>
      </c>
      <c r="AV18" s="161" t="s">
        <v>20</v>
      </c>
      <c r="AW18" s="161">
        <v>0</v>
      </c>
      <c r="AX18" s="161" t="s">
        <v>21</v>
      </c>
      <c r="AY18" s="161">
        <v>0</v>
      </c>
      <c r="AZ18" s="161" t="s">
        <v>22</v>
      </c>
      <c r="BA18" s="161">
        <v>0</v>
      </c>
      <c r="BB18" s="194" t="s">
        <v>23</v>
      </c>
      <c r="BC18" s="194" t="s">
        <v>165</v>
      </c>
      <c r="BD18" s="207" t="s">
        <v>164</v>
      </c>
    </row>
    <row r="19" spans="1:56" ht="26.25" hidden="1" customHeight="1">
      <c r="A19" s="300">
        <v>1</v>
      </c>
      <c r="B19" s="298" t="s">
        <v>326</v>
      </c>
      <c r="C19" s="230" t="s">
        <v>327</v>
      </c>
      <c r="D19" s="230" t="s">
        <v>328</v>
      </c>
      <c r="E19" s="231" t="s">
        <v>329</v>
      </c>
      <c r="F19" s="231" t="s">
        <v>330</v>
      </c>
      <c r="G19" s="324">
        <v>9.1666666666666661</v>
      </c>
      <c r="H19" s="325">
        <v>0</v>
      </c>
      <c r="I19" s="326">
        <v>5.666666666666667</v>
      </c>
      <c r="J19" s="325">
        <v>0</v>
      </c>
      <c r="K19" s="326">
        <v>13</v>
      </c>
      <c r="L19" s="325">
        <v>6</v>
      </c>
      <c r="M19" s="327">
        <f>((G19*4)+(I19*4)+(K19*4))/12</f>
        <v>9.2777777777777768</v>
      </c>
      <c r="N19" s="328">
        <v>6</v>
      </c>
      <c r="O19" s="326">
        <v>10</v>
      </c>
      <c r="P19" s="325">
        <v>3</v>
      </c>
      <c r="Q19" s="326">
        <v>10</v>
      </c>
      <c r="R19" s="325">
        <v>3</v>
      </c>
      <c r="S19" s="327">
        <f>((O19*2)+(Q19*2))/4</f>
        <v>10</v>
      </c>
      <c r="T19" s="328">
        <v>6</v>
      </c>
      <c r="U19" s="326">
        <v>12</v>
      </c>
      <c r="V19" s="325">
        <v>3</v>
      </c>
      <c r="W19" s="329">
        <v>12</v>
      </c>
      <c r="X19" s="328">
        <v>3</v>
      </c>
      <c r="Y19" s="326">
        <v>11</v>
      </c>
      <c r="Z19" s="325">
        <v>3</v>
      </c>
      <c r="AA19" s="329">
        <f>Y19</f>
        <v>11</v>
      </c>
      <c r="AB19" s="325">
        <v>3</v>
      </c>
      <c r="AC19" s="327">
        <f>((M19*12)+(S19*4)+(W19*2)+(AA19*2))/20</f>
        <v>9.8666666666666654</v>
      </c>
      <c r="AD19" s="226">
        <f>IF(AC19&gt;=9.995,30,N19+T19+X19+AB19)</f>
        <v>18</v>
      </c>
      <c r="AE19" s="318" t="str">
        <f>IF(AC19&gt;=9.995,"Admis(e)","Rattrapage")</f>
        <v>Rattrapage</v>
      </c>
      <c r="AF19" s="235">
        <v>7.666666666666667</v>
      </c>
      <c r="AG19" s="234">
        <v>0</v>
      </c>
      <c r="AH19" s="235">
        <v>11</v>
      </c>
      <c r="AI19" s="234">
        <v>6</v>
      </c>
      <c r="AJ19" s="235">
        <v>10</v>
      </c>
      <c r="AK19" s="234">
        <v>6</v>
      </c>
      <c r="AL19" s="292">
        <v>9.5555555555555554</v>
      </c>
      <c r="AM19" s="234">
        <v>12</v>
      </c>
      <c r="AN19" s="235">
        <v>10</v>
      </c>
      <c r="AO19" s="234">
        <v>3</v>
      </c>
      <c r="AP19" s="235">
        <v>12</v>
      </c>
      <c r="AQ19" s="234">
        <v>3</v>
      </c>
      <c r="AR19" s="292">
        <v>11</v>
      </c>
      <c r="AS19" s="234">
        <v>6</v>
      </c>
      <c r="AT19" s="235">
        <v>12</v>
      </c>
      <c r="AU19" s="234">
        <v>3</v>
      </c>
      <c r="AV19" s="292">
        <v>12</v>
      </c>
      <c r="AW19" s="234">
        <v>3</v>
      </c>
      <c r="AX19" s="235">
        <v>13.5</v>
      </c>
      <c r="AY19" s="234">
        <v>3</v>
      </c>
      <c r="AZ19" s="292">
        <v>13.5</v>
      </c>
      <c r="BA19" s="294">
        <v>3</v>
      </c>
      <c r="BB19" s="295">
        <v>10.483333333333333</v>
      </c>
      <c r="BC19" s="244">
        <f ca="1">AD19+BC19</f>
        <v>0</v>
      </c>
      <c r="BD19" s="224" t="s">
        <v>352</v>
      </c>
    </row>
    <row r="20" spans="1:56" s="2" customFormat="1" ht="26.25" customHeight="1">
      <c r="A20" s="301">
        <v>1</v>
      </c>
      <c r="B20" s="302" t="s">
        <v>326</v>
      </c>
      <c r="C20" s="303" t="s">
        <v>327</v>
      </c>
      <c r="D20" s="303" t="s">
        <v>328</v>
      </c>
      <c r="E20" s="304" t="s">
        <v>329</v>
      </c>
      <c r="F20" s="304" t="s">
        <v>330</v>
      </c>
      <c r="G20" s="330">
        <v>10.5</v>
      </c>
      <c r="H20" s="331"/>
      <c r="I20" s="332">
        <v>6.5</v>
      </c>
      <c r="J20" s="331"/>
      <c r="K20" s="332">
        <v>13</v>
      </c>
      <c r="L20" s="331"/>
      <c r="M20" s="333">
        <f t="shared" ref="M20:M30" si="0">((G20*4)+(I20*4)+(K20*4))/12</f>
        <v>10</v>
      </c>
      <c r="N20" s="334"/>
      <c r="O20" s="332">
        <v>10</v>
      </c>
      <c r="P20" s="331">
        <v>3</v>
      </c>
      <c r="Q20" s="332">
        <v>10</v>
      </c>
      <c r="R20" s="331">
        <v>3</v>
      </c>
      <c r="S20" s="333">
        <f t="shared" ref="S20:S30" si="1">((O20*2)+(Q20*2))/4</f>
        <v>10</v>
      </c>
      <c r="T20" s="334"/>
      <c r="U20" s="332">
        <v>12</v>
      </c>
      <c r="V20" s="331">
        <v>3</v>
      </c>
      <c r="W20" s="332">
        <v>12</v>
      </c>
      <c r="X20" s="334">
        <v>3</v>
      </c>
      <c r="Y20" s="332">
        <v>11</v>
      </c>
      <c r="Z20" s="331">
        <v>3</v>
      </c>
      <c r="AA20" s="332">
        <f t="shared" ref="AA20:AA30" si="2">Y20</f>
        <v>11</v>
      </c>
      <c r="AB20" s="331"/>
      <c r="AC20" s="333">
        <f t="shared" ref="AC20:AC30" si="3">((M20*12)+(S20*4)+(W20*2)+(AA20*2))/20</f>
        <v>10.3</v>
      </c>
      <c r="AD20" s="305">
        <f t="shared" ref="AD20:AD30" si="4">IF(AC20&gt;=9.995,30,N20+T20+X20+AB20)</f>
        <v>30</v>
      </c>
      <c r="AE20" s="323" t="str">
        <f t="shared" ref="AE20:AE30" si="5">IF(AC20&gt;=9.995,"Admis(e)","Rattrapage")</f>
        <v>Admis(e)</v>
      </c>
      <c r="AF20" s="306">
        <v>7.666666666666667</v>
      </c>
      <c r="AG20" s="307">
        <v>0</v>
      </c>
      <c r="AH20" s="306">
        <v>11</v>
      </c>
      <c r="AI20" s="307">
        <v>6</v>
      </c>
      <c r="AJ20" s="306">
        <v>10</v>
      </c>
      <c r="AK20" s="307">
        <v>6</v>
      </c>
      <c r="AL20" s="306">
        <v>9.5555555555555554</v>
      </c>
      <c r="AM20" s="307">
        <v>12</v>
      </c>
      <c r="AN20" s="306">
        <v>10</v>
      </c>
      <c r="AO20" s="307">
        <v>3</v>
      </c>
      <c r="AP20" s="306">
        <v>12</v>
      </c>
      <c r="AQ20" s="307">
        <v>3</v>
      </c>
      <c r="AR20" s="306">
        <v>11</v>
      </c>
      <c r="AS20" s="307">
        <v>6</v>
      </c>
      <c r="AT20" s="306">
        <v>12</v>
      </c>
      <c r="AU20" s="307">
        <v>3</v>
      </c>
      <c r="AV20" s="306">
        <v>12</v>
      </c>
      <c r="AW20" s="307">
        <v>3</v>
      </c>
      <c r="AX20" s="306">
        <v>13.5</v>
      </c>
      <c r="AY20" s="307">
        <v>3</v>
      </c>
      <c r="AZ20" s="306">
        <v>13.5</v>
      </c>
      <c r="BA20" s="307">
        <v>3</v>
      </c>
      <c r="BB20" s="308">
        <v>10.483333333333333</v>
      </c>
      <c r="BC20" s="309"/>
      <c r="BD20" s="310" t="str">
        <f>IF(AND(AC20&gt;=9.995,BB20&gt;=9.995),"Admis(e)","Rattrapage")</f>
        <v>Admis(e)</v>
      </c>
    </row>
    <row r="21" spans="1:56" ht="26.25" hidden="1" customHeight="1">
      <c r="A21" s="300">
        <v>3</v>
      </c>
      <c r="B21" s="298" t="s">
        <v>331</v>
      </c>
      <c r="C21" s="230" t="s">
        <v>332</v>
      </c>
      <c r="D21" s="230" t="s">
        <v>333</v>
      </c>
      <c r="E21" s="231" t="s">
        <v>334</v>
      </c>
      <c r="F21" s="231" t="s">
        <v>320</v>
      </c>
      <c r="G21" s="324">
        <v>12</v>
      </c>
      <c r="H21" s="325">
        <v>6</v>
      </c>
      <c r="I21" s="326">
        <v>5.666666666666667</v>
      </c>
      <c r="J21" s="325">
        <v>0</v>
      </c>
      <c r="K21" s="326">
        <v>10.333333333333334</v>
      </c>
      <c r="L21" s="325">
        <v>6</v>
      </c>
      <c r="M21" s="327">
        <f t="shared" si="0"/>
        <v>9.3333333333333339</v>
      </c>
      <c r="N21" s="328">
        <v>12</v>
      </c>
      <c r="O21" s="326">
        <v>8.5</v>
      </c>
      <c r="P21" s="325">
        <v>0</v>
      </c>
      <c r="Q21" s="326">
        <v>10</v>
      </c>
      <c r="R21" s="325">
        <v>3</v>
      </c>
      <c r="S21" s="327">
        <f t="shared" si="1"/>
        <v>9.25</v>
      </c>
      <c r="T21" s="328">
        <v>3</v>
      </c>
      <c r="U21" s="326">
        <v>11.5</v>
      </c>
      <c r="V21" s="325">
        <v>3</v>
      </c>
      <c r="W21" s="329">
        <v>11.5</v>
      </c>
      <c r="X21" s="328">
        <v>3</v>
      </c>
      <c r="Y21" s="326">
        <v>8.5</v>
      </c>
      <c r="Z21" s="325">
        <v>0</v>
      </c>
      <c r="AA21" s="329">
        <f t="shared" si="2"/>
        <v>8.5</v>
      </c>
      <c r="AB21" s="325">
        <v>0</v>
      </c>
      <c r="AC21" s="327">
        <f t="shared" si="3"/>
        <v>9.4499999999999993</v>
      </c>
      <c r="AD21" s="226">
        <f t="shared" si="4"/>
        <v>18</v>
      </c>
      <c r="AE21" s="318" t="str">
        <f t="shared" si="5"/>
        <v>Rattrapage</v>
      </c>
      <c r="AF21" s="235">
        <v>8.5</v>
      </c>
      <c r="AG21" s="234">
        <v>0</v>
      </c>
      <c r="AH21" s="235">
        <v>11</v>
      </c>
      <c r="AI21" s="234">
        <v>6</v>
      </c>
      <c r="AJ21" s="235">
        <v>10.666666666666666</v>
      </c>
      <c r="AK21" s="234">
        <v>6</v>
      </c>
      <c r="AL21" s="292">
        <v>10.055555555555555</v>
      </c>
      <c r="AM21" s="234">
        <v>18</v>
      </c>
      <c r="AN21" s="235">
        <v>12</v>
      </c>
      <c r="AO21" s="234">
        <v>3</v>
      </c>
      <c r="AP21" s="235">
        <v>11</v>
      </c>
      <c r="AQ21" s="234">
        <v>3</v>
      </c>
      <c r="AR21" s="292">
        <v>11.5</v>
      </c>
      <c r="AS21" s="234">
        <v>6</v>
      </c>
      <c r="AT21" s="235">
        <v>11.5</v>
      </c>
      <c r="AU21" s="234">
        <v>3</v>
      </c>
      <c r="AV21" s="292">
        <v>11.5</v>
      </c>
      <c r="AW21" s="234">
        <v>3</v>
      </c>
      <c r="AX21" s="235">
        <v>13.5</v>
      </c>
      <c r="AY21" s="234">
        <v>3</v>
      </c>
      <c r="AZ21" s="292">
        <v>13.5</v>
      </c>
      <c r="BA21" s="294">
        <v>3</v>
      </c>
      <c r="BB21" s="295">
        <v>10.833333333333332</v>
      </c>
      <c r="BC21" s="238">
        <v>48</v>
      </c>
      <c r="BD21" s="224" t="s">
        <v>352</v>
      </c>
    </row>
    <row r="22" spans="1:56" s="2" customFormat="1" ht="26.25" customHeight="1">
      <c r="A22" s="300">
        <v>2</v>
      </c>
      <c r="B22" s="298" t="s">
        <v>331</v>
      </c>
      <c r="C22" s="230" t="s">
        <v>332</v>
      </c>
      <c r="D22" s="230" t="s">
        <v>333</v>
      </c>
      <c r="E22" s="231" t="s">
        <v>334</v>
      </c>
      <c r="F22" s="231" t="s">
        <v>320</v>
      </c>
      <c r="G22" s="324">
        <v>12</v>
      </c>
      <c r="H22" s="325"/>
      <c r="I22" s="326">
        <v>5.67</v>
      </c>
      <c r="J22" s="325"/>
      <c r="K22" s="326">
        <v>10.333333333333334</v>
      </c>
      <c r="L22" s="325"/>
      <c r="M22" s="327">
        <f t="shared" si="0"/>
        <v>9.3344444444444452</v>
      </c>
      <c r="N22" s="328"/>
      <c r="O22" s="326">
        <v>8.5</v>
      </c>
      <c r="P22" s="325"/>
      <c r="Q22" s="326">
        <v>10</v>
      </c>
      <c r="R22" s="325"/>
      <c r="S22" s="327">
        <f t="shared" si="1"/>
        <v>9.25</v>
      </c>
      <c r="T22" s="328"/>
      <c r="U22" s="326">
        <v>11.5</v>
      </c>
      <c r="V22" s="325">
        <v>3</v>
      </c>
      <c r="W22" s="329">
        <v>11.5</v>
      </c>
      <c r="X22" s="328"/>
      <c r="Y22" s="326">
        <v>10</v>
      </c>
      <c r="Z22" s="325"/>
      <c r="AA22" s="329">
        <f t="shared" si="2"/>
        <v>10</v>
      </c>
      <c r="AB22" s="325"/>
      <c r="AC22" s="327">
        <f t="shared" si="3"/>
        <v>9.6006666666666671</v>
      </c>
      <c r="AD22" s="226">
        <v>22</v>
      </c>
      <c r="AE22" s="318" t="str">
        <f t="shared" si="5"/>
        <v>Rattrapage</v>
      </c>
      <c r="AF22" s="290">
        <v>8.5</v>
      </c>
      <c r="AG22" s="291">
        <v>0</v>
      </c>
      <c r="AH22" s="290">
        <v>11</v>
      </c>
      <c r="AI22" s="291">
        <v>6</v>
      </c>
      <c r="AJ22" s="290">
        <v>10.666666666666666</v>
      </c>
      <c r="AK22" s="291">
        <v>6</v>
      </c>
      <c r="AL22" s="293">
        <v>10.055555555555555</v>
      </c>
      <c r="AM22" s="291">
        <v>18</v>
      </c>
      <c r="AN22" s="290">
        <v>12</v>
      </c>
      <c r="AO22" s="291">
        <v>3</v>
      </c>
      <c r="AP22" s="290">
        <v>11</v>
      </c>
      <c r="AQ22" s="291">
        <v>3</v>
      </c>
      <c r="AR22" s="293">
        <v>11.5</v>
      </c>
      <c r="AS22" s="291">
        <v>6</v>
      </c>
      <c r="AT22" s="290">
        <v>11.5</v>
      </c>
      <c r="AU22" s="291">
        <v>3</v>
      </c>
      <c r="AV22" s="293">
        <v>11.5</v>
      </c>
      <c r="AW22" s="291">
        <v>3</v>
      </c>
      <c r="AX22" s="290">
        <v>13.5</v>
      </c>
      <c r="AY22" s="291">
        <v>3</v>
      </c>
      <c r="AZ22" s="293">
        <v>13.5</v>
      </c>
      <c r="BA22" s="296">
        <v>3</v>
      </c>
      <c r="BB22" s="297">
        <v>10.833333333333332</v>
      </c>
      <c r="BC22" s="238"/>
      <c r="BD22" s="289" t="str">
        <f>IF(AND(AC22&gt;=9.995,BB22&gt;=9.995),"Admis(e)","Rattrapage")</f>
        <v>Rattrapage</v>
      </c>
    </row>
    <row r="23" spans="1:56" ht="26.25" hidden="1" customHeight="1">
      <c r="A23" s="300">
        <v>5</v>
      </c>
      <c r="B23" s="298" t="s">
        <v>335</v>
      </c>
      <c r="C23" s="230" t="s">
        <v>336</v>
      </c>
      <c r="D23" s="230" t="s">
        <v>337</v>
      </c>
      <c r="E23" s="231" t="s">
        <v>338</v>
      </c>
      <c r="F23" s="231" t="s">
        <v>26</v>
      </c>
      <c r="G23" s="324">
        <v>10.166666666666666</v>
      </c>
      <c r="H23" s="325">
        <v>6</v>
      </c>
      <c r="I23" s="326">
        <v>6.333333333333333</v>
      </c>
      <c r="J23" s="325">
        <v>0</v>
      </c>
      <c r="K23" s="326">
        <v>10.166666666666666</v>
      </c>
      <c r="L23" s="325">
        <v>6</v>
      </c>
      <c r="M23" s="327">
        <f t="shared" si="0"/>
        <v>8.8888888888888875</v>
      </c>
      <c r="N23" s="328">
        <v>12</v>
      </c>
      <c r="O23" s="326">
        <v>10</v>
      </c>
      <c r="P23" s="325">
        <v>3</v>
      </c>
      <c r="Q23" s="326">
        <v>10</v>
      </c>
      <c r="R23" s="325">
        <v>3</v>
      </c>
      <c r="S23" s="327">
        <f t="shared" si="1"/>
        <v>10</v>
      </c>
      <c r="T23" s="328">
        <v>6</v>
      </c>
      <c r="U23" s="326">
        <v>11.5</v>
      </c>
      <c r="V23" s="325">
        <v>3</v>
      </c>
      <c r="W23" s="329">
        <v>11.5</v>
      </c>
      <c r="X23" s="328">
        <v>3</v>
      </c>
      <c r="Y23" s="326">
        <v>7</v>
      </c>
      <c r="Z23" s="325">
        <v>0</v>
      </c>
      <c r="AA23" s="329">
        <f t="shared" si="2"/>
        <v>7</v>
      </c>
      <c r="AB23" s="325">
        <v>0</v>
      </c>
      <c r="AC23" s="327">
        <f t="shared" si="3"/>
        <v>9.1833333333333336</v>
      </c>
      <c r="AD23" s="226"/>
      <c r="AE23" s="318" t="str">
        <f t="shared" si="5"/>
        <v>Rattrapage</v>
      </c>
      <c r="AF23" s="235">
        <v>9.6666666666666661</v>
      </c>
      <c r="AG23" s="234">
        <v>0</v>
      </c>
      <c r="AH23" s="235">
        <v>11</v>
      </c>
      <c r="AI23" s="234">
        <v>6</v>
      </c>
      <c r="AJ23" s="235">
        <v>10.666666666666666</v>
      </c>
      <c r="AK23" s="234">
        <v>6</v>
      </c>
      <c r="AL23" s="292">
        <v>10.444444444444443</v>
      </c>
      <c r="AM23" s="234">
        <v>18</v>
      </c>
      <c r="AN23" s="235">
        <v>8.5</v>
      </c>
      <c r="AO23" s="234">
        <v>0</v>
      </c>
      <c r="AP23" s="235">
        <v>12</v>
      </c>
      <c r="AQ23" s="234">
        <v>3</v>
      </c>
      <c r="AR23" s="292">
        <v>10.25</v>
      </c>
      <c r="AS23" s="234">
        <v>6</v>
      </c>
      <c r="AT23" s="235">
        <v>11.5</v>
      </c>
      <c r="AU23" s="234">
        <v>3</v>
      </c>
      <c r="AV23" s="292">
        <v>11.5</v>
      </c>
      <c r="AW23" s="234">
        <v>3</v>
      </c>
      <c r="AX23" s="235">
        <v>12.5</v>
      </c>
      <c r="AY23" s="234">
        <v>3</v>
      </c>
      <c r="AZ23" s="292">
        <v>12.5</v>
      </c>
      <c r="BA23" s="294">
        <v>3</v>
      </c>
      <c r="BB23" s="295">
        <v>10.716666666666665</v>
      </c>
      <c r="BC23" s="238">
        <v>51</v>
      </c>
      <c r="BD23" s="224" t="s">
        <v>352</v>
      </c>
    </row>
    <row r="24" spans="1:56" s="2" customFormat="1" ht="26.25" customHeight="1">
      <c r="A24" s="300">
        <v>3</v>
      </c>
      <c r="B24" s="298" t="s">
        <v>335</v>
      </c>
      <c r="C24" s="230" t="s">
        <v>336</v>
      </c>
      <c r="D24" s="230" t="s">
        <v>337</v>
      </c>
      <c r="E24" s="231" t="s">
        <v>338</v>
      </c>
      <c r="F24" s="231" t="s">
        <v>26</v>
      </c>
      <c r="G24" s="324">
        <v>10.166666666666666</v>
      </c>
      <c r="H24" s="325"/>
      <c r="I24" s="326">
        <v>6.33</v>
      </c>
      <c r="J24" s="325"/>
      <c r="K24" s="326">
        <v>10.166666666666666</v>
      </c>
      <c r="L24" s="325"/>
      <c r="M24" s="327">
        <f t="shared" si="0"/>
        <v>8.887777777777778</v>
      </c>
      <c r="N24" s="328"/>
      <c r="O24" s="326">
        <v>10</v>
      </c>
      <c r="P24" s="325">
        <v>3</v>
      </c>
      <c r="Q24" s="326">
        <v>10</v>
      </c>
      <c r="R24" s="325">
        <v>3</v>
      </c>
      <c r="S24" s="327">
        <f t="shared" si="1"/>
        <v>10</v>
      </c>
      <c r="T24" s="328"/>
      <c r="U24" s="326">
        <v>11.5</v>
      </c>
      <c r="V24" s="325">
        <v>3</v>
      </c>
      <c r="W24" s="329">
        <v>11.5</v>
      </c>
      <c r="X24" s="328"/>
      <c r="Y24" s="326">
        <v>7</v>
      </c>
      <c r="Z24" s="325"/>
      <c r="AA24" s="329">
        <f t="shared" si="2"/>
        <v>7</v>
      </c>
      <c r="AB24" s="325"/>
      <c r="AC24" s="327">
        <f t="shared" si="3"/>
        <v>9.1826666666666661</v>
      </c>
      <c r="AD24" s="226">
        <v>18</v>
      </c>
      <c r="AE24" s="318" t="str">
        <f t="shared" si="5"/>
        <v>Rattrapage</v>
      </c>
      <c r="AF24" s="290">
        <v>9.6666666666666661</v>
      </c>
      <c r="AG24" s="291">
        <v>0</v>
      </c>
      <c r="AH24" s="290">
        <v>11</v>
      </c>
      <c r="AI24" s="291">
        <v>6</v>
      </c>
      <c r="AJ24" s="290">
        <v>10.666666666666666</v>
      </c>
      <c r="AK24" s="291">
        <v>6</v>
      </c>
      <c r="AL24" s="293">
        <v>10.444444444444443</v>
      </c>
      <c r="AM24" s="291">
        <v>18</v>
      </c>
      <c r="AN24" s="290">
        <v>8.5</v>
      </c>
      <c r="AO24" s="291">
        <v>0</v>
      </c>
      <c r="AP24" s="290">
        <v>12</v>
      </c>
      <c r="AQ24" s="291">
        <v>3</v>
      </c>
      <c r="AR24" s="293">
        <v>10.25</v>
      </c>
      <c r="AS24" s="291">
        <v>6</v>
      </c>
      <c r="AT24" s="290">
        <v>11.5</v>
      </c>
      <c r="AU24" s="291">
        <v>3</v>
      </c>
      <c r="AV24" s="293">
        <v>11.5</v>
      </c>
      <c r="AW24" s="291">
        <v>3</v>
      </c>
      <c r="AX24" s="290">
        <v>12.5</v>
      </c>
      <c r="AY24" s="291">
        <v>3</v>
      </c>
      <c r="AZ24" s="293">
        <v>12.5</v>
      </c>
      <c r="BA24" s="296">
        <v>3</v>
      </c>
      <c r="BB24" s="297">
        <v>10.716666666666665</v>
      </c>
      <c r="BC24" s="238"/>
      <c r="BD24" s="289" t="str">
        <f>IF(AND(AC24&gt;=9.995,BB24&gt;=9.995),"Admis(e)","Rattrapage")</f>
        <v>Rattrapage</v>
      </c>
    </row>
    <row r="25" spans="1:56" ht="26.25" hidden="1" customHeight="1">
      <c r="A25" s="300">
        <v>7</v>
      </c>
      <c r="B25" s="299" t="s">
        <v>339</v>
      </c>
      <c r="C25" s="228" t="s">
        <v>340</v>
      </c>
      <c r="D25" s="228" t="s">
        <v>341</v>
      </c>
      <c r="E25" s="227" t="s">
        <v>342</v>
      </c>
      <c r="F25" s="227" t="s">
        <v>343</v>
      </c>
      <c r="G25" s="324">
        <v>12.166666666666666</v>
      </c>
      <c r="H25" s="325">
        <v>6</v>
      </c>
      <c r="I25" s="326">
        <v>7.083333333333333</v>
      </c>
      <c r="J25" s="325">
        <v>0</v>
      </c>
      <c r="K25" s="326">
        <v>10</v>
      </c>
      <c r="L25" s="325">
        <v>6</v>
      </c>
      <c r="M25" s="327">
        <f>((G25*4)+(I25*4)+(K25*4))/12</f>
        <v>9.75</v>
      </c>
      <c r="N25" s="328">
        <v>12</v>
      </c>
      <c r="O25" s="326">
        <v>8</v>
      </c>
      <c r="P25" s="325">
        <v>0</v>
      </c>
      <c r="Q25" s="326">
        <v>12</v>
      </c>
      <c r="R25" s="325">
        <v>3</v>
      </c>
      <c r="S25" s="327">
        <f t="shared" si="1"/>
        <v>10</v>
      </c>
      <c r="T25" s="328">
        <v>6</v>
      </c>
      <c r="U25" s="326">
        <v>11.5</v>
      </c>
      <c r="V25" s="325">
        <v>3</v>
      </c>
      <c r="W25" s="329">
        <v>11.5</v>
      </c>
      <c r="X25" s="328">
        <v>3</v>
      </c>
      <c r="Y25" s="326">
        <v>4</v>
      </c>
      <c r="Z25" s="325">
        <v>0</v>
      </c>
      <c r="AA25" s="329">
        <f t="shared" si="2"/>
        <v>4</v>
      </c>
      <c r="AB25" s="325">
        <v>0</v>
      </c>
      <c r="AC25" s="327">
        <f t="shared" si="3"/>
        <v>9.4</v>
      </c>
      <c r="AD25" s="226"/>
      <c r="AE25" s="318" t="str">
        <f t="shared" si="5"/>
        <v>Rattrapage</v>
      </c>
      <c r="AF25" s="235">
        <v>8.6666666666666661</v>
      </c>
      <c r="AG25" s="234">
        <v>0</v>
      </c>
      <c r="AH25" s="235">
        <v>13.333333333333334</v>
      </c>
      <c r="AI25" s="234">
        <v>6</v>
      </c>
      <c r="AJ25" s="235">
        <v>10.333333333333334</v>
      </c>
      <c r="AK25" s="234">
        <v>6</v>
      </c>
      <c r="AL25" s="292">
        <v>10.777777777777779</v>
      </c>
      <c r="AM25" s="234">
        <v>18</v>
      </c>
      <c r="AN25" s="235">
        <v>5</v>
      </c>
      <c r="AO25" s="234">
        <v>0</v>
      </c>
      <c r="AP25" s="235">
        <v>10</v>
      </c>
      <c r="AQ25" s="234">
        <v>3</v>
      </c>
      <c r="AR25" s="292">
        <v>7.5</v>
      </c>
      <c r="AS25" s="234">
        <v>3</v>
      </c>
      <c r="AT25" s="235">
        <v>10.5</v>
      </c>
      <c r="AU25" s="234">
        <v>3</v>
      </c>
      <c r="AV25" s="292">
        <v>10.5</v>
      </c>
      <c r="AW25" s="234">
        <v>3</v>
      </c>
      <c r="AX25" s="235">
        <v>10.5</v>
      </c>
      <c r="AY25" s="234">
        <v>3</v>
      </c>
      <c r="AZ25" s="292">
        <v>10.5</v>
      </c>
      <c r="BA25" s="294">
        <v>3</v>
      </c>
      <c r="BB25" s="295">
        <v>10.066666666666666</v>
      </c>
      <c r="BC25" s="238">
        <v>51</v>
      </c>
      <c r="BD25" s="224" t="s">
        <v>352</v>
      </c>
    </row>
    <row r="26" spans="1:56" s="2" customFormat="1" ht="26.25" customHeight="1">
      <c r="A26" s="300">
        <v>4</v>
      </c>
      <c r="B26" s="299" t="s">
        <v>339</v>
      </c>
      <c r="C26" s="228" t="s">
        <v>340</v>
      </c>
      <c r="D26" s="228" t="s">
        <v>341</v>
      </c>
      <c r="E26" s="227" t="s">
        <v>342</v>
      </c>
      <c r="F26" s="227" t="s">
        <v>343</v>
      </c>
      <c r="G26" s="324">
        <v>12.166666666666666</v>
      </c>
      <c r="H26" s="325"/>
      <c r="I26" s="326">
        <v>7.08</v>
      </c>
      <c r="J26" s="325"/>
      <c r="K26" s="326">
        <v>10</v>
      </c>
      <c r="L26" s="325"/>
      <c r="M26" s="327">
        <f t="shared" si="0"/>
        <v>9.7488888888888887</v>
      </c>
      <c r="N26" s="328"/>
      <c r="O26" s="326">
        <v>8</v>
      </c>
      <c r="P26" s="325">
        <v>0</v>
      </c>
      <c r="Q26" s="326">
        <v>12</v>
      </c>
      <c r="R26" s="325">
        <v>3</v>
      </c>
      <c r="S26" s="327">
        <f t="shared" si="1"/>
        <v>10</v>
      </c>
      <c r="T26" s="328"/>
      <c r="U26" s="326">
        <v>11.5</v>
      </c>
      <c r="V26" s="325">
        <v>3</v>
      </c>
      <c r="W26" s="329">
        <v>11.5</v>
      </c>
      <c r="X26" s="328"/>
      <c r="Y26" s="326">
        <v>4</v>
      </c>
      <c r="Z26" s="325"/>
      <c r="AA26" s="329">
        <f t="shared" si="2"/>
        <v>4</v>
      </c>
      <c r="AB26" s="325"/>
      <c r="AC26" s="327">
        <f t="shared" si="3"/>
        <v>9.3993333333333347</v>
      </c>
      <c r="AD26" s="226">
        <v>20</v>
      </c>
      <c r="AE26" s="318" t="str">
        <f t="shared" si="5"/>
        <v>Rattrapage</v>
      </c>
      <c r="AF26" s="290">
        <v>8.6666666666666661</v>
      </c>
      <c r="AG26" s="291">
        <v>0</v>
      </c>
      <c r="AH26" s="290">
        <v>13.333333333333334</v>
      </c>
      <c r="AI26" s="291">
        <v>6</v>
      </c>
      <c r="AJ26" s="290">
        <v>10.333333333333334</v>
      </c>
      <c r="AK26" s="291">
        <v>6</v>
      </c>
      <c r="AL26" s="293">
        <v>10.777777777777779</v>
      </c>
      <c r="AM26" s="291">
        <v>18</v>
      </c>
      <c r="AN26" s="290">
        <v>5</v>
      </c>
      <c r="AO26" s="291">
        <v>0</v>
      </c>
      <c r="AP26" s="290">
        <v>10</v>
      </c>
      <c r="AQ26" s="291">
        <v>3</v>
      </c>
      <c r="AR26" s="293">
        <v>7.5</v>
      </c>
      <c r="AS26" s="291">
        <v>3</v>
      </c>
      <c r="AT26" s="290">
        <v>10.5</v>
      </c>
      <c r="AU26" s="291">
        <v>3</v>
      </c>
      <c r="AV26" s="293">
        <v>10.5</v>
      </c>
      <c r="AW26" s="291">
        <v>3</v>
      </c>
      <c r="AX26" s="290">
        <v>10.5</v>
      </c>
      <c r="AY26" s="291">
        <v>3</v>
      </c>
      <c r="AZ26" s="293">
        <v>10.5</v>
      </c>
      <c r="BA26" s="296">
        <v>3</v>
      </c>
      <c r="BB26" s="297">
        <v>10.066666666666666</v>
      </c>
      <c r="BC26" s="238"/>
      <c r="BD26" s="289" t="str">
        <f>IF(AND(AC26&gt;=9.995,BB26&gt;=9.995),"Admis(e)","Rattrapage")</f>
        <v>Rattrapage</v>
      </c>
    </row>
    <row r="27" spans="1:56" ht="26.25" hidden="1" customHeight="1">
      <c r="A27" s="300">
        <v>9</v>
      </c>
      <c r="B27" s="299" t="s">
        <v>344</v>
      </c>
      <c r="C27" s="228" t="s">
        <v>345</v>
      </c>
      <c r="D27" s="228" t="s">
        <v>346</v>
      </c>
      <c r="E27" s="227" t="s">
        <v>347</v>
      </c>
      <c r="F27" s="227" t="s">
        <v>193</v>
      </c>
      <c r="G27" s="324">
        <v>10.666666666666666</v>
      </c>
      <c r="H27" s="325">
        <v>6</v>
      </c>
      <c r="I27" s="326">
        <v>7.583333333333333</v>
      </c>
      <c r="J27" s="325">
        <v>0</v>
      </c>
      <c r="K27" s="326">
        <v>10.666666666666666</v>
      </c>
      <c r="L27" s="325">
        <v>6</v>
      </c>
      <c r="M27" s="327">
        <f t="shared" si="0"/>
        <v>9.6388888888888875</v>
      </c>
      <c r="N27" s="328">
        <v>12</v>
      </c>
      <c r="O27" s="326">
        <v>10</v>
      </c>
      <c r="P27" s="325">
        <v>3</v>
      </c>
      <c r="Q27" s="326">
        <v>12</v>
      </c>
      <c r="R27" s="325">
        <v>3</v>
      </c>
      <c r="S27" s="327">
        <f t="shared" si="1"/>
        <v>11</v>
      </c>
      <c r="T27" s="328">
        <v>6</v>
      </c>
      <c r="U27" s="326">
        <v>11.5</v>
      </c>
      <c r="V27" s="325">
        <v>3</v>
      </c>
      <c r="W27" s="329">
        <v>11.5</v>
      </c>
      <c r="X27" s="328">
        <v>3</v>
      </c>
      <c r="Y27" s="326">
        <v>7</v>
      </c>
      <c r="Z27" s="325">
        <v>0</v>
      </c>
      <c r="AA27" s="329">
        <f t="shared" si="2"/>
        <v>7</v>
      </c>
      <c r="AB27" s="325">
        <v>0</v>
      </c>
      <c r="AC27" s="327">
        <f t="shared" si="3"/>
        <v>9.8333333333333321</v>
      </c>
      <c r="AD27" s="226">
        <f t="shared" si="4"/>
        <v>21</v>
      </c>
      <c r="AE27" s="318" t="str">
        <f t="shared" si="5"/>
        <v>Rattrapage</v>
      </c>
      <c r="AF27" s="235">
        <v>12.166666666666666</v>
      </c>
      <c r="AG27" s="234">
        <v>6</v>
      </c>
      <c r="AH27" s="235">
        <v>9.5</v>
      </c>
      <c r="AI27" s="234">
        <v>0</v>
      </c>
      <c r="AJ27" s="235">
        <v>12.166666666666666</v>
      </c>
      <c r="AK27" s="234">
        <v>6</v>
      </c>
      <c r="AL27" s="292">
        <v>11.277777777777777</v>
      </c>
      <c r="AM27" s="234">
        <v>18</v>
      </c>
      <c r="AN27" s="235">
        <v>10</v>
      </c>
      <c r="AO27" s="234">
        <v>3</v>
      </c>
      <c r="AP27" s="235">
        <v>11</v>
      </c>
      <c r="AQ27" s="234">
        <v>3</v>
      </c>
      <c r="AR27" s="292">
        <v>10.5</v>
      </c>
      <c r="AS27" s="234">
        <v>6</v>
      </c>
      <c r="AT27" s="235">
        <v>12</v>
      </c>
      <c r="AU27" s="234">
        <v>3</v>
      </c>
      <c r="AV27" s="292">
        <v>12</v>
      </c>
      <c r="AW27" s="234">
        <v>3</v>
      </c>
      <c r="AX27" s="235">
        <v>8</v>
      </c>
      <c r="AY27" s="234">
        <v>0</v>
      </c>
      <c r="AZ27" s="292">
        <v>8</v>
      </c>
      <c r="BA27" s="294">
        <v>0</v>
      </c>
      <c r="BB27" s="295">
        <v>10.866666666666665</v>
      </c>
      <c r="BC27" s="238">
        <v>51</v>
      </c>
      <c r="BD27" s="224" t="s">
        <v>352</v>
      </c>
    </row>
    <row r="28" spans="1:56" s="2" customFormat="1" ht="26.25" customHeight="1">
      <c r="A28" s="301">
        <v>5</v>
      </c>
      <c r="B28" s="302" t="s">
        <v>344</v>
      </c>
      <c r="C28" s="303" t="s">
        <v>345</v>
      </c>
      <c r="D28" s="303" t="s">
        <v>346</v>
      </c>
      <c r="E28" s="304" t="s">
        <v>347</v>
      </c>
      <c r="F28" s="304" t="s">
        <v>193</v>
      </c>
      <c r="G28" s="330">
        <v>10.666666666666666</v>
      </c>
      <c r="H28" s="331"/>
      <c r="I28" s="332">
        <v>7.58</v>
      </c>
      <c r="J28" s="331"/>
      <c r="K28" s="332">
        <v>10.666666666666666</v>
      </c>
      <c r="L28" s="331"/>
      <c r="M28" s="333">
        <f t="shared" si="0"/>
        <v>9.637777777777778</v>
      </c>
      <c r="N28" s="334"/>
      <c r="O28" s="332">
        <v>10</v>
      </c>
      <c r="P28" s="331">
        <v>3</v>
      </c>
      <c r="Q28" s="332">
        <v>12</v>
      </c>
      <c r="R28" s="331">
        <v>3</v>
      </c>
      <c r="S28" s="333">
        <f t="shared" si="1"/>
        <v>11</v>
      </c>
      <c r="T28" s="334"/>
      <c r="U28" s="332">
        <v>11.5</v>
      </c>
      <c r="V28" s="331">
        <v>3</v>
      </c>
      <c r="W28" s="332">
        <v>11.5</v>
      </c>
      <c r="X28" s="334"/>
      <c r="Y28" s="332">
        <v>14</v>
      </c>
      <c r="Z28" s="331"/>
      <c r="AA28" s="332">
        <f t="shared" si="2"/>
        <v>14</v>
      </c>
      <c r="AB28" s="331"/>
      <c r="AC28" s="333">
        <f t="shared" si="3"/>
        <v>10.532666666666668</v>
      </c>
      <c r="AD28" s="305">
        <f t="shared" si="4"/>
        <v>30</v>
      </c>
      <c r="AE28" s="323" t="str">
        <f t="shared" si="5"/>
        <v>Admis(e)</v>
      </c>
      <c r="AF28" s="306">
        <v>12.166666666666666</v>
      </c>
      <c r="AG28" s="307">
        <v>6</v>
      </c>
      <c r="AH28" s="306">
        <v>9.5</v>
      </c>
      <c r="AI28" s="307">
        <v>0</v>
      </c>
      <c r="AJ28" s="306">
        <v>12.166666666666666</v>
      </c>
      <c r="AK28" s="307">
        <v>6</v>
      </c>
      <c r="AL28" s="306">
        <v>11.277777777777777</v>
      </c>
      <c r="AM28" s="307">
        <v>18</v>
      </c>
      <c r="AN28" s="306">
        <v>10</v>
      </c>
      <c r="AO28" s="307">
        <v>3</v>
      </c>
      <c r="AP28" s="306">
        <v>11</v>
      </c>
      <c r="AQ28" s="307">
        <v>3</v>
      </c>
      <c r="AR28" s="306">
        <v>10.5</v>
      </c>
      <c r="AS28" s="307">
        <v>6</v>
      </c>
      <c r="AT28" s="306">
        <v>12</v>
      </c>
      <c r="AU28" s="307">
        <v>3</v>
      </c>
      <c r="AV28" s="306">
        <v>12</v>
      </c>
      <c r="AW28" s="307">
        <v>3</v>
      </c>
      <c r="AX28" s="306">
        <v>8</v>
      </c>
      <c r="AY28" s="307">
        <v>0</v>
      </c>
      <c r="AZ28" s="306">
        <v>8</v>
      </c>
      <c r="BA28" s="307">
        <v>0</v>
      </c>
      <c r="BB28" s="308">
        <v>10.866666666666665</v>
      </c>
      <c r="BC28" s="309">
        <v>60</v>
      </c>
      <c r="BD28" s="310" t="str">
        <f>IF(AND(AC28&gt;=9.995,BB28&gt;=9.995),"Admis(e)","Rattrapage")</f>
        <v>Admis(e)</v>
      </c>
    </row>
    <row r="29" spans="1:56" ht="26.25" hidden="1" customHeight="1">
      <c r="A29" s="300">
        <v>11</v>
      </c>
      <c r="B29" s="299" t="s">
        <v>348</v>
      </c>
      <c r="C29" s="228" t="s">
        <v>349</v>
      </c>
      <c r="D29" s="228" t="s">
        <v>350</v>
      </c>
      <c r="E29" s="227" t="s">
        <v>351</v>
      </c>
      <c r="F29" s="227" t="s">
        <v>25</v>
      </c>
      <c r="G29" s="324">
        <v>11.666666666666666</v>
      </c>
      <c r="H29" s="325">
        <v>6</v>
      </c>
      <c r="I29" s="326">
        <v>9.3333333333333339</v>
      </c>
      <c r="J29" s="325">
        <v>0</v>
      </c>
      <c r="K29" s="326">
        <v>10.166666666666666</v>
      </c>
      <c r="L29" s="325">
        <v>6</v>
      </c>
      <c r="M29" s="327">
        <f t="shared" si="0"/>
        <v>10.388888888888888</v>
      </c>
      <c r="N29" s="328">
        <v>18</v>
      </c>
      <c r="O29" s="326">
        <v>6</v>
      </c>
      <c r="P29" s="325">
        <v>0</v>
      </c>
      <c r="Q29" s="326">
        <v>11</v>
      </c>
      <c r="R29" s="325">
        <v>3</v>
      </c>
      <c r="S29" s="327">
        <f t="shared" si="1"/>
        <v>8.5</v>
      </c>
      <c r="T29" s="328">
        <v>3</v>
      </c>
      <c r="U29" s="326">
        <v>11.5</v>
      </c>
      <c r="V29" s="325">
        <v>3</v>
      </c>
      <c r="W29" s="329">
        <v>11.5</v>
      </c>
      <c r="X29" s="328">
        <v>3</v>
      </c>
      <c r="Y29" s="326">
        <v>8</v>
      </c>
      <c r="Z29" s="325">
        <v>0</v>
      </c>
      <c r="AA29" s="329">
        <f t="shared" si="2"/>
        <v>8</v>
      </c>
      <c r="AB29" s="325">
        <v>0</v>
      </c>
      <c r="AC29" s="327">
        <f t="shared" si="3"/>
        <v>9.8833333333333329</v>
      </c>
      <c r="AD29" s="226">
        <f t="shared" si="4"/>
        <v>24</v>
      </c>
      <c r="AE29" s="318" t="str">
        <f t="shared" si="5"/>
        <v>Rattrapage</v>
      </c>
      <c r="AF29" s="235">
        <v>6.333333333333333</v>
      </c>
      <c r="AG29" s="234">
        <v>0</v>
      </c>
      <c r="AH29" s="235">
        <v>14.5</v>
      </c>
      <c r="AI29" s="234">
        <v>6</v>
      </c>
      <c r="AJ29" s="235">
        <v>10.666666666666666</v>
      </c>
      <c r="AK29" s="234">
        <v>6</v>
      </c>
      <c r="AL29" s="292">
        <v>10.5</v>
      </c>
      <c r="AM29" s="234">
        <v>18</v>
      </c>
      <c r="AN29" s="235">
        <v>8.5</v>
      </c>
      <c r="AO29" s="234">
        <v>0</v>
      </c>
      <c r="AP29" s="235">
        <v>11</v>
      </c>
      <c r="AQ29" s="234">
        <v>3</v>
      </c>
      <c r="AR29" s="292">
        <v>9.75</v>
      </c>
      <c r="AS29" s="234">
        <v>3</v>
      </c>
      <c r="AT29" s="235">
        <v>12</v>
      </c>
      <c r="AU29" s="234">
        <v>3</v>
      </c>
      <c r="AV29" s="292">
        <v>12</v>
      </c>
      <c r="AW29" s="234">
        <v>3</v>
      </c>
      <c r="AX29" s="235">
        <v>7</v>
      </c>
      <c r="AY29" s="234">
        <v>0</v>
      </c>
      <c r="AZ29" s="292">
        <v>7</v>
      </c>
      <c r="BA29" s="294">
        <v>0</v>
      </c>
      <c r="BB29" s="295">
        <v>10.15</v>
      </c>
      <c r="BC29" s="238">
        <v>54</v>
      </c>
      <c r="BD29" s="224" t="s">
        <v>352</v>
      </c>
    </row>
    <row r="30" spans="1:56" ht="26.25" customHeight="1">
      <c r="A30" s="301">
        <v>6</v>
      </c>
      <c r="B30" s="302" t="s">
        <v>348</v>
      </c>
      <c r="C30" s="303" t="s">
        <v>349</v>
      </c>
      <c r="D30" s="303" t="s">
        <v>350</v>
      </c>
      <c r="E30" s="304" t="s">
        <v>351</v>
      </c>
      <c r="F30" s="304" t="s">
        <v>25</v>
      </c>
      <c r="G30" s="330">
        <v>11.666666666666666</v>
      </c>
      <c r="H30" s="331">
        <v>6</v>
      </c>
      <c r="I30" s="332">
        <v>9.3333333333333339</v>
      </c>
      <c r="J30" s="331">
        <v>0</v>
      </c>
      <c r="K30" s="332">
        <v>10.166666666666666</v>
      </c>
      <c r="L30" s="331">
        <v>6</v>
      </c>
      <c r="M30" s="333">
        <f t="shared" si="0"/>
        <v>10.388888888888888</v>
      </c>
      <c r="N30" s="334"/>
      <c r="O30" s="332">
        <v>6</v>
      </c>
      <c r="P30" s="331"/>
      <c r="Q30" s="332">
        <v>11</v>
      </c>
      <c r="R30" s="331"/>
      <c r="S30" s="333">
        <f t="shared" si="1"/>
        <v>8.5</v>
      </c>
      <c r="T30" s="334"/>
      <c r="U30" s="332">
        <v>11.5</v>
      </c>
      <c r="V30" s="331">
        <v>3</v>
      </c>
      <c r="W30" s="332">
        <v>11.5</v>
      </c>
      <c r="X30" s="334"/>
      <c r="Y30" s="332">
        <v>10</v>
      </c>
      <c r="Z30" s="331"/>
      <c r="AA30" s="332">
        <f t="shared" si="2"/>
        <v>10</v>
      </c>
      <c r="AB30" s="331"/>
      <c r="AC30" s="333">
        <f t="shared" si="3"/>
        <v>10.083333333333332</v>
      </c>
      <c r="AD30" s="305">
        <f t="shared" si="4"/>
        <v>30</v>
      </c>
      <c r="AE30" s="323" t="str">
        <f t="shared" si="5"/>
        <v>Admis(e)</v>
      </c>
      <c r="AF30" s="306">
        <v>6.333333333333333</v>
      </c>
      <c r="AG30" s="307">
        <v>0</v>
      </c>
      <c r="AH30" s="306">
        <v>14.5</v>
      </c>
      <c r="AI30" s="307">
        <v>6</v>
      </c>
      <c r="AJ30" s="306">
        <v>10.666666666666666</v>
      </c>
      <c r="AK30" s="307">
        <v>6</v>
      </c>
      <c r="AL30" s="306">
        <v>10.5</v>
      </c>
      <c r="AM30" s="307">
        <v>18</v>
      </c>
      <c r="AN30" s="306">
        <v>8.5</v>
      </c>
      <c r="AO30" s="307">
        <v>0</v>
      </c>
      <c r="AP30" s="306">
        <v>11</v>
      </c>
      <c r="AQ30" s="307">
        <v>3</v>
      </c>
      <c r="AR30" s="306">
        <v>9.75</v>
      </c>
      <c r="AS30" s="307">
        <v>3</v>
      </c>
      <c r="AT30" s="306">
        <v>12</v>
      </c>
      <c r="AU30" s="307">
        <v>3</v>
      </c>
      <c r="AV30" s="306">
        <v>12</v>
      </c>
      <c r="AW30" s="307">
        <v>3</v>
      </c>
      <c r="AX30" s="306">
        <v>7</v>
      </c>
      <c r="AY30" s="307">
        <v>0</v>
      </c>
      <c r="AZ30" s="306">
        <v>7</v>
      </c>
      <c r="BA30" s="307">
        <v>0</v>
      </c>
      <c r="BB30" s="308">
        <v>10.15</v>
      </c>
      <c r="BC30" s="309">
        <v>60</v>
      </c>
      <c r="BD30" s="310" t="str">
        <f>IF(AND(AC30&gt;=9.995,BB30&gt;=9.995),"Admis(e)","Rattrapage")</f>
        <v>Admis(e)</v>
      </c>
    </row>
    <row r="33" spans="27:58" ht="15.75">
      <c r="AA33" s="11" t="s">
        <v>355</v>
      </c>
      <c r="AB33" s="2"/>
      <c r="AC33" s="2"/>
      <c r="AD33" s="357">
        <f ca="1">TODAY()</f>
        <v>42185</v>
      </c>
      <c r="AE33" s="357"/>
      <c r="AF33" s="357"/>
      <c r="AG33" s="357"/>
      <c r="AH33" s="357"/>
      <c r="AI33" s="320"/>
      <c r="AJ33" s="320"/>
      <c r="AK33" s="320"/>
      <c r="AL33" s="320"/>
      <c r="AM33" s="320"/>
      <c r="AN33" s="320"/>
      <c r="AO33" s="320"/>
      <c r="AP33" s="320"/>
      <c r="AQ33" s="320"/>
      <c r="AR33" s="320"/>
      <c r="AS33" s="320"/>
      <c r="AT33" s="320"/>
      <c r="AU33" s="320"/>
      <c r="AV33" s="320"/>
      <c r="AW33" s="320"/>
      <c r="AX33" s="320"/>
      <c r="AY33" s="320"/>
      <c r="AZ33" s="320"/>
      <c r="BA33" s="320"/>
      <c r="BB33" s="320"/>
      <c r="BC33" s="320"/>
      <c r="BD33" s="320"/>
      <c r="BE33" s="320"/>
      <c r="BF33" s="320"/>
    </row>
    <row r="34" spans="27:58" ht="15.75">
      <c r="AA34" s="246" t="s">
        <v>359</v>
      </c>
      <c r="AB34" s="319"/>
      <c r="AC34" s="319"/>
      <c r="AD34" s="5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08"/>
    </row>
  </sheetData>
  <mergeCells count="13">
    <mergeCell ref="AD33:AH33"/>
    <mergeCell ref="C8:AV8"/>
    <mergeCell ref="A10:C10"/>
    <mergeCell ref="AS17:AV17"/>
    <mergeCell ref="AW17:AZ17"/>
    <mergeCell ref="G16:AA16"/>
    <mergeCell ref="AF16:AZ16"/>
    <mergeCell ref="G17:N17"/>
    <mergeCell ref="O17:T17"/>
    <mergeCell ref="U17:X17"/>
    <mergeCell ref="Y17:AB17"/>
    <mergeCell ref="AF17:AL17"/>
    <mergeCell ref="AM17:AR17"/>
  </mergeCells>
  <printOptions horizontalCentered="1"/>
  <pageMargins left="0.19685039370078741" right="0.19685039370078741" top="0.43307086614173229" bottom="0.74803149606299213" header="0.31496062992125984" footer="0.31496062992125984"/>
  <pageSetup paperSize="9" scale="5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Global (3)</vt:lpstr>
      <vt:lpstr>Saisie Note</vt:lpstr>
      <vt:lpstr>P.V  Juin</vt:lpstr>
      <vt:lpstr>Global</vt:lpstr>
      <vt:lpstr>Relevé de Notes</vt:lpstr>
      <vt:lpstr>attest</vt:lpstr>
      <vt:lpstr>Admis+Dettes</vt:lpstr>
      <vt:lpstr>'Admis+Dettes'!Zone_d_impression</vt:lpstr>
      <vt:lpstr>attest!Zone_d_impression</vt:lpstr>
      <vt:lpstr>'Global (3)'!Zone_d_impression</vt:lpstr>
      <vt:lpstr>'P.V  Juin'!Zone_d_impression</vt:lpstr>
      <vt:lpstr>'Relevé de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2015-06-29T12:19:27Z</cp:lastPrinted>
  <dcterms:created xsi:type="dcterms:W3CDTF">2012-02-16T10:51:07Z</dcterms:created>
  <dcterms:modified xsi:type="dcterms:W3CDTF">2015-06-30T11:18:52Z</dcterms:modified>
</cp:coreProperties>
</file>