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10005"/>
  </bookViews>
  <sheets>
    <sheet name="Feuil1" sheetId="1" r:id="rId1"/>
    <sheet name="Feuil3" sheetId="3" r:id="rId2"/>
    <sheet name="Feuil2" sheetId="6" r:id="rId3"/>
    <sheet name="Feuil4" sheetId="7" r:id="rId4"/>
    <sheet name="Feuil5" sheetId="8" r:id="rId5"/>
  </sheets>
  <definedNames>
    <definedName name="_xlnm._FilterDatabase" localSheetId="0" hidden="1">Feuil1!$BL$1:$BL$97</definedName>
  </definedNames>
  <calcPr calcId="124519"/>
</workbook>
</file>

<file path=xl/calcChain.xml><?xml version="1.0" encoding="utf-8"?>
<calcChain xmlns="http://schemas.openxmlformats.org/spreadsheetml/2006/main">
  <c r="BE9" i="1"/>
  <c r="BE10"/>
  <c r="BE11"/>
  <c r="BE12"/>
  <c r="BE13"/>
  <c r="BE14"/>
  <c r="BE15"/>
  <c r="BE16"/>
  <c r="BE17"/>
  <c r="BE18"/>
  <c r="BE19"/>
  <c r="BE20"/>
  <c r="BE21"/>
  <c r="BE22"/>
  <c r="BE23"/>
  <c r="BE24"/>
  <c r="BE25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AH9"/>
  <c r="AF9" s="1"/>
  <c r="AH10"/>
  <c r="AF10" s="1"/>
  <c r="AH11"/>
  <c r="AF11" s="1"/>
  <c r="AH12"/>
  <c r="AF12" s="1"/>
  <c r="AH13"/>
  <c r="AH14"/>
  <c r="AF14" s="1"/>
  <c r="AH15"/>
  <c r="AF15" s="1"/>
  <c r="AH16"/>
  <c r="AH17"/>
  <c r="AF17" s="1"/>
  <c r="AH18"/>
  <c r="AF18" s="1"/>
  <c r="AH19"/>
  <c r="AF19" s="1"/>
  <c r="AH20"/>
  <c r="AF20" s="1"/>
  <c r="AH21"/>
  <c r="AF21" s="1"/>
  <c r="AH22"/>
  <c r="AF22" s="1"/>
  <c r="AH23"/>
  <c r="AF23" s="1"/>
  <c r="AH24"/>
  <c r="AF24" s="1"/>
  <c r="AH25"/>
  <c r="AH29"/>
  <c r="AF29" s="1"/>
  <c r="AH30"/>
  <c r="AF30" s="1"/>
  <c r="AH31"/>
  <c r="AH32"/>
  <c r="AF32" s="1"/>
  <c r="AH33"/>
  <c r="AF33" s="1"/>
  <c r="AH34"/>
  <c r="AF34" s="1"/>
  <c r="AH35"/>
  <c r="AH36"/>
  <c r="AF36" s="1"/>
  <c r="AH37"/>
  <c r="AF37" s="1"/>
  <c r="AH38"/>
  <c r="AF38" s="1"/>
  <c r="AH39"/>
  <c r="AF39" s="1"/>
  <c r="AH40"/>
  <c r="AF40" s="1"/>
  <c r="AH41"/>
  <c r="AF41" s="1"/>
  <c r="AH42"/>
  <c r="AH43"/>
  <c r="AF43" s="1"/>
  <c r="AH44"/>
  <c r="AF44" s="1"/>
  <c r="AH45"/>
  <c r="AF45" s="1"/>
  <c r="AH46"/>
  <c r="AF46" s="1"/>
  <c r="AH47"/>
  <c r="AF47" s="1"/>
  <c r="AH48"/>
  <c r="AH49"/>
  <c r="AF49" s="1"/>
  <c r="AH50"/>
  <c r="AF50" s="1"/>
  <c r="AH51"/>
  <c r="AH52"/>
  <c r="AF52" s="1"/>
  <c r="AH56"/>
  <c r="AH57"/>
  <c r="AF57" s="1"/>
  <c r="AH58"/>
  <c r="AH59"/>
  <c r="AH60"/>
  <c r="AF60" s="1"/>
  <c r="AH61"/>
  <c r="AF61" s="1"/>
  <c r="AH62"/>
  <c r="AH63"/>
  <c r="AF63" s="1"/>
  <c r="AH64"/>
  <c r="AF64" s="1"/>
  <c r="AH65"/>
  <c r="AF65" s="1"/>
  <c r="AH66"/>
  <c r="AF66" s="1"/>
  <c r="AH67"/>
  <c r="AF67" s="1"/>
  <c r="AH68"/>
  <c r="AF68" s="1"/>
  <c r="AH69"/>
  <c r="AF69" s="1"/>
  <c r="AH70"/>
  <c r="AF70" s="1"/>
  <c r="AH71"/>
  <c r="AF71" s="1"/>
  <c r="AH72"/>
  <c r="AH73"/>
  <c r="AH74"/>
  <c r="AH75"/>
  <c r="AF75" s="1"/>
  <c r="AH76"/>
  <c r="AF76" s="1"/>
  <c r="AH77"/>
  <c r="AF77" s="1"/>
  <c r="AH78"/>
  <c r="AF78" s="1"/>
  <c r="AH79"/>
  <c r="AF79" s="1"/>
  <c r="AH80"/>
  <c r="AF80" s="1"/>
  <c r="AH81"/>
  <c r="AF81" s="1"/>
  <c r="AH82"/>
  <c r="AF82" s="1"/>
  <c r="AH83"/>
  <c r="AF83" s="1"/>
  <c r="AH84"/>
  <c r="AF84" s="1"/>
  <c r="AH85"/>
  <c r="AF85" s="1"/>
  <c r="AH86"/>
  <c r="AF86" s="1"/>
  <c r="AH87"/>
  <c r="AF87" s="1"/>
  <c r="AH88"/>
  <c r="AF88" s="1"/>
  <c r="AH89"/>
  <c r="AF89" s="1"/>
  <c r="AH90"/>
  <c r="AF90" s="1"/>
  <c r="AH91"/>
  <c r="AF91" s="1"/>
  <c r="AH92"/>
  <c r="AF92" s="1"/>
  <c r="AH93"/>
  <c r="AF93" s="1"/>
  <c r="AH94"/>
  <c r="AF94" s="1"/>
  <c r="AH95"/>
  <c r="AF95" s="1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Z9"/>
  <c r="Z10"/>
  <c r="Z11"/>
  <c r="Z12"/>
  <c r="Z13"/>
  <c r="Z14"/>
  <c r="Z15"/>
  <c r="Z16"/>
  <c r="Z17"/>
  <c r="Z18"/>
  <c r="Z19"/>
  <c r="Z20"/>
  <c r="Z21"/>
  <c r="Z22"/>
  <c r="Z23"/>
  <c r="Z24"/>
  <c r="Z25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X9"/>
  <c r="X10"/>
  <c r="X11"/>
  <c r="X12"/>
  <c r="X13"/>
  <c r="X14"/>
  <c r="X15"/>
  <c r="X16"/>
  <c r="X17"/>
  <c r="X18"/>
  <c r="X19"/>
  <c r="X20"/>
  <c r="X21"/>
  <c r="X22"/>
  <c r="X23"/>
  <c r="X24"/>
  <c r="X25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V9"/>
  <c r="V10"/>
  <c r="V11"/>
  <c r="V12"/>
  <c r="V13"/>
  <c r="V14"/>
  <c r="V15"/>
  <c r="V16"/>
  <c r="V17"/>
  <c r="V18"/>
  <c r="V19"/>
  <c r="V20"/>
  <c r="V21"/>
  <c r="V22"/>
  <c r="V23"/>
  <c r="V24"/>
  <c r="V25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P9"/>
  <c r="P10"/>
  <c r="P11"/>
  <c r="P12"/>
  <c r="P13"/>
  <c r="P14"/>
  <c r="P15"/>
  <c r="P16"/>
  <c r="P17"/>
  <c r="P18"/>
  <c r="P19"/>
  <c r="P20"/>
  <c r="P21"/>
  <c r="P22"/>
  <c r="P23"/>
  <c r="P24"/>
  <c r="P25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L9"/>
  <c r="L10"/>
  <c r="L11"/>
  <c r="L12"/>
  <c r="L13"/>
  <c r="L14"/>
  <c r="L15"/>
  <c r="L16"/>
  <c r="L17"/>
  <c r="L18"/>
  <c r="L19"/>
  <c r="L20"/>
  <c r="L21"/>
  <c r="L22"/>
  <c r="L23"/>
  <c r="L24"/>
  <c r="L25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I9"/>
  <c r="I10"/>
  <c r="I11"/>
  <c r="I12"/>
  <c r="I13"/>
  <c r="I14"/>
  <c r="I15"/>
  <c r="I16"/>
  <c r="I17"/>
  <c r="I18"/>
  <c r="I19"/>
  <c r="I20"/>
  <c r="I21"/>
  <c r="I22"/>
  <c r="I23"/>
  <c r="I24"/>
  <c r="I25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AF13"/>
  <c r="AF31"/>
  <c r="AF35"/>
  <c r="AF42"/>
  <c r="AF73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F50" s="1"/>
  <c r="BH51"/>
  <c r="BH52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S24"/>
  <c r="AM24"/>
  <c r="AP24"/>
  <c r="AT24"/>
  <c r="AU24" s="1"/>
  <c r="AX24"/>
  <c r="AY24"/>
  <c r="S9"/>
  <c r="S10"/>
  <c r="S11"/>
  <c r="S12"/>
  <c r="S13"/>
  <c r="S14"/>
  <c r="S15"/>
  <c r="S16"/>
  <c r="S17"/>
  <c r="S18"/>
  <c r="S19"/>
  <c r="S20"/>
  <c r="S21"/>
  <c r="S22"/>
  <c r="S23"/>
  <c r="S25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AM9"/>
  <c r="AP9"/>
  <c r="AT9"/>
  <c r="AU9" s="1"/>
  <c r="AX9"/>
  <c r="AY9"/>
  <c r="AM10"/>
  <c r="AP10"/>
  <c r="AT10"/>
  <c r="AU10" s="1"/>
  <c r="AX10"/>
  <c r="AY10"/>
  <c r="AM11"/>
  <c r="AP11"/>
  <c r="AT11"/>
  <c r="AU11" s="1"/>
  <c r="AX11"/>
  <c r="AY11"/>
  <c r="BF11"/>
  <c r="AM12"/>
  <c r="AP12"/>
  <c r="AT12"/>
  <c r="AU12" s="1"/>
  <c r="AX12"/>
  <c r="AY12"/>
  <c r="AM13"/>
  <c r="AP13"/>
  <c r="AT13"/>
  <c r="AU13" s="1"/>
  <c r="AX13"/>
  <c r="AY13"/>
  <c r="AM14"/>
  <c r="AP14"/>
  <c r="AT14"/>
  <c r="AU14" s="1"/>
  <c r="AX14"/>
  <c r="AY14"/>
  <c r="AM15"/>
  <c r="AP15"/>
  <c r="AT15"/>
  <c r="AU15" s="1"/>
  <c r="AX15"/>
  <c r="AY15"/>
  <c r="AM16"/>
  <c r="AP16"/>
  <c r="AT16"/>
  <c r="AU16" s="1"/>
  <c r="AX16"/>
  <c r="AY16"/>
  <c r="AM17"/>
  <c r="AP17"/>
  <c r="AT17"/>
  <c r="AU17" s="1"/>
  <c r="AX17"/>
  <c r="AY17"/>
  <c r="AM18"/>
  <c r="AP18"/>
  <c r="AT18"/>
  <c r="AU18" s="1"/>
  <c r="AX18"/>
  <c r="AY18"/>
  <c r="AM19"/>
  <c r="AP19"/>
  <c r="AT19"/>
  <c r="AU19" s="1"/>
  <c r="AX19"/>
  <c r="AY19"/>
  <c r="AM20"/>
  <c r="AP20"/>
  <c r="AT20"/>
  <c r="AU20" s="1"/>
  <c r="AX20"/>
  <c r="AY20"/>
  <c r="AM21"/>
  <c r="AP21"/>
  <c r="AT21"/>
  <c r="AU21" s="1"/>
  <c r="AX21"/>
  <c r="AY21"/>
  <c r="AM22"/>
  <c r="AP22"/>
  <c r="AT22"/>
  <c r="AU22" s="1"/>
  <c r="AX22"/>
  <c r="AY22"/>
  <c r="AM23"/>
  <c r="AP23"/>
  <c r="AT23"/>
  <c r="AU23" s="1"/>
  <c r="AX23"/>
  <c r="AY23"/>
  <c r="AM25"/>
  <c r="AP25"/>
  <c r="AT25"/>
  <c r="AU25" s="1"/>
  <c r="AX25"/>
  <c r="AY25"/>
  <c r="AM29"/>
  <c r="AP29"/>
  <c r="AT29"/>
  <c r="AU29" s="1"/>
  <c r="AX29"/>
  <c r="AY29"/>
  <c r="AM30"/>
  <c r="AP30"/>
  <c r="AT30"/>
  <c r="AU30" s="1"/>
  <c r="AX30"/>
  <c r="AY30"/>
  <c r="AM31"/>
  <c r="AP31"/>
  <c r="AT31"/>
  <c r="AU31" s="1"/>
  <c r="AX31"/>
  <c r="AY31"/>
  <c r="AM32"/>
  <c r="AP32"/>
  <c r="AT32"/>
  <c r="AU32" s="1"/>
  <c r="AX32"/>
  <c r="AY32"/>
  <c r="AM33"/>
  <c r="AP33"/>
  <c r="AT33"/>
  <c r="AU33" s="1"/>
  <c r="AX33"/>
  <c r="AY33"/>
  <c r="AM34"/>
  <c r="AP34"/>
  <c r="AT34"/>
  <c r="AU34" s="1"/>
  <c r="AX34"/>
  <c r="AY34"/>
  <c r="AM35"/>
  <c r="AP35"/>
  <c r="AT35"/>
  <c r="AU35" s="1"/>
  <c r="AX35"/>
  <c r="AY35"/>
  <c r="AM36"/>
  <c r="AP36"/>
  <c r="AT36"/>
  <c r="AU36" s="1"/>
  <c r="AX36"/>
  <c r="AY36"/>
  <c r="AM37"/>
  <c r="AP37"/>
  <c r="AT37"/>
  <c r="AU37" s="1"/>
  <c r="AX37"/>
  <c r="AY37"/>
  <c r="AM38"/>
  <c r="AP38"/>
  <c r="AT38"/>
  <c r="AU38" s="1"/>
  <c r="AX38"/>
  <c r="AY38"/>
  <c r="AM39"/>
  <c r="AP39"/>
  <c r="AT39"/>
  <c r="AU39" s="1"/>
  <c r="AX39"/>
  <c r="AY39"/>
  <c r="AM40"/>
  <c r="AP40"/>
  <c r="AT40"/>
  <c r="AU40" s="1"/>
  <c r="AX40"/>
  <c r="AY40"/>
  <c r="AM41"/>
  <c r="AP41"/>
  <c r="AT41"/>
  <c r="AU41" s="1"/>
  <c r="AX41"/>
  <c r="AY41"/>
  <c r="AM42"/>
  <c r="AP42"/>
  <c r="AT42"/>
  <c r="AU42" s="1"/>
  <c r="AX42"/>
  <c r="AY42"/>
  <c r="AM43"/>
  <c r="AP43"/>
  <c r="AT43"/>
  <c r="AU43" s="1"/>
  <c r="AX43"/>
  <c r="AY43"/>
  <c r="AM44"/>
  <c r="AP44"/>
  <c r="AT44"/>
  <c r="AU44" s="1"/>
  <c r="AX44"/>
  <c r="AY44"/>
  <c r="BF44"/>
  <c r="AM45"/>
  <c r="AP45"/>
  <c r="AT45"/>
  <c r="AU45" s="1"/>
  <c r="AX45"/>
  <c r="AY45"/>
  <c r="AM46"/>
  <c r="AP46"/>
  <c r="AT46"/>
  <c r="AU46" s="1"/>
  <c r="AX46"/>
  <c r="AY46"/>
  <c r="AM47"/>
  <c r="AP47"/>
  <c r="AT47"/>
  <c r="AU47" s="1"/>
  <c r="AX47"/>
  <c r="AY47"/>
  <c r="AM48"/>
  <c r="AP48"/>
  <c r="AT48"/>
  <c r="AU48" s="1"/>
  <c r="AX48"/>
  <c r="AY48"/>
  <c r="AM49"/>
  <c r="AP49"/>
  <c r="AT49"/>
  <c r="AU49" s="1"/>
  <c r="AX49"/>
  <c r="AY49"/>
  <c r="AM50"/>
  <c r="AP50"/>
  <c r="AT50"/>
  <c r="AU50" s="1"/>
  <c r="AX50"/>
  <c r="AY50"/>
  <c r="AM51"/>
  <c r="AP51"/>
  <c r="AT51"/>
  <c r="AU51" s="1"/>
  <c r="AX51"/>
  <c r="AY51"/>
  <c r="AM52"/>
  <c r="AP52"/>
  <c r="AT52"/>
  <c r="AU52" s="1"/>
  <c r="AX52"/>
  <c r="AY52"/>
  <c r="AM56"/>
  <c r="AP56"/>
  <c r="AT56"/>
  <c r="AU56" s="1"/>
  <c r="AX56"/>
  <c r="AY56"/>
  <c r="AM57"/>
  <c r="AP57"/>
  <c r="AT57"/>
  <c r="AU57" s="1"/>
  <c r="AX57"/>
  <c r="AY57"/>
  <c r="AM58"/>
  <c r="AP58"/>
  <c r="AT58"/>
  <c r="AU58" s="1"/>
  <c r="AX58"/>
  <c r="AY58"/>
  <c r="AM59"/>
  <c r="AP59"/>
  <c r="AT59"/>
  <c r="AU59" s="1"/>
  <c r="AX59"/>
  <c r="AY59"/>
  <c r="AM60"/>
  <c r="AP60"/>
  <c r="AT60"/>
  <c r="AU60" s="1"/>
  <c r="AX60"/>
  <c r="AY60"/>
  <c r="AM61"/>
  <c r="AP61"/>
  <c r="AT61"/>
  <c r="AU61" s="1"/>
  <c r="AX61"/>
  <c r="AY61"/>
  <c r="AM62"/>
  <c r="AP62"/>
  <c r="AT62"/>
  <c r="AU62" s="1"/>
  <c r="AX62"/>
  <c r="AY62"/>
  <c r="AM63"/>
  <c r="AP63"/>
  <c r="AT63"/>
  <c r="AU63" s="1"/>
  <c r="AX63"/>
  <c r="AY63"/>
  <c r="BF63"/>
  <c r="AM64"/>
  <c r="AP64"/>
  <c r="AT64"/>
  <c r="AU64" s="1"/>
  <c r="AX64"/>
  <c r="AY64"/>
  <c r="AM65"/>
  <c r="AP65"/>
  <c r="AT65"/>
  <c r="AU65" s="1"/>
  <c r="AX65"/>
  <c r="AY65"/>
  <c r="AM66"/>
  <c r="AP66"/>
  <c r="AT66"/>
  <c r="AU66" s="1"/>
  <c r="AX66"/>
  <c r="AY66"/>
  <c r="AM67"/>
  <c r="AP67"/>
  <c r="AT67"/>
  <c r="AU67" s="1"/>
  <c r="AX67"/>
  <c r="AY67"/>
  <c r="AM68"/>
  <c r="AP68"/>
  <c r="AT68"/>
  <c r="AU68" s="1"/>
  <c r="AX68"/>
  <c r="AY68"/>
  <c r="AM69"/>
  <c r="AP69"/>
  <c r="AT69"/>
  <c r="AU69" s="1"/>
  <c r="AX69"/>
  <c r="AY69"/>
  <c r="AM70"/>
  <c r="AP70"/>
  <c r="AT70"/>
  <c r="AU70" s="1"/>
  <c r="AX70"/>
  <c r="AY70"/>
  <c r="AM71"/>
  <c r="AP71"/>
  <c r="AT71"/>
  <c r="AU71" s="1"/>
  <c r="AX71"/>
  <c r="AY71"/>
  <c r="AM72"/>
  <c r="AP72"/>
  <c r="AT72"/>
  <c r="AU72" s="1"/>
  <c r="AX72"/>
  <c r="AY72"/>
  <c r="AM73"/>
  <c r="AP73"/>
  <c r="AT73"/>
  <c r="AU73" s="1"/>
  <c r="AX73"/>
  <c r="AY73"/>
  <c r="AM74"/>
  <c r="AP74"/>
  <c r="AT74"/>
  <c r="AU74" s="1"/>
  <c r="AX74"/>
  <c r="AY74"/>
  <c r="AM75"/>
  <c r="AP75"/>
  <c r="AT75"/>
  <c r="AU75" s="1"/>
  <c r="AX75"/>
  <c r="AY75"/>
  <c r="AM76"/>
  <c r="AP76"/>
  <c r="AT76"/>
  <c r="AU76" s="1"/>
  <c r="AX76"/>
  <c r="AY76"/>
  <c r="AM77"/>
  <c r="AP77"/>
  <c r="AT77"/>
  <c r="AU77" s="1"/>
  <c r="AX77"/>
  <c r="AY77"/>
  <c r="AM78"/>
  <c r="AP78"/>
  <c r="AT78"/>
  <c r="AU78" s="1"/>
  <c r="AX78"/>
  <c r="AY78"/>
  <c r="AM79"/>
  <c r="AP79"/>
  <c r="AT79"/>
  <c r="AU79" s="1"/>
  <c r="AX79"/>
  <c r="AY79"/>
  <c r="AM80"/>
  <c r="AP80"/>
  <c r="AT80"/>
  <c r="AU80" s="1"/>
  <c r="AX80"/>
  <c r="AY80"/>
  <c r="AM81"/>
  <c r="AP81"/>
  <c r="AT81"/>
  <c r="AU81" s="1"/>
  <c r="AX81"/>
  <c r="AY81"/>
  <c r="AM82"/>
  <c r="AP82"/>
  <c r="AT82"/>
  <c r="AU82" s="1"/>
  <c r="AX82"/>
  <c r="AY82"/>
  <c r="AM83"/>
  <c r="AP83"/>
  <c r="AT83"/>
  <c r="AU83" s="1"/>
  <c r="AX83"/>
  <c r="AY83"/>
  <c r="AM84"/>
  <c r="AP84"/>
  <c r="AT84"/>
  <c r="AU84" s="1"/>
  <c r="AX84"/>
  <c r="AY84"/>
  <c r="AM85"/>
  <c r="AP85"/>
  <c r="AT85"/>
  <c r="AU85" s="1"/>
  <c r="AX85"/>
  <c r="AY85"/>
  <c r="AM86"/>
  <c r="AP86"/>
  <c r="AT86"/>
  <c r="AU86" s="1"/>
  <c r="AX86"/>
  <c r="AY86"/>
  <c r="AM87"/>
  <c r="AP87"/>
  <c r="AT87"/>
  <c r="AU87" s="1"/>
  <c r="AX87"/>
  <c r="AY87"/>
  <c r="AM88"/>
  <c r="AP88"/>
  <c r="AT88"/>
  <c r="AU88" s="1"/>
  <c r="AX88"/>
  <c r="AY88"/>
  <c r="AM89"/>
  <c r="AP89"/>
  <c r="AT89"/>
  <c r="AU89" s="1"/>
  <c r="AX89"/>
  <c r="AY89"/>
  <c r="AM90"/>
  <c r="AP90"/>
  <c r="AT90"/>
  <c r="AU90" s="1"/>
  <c r="AX90"/>
  <c r="AY90"/>
  <c r="BF90"/>
  <c r="AM91"/>
  <c r="AP91"/>
  <c r="AT91"/>
  <c r="AU91" s="1"/>
  <c r="AX91"/>
  <c r="AY91"/>
  <c r="AM92"/>
  <c r="AP92"/>
  <c r="AT92"/>
  <c r="AU92" s="1"/>
  <c r="AX92"/>
  <c r="AY92"/>
  <c r="AM93"/>
  <c r="AP93"/>
  <c r="AT93"/>
  <c r="AU93" s="1"/>
  <c r="AX93"/>
  <c r="AY93"/>
  <c r="AM94"/>
  <c r="AP94"/>
  <c r="AT94"/>
  <c r="AU94" s="1"/>
  <c r="AX94"/>
  <c r="AY94"/>
  <c r="AM95"/>
  <c r="AP95"/>
  <c r="AT95"/>
  <c r="AU95" s="1"/>
  <c r="AX95"/>
  <c r="AY95"/>
  <c r="F50" l="1"/>
  <c r="AA94"/>
  <c r="AA92"/>
  <c r="AA90"/>
  <c r="AA88"/>
  <c r="AA84"/>
  <c r="AA82"/>
  <c r="AA80"/>
  <c r="AA78"/>
  <c r="AA74"/>
  <c r="AA72"/>
  <c r="AA70"/>
  <c r="AA68"/>
  <c r="AA62"/>
  <c r="AA60"/>
  <c r="AA37"/>
  <c r="AA35"/>
  <c r="AA33"/>
  <c r="AA31"/>
  <c r="AA24"/>
  <c r="AA16"/>
  <c r="AA12"/>
  <c r="AA10"/>
  <c r="BF52"/>
  <c r="BF46"/>
  <c r="BF13"/>
  <c r="AF58"/>
  <c r="AF56"/>
  <c r="AF51"/>
  <c r="BF80"/>
  <c r="AA77"/>
  <c r="AA65"/>
  <c r="AA63"/>
  <c r="AA59"/>
  <c r="AA52"/>
  <c r="AA50"/>
  <c r="AA48"/>
  <c r="AA46"/>
  <c r="AA44"/>
  <c r="AA42"/>
  <c r="AA38"/>
  <c r="AA36"/>
  <c r="AA25"/>
  <c r="AA21"/>
  <c r="AA13"/>
  <c r="AA11"/>
  <c r="F9"/>
  <c r="BF94"/>
  <c r="BF88"/>
  <c r="BF77"/>
  <c r="BF70"/>
  <c r="BF68"/>
  <c r="BF65"/>
  <c r="BF60"/>
  <c r="BF33"/>
  <c r="BF12"/>
  <c r="BF24"/>
  <c r="BF95"/>
  <c r="BF93"/>
  <c r="BF91"/>
  <c r="BF89"/>
  <c r="BF87"/>
  <c r="BF86"/>
  <c r="BF85"/>
  <c r="BF83"/>
  <c r="BF81"/>
  <c r="BF79"/>
  <c r="BF76"/>
  <c r="BF75"/>
  <c r="BF73"/>
  <c r="BF71"/>
  <c r="BF69"/>
  <c r="BF67"/>
  <c r="BF66"/>
  <c r="BF64"/>
  <c r="BF61"/>
  <c r="BF58"/>
  <c r="BF57"/>
  <c r="BF56"/>
  <c r="BF51"/>
  <c r="BF49"/>
  <c r="BF47"/>
  <c r="BF45"/>
  <c r="BF43"/>
  <c r="BF41"/>
  <c r="BF40"/>
  <c r="BF39"/>
  <c r="BF34"/>
  <c r="BF32"/>
  <c r="BF20"/>
  <c r="BF19"/>
  <c r="BF18"/>
  <c r="BF17"/>
  <c r="BF15"/>
  <c r="BF14"/>
  <c r="BF9"/>
  <c r="BF92"/>
  <c r="BF84"/>
  <c r="BF82"/>
  <c r="BF78"/>
  <c r="BF74"/>
  <c r="BF72"/>
  <c r="BF62"/>
  <c r="BF59"/>
  <c r="BF48"/>
  <c r="BF42"/>
  <c r="BF38"/>
  <c r="BF37"/>
  <c r="BF36"/>
  <c r="BF35"/>
  <c r="BF21"/>
  <c r="BF16"/>
  <c r="BF10"/>
  <c r="AA95"/>
  <c r="AA93"/>
  <c r="AA91"/>
  <c r="AA89"/>
  <c r="AA87"/>
  <c r="AA86"/>
  <c r="AA85"/>
  <c r="AA83"/>
  <c r="AA81"/>
  <c r="AA79"/>
  <c r="AA76"/>
  <c r="AA75"/>
  <c r="AA73"/>
  <c r="AA71"/>
  <c r="AA69"/>
  <c r="AA67"/>
  <c r="AA66"/>
  <c r="AA64"/>
  <c r="AA61"/>
  <c r="AA58"/>
  <c r="AA57"/>
  <c r="AA56"/>
  <c r="AA51"/>
  <c r="AA49"/>
  <c r="AA47"/>
  <c r="AA45"/>
  <c r="AA43"/>
  <c r="AA41"/>
  <c r="AA40"/>
  <c r="AA39"/>
  <c r="AA34"/>
  <c r="AA32"/>
  <c r="AA30"/>
  <c r="AA29"/>
  <c r="AA23"/>
  <c r="AA22"/>
  <c r="AA20"/>
  <c r="AA19"/>
  <c r="AA18"/>
  <c r="AA17"/>
  <c r="AA15"/>
  <c r="AA14"/>
  <c r="AA9"/>
  <c r="F86"/>
  <c r="F68"/>
  <c r="F60"/>
  <c r="F52"/>
  <c r="F39"/>
  <c r="F77"/>
  <c r="F63"/>
  <c r="F70"/>
  <c r="F65"/>
  <c r="F29"/>
  <c r="F91"/>
  <c r="F81"/>
  <c r="F85"/>
  <c r="F75"/>
  <c r="F67"/>
  <c r="F64"/>
  <c r="F40"/>
  <c r="F87"/>
  <c r="F79"/>
  <c r="F66"/>
  <c r="F49"/>
  <c r="F20"/>
  <c r="F95"/>
  <c r="F83"/>
  <c r="F76"/>
  <c r="F73"/>
  <c r="F71"/>
  <c r="F69"/>
  <c r="F61"/>
  <c r="F58"/>
  <c r="F57"/>
  <c r="F56"/>
  <c r="F51"/>
  <c r="F47"/>
  <c r="F41"/>
  <c r="F31"/>
  <c r="F30"/>
  <c r="F25"/>
  <c r="F22"/>
  <c r="F16"/>
  <c r="F14"/>
  <c r="F42"/>
  <c r="F89"/>
  <c r="F78"/>
  <c r="F74"/>
  <c r="F72"/>
  <c r="F62"/>
  <c r="F59"/>
  <c r="F48"/>
  <c r="F38"/>
  <c r="F35"/>
  <c r="F17"/>
  <c r="F10"/>
  <c r="M22"/>
  <c r="F45"/>
  <c r="F92"/>
  <c r="F46"/>
  <c r="F44"/>
  <c r="F37"/>
  <c r="F36"/>
  <c r="F33"/>
  <c r="F24"/>
  <c r="F21"/>
  <c r="F13"/>
  <c r="F12"/>
  <c r="F11"/>
  <c r="M30"/>
  <c r="AF72"/>
  <c r="F43"/>
  <c r="F23"/>
  <c r="F93"/>
  <c r="F82"/>
  <c r="F34"/>
  <c r="F32"/>
  <c r="F19"/>
  <c r="F18"/>
  <c r="F15"/>
  <c r="M43"/>
  <c r="M40"/>
  <c r="AF74"/>
  <c r="M45"/>
  <c r="M41"/>
  <c r="AF59"/>
  <c r="AF48"/>
  <c r="AF25"/>
  <c r="AF16"/>
  <c r="AF62"/>
  <c r="M39"/>
  <c r="M92"/>
  <c r="M82"/>
  <c r="M78"/>
  <c r="M74"/>
  <c r="M72"/>
  <c r="M70"/>
  <c r="M68"/>
  <c r="M65"/>
  <c r="M63"/>
  <c r="M62"/>
  <c r="M60"/>
  <c r="M59"/>
  <c r="M52"/>
  <c r="M50"/>
  <c r="M48"/>
  <c r="M46"/>
  <c r="M44"/>
  <c r="M37"/>
  <c r="M36"/>
  <c r="M25"/>
  <c r="M21"/>
  <c r="M16"/>
  <c r="M13"/>
  <c r="M12"/>
  <c r="M11"/>
  <c r="M34"/>
  <c r="M32"/>
  <c r="M18"/>
  <c r="M14"/>
  <c r="M93"/>
  <c r="M89"/>
  <c r="M87"/>
  <c r="M83"/>
  <c r="M79"/>
  <c r="M31"/>
  <c r="M10"/>
  <c r="M23"/>
  <c r="M20"/>
  <c r="M17"/>
  <c r="M9"/>
  <c r="M94"/>
  <c r="M90"/>
  <c r="M88"/>
  <c r="M84"/>
  <c r="M80"/>
  <c r="M77"/>
  <c r="M75"/>
  <c r="M67"/>
  <c r="M66"/>
  <c r="M64"/>
  <c r="M49"/>
  <c r="M42"/>
  <c r="M38"/>
  <c r="M35"/>
  <c r="M33"/>
  <c r="M24"/>
  <c r="F94"/>
  <c r="F90"/>
  <c r="F88"/>
  <c r="F84"/>
  <c r="F80"/>
  <c r="M95"/>
  <c r="M91"/>
  <c r="M86"/>
  <c r="M85"/>
  <c r="M81"/>
  <c r="M76"/>
  <c r="M73"/>
  <c r="M71"/>
  <c r="M69"/>
  <c r="M61"/>
  <c r="M58"/>
  <c r="M57"/>
  <c r="M56"/>
  <c r="M51"/>
  <c r="M47"/>
  <c r="M29"/>
  <c r="M19"/>
  <c r="M15"/>
  <c r="T35"/>
  <c r="T94"/>
  <c r="T92"/>
  <c r="T90"/>
  <c r="T88"/>
  <c r="T84"/>
  <c r="T82"/>
  <c r="T80"/>
  <c r="T78"/>
  <c r="T77"/>
  <c r="T45"/>
  <c r="T44"/>
  <c r="T43"/>
  <c r="T42"/>
  <c r="T38"/>
  <c r="T37"/>
  <c r="T36"/>
  <c r="T32"/>
  <c r="T95"/>
  <c r="T93"/>
  <c r="T91"/>
  <c r="T89"/>
  <c r="T87"/>
  <c r="T86"/>
  <c r="T85"/>
  <c r="T83"/>
  <c r="T81"/>
  <c r="T79"/>
  <c r="T41"/>
  <c r="T40"/>
  <c r="T39"/>
  <c r="T31"/>
  <c r="BA24"/>
  <c r="T30"/>
  <c r="T11"/>
  <c r="T10"/>
  <c r="T9"/>
  <c r="AQ24"/>
  <c r="AJ24"/>
  <c r="T24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2"/>
  <c r="T51"/>
  <c r="T50"/>
  <c r="T49"/>
  <c r="T48"/>
  <c r="T47"/>
  <c r="T46"/>
  <c r="T34"/>
  <c r="T33"/>
  <c r="T29"/>
  <c r="T25"/>
  <c r="T23"/>
  <c r="T22"/>
  <c r="T21"/>
  <c r="T20"/>
  <c r="T19"/>
  <c r="T18"/>
  <c r="T17"/>
  <c r="T16"/>
  <c r="T15"/>
  <c r="T14"/>
  <c r="T13"/>
  <c r="T12"/>
  <c r="AQ18"/>
  <c r="AJ18"/>
  <c r="AQ17"/>
  <c r="AJ17"/>
  <c r="AQ16"/>
  <c r="AJ16"/>
  <c r="AQ15"/>
  <c r="AJ15"/>
  <c r="BA47"/>
  <c r="AQ14"/>
  <c r="AJ14"/>
  <c r="BA45"/>
  <c r="BA43"/>
  <c r="BA41"/>
  <c r="BA58"/>
  <c r="AQ48"/>
  <c r="AJ48"/>
  <c r="AQ42"/>
  <c r="AJ42"/>
  <c r="AQ46"/>
  <c r="AJ46"/>
  <c r="AQ44"/>
  <c r="AJ44"/>
  <c r="BA95"/>
  <c r="BA94"/>
  <c r="BA93"/>
  <c r="BA92"/>
  <c r="BA91"/>
  <c r="BA90"/>
  <c r="BA89"/>
  <c r="BA88"/>
  <c r="BA87"/>
  <c r="BA86"/>
  <c r="AQ86"/>
  <c r="AJ86"/>
  <c r="BA85"/>
  <c r="AQ85"/>
  <c r="AJ85"/>
  <c r="BA84"/>
  <c r="AQ84"/>
  <c r="AJ84"/>
  <c r="BA83"/>
  <c r="AQ83"/>
  <c r="AJ83"/>
  <c r="BA82"/>
  <c r="AQ82"/>
  <c r="AJ82"/>
  <c r="BA81"/>
  <c r="AQ81"/>
  <c r="AJ81"/>
  <c r="BA80"/>
  <c r="AQ80"/>
  <c r="AJ80"/>
  <c r="BA79"/>
  <c r="AQ79"/>
  <c r="AJ79"/>
  <c r="BA78"/>
  <c r="AQ78"/>
  <c r="AJ78"/>
  <c r="BA77"/>
  <c r="AQ77"/>
  <c r="AJ77"/>
  <c r="BA76"/>
  <c r="AQ76"/>
  <c r="AJ76"/>
  <c r="BA75"/>
  <c r="AQ75"/>
  <c r="AJ75"/>
  <c r="BA74"/>
  <c r="AQ74"/>
  <c r="AJ74"/>
  <c r="BA73"/>
  <c r="AQ73"/>
  <c r="AJ73"/>
  <c r="BA72"/>
  <c r="AQ72"/>
  <c r="AJ72"/>
  <c r="BA71"/>
  <c r="AQ71"/>
  <c r="AJ71"/>
  <c r="BA70"/>
  <c r="AQ70"/>
  <c r="AJ70"/>
  <c r="BA69"/>
  <c r="AQ69"/>
  <c r="AJ69"/>
  <c r="BA68"/>
  <c r="AQ68"/>
  <c r="AJ68"/>
  <c r="BA67"/>
  <c r="AQ67"/>
  <c r="AJ67"/>
  <c r="BA66"/>
  <c r="AQ66"/>
  <c r="AJ66"/>
  <c r="BA65"/>
  <c r="AQ65"/>
  <c r="AJ65"/>
  <c r="BA64"/>
  <c r="AQ64"/>
  <c r="AJ64"/>
  <c r="BA63"/>
  <c r="AQ63"/>
  <c r="AJ63"/>
  <c r="BA62"/>
  <c r="AQ62"/>
  <c r="AJ62"/>
  <c r="BA61"/>
  <c r="AQ61"/>
  <c r="AJ61"/>
  <c r="BA60"/>
  <c r="AQ60"/>
  <c r="AJ60"/>
  <c r="BA59"/>
  <c r="AQ59"/>
  <c r="AJ59"/>
  <c r="BA57"/>
  <c r="BA56"/>
  <c r="BA52"/>
  <c r="BA51"/>
  <c r="BA50"/>
  <c r="BA49"/>
  <c r="BA48"/>
  <c r="AQ47"/>
  <c r="AJ47"/>
  <c r="BA46"/>
  <c r="AQ45"/>
  <c r="AJ45"/>
  <c r="BA44"/>
  <c r="AQ43"/>
  <c r="AJ43"/>
  <c r="BA42"/>
  <c r="AQ41"/>
  <c r="AJ41"/>
  <c r="BA40"/>
  <c r="AQ31"/>
  <c r="AJ31"/>
  <c r="AQ25"/>
  <c r="AJ25"/>
  <c r="AQ23"/>
  <c r="AJ23"/>
  <c r="AQ22"/>
  <c r="AJ22"/>
  <c r="BA21"/>
  <c r="BA20"/>
  <c r="BA19"/>
  <c r="BA18"/>
  <c r="BA17"/>
  <c r="BA16"/>
  <c r="BA15"/>
  <c r="BA14"/>
  <c r="BA13"/>
  <c r="BA12"/>
  <c r="BA11"/>
  <c r="BA10"/>
  <c r="BA9"/>
  <c r="BA39"/>
  <c r="AQ39"/>
  <c r="AJ39"/>
  <c r="BA38"/>
  <c r="AQ38"/>
  <c r="AJ38"/>
  <c r="BA37"/>
  <c r="AQ37"/>
  <c r="AJ37"/>
  <c r="BA36"/>
  <c r="AQ36"/>
  <c r="AJ36"/>
  <c r="BA35"/>
  <c r="AQ35"/>
  <c r="AJ35"/>
  <c r="BA34"/>
  <c r="AQ34"/>
  <c r="AJ34"/>
  <c r="BA33"/>
  <c r="AQ33"/>
  <c r="AJ33"/>
  <c r="BA32"/>
  <c r="AQ32"/>
  <c r="AJ32"/>
  <c r="AQ30"/>
  <c r="AJ30"/>
  <c r="AQ29"/>
  <c r="AJ29"/>
  <c r="AQ95"/>
  <c r="AQ94"/>
  <c r="AQ93"/>
  <c r="AQ92"/>
  <c r="AQ91"/>
  <c r="AQ90"/>
  <c r="AQ89"/>
  <c r="AQ88"/>
  <c r="AQ87"/>
  <c r="AJ95"/>
  <c r="AJ94"/>
  <c r="AJ93"/>
  <c r="AJ92"/>
  <c r="AJ91"/>
  <c r="AJ90"/>
  <c r="AJ89"/>
  <c r="AJ88"/>
  <c r="AJ87"/>
  <c r="AJ58"/>
  <c r="AQ58"/>
  <c r="AQ57"/>
  <c r="AJ57"/>
  <c r="AQ56"/>
  <c r="AJ56"/>
  <c r="AQ52"/>
  <c r="AJ52"/>
  <c r="AQ51"/>
  <c r="AJ51"/>
  <c r="AQ50"/>
  <c r="AJ50"/>
  <c r="AQ49"/>
  <c r="AJ49"/>
  <c r="AQ40"/>
  <c r="AJ40"/>
  <c r="BF31"/>
  <c r="BA31"/>
  <c r="BF30"/>
  <c r="BA30"/>
  <c r="BF29"/>
  <c r="BA29"/>
  <c r="BF25"/>
  <c r="BA25"/>
  <c r="BF23"/>
  <c r="BA23"/>
  <c r="BF22"/>
  <c r="BA22"/>
  <c r="AJ21"/>
  <c r="AJ20"/>
  <c r="AJ19"/>
  <c r="AQ21"/>
  <c r="AQ20"/>
  <c r="AQ19"/>
  <c r="AQ13"/>
  <c r="AJ13"/>
  <c r="AQ12"/>
  <c r="AJ12"/>
  <c r="AQ11"/>
  <c r="AJ11"/>
  <c r="AQ10"/>
  <c r="AJ10"/>
  <c r="AQ9"/>
  <c r="AJ9"/>
  <c r="BI40" l="1"/>
  <c r="BI88"/>
  <c r="BI90"/>
  <c r="BI92"/>
  <c r="BI94"/>
  <c r="BI21"/>
  <c r="BI15"/>
  <c r="BI17"/>
  <c r="BI18"/>
  <c r="BI49"/>
  <c r="BI50"/>
  <c r="BI51"/>
  <c r="BI52"/>
  <c r="BI56"/>
  <c r="BI57"/>
  <c r="BI32"/>
  <c r="BI33"/>
  <c r="BI35"/>
  <c r="BI36"/>
  <c r="BI37"/>
  <c r="BI39"/>
  <c r="BI43"/>
  <c r="BI59"/>
  <c r="BI60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42"/>
  <c r="BI48"/>
  <c r="BI61"/>
  <c r="BI34"/>
  <c r="BI38"/>
  <c r="BI30"/>
  <c r="BI41"/>
  <c r="BI45"/>
  <c r="BI47"/>
  <c r="BI58"/>
  <c r="BI9"/>
  <c r="BI10"/>
  <c r="BI11"/>
  <c r="BI12"/>
  <c r="BI13"/>
  <c r="BI19"/>
  <c r="BI20"/>
  <c r="BI87"/>
  <c r="BI89"/>
  <c r="BI91"/>
  <c r="BI93"/>
  <c r="BI95"/>
  <c r="BI22"/>
  <c r="BI23"/>
  <c r="BI25"/>
  <c r="BI31"/>
  <c r="BI44"/>
  <c r="BI46"/>
  <c r="BI14"/>
  <c r="BI16"/>
  <c r="BI24"/>
  <c r="BI29"/>
  <c r="AI50"/>
  <c r="AI15"/>
  <c r="AI19"/>
  <c r="AI82"/>
  <c r="AI43"/>
  <c r="AI12"/>
  <c r="AI21"/>
  <c r="AI24"/>
  <c r="AI33"/>
  <c r="AI37"/>
  <c r="AI44"/>
  <c r="AI46"/>
  <c r="AI92"/>
  <c r="AI45"/>
  <c r="AI10"/>
  <c r="AI35"/>
  <c r="AI59"/>
  <c r="AI74"/>
  <c r="BJ74" s="1"/>
  <c r="BK74" s="1"/>
  <c r="AI89"/>
  <c r="AI42"/>
  <c r="AI16"/>
  <c r="AI22"/>
  <c r="AI31"/>
  <c r="AI41"/>
  <c r="AI47"/>
  <c r="AI56"/>
  <c r="AI57"/>
  <c r="AI61"/>
  <c r="AI76"/>
  <c r="AI49"/>
  <c r="AI66"/>
  <c r="AI79"/>
  <c r="AI40"/>
  <c r="AI91"/>
  <c r="AI29"/>
  <c r="AI39"/>
  <c r="AI71"/>
  <c r="AI64"/>
  <c r="AI70"/>
  <c r="AI60"/>
  <c r="AI9"/>
  <c r="AI18"/>
  <c r="AI32"/>
  <c r="AI34"/>
  <c r="AI93"/>
  <c r="AI23"/>
  <c r="AI11"/>
  <c r="AI13"/>
  <c r="AI36"/>
  <c r="AI17"/>
  <c r="AI38"/>
  <c r="BJ38" s="1"/>
  <c r="BK38" s="1"/>
  <c r="AI48"/>
  <c r="AI62"/>
  <c r="AI72"/>
  <c r="AI78"/>
  <c r="AI14"/>
  <c r="AI25"/>
  <c r="AI30"/>
  <c r="AI51"/>
  <c r="AI58"/>
  <c r="AI73"/>
  <c r="AI83"/>
  <c r="AI95"/>
  <c r="AI20"/>
  <c r="AI87"/>
  <c r="AI67"/>
  <c r="AI75"/>
  <c r="AI85"/>
  <c r="BJ85" s="1"/>
  <c r="BK85" s="1"/>
  <c r="AI65"/>
  <c r="AI63"/>
  <c r="AI77"/>
  <c r="AI86"/>
  <c r="AI80"/>
  <c r="AI84"/>
  <c r="AI88"/>
  <c r="AI90"/>
  <c r="AI94"/>
  <c r="AI69"/>
  <c r="AI81"/>
  <c r="AI52"/>
  <c r="AI68"/>
  <c r="BJ69"/>
  <c r="BK69" s="1"/>
  <c r="BJ86" l="1"/>
  <c r="BK86" s="1"/>
  <c r="BJ64"/>
  <c r="BK64" s="1"/>
  <c r="BJ34"/>
  <c r="BK34" s="1"/>
  <c r="BJ84"/>
  <c r="BJ75"/>
  <c r="BJ71"/>
  <c r="BK71" s="1"/>
  <c r="BJ77"/>
  <c r="BK77" s="1"/>
  <c r="BJ37"/>
  <c r="BK37" s="1"/>
  <c r="BJ83"/>
  <c r="BK83" s="1"/>
  <c r="BJ63"/>
  <c r="BK63" s="1"/>
  <c r="BJ61"/>
  <c r="BK61" s="1"/>
  <c r="BJ82"/>
  <c r="BK82" s="1"/>
  <c r="BJ79"/>
  <c r="BJ43"/>
  <c r="BJ44"/>
  <c r="BJ70"/>
  <c r="BJ76"/>
  <c r="BJ62"/>
  <c r="BJ59"/>
  <c r="BK59" s="1"/>
  <c r="BJ67"/>
  <c r="BJ66"/>
  <c r="BK66" s="1"/>
  <c r="BJ36"/>
  <c r="BK36" s="1"/>
  <c r="BJ42"/>
  <c r="BK42" s="1"/>
  <c r="BJ32"/>
  <c r="BJ45"/>
  <c r="BK45" s="1"/>
  <c r="BJ35"/>
  <c r="BK35" s="1"/>
  <c r="BJ78"/>
  <c r="BK78" s="1"/>
  <c r="BJ33"/>
  <c r="BK33" s="1"/>
  <c r="BJ41"/>
  <c r="BK41" s="1"/>
  <c r="BJ68"/>
  <c r="BK68" s="1"/>
  <c r="BJ65"/>
  <c r="BK65" s="1"/>
  <c r="BJ60"/>
  <c r="BK60" s="1"/>
  <c r="BJ39"/>
  <c r="BK39" s="1"/>
  <c r="BJ15"/>
  <c r="BK15" s="1"/>
  <c r="BJ17"/>
  <c r="BK17" s="1"/>
  <c r="BJ14"/>
  <c r="BK14" s="1"/>
  <c r="BJ24"/>
  <c r="BK24" s="1"/>
  <c r="BJ18"/>
  <c r="BK18" s="1"/>
  <c r="BJ16"/>
  <c r="BK16" s="1"/>
  <c r="BJ48"/>
  <c r="BJ46"/>
  <c r="BK46" s="1"/>
  <c r="BJ47"/>
  <c r="BK47" s="1"/>
  <c r="BJ81"/>
  <c r="BK81" s="1"/>
  <c r="BJ80"/>
  <c r="BK80" s="1"/>
  <c r="BJ73"/>
  <c r="BK73" s="1"/>
  <c r="BJ72"/>
  <c r="BK72" s="1"/>
  <c r="BJ31"/>
  <c r="BK31" s="1"/>
  <c r="BJ23"/>
  <c r="BJ22"/>
  <c r="BJ29"/>
  <c r="BK29" s="1"/>
  <c r="BJ25"/>
  <c r="BJ94"/>
  <c r="BK94" s="1"/>
  <c r="BJ92"/>
  <c r="BK92" s="1"/>
  <c r="BJ90"/>
  <c r="BK90" s="1"/>
  <c r="BJ88"/>
  <c r="BK88" s="1"/>
  <c r="BJ58"/>
  <c r="BJ20"/>
  <c r="BK20" s="1"/>
  <c r="BJ19"/>
  <c r="BK19" s="1"/>
  <c r="BJ13"/>
  <c r="BK13" s="1"/>
  <c r="BJ12"/>
  <c r="BK12" s="1"/>
  <c r="BJ11"/>
  <c r="BK11" s="1"/>
  <c r="BJ10"/>
  <c r="BJ9"/>
  <c r="BK9" s="1"/>
  <c r="BJ30"/>
  <c r="BK30" s="1"/>
  <c r="BJ95"/>
  <c r="BK95" s="1"/>
  <c r="BJ93"/>
  <c r="BK93" s="1"/>
  <c r="BJ91"/>
  <c r="BK91" s="1"/>
  <c r="BJ89"/>
  <c r="BK89" s="1"/>
  <c r="BJ87"/>
  <c r="BJ57"/>
  <c r="BK57" s="1"/>
  <c r="BJ56"/>
  <c r="BK56" s="1"/>
  <c r="BJ52"/>
  <c r="BK52" s="1"/>
  <c r="BJ51"/>
  <c r="BK51" s="1"/>
  <c r="BJ50"/>
  <c r="BK50" s="1"/>
  <c r="BJ49"/>
  <c r="BK49" s="1"/>
  <c r="BJ40"/>
  <c r="BK40" s="1"/>
  <c r="BJ21"/>
  <c r="BK21" s="1"/>
</calcChain>
</file>

<file path=xl/sharedStrings.xml><?xml version="1.0" encoding="utf-8"?>
<sst xmlns="http://schemas.openxmlformats.org/spreadsheetml/2006/main" count="792" uniqueCount="254">
  <si>
    <t>UNIVERSITE ABDERRAHMANE MIRA DE BEJAIA</t>
  </si>
  <si>
    <t>FACULTE DES LETTRES ET DES LANGUES</t>
  </si>
  <si>
    <t>DEPARTEMENT D'ARABE</t>
  </si>
  <si>
    <t>3ème ANNEE LMD</t>
  </si>
  <si>
    <t>N°</t>
  </si>
  <si>
    <t>Matricule</t>
  </si>
  <si>
    <t>Nom</t>
  </si>
  <si>
    <t>Moy S1</t>
  </si>
  <si>
    <t>Moy S2</t>
  </si>
  <si>
    <t>Procés Verbal de Délibération provisoire</t>
  </si>
  <si>
    <t>جما سرد عر قد</t>
  </si>
  <si>
    <t>قضايا نص شعر حد و معاصر</t>
  </si>
  <si>
    <t>سرد عر حدث و معاصر</t>
  </si>
  <si>
    <t>وحد تع منهجية</t>
  </si>
  <si>
    <t>منهجية بحث الادبي</t>
  </si>
  <si>
    <t>ادب الطفل</t>
  </si>
  <si>
    <t>الاداب عالم معاصر</t>
  </si>
  <si>
    <t>وحد تع استكشافية</t>
  </si>
  <si>
    <t>الادب الصوفي</t>
  </si>
  <si>
    <t>الادب عربي الإستشراق</t>
  </si>
  <si>
    <t>مذكرة التخرج</t>
  </si>
  <si>
    <t>وحدة تعليم أفقية</t>
  </si>
  <si>
    <t>لغة آجنبية متخصصة</t>
  </si>
  <si>
    <t>Groupe</t>
  </si>
  <si>
    <t>Cours</t>
  </si>
  <si>
    <t>TD</t>
  </si>
  <si>
    <t>قضايا النص الشعري  قد</t>
  </si>
  <si>
    <t>Coef/Crédit</t>
  </si>
  <si>
    <t xml:space="preserve">وحدة تعليم  اساسية </t>
  </si>
  <si>
    <t>وحدة تعليم  اساسية 2</t>
  </si>
  <si>
    <t xml:space="preserve"> Moy الحكامة و المواطنة</t>
  </si>
  <si>
    <t>Moyenne Génerale</t>
  </si>
  <si>
    <t>Résultat</t>
  </si>
  <si>
    <t>Souhila</t>
  </si>
  <si>
    <t>Fouzia</t>
  </si>
  <si>
    <t>ADNANI</t>
  </si>
  <si>
    <t>Hanane</t>
  </si>
  <si>
    <t>11AR0163</t>
  </si>
  <si>
    <t>AISSANI</t>
  </si>
  <si>
    <t>Sabrina</t>
  </si>
  <si>
    <t>11AR0697</t>
  </si>
  <si>
    <t>AIT OUAKLI</t>
  </si>
  <si>
    <t>Siham</t>
  </si>
  <si>
    <t>11AR0067</t>
  </si>
  <si>
    <t>ALIOUAT</t>
  </si>
  <si>
    <t>Fadila</t>
  </si>
  <si>
    <t>Yasmina</t>
  </si>
  <si>
    <t>11AR0731</t>
  </si>
  <si>
    <t>AMMOURA</t>
  </si>
  <si>
    <t>Zebida</t>
  </si>
  <si>
    <t>Kahina</t>
  </si>
  <si>
    <t>Lynda</t>
  </si>
  <si>
    <t>Rahima</t>
  </si>
  <si>
    <t>Nadjet</t>
  </si>
  <si>
    <t>G1</t>
  </si>
  <si>
    <t>G2</t>
  </si>
  <si>
    <t>G3</t>
  </si>
  <si>
    <t>G4</t>
  </si>
  <si>
    <t>G5</t>
  </si>
  <si>
    <t>G6</t>
  </si>
  <si>
    <t>G7</t>
  </si>
  <si>
    <t>G8</t>
  </si>
  <si>
    <t>BAKLI</t>
  </si>
  <si>
    <t>Samia</t>
  </si>
  <si>
    <t>BELLACHE</t>
  </si>
  <si>
    <t>BELMENAOUAR</t>
  </si>
  <si>
    <t>Boumeddienne</t>
  </si>
  <si>
    <t>BENAIDJA</t>
  </si>
  <si>
    <t>BENBOUYA</t>
  </si>
  <si>
    <t>Silia</t>
  </si>
  <si>
    <t>BENHAMOUCHE</t>
  </si>
  <si>
    <t>Zouina</t>
  </si>
  <si>
    <t>BENHEDDAD</t>
  </si>
  <si>
    <t>Abdel-ali</t>
  </si>
  <si>
    <t>BENIDIRI</t>
  </si>
  <si>
    <t>Lamia</t>
  </si>
  <si>
    <t>BENNAIDJA</t>
  </si>
  <si>
    <t>BERRI</t>
  </si>
  <si>
    <t>Azzedine</t>
  </si>
  <si>
    <t>Wissam</t>
  </si>
  <si>
    <t>BOUABBAS</t>
  </si>
  <si>
    <t>Djaouida</t>
  </si>
  <si>
    <t>Souad</t>
  </si>
  <si>
    <t>BOUCHAKEL</t>
  </si>
  <si>
    <t>Nassim</t>
  </si>
  <si>
    <t>BOUFOUDI</t>
  </si>
  <si>
    <t>Salima</t>
  </si>
  <si>
    <t>BOUKACEM</t>
  </si>
  <si>
    <t>Lilia</t>
  </si>
  <si>
    <t>BOUZID</t>
  </si>
  <si>
    <t>Leila</t>
  </si>
  <si>
    <t>BRAHIMI</t>
  </si>
  <si>
    <t>Ahlam</t>
  </si>
  <si>
    <t>BRAHMI</t>
  </si>
  <si>
    <t>1333009438</t>
  </si>
  <si>
    <t>CHEKROUN</t>
  </si>
  <si>
    <t>Amal</t>
  </si>
  <si>
    <t>1333005852</t>
  </si>
  <si>
    <t>CHEURFA</t>
  </si>
  <si>
    <t>Betitra</t>
  </si>
  <si>
    <t>11AR0614</t>
  </si>
  <si>
    <t>CHIKHI</t>
  </si>
  <si>
    <t>Asma</t>
  </si>
  <si>
    <t>1333007795</t>
  </si>
  <si>
    <t>DAACHI</t>
  </si>
  <si>
    <t>Sonia</t>
  </si>
  <si>
    <t>Nabila</t>
  </si>
  <si>
    <t>Nassima</t>
  </si>
  <si>
    <t>1333011090</t>
  </si>
  <si>
    <t>FETTOUS</t>
  </si>
  <si>
    <t>Soraya</t>
  </si>
  <si>
    <t>1333000066</t>
  </si>
  <si>
    <t>HAMACHE</t>
  </si>
  <si>
    <t>Fahima</t>
  </si>
  <si>
    <t>Karima</t>
  </si>
  <si>
    <t>Lydia</t>
  </si>
  <si>
    <t>IBALIDEN</t>
  </si>
  <si>
    <t>Noria</t>
  </si>
  <si>
    <t>IOUKNANE</t>
  </si>
  <si>
    <t>Sylia</t>
  </si>
  <si>
    <t>11AR0384</t>
  </si>
  <si>
    <t>KABI</t>
  </si>
  <si>
    <t>Adel</t>
  </si>
  <si>
    <t>KHALDI</t>
  </si>
  <si>
    <t>Kenza</t>
  </si>
  <si>
    <t>KHENTOUS</t>
  </si>
  <si>
    <t>Hemama</t>
  </si>
  <si>
    <t>KHEZANA</t>
  </si>
  <si>
    <t>KHOUAS</t>
  </si>
  <si>
    <t>KORICHE</t>
  </si>
  <si>
    <t>Amina</t>
  </si>
  <si>
    <t>11AR0775</t>
  </si>
  <si>
    <t>LARABI</t>
  </si>
  <si>
    <t>Boubkeur</t>
  </si>
  <si>
    <t>LATRECHE</t>
  </si>
  <si>
    <t>11AR0538</t>
  </si>
  <si>
    <t>Abdelmadjid</t>
  </si>
  <si>
    <t>MAAFRI</t>
  </si>
  <si>
    <t>Hamida</t>
  </si>
  <si>
    <t>Saida</t>
  </si>
  <si>
    <t>MAZIOUA</t>
  </si>
  <si>
    <t>Yasmine</t>
  </si>
  <si>
    <t>Abdelhak</t>
  </si>
  <si>
    <t>Dalila</t>
  </si>
  <si>
    <t>MENNIF</t>
  </si>
  <si>
    <t>Tamazight</t>
  </si>
  <si>
    <t>11AR0665</t>
  </si>
  <si>
    <t>MESSAHLI</t>
  </si>
  <si>
    <t>Ilyas</t>
  </si>
  <si>
    <t>MESSAOUDENE</t>
  </si>
  <si>
    <t>11AR0713</t>
  </si>
  <si>
    <t>MESSAOUDI</t>
  </si>
  <si>
    <t>11AR0551</t>
  </si>
  <si>
    <t>MESSAR</t>
  </si>
  <si>
    <t>Nadira</t>
  </si>
  <si>
    <t>MIMOUNI</t>
  </si>
  <si>
    <t>MOKRANI</t>
  </si>
  <si>
    <t>MOUHOUB</t>
  </si>
  <si>
    <t>Thawriyya</t>
  </si>
  <si>
    <t>MOUHOUS</t>
  </si>
  <si>
    <t>Linda</t>
  </si>
  <si>
    <t>NAIT BENALI</t>
  </si>
  <si>
    <t>11AR0311</t>
  </si>
  <si>
    <t>NAITALITOUCHE</t>
  </si>
  <si>
    <t>OUAZENE</t>
  </si>
  <si>
    <t>Nadia</t>
  </si>
  <si>
    <t>OUCHENI</t>
  </si>
  <si>
    <t>Aicha</t>
  </si>
  <si>
    <t>OUKACI</t>
  </si>
  <si>
    <t>OUKHALED</t>
  </si>
  <si>
    <t>Cylia</t>
  </si>
  <si>
    <t>OUZEGGANE</t>
  </si>
  <si>
    <t>RAHRAH</t>
  </si>
  <si>
    <t>RECHERACHE</t>
  </si>
  <si>
    <t>REGRAG</t>
  </si>
  <si>
    <t>SADOUNI</t>
  </si>
  <si>
    <t>Zoulikha</t>
  </si>
  <si>
    <t>SAIB</t>
  </si>
  <si>
    <t>Hassiba</t>
  </si>
  <si>
    <t>Nawel</t>
  </si>
  <si>
    <t>SAICHE</t>
  </si>
  <si>
    <t>SAIDANI</t>
  </si>
  <si>
    <t>Faouzi</t>
  </si>
  <si>
    <t>SEHAR</t>
  </si>
  <si>
    <t>Naima</t>
  </si>
  <si>
    <t>SERIKMA</t>
  </si>
  <si>
    <t>Amel</t>
  </si>
  <si>
    <t>SIAD</t>
  </si>
  <si>
    <t>Abdelbaki</t>
  </si>
  <si>
    <t>11AR0210</t>
  </si>
  <si>
    <t>TAKENINT</t>
  </si>
  <si>
    <t>TAMAZOUZT</t>
  </si>
  <si>
    <t>Zina</t>
  </si>
  <si>
    <t>TARARIST</t>
  </si>
  <si>
    <t>TEMAM</t>
  </si>
  <si>
    <t>TIAR</t>
  </si>
  <si>
    <t>Tassadite</t>
  </si>
  <si>
    <t>TOUAHRI</t>
  </si>
  <si>
    <t>TOUATI</t>
  </si>
  <si>
    <t>ZOUGAB</t>
  </si>
  <si>
    <t>Dette2éme</t>
  </si>
  <si>
    <t>Obsevations</t>
  </si>
  <si>
    <t>Dette1-2éme</t>
  </si>
  <si>
    <t xml:space="preserve">Liste des modules remis par le département </t>
  </si>
  <si>
    <t>Spécialité: Linguistique Générale</t>
  </si>
  <si>
    <t>Département Arabe</t>
  </si>
  <si>
    <t>Spécialité:Littérature Arabe</t>
  </si>
  <si>
    <t>2015/2016</t>
  </si>
  <si>
    <t xml:space="preserve">1er semestre </t>
  </si>
  <si>
    <t>Année universitaire 2015/2016</t>
  </si>
  <si>
    <t>لسانيات عربية</t>
  </si>
  <si>
    <t>Moy لسانيات عربية</t>
  </si>
  <si>
    <t>لسانيات النص</t>
  </si>
  <si>
    <t xml:space="preserve"> Moy  لسانيات النص</t>
  </si>
  <si>
    <t>وحد تع اس 2</t>
  </si>
  <si>
    <t>وحد تع اس 1</t>
  </si>
  <si>
    <t>المدارس النحوية</t>
  </si>
  <si>
    <t xml:space="preserve"> Moy المدارس النحوية</t>
  </si>
  <si>
    <t>علم الدلالة 1</t>
  </si>
  <si>
    <t xml:space="preserve">  Moy علم الدلالة 1 </t>
  </si>
  <si>
    <t>منهجية البحث اللغوي</t>
  </si>
  <si>
    <t xml:space="preserve"> Moy منهجية البحث اللغوي </t>
  </si>
  <si>
    <t xml:space="preserve">المصطلحية </t>
  </si>
  <si>
    <t xml:space="preserve"> Moy المصطلحية  </t>
  </si>
  <si>
    <t>المعجمية</t>
  </si>
  <si>
    <t xml:space="preserve"> Moy المعجمية</t>
  </si>
  <si>
    <t xml:space="preserve">ادب جزائري </t>
  </si>
  <si>
    <t>Moy ادب جزائري</t>
  </si>
  <si>
    <t>نظرية النظم</t>
  </si>
  <si>
    <t xml:space="preserve"> Moy نظرية النظم</t>
  </si>
  <si>
    <t>ترجمة المصطلحات اللغوية</t>
  </si>
  <si>
    <t xml:space="preserve"> Moy ترجمة المصطلحات اللغوية</t>
  </si>
  <si>
    <t>11AR0470</t>
  </si>
  <si>
    <t>BEZZINA</t>
  </si>
  <si>
    <t>علم التراكيب</t>
  </si>
  <si>
    <t>Moy   علم التراكيب</t>
  </si>
  <si>
    <t>النحو الوظيفي</t>
  </si>
  <si>
    <t>Moy النحو الوظيفي</t>
  </si>
  <si>
    <t>اصول النحو</t>
  </si>
  <si>
    <t xml:space="preserve"> Moy اصول النحو</t>
  </si>
  <si>
    <t xml:space="preserve"> C اصول النحو</t>
  </si>
  <si>
    <t>علم الدلالة 2</t>
  </si>
  <si>
    <t xml:space="preserve"> Moyعلم الدلالة 2  </t>
  </si>
  <si>
    <t xml:space="preserve">علم المفردات </t>
  </si>
  <si>
    <t xml:space="preserve"> Moy علم المفردات</t>
  </si>
  <si>
    <t>الصوتيات</t>
  </si>
  <si>
    <t xml:space="preserve"> Moy الصوتيات</t>
  </si>
  <si>
    <t>الحكامة المواطنة</t>
  </si>
  <si>
    <t xml:space="preserve">Prénom </t>
  </si>
  <si>
    <t>Admis</t>
  </si>
  <si>
    <t>Session Rattrapage</t>
  </si>
  <si>
    <t>Ajourné</t>
  </si>
  <si>
    <t>Dette1</t>
  </si>
  <si>
    <t>2015-2016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</si>
</sst>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;[Red]0"/>
  </numFmts>
  <fonts count="30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  <font>
      <sz val="26"/>
      <name val="Arial"/>
      <family val="2"/>
    </font>
    <font>
      <sz val="48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080000"/>
      <name val="Arial"/>
      <family val="2"/>
    </font>
    <font>
      <sz val="13"/>
      <name val="Arial"/>
      <family val="2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3"/>
      <color rgb="FFFF0000"/>
      <name val="Arial"/>
      <family val="2"/>
    </font>
    <font>
      <b/>
      <sz val="14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194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textRotation="90"/>
    </xf>
    <xf numFmtId="0" fontId="6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1" fillId="2" borderId="0" xfId="0" applyFont="1" applyFill="1"/>
    <xf numFmtId="0" fontId="6" fillId="2" borderId="4" xfId="0" applyNumberFormat="1" applyFont="1" applyFill="1" applyBorder="1"/>
    <xf numFmtId="2" fontId="4" fillId="2" borderId="0" xfId="0" applyNumberFormat="1" applyFont="1" applyFill="1"/>
    <xf numFmtId="0" fontId="8" fillId="2" borderId="0" xfId="0" applyFont="1" applyFill="1"/>
    <xf numFmtId="0" fontId="5" fillId="2" borderId="0" xfId="0" applyFont="1" applyFill="1"/>
    <xf numFmtId="0" fontId="4" fillId="2" borderId="4" xfId="0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left"/>
    </xf>
    <xf numFmtId="0" fontId="5" fillId="0" borderId="0" xfId="0" applyFont="1" applyFill="1"/>
    <xf numFmtId="0" fontId="9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8" fillId="0" borderId="0" xfId="0" applyFont="1" applyFill="1"/>
    <xf numFmtId="2" fontId="8" fillId="2" borderId="0" xfId="0" applyNumberFormat="1" applyFont="1" applyFill="1"/>
    <xf numFmtId="0" fontId="3" fillId="2" borderId="0" xfId="0" applyFont="1" applyFill="1" applyAlignment="1"/>
    <xf numFmtId="0" fontId="3" fillId="0" borderId="0" xfId="0" applyFont="1" applyFill="1" applyAlignment="1"/>
    <xf numFmtId="0" fontId="13" fillId="2" borderId="0" xfId="0" applyFont="1" applyFill="1"/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/>
    <xf numFmtId="0" fontId="4" fillId="0" borderId="3" xfId="0" applyFont="1" applyBorder="1" applyAlignment="1">
      <alignment horizontal="center"/>
    </xf>
    <xf numFmtId="0" fontId="4" fillId="5" borderId="0" xfId="0" applyFont="1" applyFill="1"/>
    <xf numFmtId="0" fontId="4" fillId="2" borderId="4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15" fillId="0" borderId="4" xfId="0" applyFont="1" applyBorder="1"/>
    <xf numFmtId="0" fontId="15" fillId="2" borderId="4" xfId="0" applyFont="1" applyFill="1" applyBorder="1"/>
    <xf numFmtId="0" fontId="15" fillId="2" borderId="3" xfId="0" applyFont="1" applyFill="1" applyBorder="1"/>
    <xf numFmtId="0" fontId="15" fillId="0" borderId="1" xfId="0" applyFont="1" applyBorder="1"/>
    <xf numFmtId="0" fontId="16" fillId="0" borderId="4" xfId="0" applyFont="1" applyBorder="1" applyAlignment="1">
      <alignment horizontal="left"/>
    </xf>
    <xf numFmtId="0" fontId="16" fillId="0" borderId="4" xfId="0" applyFont="1" applyBorder="1"/>
    <xf numFmtId="0" fontId="16" fillId="0" borderId="4" xfId="0" applyFont="1" applyBorder="1" applyAlignment="1">
      <alignment wrapText="1"/>
    </xf>
    <xf numFmtId="164" fontId="17" fillId="8" borderId="3" xfId="0" applyNumberFormat="1" applyFont="1" applyFill="1" applyBorder="1" applyAlignment="1">
      <alignment horizontal="left"/>
    </xf>
    <xf numFmtId="164" fontId="17" fillId="2" borderId="4" xfId="0" applyNumberFormat="1" applyFont="1" applyFill="1" applyBorder="1" applyAlignment="1">
      <alignment horizontal="left"/>
    </xf>
    <xf numFmtId="164" fontId="17" fillId="7" borderId="4" xfId="0" applyNumberFormat="1" applyFont="1" applyFill="1" applyBorder="1" applyAlignment="1">
      <alignment horizontal="left"/>
    </xf>
    <xf numFmtId="165" fontId="15" fillId="2" borderId="4" xfId="0" applyNumberFormat="1" applyFont="1" applyFill="1" applyBorder="1" applyAlignment="1">
      <alignment horizontal="left"/>
    </xf>
    <xf numFmtId="164" fontId="15" fillId="0" borderId="4" xfId="0" applyNumberFormat="1" applyFont="1" applyBorder="1"/>
    <xf numFmtId="164" fontId="15" fillId="2" borderId="4" xfId="0" applyNumberFormat="1" applyFont="1" applyFill="1" applyBorder="1" applyAlignment="1">
      <alignment horizontal="left"/>
    </xf>
    <xf numFmtId="164" fontId="15" fillId="2" borderId="4" xfId="0" applyNumberFormat="1" applyFont="1" applyFill="1" applyBorder="1"/>
    <xf numFmtId="164" fontId="17" fillId="8" borderId="4" xfId="0" applyNumberFormat="1" applyFont="1" applyFill="1" applyBorder="1" applyAlignment="1">
      <alignment horizontal="left"/>
    </xf>
    <xf numFmtId="2" fontId="17" fillId="3" borderId="4" xfId="0" applyNumberFormat="1" applyFont="1" applyFill="1" applyBorder="1"/>
    <xf numFmtId="2" fontId="17" fillId="4" borderId="4" xfId="0" applyNumberFormat="1" applyFont="1" applyFill="1" applyBorder="1"/>
    <xf numFmtId="49" fontId="16" fillId="0" borderId="4" xfId="0" applyNumberFormat="1" applyFont="1" applyBorder="1" applyAlignment="1"/>
    <xf numFmtId="0" fontId="16" fillId="0" borderId="4" xfId="0" applyFont="1" applyBorder="1" applyAlignment="1">
      <alignment horizontal="left" wrapText="1"/>
    </xf>
    <xf numFmtId="0" fontId="16" fillId="10" borderId="4" xfId="0" applyFont="1" applyFill="1" applyBorder="1" applyAlignment="1">
      <alignment horizontal="left"/>
    </xf>
    <xf numFmtId="0" fontId="16" fillId="10" borderId="4" xfId="0" applyFont="1" applyFill="1" applyBorder="1"/>
    <xf numFmtId="0" fontId="16" fillId="10" borderId="4" xfId="0" applyFont="1" applyFill="1" applyBorder="1" applyAlignment="1">
      <alignment wrapText="1"/>
    </xf>
    <xf numFmtId="0" fontId="16" fillId="10" borderId="4" xfId="0" applyFont="1" applyFill="1" applyBorder="1" applyAlignment="1">
      <alignment horizontal="left" wrapText="1"/>
    </xf>
    <xf numFmtId="0" fontId="16" fillId="10" borderId="5" xfId="0" applyFont="1" applyFill="1" applyBorder="1" applyAlignment="1">
      <alignment horizontal="left" wrapText="1"/>
    </xf>
    <xf numFmtId="0" fontId="16" fillId="11" borderId="4" xfId="0" applyFont="1" applyFill="1" applyBorder="1" applyAlignment="1">
      <alignment horizontal="left"/>
    </xf>
    <xf numFmtId="49" fontId="16" fillId="0" borderId="3" xfId="0" applyNumberFormat="1" applyFont="1" applyBorder="1" applyAlignment="1"/>
    <xf numFmtId="0" fontId="7" fillId="0" borderId="4" xfId="0" applyFont="1" applyBorder="1" applyAlignment="1">
      <alignment horizontal="center" textRotation="90"/>
    </xf>
    <xf numFmtId="0" fontId="0" fillId="0" borderId="4" xfId="0" applyBorder="1"/>
    <xf numFmtId="0" fontId="18" fillId="6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20" fillId="6" borderId="4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0" fontId="23" fillId="0" borderId="0" xfId="0" applyFont="1" applyAlignment="1">
      <alignment textRotation="90"/>
    </xf>
    <xf numFmtId="164" fontId="17" fillId="9" borderId="4" xfId="0" applyNumberFormat="1" applyFont="1" applyFill="1" applyBorder="1" applyAlignment="1">
      <alignment horizontal="left"/>
    </xf>
    <xf numFmtId="49" fontId="24" fillId="0" borderId="4" xfId="0" applyNumberFormat="1" applyFont="1" applyBorder="1" applyAlignment="1"/>
    <xf numFmtId="0" fontId="25" fillId="2" borderId="5" xfId="0" applyFont="1" applyFill="1" applyBorder="1" applyAlignment="1">
      <alignment horizontal="left" textRotation="90"/>
    </xf>
    <xf numFmtId="0" fontId="18" fillId="6" borderId="7" xfId="0" applyFont="1" applyFill="1" applyBorder="1" applyAlignment="1">
      <alignment horizontal="center"/>
    </xf>
    <xf numFmtId="0" fontId="25" fillId="2" borderId="1" xfId="0" applyFont="1" applyFill="1" applyBorder="1" applyAlignment="1">
      <alignment vertical="center" textRotation="90"/>
    </xf>
    <xf numFmtId="0" fontId="25" fillId="2" borderId="3" xfId="0" applyFont="1" applyFill="1" applyBorder="1" applyAlignment="1">
      <alignment vertical="center" textRotation="90"/>
    </xf>
    <xf numFmtId="0" fontId="25" fillId="2" borderId="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center"/>
    </xf>
    <xf numFmtId="0" fontId="0" fillId="0" borderId="1" xfId="0" applyBorder="1"/>
    <xf numFmtId="0" fontId="18" fillId="6" borderId="1" xfId="0" applyFont="1" applyFill="1" applyBorder="1" applyAlignment="1">
      <alignment horizontal="center"/>
    </xf>
    <xf numFmtId="0" fontId="0" fillId="0" borderId="4" xfId="0" applyFont="1" applyBorder="1"/>
    <xf numFmtId="0" fontId="6" fillId="0" borderId="4" xfId="0" applyFont="1" applyFill="1" applyBorder="1"/>
    <xf numFmtId="164" fontId="17" fillId="0" borderId="4" xfId="0" applyNumberFormat="1" applyFont="1" applyFill="1" applyBorder="1" applyAlignment="1">
      <alignment horizontal="left"/>
    </xf>
    <xf numFmtId="0" fontId="4" fillId="0" borderId="0" xfId="0" applyFont="1" applyFill="1"/>
    <xf numFmtId="164" fontId="15" fillId="0" borderId="4" xfId="0" applyNumberFormat="1" applyFont="1" applyFill="1" applyBorder="1"/>
    <xf numFmtId="0" fontId="22" fillId="2" borderId="1" xfId="0" applyFont="1" applyFill="1" applyBorder="1" applyAlignment="1">
      <alignment horizontal="center" textRotation="90"/>
    </xf>
    <xf numFmtId="0" fontId="1" fillId="0" borderId="0" xfId="0" applyFont="1" applyFill="1"/>
    <xf numFmtId="164" fontId="15" fillId="0" borderId="4" xfId="0" applyNumberFormat="1" applyFont="1" applyFill="1" applyBorder="1" applyAlignment="1">
      <alignment horizontal="left"/>
    </xf>
    <xf numFmtId="164" fontId="3" fillId="2" borderId="0" xfId="0" applyNumberFormat="1" applyFont="1" applyFill="1"/>
    <xf numFmtId="164" fontId="13" fillId="2" borderId="0" xfId="0" applyNumberFormat="1" applyFont="1" applyFill="1"/>
    <xf numFmtId="164" fontId="20" fillId="6" borderId="4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164" fontId="4" fillId="2" borderId="4" xfId="0" applyNumberFormat="1" applyFont="1" applyFill="1" applyBorder="1" applyAlignment="1">
      <alignment horizontal="left"/>
    </xf>
    <xf numFmtId="164" fontId="22" fillId="2" borderId="1" xfId="0" applyNumberFormat="1" applyFont="1" applyFill="1" applyBorder="1" applyAlignment="1">
      <alignment horizontal="center" textRotation="90"/>
    </xf>
    <xf numFmtId="164" fontId="8" fillId="2" borderId="0" xfId="0" applyNumberFormat="1" applyFont="1" applyFill="1"/>
    <xf numFmtId="164" fontId="5" fillId="2" borderId="0" xfId="0" applyNumberFormat="1" applyFont="1" applyFill="1"/>
    <xf numFmtId="164" fontId="27" fillId="0" borderId="3" xfId="1" applyNumberFormat="1" applyFont="1" applyFill="1" applyBorder="1"/>
    <xf numFmtId="164" fontId="27" fillId="0" borderId="4" xfId="1" applyNumberFormat="1" applyFont="1" applyBorder="1"/>
    <xf numFmtId="164" fontId="27" fillId="0" borderId="4" xfId="1" applyNumberFormat="1" applyFont="1" applyFill="1" applyBorder="1"/>
    <xf numFmtId="164" fontId="27" fillId="0" borderId="4" xfId="0" applyNumberFormat="1" applyFont="1" applyBorder="1"/>
    <xf numFmtId="164" fontId="27" fillId="2" borderId="4" xfId="0" applyNumberFormat="1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164" fontId="27" fillId="2" borderId="3" xfId="0" applyNumberFormat="1" applyFont="1" applyFill="1" applyBorder="1" applyAlignment="1">
      <alignment horizontal="left"/>
    </xf>
    <xf numFmtId="164" fontId="3" fillId="2" borderId="0" xfId="0" applyNumberFormat="1" applyFont="1" applyFill="1" applyAlignment="1"/>
    <xf numFmtId="164" fontId="15" fillId="2" borderId="1" xfId="0" applyNumberFormat="1" applyFont="1" applyFill="1" applyBorder="1" applyAlignment="1">
      <alignment horizontal="left"/>
    </xf>
    <xf numFmtId="0" fontId="4" fillId="2" borderId="4" xfId="0" applyNumberFormat="1" applyFont="1" applyFill="1" applyBorder="1"/>
    <xf numFmtId="0" fontId="20" fillId="12" borderId="3" xfId="0" applyFont="1" applyFill="1" applyBorder="1" applyAlignment="1">
      <alignment horizontal="center"/>
    </xf>
    <xf numFmtId="164" fontId="8" fillId="0" borderId="0" xfId="0" applyNumberFormat="1" applyFont="1" applyFill="1"/>
    <xf numFmtId="164" fontId="3" fillId="0" borderId="0" xfId="0" applyNumberFormat="1" applyFont="1" applyFill="1"/>
    <xf numFmtId="164" fontId="6" fillId="0" borderId="4" xfId="0" applyNumberFormat="1" applyFont="1" applyFill="1" applyBorder="1"/>
    <xf numFmtId="164" fontId="22" fillId="0" borderId="1" xfId="0" applyNumberFormat="1" applyFont="1" applyFill="1" applyBorder="1" applyAlignment="1">
      <alignment horizontal="center" textRotation="90"/>
    </xf>
    <xf numFmtId="164" fontId="4" fillId="0" borderId="0" xfId="0" applyNumberFormat="1" applyFont="1" applyFill="1"/>
    <xf numFmtId="164" fontId="20" fillId="12" borderId="4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164" fontId="4" fillId="0" borderId="4" xfId="0" applyNumberFormat="1" applyFont="1" applyFill="1" applyBorder="1"/>
    <xf numFmtId="164" fontId="17" fillId="0" borderId="1" xfId="0" applyNumberFormat="1" applyFont="1" applyFill="1" applyBorder="1" applyAlignment="1">
      <alignment horizontal="left"/>
    </xf>
    <xf numFmtId="164" fontId="27" fillId="0" borderId="4" xfId="0" applyNumberFormat="1" applyFont="1" applyFill="1" applyBorder="1" applyAlignment="1">
      <alignment horizontal="left"/>
    </xf>
    <xf numFmtId="0" fontId="9" fillId="0" borderId="0" xfId="0" applyFont="1" applyFill="1"/>
    <xf numFmtId="164" fontId="13" fillId="0" borderId="0" xfId="0" applyNumberFormat="1" applyFont="1" applyFill="1"/>
    <xf numFmtId="164" fontId="22" fillId="0" borderId="6" xfId="0" applyNumberFormat="1" applyFont="1" applyFill="1" applyBorder="1" applyAlignment="1">
      <alignment horizontal="center" textRotation="90"/>
    </xf>
    <xf numFmtId="164" fontId="27" fillId="0" borderId="4" xfId="0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 wrapText="1"/>
    </xf>
    <xf numFmtId="164" fontId="29" fillId="2" borderId="4" xfId="0" applyNumberFormat="1" applyFont="1" applyFill="1" applyBorder="1" applyAlignment="1">
      <alignment horizontal="left"/>
    </xf>
    <xf numFmtId="164" fontId="29" fillId="0" borderId="3" xfId="1" applyNumberFormat="1" applyFont="1" applyFill="1" applyBorder="1"/>
    <xf numFmtId="164" fontId="29" fillId="0" borderId="4" xfId="1" applyNumberFormat="1" applyFont="1" applyFill="1" applyBorder="1"/>
    <xf numFmtId="164" fontId="29" fillId="0" borderId="4" xfId="0" applyNumberFormat="1" applyFont="1" applyBorder="1"/>
    <xf numFmtId="164" fontId="29" fillId="2" borderId="3" xfId="1" applyNumberFormat="1" applyFont="1" applyFill="1" applyBorder="1"/>
    <xf numFmtId="164" fontId="29" fillId="2" borderId="1" xfId="0" applyNumberFormat="1" applyFont="1" applyFill="1" applyBorder="1" applyAlignment="1">
      <alignment horizontal="left"/>
    </xf>
    <xf numFmtId="164" fontId="29" fillId="2" borderId="3" xfId="0" applyNumberFormat="1" applyFont="1" applyFill="1" applyBorder="1" applyAlignment="1">
      <alignment horizontal="left"/>
    </xf>
    <xf numFmtId="0" fontId="16" fillId="10" borderId="5" xfId="0" applyFont="1" applyFill="1" applyBorder="1" applyAlignment="1">
      <alignment horizontal="left"/>
    </xf>
    <xf numFmtId="0" fontId="16" fillId="2" borderId="4" xfId="0" applyFont="1" applyFill="1" applyBorder="1"/>
    <xf numFmtId="0" fontId="16" fillId="2" borderId="4" xfId="0" applyFont="1" applyFill="1" applyBorder="1" applyAlignment="1">
      <alignment wrapText="1"/>
    </xf>
    <xf numFmtId="49" fontId="16" fillId="2" borderId="4" xfId="0" applyNumberFormat="1" applyFont="1" applyFill="1" applyBorder="1" applyAlignment="1"/>
    <xf numFmtId="164" fontId="28" fillId="0" borderId="4" xfId="0" applyNumberFormat="1" applyFont="1" applyFill="1" applyBorder="1" applyAlignment="1">
      <alignment horizontal="left"/>
    </xf>
    <xf numFmtId="164" fontId="28" fillId="2" borderId="4" xfId="0" applyNumberFormat="1" applyFont="1" applyFill="1" applyBorder="1" applyAlignment="1">
      <alignment horizontal="left"/>
    </xf>
    <xf numFmtId="164" fontId="28" fillId="0" borderId="4" xfId="0" applyNumberFormat="1" applyFont="1" applyBorder="1"/>
    <xf numFmtId="164" fontId="28" fillId="0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center" textRotation="90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28" fillId="2" borderId="4" xfId="0" applyNumberFormat="1" applyFont="1" applyFill="1" applyBorder="1"/>
    <xf numFmtId="164" fontId="29" fillId="0" borderId="4" xfId="1" applyNumberFormat="1" applyFont="1" applyBorder="1"/>
    <xf numFmtId="0" fontId="15" fillId="2" borderId="1" xfId="0" applyFont="1" applyFill="1" applyBorder="1"/>
    <xf numFmtId="0" fontId="20" fillId="7" borderId="5" xfId="0" applyFont="1" applyFill="1" applyBorder="1" applyAlignment="1">
      <alignment horizontal="center" textRotation="90"/>
    </xf>
    <xf numFmtId="0" fontId="20" fillId="7" borderId="7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20" fillId="3" borderId="5" xfId="0" applyNumberFormat="1" applyFont="1" applyFill="1" applyBorder="1" applyAlignment="1">
      <alignment horizontal="center" textRotation="90"/>
    </xf>
    <xf numFmtId="2" fontId="20" fillId="3" borderId="7" xfId="0" applyNumberFormat="1" applyFont="1" applyFill="1" applyBorder="1" applyAlignment="1">
      <alignment horizontal="center" textRotation="90"/>
    </xf>
    <xf numFmtId="0" fontId="22" fillId="2" borderId="1" xfId="0" applyFont="1" applyFill="1" applyBorder="1" applyAlignment="1">
      <alignment horizontal="center" vertical="center" textRotation="90"/>
    </xf>
    <xf numFmtId="0" fontId="22" fillId="2" borderId="3" xfId="0" applyFont="1" applyFill="1" applyBorder="1" applyAlignment="1">
      <alignment horizontal="center" vertical="center" textRotation="90"/>
    </xf>
    <xf numFmtId="0" fontId="20" fillId="9" borderId="5" xfId="0" applyFont="1" applyFill="1" applyBorder="1" applyAlignment="1">
      <alignment horizontal="center" textRotation="90"/>
    </xf>
    <xf numFmtId="0" fontId="20" fillId="9" borderId="7" xfId="0" applyFont="1" applyFill="1" applyBorder="1" applyAlignment="1">
      <alignment horizontal="center" textRotation="90"/>
    </xf>
    <xf numFmtId="0" fontId="20" fillId="8" borderId="5" xfId="0" applyFont="1" applyFill="1" applyBorder="1" applyAlignment="1">
      <alignment horizontal="center" textRotation="90"/>
    </xf>
    <xf numFmtId="0" fontId="20" fillId="8" borderId="7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textRotation="90"/>
    </xf>
    <xf numFmtId="0" fontId="22" fillId="2" borderId="3" xfId="0" applyFont="1" applyFill="1" applyBorder="1" applyAlignment="1">
      <alignment horizontal="center" textRotation="90"/>
    </xf>
    <xf numFmtId="0" fontId="20" fillId="0" borderId="5" xfId="0" applyFont="1" applyBorder="1" applyAlignment="1">
      <alignment horizontal="center" textRotation="90"/>
    </xf>
    <xf numFmtId="0" fontId="20" fillId="0" borderId="7" xfId="0" applyFont="1" applyBorder="1" applyAlignment="1">
      <alignment horizontal="center" textRotation="90"/>
    </xf>
    <xf numFmtId="0" fontId="20" fillId="0" borderId="8" xfId="0" applyFont="1" applyBorder="1" applyAlignment="1">
      <alignment horizontal="center" textRotation="90"/>
    </xf>
    <xf numFmtId="164" fontId="20" fillId="9" borderId="5" xfId="0" applyNumberFormat="1" applyFont="1" applyFill="1" applyBorder="1" applyAlignment="1">
      <alignment horizontal="center" textRotation="90"/>
    </xf>
    <xf numFmtId="164" fontId="20" fillId="9" borderId="7" xfId="0" applyNumberFormat="1" applyFont="1" applyFill="1" applyBorder="1" applyAlignment="1">
      <alignment horizontal="center" textRotation="90"/>
    </xf>
    <xf numFmtId="0" fontId="21" fillId="0" borderId="4" xfId="0" applyFont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textRotation="90"/>
    </xf>
    <xf numFmtId="0" fontId="22" fillId="7" borderId="5" xfId="0" applyFont="1" applyFill="1" applyBorder="1" applyAlignment="1">
      <alignment horizontal="center" textRotation="90"/>
    </xf>
    <xf numFmtId="0" fontId="22" fillId="7" borderId="7" xfId="0" applyFont="1" applyFill="1" applyBorder="1" applyAlignment="1">
      <alignment horizontal="center" textRotation="90"/>
    </xf>
    <xf numFmtId="2" fontId="20" fillId="4" borderId="5" xfId="0" applyNumberFormat="1" applyFont="1" applyFill="1" applyBorder="1" applyAlignment="1">
      <alignment horizontal="center" textRotation="90"/>
    </xf>
    <xf numFmtId="2" fontId="20" fillId="4" borderId="7" xfId="0" applyNumberFormat="1" applyFont="1" applyFill="1" applyBorder="1" applyAlignment="1">
      <alignment horizontal="center" textRotation="90"/>
    </xf>
    <xf numFmtId="0" fontId="20" fillId="2" borderId="5" xfId="0" applyFont="1" applyFill="1" applyBorder="1" applyAlignment="1">
      <alignment horizontal="center" textRotation="90"/>
    </xf>
    <xf numFmtId="0" fontId="20" fillId="2" borderId="7" xfId="0" applyFont="1" applyFill="1" applyBorder="1" applyAlignment="1">
      <alignment horizontal="center" textRotation="90"/>
    </xf>
    <xf numFmtId="0" fontId="25" fillId="2" borderId="4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textRotation="90"/>
    </xf>
    <xf numFmtId="0" fontId="25" fillId="2" borderId="3" xfId="0" applyFont="1" applyFill="1" applyBorder="1" applyAlignment="1">
      <alignment horizontal="center" textRotation="90"/>
    </xf>
    <xf numFmtId="0" fontId="25" fillId="2" borderId="6" xfId="0" applyFont="1" applyFill="1" applyBorder="1" applyAlignment="1">
      <alignment horizontal="center" textRotation="90"/>
    </xf>
    <xf numFmtId="0" fontId="25" fillId="2" borderId="9" xfId="0" applyFont="1" applyFill="1" applyBorder="1" applyAlignment="1">
      <alignment horizont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97"/>
  <sheetViews>
    <sheetView tabSelected="1" view="pageBreakPreview" zoomScale="70" zoomScaleNormal="60" zoomScaleSheetLayoutView="70" zoomScalePageLayoutView="400" workbookViewId="0">
      <selection activeCell="BF2" sqref="BF2"/>
    </sheetView>
  </sheetViews>
  <sheetFormatPr baseColWidth="10" defaultRowHeight="21"/>
  <cols>
    <col min="1" max="1" width="7.85546875" style="2" customWidth="1"/>
    <col min="2" max="2" width="19.140625" style="2" customWidth="1"/>
    <col min="3" max="3" width="19.85546875" style="2" customWidth="1"/>
    <col min="4" max="4" width="23.85546875" style="2" customWidth="1"/>
    <col min="5" max="5" width="6" style="2" customWidth="1"/>
    <col min="6" max="6" width="9.42578125" style="6" customWidth="1"/>
    <col min="7" max="7" width="9.140625" style="6" customWidth="1"/>
    <col min="8" max="8" width="8.7109375" style="6" customWidth="1"/>
    <col min="9" max="9" width="9.140625" style="6" customWidth="1"/>
    <col min="10" max="10" width="9.28515625" style="6" customWidth="1"/>
    <col min="11" max="11" width="8.7109375" style="6" customWidth="1"/>
    <col min="12" max="12" width="8.42578125" style="6" customWidth="1"/>
    <col min="13" max="13" width="9.85546875" style="6" customWidth="1"/>
    <col min="14" max="14" width="9" style="6" customWidth="1"/>
    <col min="15" max="15" width="9" style="80" customWidth="1"/>
    <col min="16" max="17" width="9.85546875" style="6" customWidth="1"/>
    <col min="18" max="18" width="9.140625" style="80" customWidth="1"/>
    <col min="19" max="19" width="9" style="6" customWidth="1"/>
    <col min="20" max="20" width="11.140625" style="6" customWidth="1"/>
    <col min="21" max="21" width="10" style="108" customWidth="1"/>
    <col min="22" max="22" width="8.85546875" style="6" customWidth="1"/>
    <col min="23" max="23" width="10" style="88" customWidth="1"/>
    <col min="24" max="24" width="8.42578125" style="6" customWidth="1"/>
    <col min="25" max="25" width="10" style="6" customWidth="1"/>
    <col min="26" max="26" width="7.85546875" style="6" customWidth="1"/>
    <col min="27" max="27" width="10" style="6" customWidth="1"/>
    <col min="28" max="28" width="10" style="88" customWidth="1"/>
    <col min="29" max="29" width="8.140625" style="6" customWidth="1"/>
    <col min="30" max="30" width="9.7109375" style="88" customWidth="1"/>
    <col min="31" max="31" width="10" style="6" customWidth="1"/>
    <col min="32" max="32" width="8.85546875" style="6" customWidth="1"/>
    <col min="33" max="33" width="11.5703125" style="6" customWidth="1"/>
    <col min="34" max="34" width="9.5703125" style="6" customWidth="1"/>
    <col min="35" max="35" width="10.140625" style="10" customWidth="1"/>
    <col min="36" max="36" width="8.85546875" style="6" customWidth="1"/>
    <col min="37" max="37" width="10.5703125" style="6" customWidth="1"/>
    <col min="38" max="38" width="9.42578125" style="80" customWidth="1"/>
    <col min="39" max="39" width="7.85546875" style="6" customWidth="1"/>
    <col min="40" max="40" width="9.140625" style="6" customWidth="1"/>
    <col min="41" max="41" width="9.28515625" style="80" customWidth="1"/>
    <col min="42" max="42" width="8.5703125" style="6" customWidth="1"/>
    <col min="43" max="43" width="8.7109375" style="6" customWidth="1"/>
    <col min="44" max="44" width="9.28515625" style="6" customWidth="1"/>
    <col min="45" max="45" width="9.140625" style="80" customWidth="1"/>
    <col min="46" max="46" width="7.85546875" style="6" customWidth="1"/>
    <col min="47" max="47" width="6.28515625" style="6" customWidth="1"/>
    <col min="48" max="48" width="9.42578125" style="6" customWidth="1"/>
    <col min="49" max="49" width="8.85546875" style="80" customWidth="1"/>
    <col min="50" max="50" width="9.140625" style="6" customWidth="1"/>
    <col min="51" max="51" width="9.5703125" style="6" customWidth="1"/>
    <col min="52" max="52" width="7.85546875" style="6" customWidth="1"/>
    <col min="53" max="53" width="8.85546875" style="28" customWidth="1"/>
    <col min="54" max="54" width="10.7109375" style="108" customWidth="1"/>
    <col min="55" max="55" width="10.7109375" style="28" customWidth="1"/>
    <col min="56" max="56" width="10.7109375" style="108" customWidth="1"/>
    <col min="57" max="57" width="8.42578125" style="6" customWidth="1"/>
    <col min="58" max="58" width="11.42578125" style="6" customWidth="1"/>
    <col min="59" max="59" width="11.42578125" style="108" customWidth="1"/>
    <col min="60" max="60" width="11.42578125" style="88" customWidth="1"/>
    <col min="61" max="62" width="11.42578125" style="6" customWidth="1"/>
    <col min="63" max="63" width="16.140625" style="6" customWidth="1"/>
    <col min="64" max="64" width="14.28515625" style="2" customWidth="1"/>
    <col min="65" max="78" width="11.42578125" style="2" customWidth="1"/>
    <col min="79" max="16384" width="11.42578125" style="2"/>
  </cols>
  <sheetData>
    <row r="1" spans="1:64" s="1" customFormat="1" ht="23.25">
      <c r="A1" s="15" t="s">
        <v>0</v>
      </c>
      <c r="B1" s="15"/>
      <c r="C1" s="15"/>
      <c r="D1" s="15"/>
      <c r="E1" s="15"/>
      <c r="F1" s="5"/>
      <c r="G1" s="5"/>
      <c r="H1" s="5"/>
      <c r="I1" s="5"/>
      <c r="J1" s="5"/>
      <c r="K1" s="5"/>
      <c r="L1" s="5"/>
      <c r="M1" s="5"/>
      <c r="N1" s="5"/>
      <c r="P1" s="5"/>
      <c r="Q1" s="5"/>
      <c r="S1" s="5"/>
      <c r="T1" s="5"/>
      <c r="U1" s="105"/>
      <c r="V1" s="5"/>
      <c r="W1" s="85"/>
      <c r="X1" s="5"/>
      <c r="Y1" s="5"/>
      <c r="AA1" s="5"/>
      <c r="AB1" s="91"/>
      <c r="AC1" s="12"/>
      <c r="AD1" s="92"/>
      <c r="AG1" s="5"/>
      <c r="AM1" s="12"/>
      <c r="AN1" s="12"/>
      <c r="AO1" s="15"/>
      <c r="AP1" s="12"/>
      <c r="AQ1" s="12"/>
      <c r="AR1" s="12"/>
      <c r="AS1" s="15"/>
      <c r="AV1" s="8"/>
      <c r="AW1" s="83"/>
      <c r="AX1" s="8"/>
      <c r="AY1" s="20"/>
      <c r="AZ1" s="11"/>
      <c r="BA1" s="5"/>
      <c r="BB1" s="105"/>
      <c r="BC1" s="5"/>
      <c r="BD1" s="104"/>
      <c r="BE1" s="12"/>
      <c r="BF1" s="5" t="s">
        <v>253</v>
      </c>
      <c r="BG1" s="105"/>
      <c r="BH1" s="85"/>
      <c r="BI1" s="5"/>
      <c r="BJ1" s="5"/>
      <c r="BK1" s="5"/>
    </row>
    <row r="2" spans="1:64" s="1" customFormat="1" ht="23.25">
      <c r="A2" s="15" t="s">
        <v>1</v>
      </c>
      <c r="B2" s="15"/>
      <c r="C2" s="15"/>
      <c r="D2" s="15"/>
      <c r="E2" s="15"/>
      <c r="F2" s="5"/>
      <c r="G2" s="5"/>
      <c r="H2" s="5"/>
      <c r="I2" s="5"/>
      <c r="J2" s="5"/>
      <c r="K2" s="5"/>
      <c r="L2" s="5"/>
      <c r="M2" s="5"/>
      <c r="N2" s="5"/>
      <c r="P2" s="5"/>
      <c r="Q2" s="5"/>
      <c r="S2" s="5"/>
      <c r="T2" s="5"/>
      <c r="U2" s="105"/>
      <c r="V2" s="5"/>
      <c r="W2" s="85"/>
      <c r="X2" s="5"/>
      <c r="Y2" s="5"/>
      <c r="AA2" s="5"/>
      <c r="AB2" s="85"/>
      <c r="AC2" s="5"/>
      <c r="AD2" s="85"/>
      <c r="AE2" s="5"/>
      <c r="AF2" s="5"/>
      <c r="AG2" s="5"/>
      <c r="AH2" s="5"/>
      <c r="AI2" s="7"/>
      <c r="AJ2" s="5"/>
      <c r="AK2" s="5"/>
      <c r="AM2" s="5"/>
      <c r="AP2" s="5"/>
      <c r="AQ2" s="5"/>
      <c r="AR2" s="5"/>
      <c r="AT2" s="5"/>
      <c r="AU2" s="5"/>
      <c r="AV2" s="5"/>
      <c r="AX2" s="5"/>
      <c r="AY2" s="5"/>
      <c r="AZ2" s="5"/>
      <c r="BA2" s="5"/>
      <c r="BB2" s="105"/>
      <c r="BC2" s="5"/>
      <c r="BD2" s="105"/>
      <c r="BE2" s="5"/>
      <c r="BF2" s="5"/>
      <c r="BG2" s="105"/>
      <c r="BH2" s="85"/>
      <c r="BI2" s="5"/>
      <c r="BJ2" s="5"/>
      <c r="BK2" s="5"/>
    </row>
    <row r="3" spans="1:64" s="1" customFormat="1" ht="23.25">
      <c r="A3" s="15" t="s">
        <v>2</v>
      </c>
      <c r="B3" s="15"/>
      <c r="C3" s="15"/>
      <c r="F3" s="7"/>
      <c r="G3" s="7"/>
      <c r="H3" s="7"/>
      <c r="I3" s="7"/>
      <c r="J3" s="5"/>
      <c r="K3" s="5"/>
      <c r="L3" s="5"/>
      <c r="M3" s="5"/>
      <c r="N3" s="5"/>
      <c r="P3" s="5"/>
      <c r="Q3" s="5"/>
      <c r="S3" s="5"/>
      <c r="T3" s="5"/>
      <c r="U3" s="105"/>
      <c r="V3" s="5"/>
      <c r="W3" s="85"/>
      <c r="X3" s="5"/>
      <c r="Y3" s="5"/>
      <c r="Z3" s="5"/>
      <c r="AA3" s="5"/>
      <c r="AB3" s="85"/>
      <c r="AC3" s="5"/>
      <c r="AD3" s="85"/>
      <c r="AE3" s="5"/>
      <c r="AF3" s="5"/>
      <c r="AG3" s="5"/>
      <c r="AH3" s="5"/>
      <c r="AI3" s="7"/>
      <c r="AJ3" s="5"/>
      <c r="AK3" s="5"/>
      <c r="AM3" s="5"/>
      <c r="AP3" s="5"/>
      <c r="AQ3" s="5"/>
      <c r="AR3" s="5"/>
      <c r="AT3" s="5"/>
      <c r="AU3" s="5"/>
      <c r="AV3" s="5"/>
      <c r="AX3" s="5"/>
      <c r="AY3" s="5"/>
      <c r="AZ3" s="5"/>
      <c r="BA3" s="5"/>
      <c r="BB3" s="105"/>
      <c r="BC3" s="5"/>
      <c r="BD3" s="105"/>
      <c r="BE3" s="5"/>
      <c r="BF3" s="5"/>
      <c r="BG3" s="105"/>
      <c r="BH3" s="85"/>
      <c r="BI3" s="5"/>
      <c r="BJ3" s="5"/>
      <c r="BK3" s="5"/>
    </row>
    <row r="4" spans="1:64" s="22" customFormat="1" ht="59.25">
      <c r="A4" s="159" t="s">
        <v>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21"/>
      <c r="BG4" s="110"/>
      <c r="BH4" s="100"/>
      <c r="BI4" s="21"/>
      <c r="BJ4" s="21"/>
      <c r="BK4" s="21"/>
    </row>
    <row r="5" spans="1:64" s="1" customFormat="1" ht="45">
      <c r="A5" s="19" t="s">
        <v>3</v>
      </c>
      <c r="B5" s="15"/>
      <c r="F5" s="17"/>
      <c r="G5" s="18"/>
      <c r="H5" s="18"/>
      <c r="I5" s="18"/>
      <c r="M5" s="16"/>
      <c r="N5" s="16"/>
      <c r="O5" s="114"/>
      <c r="P5" s="16"/>
      <c r="Q5" s="5"/>
      <c r="S5" s="5"/>
      <c r="T5" s="23"/>
      <c r="U5" s="115"/>
      <c r="V5" s="23"/>
      <c r="W5" s="86"/>
      <c r="X5" s="23"/>
      <c r="Y5" s="23"/>
      <c r="Z5" s="8"/>
      <c r="AA5" s="5"/>
      <c r="AB5" s="85"/>
      <c r="AD5" s="92"/>
      <c r="AE5" s="12" t="s">
        <v>250</v>
      </c>
      <c r="AG5" s="5"/>
      <c r="AI5" s="5"/>
      <c r="AJ5" s="5"/>
      <c r="AK5" s="5"/>
      <c r="AM5" s="5"/>
      <c r="AN5" s="5"/>
      <c r="AP5" s="5"/>
      <c r="AQ5" s="5"/>
      <c r="AR5" s="5"/>
      <c r="AT5" s="5"/>
      <c r="AU5" s="5"/>
      <c r="AV5" s="5"/>
      <c r="AX5" s="5"/>
      <c r="AY5" s="5"/>
      <c r="AZ5" s="5"/>
      <c r="BA5" s="5"/>
      <c r="BB5" s="105"/>
      <c r="BC5" s="5"/>
      <c r="BD5" s="105"/>
      <c r="BE5" s="5"/>
      <c r="BF5" s="5"/>
      <c r="BG5" s="105"/>
      <c r="BH5" s="85"/>
      <c r="BI5" s="5"/>
      <c r="BJ5" s="5"/>
      <c r="BK5" s="5"/>
    </row>
    <row r="6" spans="1:64" ht="23.25" customHeight="1">
      <c r="A6" s="156" t="s">
        <v>27</v>
      </c>
      <c r="B6" s="157"/>
      <c r="C6" s="157"/>
      <c r="D6" s="158"/>
      <c r="E6" s="27"/>
      <c r="F6" s="31">
        <v>5</v>
      </c>
      <c r="G6" s="146">
        <v>3</v>
      </c>
      <c r="H6" s="147"/>
      <c r="I6" s="30"/>
      <c r="J6" s="146">
        <v>2</v>
      </c>
      <c r="K6" s="147"/>
      <c r="L6" s="13"/>
      <c r="M6" s="13">
        <v>5</v>
      </c>
      <c r="N6" s="146">
        <v>3</v>
      </c>
      <c r="O6" s="147"/>
      <c r="P6" s="13"/>
      <c r="Q6" s="146">
        <v>2</v>
      </c>
      <c r="R6" s="147"/>
      <c r="S6" s="13"/>
      <c r="T6" s="13">
        <v>6</v>
      </c>
      <c r="U6" s="118">
        <v>2</v>
      </c>
      <c r="V6" s="13"/>
      <c r="W6" s="89"/>
      <c r="X6" s="13"/>
      <c r="Y6" s="13">
        <v>2</v>
      </c>
      <c r="Z6" s="13"/>
      <c r="AA6" s="13">
        <v>2</v>
      </c>
      <c r="AB6" s="89"/>
      <c r="AC6" s="13"/>
      <c r="AD6" s="89"/>
      <c r="AE6" s="13"/>
      <c r="AF6" s="13">
        <v>1</v>
      </c>
      <c r="AG6" s="13"/>
      <c r="AH6" s="13"/>
      <c r="AI6" s="14"/>
      <c r="AJ6" s="4">
        <v>5</v>
      </c>
      <c r="AK6" s="4"/>
      <c r="AL6" s="78"/>
      <c r="AM6" s="4">
        <v>3</v>
      </c>
      <c r="AN6" s="4"/>
      <c r="AO6" s="78"/>
      <c r="AP6" s="4">
        <v>2</v>
      </c>
      <c r="AQ6" s="4">
        <v>5</v>
      </c>
      <c r="AR6" s="4"/>
      <c r="AS6" s="78"/>
      <c r="AT6" s="4">
        <v>3</v>
      </c>
      <c r="AU6" s="4"/>
      <c r="AV6" s="4"/>
      <c r="AW6" s="78"/>
      <c r="AX6" s="4">
        <v>2</v>
      </c>
      <c r="AY6" s="4">
        <v>6</v>
      </c>
      <c r="AZ6" s="4">
        <v>6</v>
      </c>
      <c r="BA6" s="4">
        <v>1</v>
      </c>
      <c r="BB6" s="106"/>
      <c r="BC6" s="4">
        <v>1</v>
      </c>
      <c r="BD6" s="106"/>
      <c r="BE6" s="9"/>
      <c r="BF6" s="29">
        <v>1</v>
      </c>
      <c r="BG6" s="111"/>
      <c r="BH6" s="102">
        <v>1</v>
      </c>
      <c r="BI6" s="29"/>
    </row>
    <row r="7" spans="1:64" s="64" customFormat="1" ht="201.75" customHeight="1">
      <c r="A7" s="162" t="s">
        <v>4</v>
      </c>
      <c r="B7" s="162" t="s">
        <v>5</v>
      </c>
      <c r="C7" s="162" t="s">
        <v>6</v>
      </c>
      <c r="D7" s="162" t="s">
        <v>248</v>
      </c>
      <c r="E7" s="162" t="s">
        <v>23</v>
      </c>
      <c r="F7" s="154" t="s">
        <v>215</v>
      </c>
      <c r="G7" s="160" t="s">
        <v>210</v>
      </c>
      <c r="H7" s="161"/>
      <c r="I7" s="144" t="s">
        <v>211</v>
      </c>
      <c r="J7" s="160" t="s">
        <v>212</v>
      </c>
      <c r="K7" s="161"/>
      <c r="L7" s="144" t="s">
        <v>213</v>
      </c>
      <c r="M7" s="154" t="s">
        <v>214</v>
      </c>
      <c r="N7" s="160" t="s">
        <v>216</v>
      </c>
      <c r="O7" s="161"/>
      <c r="P7" s="144" t="s">
        <v>217</v>
      </c>
      <c r="Q7" s="150" t="s">
        <v>218</v>
      </c>
      <c r="R7" s="151"/>
      <c r="S7" s="144" t="s">
        <v>219</v>
      </c>
      <c r="T7" s="154" t="s">
        <v>13</v>
      </c>
      <c r="U7" s="116" t="s">
        <v>220</v>
      </c>
      <c r="V7" s="152" t="s">
        <v>221</v>
      </c>
      <c r="W7" s="90" t="s">
        <v>222</v>
      </c>
      <c r="X7" s="144" t="s">
        <v>223</v>
      </c>
      <c r="Y7" s="82" t="s">
        <v>224</v>
      </c>
      <c r="Z7" s="152" t="s">
        <v>225</v>
      </c>
      <c r="AA7" s="154" t="s">
        <v>17</v>
      </c>
      <c r="AB7" s="90" t="s">
        <v>226</v>
      </c>
      <c r="AC7" s="152" t="s">
        <v>227</v>
      </c>
      <c r="AD7" s="90" t="s">
        <v>228</v>
      </c>
      <c r="AE7" s="152" t="s">
        <v>229</v>
      </c>
      <c r="AF7" s="154" t="s">
        <v>21</v>
      </c>
      <c r="AG7" s="82" t="s">
        <v>230</v>
      </c>
      <c r="AH7" s="152" t="s">
        <v>231</v>
      </c>
      <c r="AI7" s="148" t="s">
        <v>7</v>
      </c>
      <c r="AJ7" s="154" t="s">
        <v>28</v>
      </c>
      <c r="AK7" s="160" t="s">
        <v>234</v>
      </c>
      <c r="AL7" s="161"/>
      <c r="AM7" s="144" t="s">
        <v>235</v>
      </c>
      <c r="AN7" s="160" t="s">
        <v>236</v>
      </c>
      <c r="AO7" s="161"/>
      <c r="AP7" s="144" t="s">
        <v>237</v>
      </c>
      <c r="AQ7" s="154" t="s">
        <v>29</v>
      </c>
      <c r="AR7" s="160" t="s">
        <v>238</v>
      </c>
      <c r="AS7" s="161"/>
      <c r="AT7" s="144" t="s">
        <v>239</v>
      </c>
      <c r="AU7" s="175" t="s">
        <v>240</v>
      </c>
      <c r="AV7" s="150" t="s">
        <v>241</v>
      </c>
      <c r="AW7" s="151"/>
      <c r="AX7" s="144" t="s">
        <v>242</v>
      </c>
      <c r="AY7" s="154" t="s">
        <v>13</v>
      </c>
      <c r="AZ7" s="144" t="s">
        <v>20</v>
      </c>
      <c r="BA7" s="154" t="s">
        <v>17</v>
      </c>
      <c r="BB7" s="107" t="s">
        <v>243</v>
      </c>
      <c r="BC7" s="144" t="s">
        <v>244</v>
      </c>
      <c r="BD7" s="107" t="s">
        <v>245</v>
      </c>
      <c r="BE7" s="171" t="s">
        <v>246</v>
      </c>
      <c r="BF7" s="154" t="s">
        <v>21</v>
      </c>
      <c r="BG7" s="107" t="s">
        <v>247</v>
      </c>
      <c r="BH7" s="165" t="s">
        <v>30</v>
      </c>
      <c r="BI7" s="173" t="s">
        <v>8</v>
      </c>
      <c r="BJ7" s="168" t="s">
        <v>31</v>
      </c>
      <c r="BK7" s="170" t="s">
        <v>32</v>
      </c>
      <c r="BL7" s="167" t="s">
        <v>201</v>
      </c>
    </row>
    <row r="8" spans="1:64" s="3" customFormat="1" ht="24.95" customHeight="1">
      <c r="A8" s="163"/>
      <c r="B8" s="164"/>
      <c r="C8" s="164"/>
      <c r="D8" s="164"/>
      <c r="E8" s="164"/>
      <c r="F8" s="155"/>
      <c r="G8" s="62" t="s">
        <v>24</v>
      </c>
      <c r="H8" s="63" t="s">
        <v>25</v>
      </c>
      <c r="I8" s="145"/>
      <c r="J8" s="62" t="s">
        <v>24</v>
      </c>
      <c r="K8" s="63" t="s">
        <v>25</v>
      </c>
      <c r="L8" s="145"/>
      <c r="M8" s="155"/>
      <c r="N8" s="62" t="s">
        <v>24</v>
      </c>
      <c r="O8" s="103" t="s">
        <v>25</v>
      </c>
      <c r="P8" s="145"/>
      <c r="Q8" s="62" t="s">
        <v>24</v>
      </c>
      <c r="R8" s="103" t="s">
        <v>25</v>
      </c>
      <c r="S8" s="145"/>
      <c r="T8" s="155"/>
      <c r="U8" s="109" t="s">
        <v>25</v>
      </c>
      <c r="V8" s="153"/>
      <c r="W8" s="87" t="s">
        <v>24</v>
      </c>
      <c r="X8" s="145"/>
      <c r="Y8" s="62" t="s">
        <v>24</v>
      </c>
      <c r="Z8" s="153"/>
      <c r="AA8" s="155"/>
      <c r="AB8" s="87" t="s">
        <v>25</v>
      </c>
      <c r="AC8" s="153"/>
      <c r="AD8" s="87" t="s">
        <v>25</v>
      </c>
      <c r="AE8" s="153"/>
      <c r="AF8" s="155"/>
      <c r="AG8" s="62" t="s">
        <v>25</v>
      </c>
      <c r="AH8" s="153"/>
      <c r="AI8" s="149"/>
      <c r="AJ8" s="155"/>
      <c r="AK8" s="62" t="s">
        <v>24</v>
      </c>
      <c r="AL8" s="103" t="s">
        <v>25</v>
      </c>
      <c r="AM8" s="145"/>
      <c r="AN8" s="62" t="s">
        <v>24</v>
      </c>
      <c r="AO8" s="103" t="s">
        <v>25</v>
      </c>
      <c r="AP8" s="145"/>
      <c r="AQ8" s="155"/>
      <c r="AR8" s="62" t="s">
        <v>24</v>
      </c>
      <c r="AS8" s="103" t="s">
        <v>25</v>
      </c>
      <c r="AT8" s="145"/>
      <c r="AU8" s="176"/>
      <c r="AV8" s="62" t="s">
        <v>24</v>
      </c>
      <c r="AW8" s="103" t="s">
        <v>25</v>
      </c>
      <c r="AX8" s="145"/>
      <c r="AY8" s="155"/>
      <c r="AZ8" s="145"/>
      <c r="BA8" s="155"/>
      <c r="BB8" s="109" t="s">
        <v>25</v>
      </c>
      <c r="BC8" s="145"/>
      <c r="BD8" s="109" t="s">
        <v>25</v>
      </c>
      <c r="BE8" s="172"/>
      <c r="BF8" s="155"/>
      <c r="BG8" s="109" t="s">
        <v>25</v>
      </c>
      <c r="BH8" s="166"/>
      <c r="BI8" s="174"/>
      <c r="BJ8" s="169"/>
      <c r="BK8" s="170"/>
      <c r="BL8" s="167"/>
    </row>
    <row r="9" spans="1:64" s="24" customFormat="1" ht="27" customHeight="1">
      <c r="A9" s="35">
        <v>1</v>
      </c>
      <c r="B9" s="36">
        <v>123001081</v>
      </c>
      <c r="C9" s="37" t="s">
        <v>35</v>
      </c>
      <c r="D9" s="38" t="s">
        <v>36</v>
      </c>
      <c r="E9" s="32" t="s">
        <v>54</v>
      </c>
      <c r="F9" s="39">
        <f t="shared" ref="F9:F25" si="0">((I9*3)+(L9*2))/5</f>
        <v>9.7333333333333325</v>
      </c>
      <c r="G9" s="124">
        <v>11.5</v>
      </c>
      <c r="H9" s="94">
        <v>11</v>
      </c>
      <c r="I9" s="41">
        <f t="shared" ref="I9:I30" si="1">SUM(((G9*2)+H9)/3)</f>
        <v>11.333333333333334</v>
      </c>
      <c r="J9" s="96">
        <v>6.5</v>
      </c>
      <c r="K9" s="96">
        <v>9</v>
      </c>
      <c r="L9" s="41">
        <f t="shared" ref="L9:L30" si="2">SUM(((J9*2)+K9)/3)</f>
        <v>7.333333333333333</v>
      </c>
      <c r="M9" s="39">
        <f t="shared" ref="M9:M25" si="3">((P9*3)+(S9*2))/5</f>
        <v>10.1</v>
      </c>
      <c r="N9" s="97">
        <v>8.5</v>
      </c>
      <c r="O9" s="113">
        <v>11.5</v>
      </c>
      <c r="P9" s="41">
        <f t="shared" ref="P9:P30" si="4">SUM(((N9*2)+O9)/3)</f>
        <v>9.5</v>
      </c>
      <c r="Q9" s="97">
        <v>10</v>
      </c>
      <c r="R9" s="113">
        <v>13</v>
      </c>
      <c r="S9" s="41">
        <f t="shared" ref="S9:S30" si="5">SUM(((Q9*2)+R9)/3)</f>
        <v>11</v>
      </c>
      <c r="T9" s="39">
        <f t="shared" ref="T9:T25" si="6">((V9*2)+(X9*2)+(Z9*2))/6</f>
        <v>9.8333333333333339</v>
      </c>
      <c r="U9" s="117">
        <v>11</v>
      </c>
      <c r="V9" s="65">
        <f t="shared" ref="V9:V30" si="7">U9</f>
        <v>11</v>
      </c>
      <c r="W9" s="97">
        <v>10.5</v>
      </c>
      <c r="X9" s="41">
        <f t="shared" ref="X9:X30" si="8">W9</f>
        <v>10.5</v>
      </c>
      <c r="Y9" s="126">
        <v>8</v>
      </c>
      <c r="Z9" s="65">
        <f t="shared" ref="Z9:Z30" si="9">Y9</f>
        <v>8</v>
      </c>
      <c r="AA9" s="46">
        <f t="shared" ref="AA9:AA25" si="10">((AC9*1)+(AE9*1))/2</f>
        <v>7.5</v>
      </c>
      <c r="AB9" s="96">
        <v>5</v>
      </c>
      <c r="AC9" s="65">
        <f t="shared" ref="AC9" si="11">+AB9</f>
        <v>5</v>
      </c>
      <c r="AD9" s="98">
        <v>10</v>
      </c>
      <c r="AE9" s="65">
        <f t="shared" ref="AE9:AE30" si="12">AD9</f>
        <v>10</v>
      </c>
      <c r="AF9" s="46">
        <f t="shared" ref="AF9:AF30" si="13">((AH9*1))</f>
        <v>14</v>
      </c>
      <c r="AG9" s="99">
        <v>14</v>
      </c>
      <c r="AH9" s="65">
        <f t="shared" ref="AH9:AH30" si="14">AG9</f>
        <v>14</v>
      </c>
      <c r="AI9" s="47">
        <f t="shared" ref="AI9:AI25" si="15">SUM((F9*5)+(M9*5)+(T9*6)+(AA9*2)+(AF9*1))/19</f>
        <v>9.8508771929824555</v>
      </c>
      <c r="AJ9" s="39">
        <f t="shared" ref="AJ9:AJ25" si="16">((AM9*3)+(AP9*2))/5</f>
        <v>8.466666666666665</v>
      </c>
      <c r="AK9" s="40">
        <v>5.5</v>
      </c>
      <c r="AL9" s="79">
        <v>12</v>
      </c>
      <c r="AM9" s="41">
        <f t="shared" ref="AM9:AM30" si="17">SUM(((AK9*2)+AL9)/3)</f>
        <v>7.666666666666667</v>
      </c>
      <c r="AN9" s="43">
        <v>10</v>
      </c>
      <c r="AO9" s="81">
        <v>9</v>
      </c>
      <c r="AP9" s="41">
        <f t="shared" ref="AP9:AP30" si="18">SUM(((AN9*2)+AO9)/3)</f>
        <v>9.6666666666666661</v>
      </c>
      <c r="AQ9" s="39">
        <f t="shared" ref="AQ9:AQ30" si="19">((AT9*3)+(AX9*2))/5</f>
        <v>8.966666666666665</v>
      </c>
      <c r="AR9" s="40">
        <v>3</v>
      </c>
      <c r="AS9" s="79">
        <v>14.5</v>
      </c>
      <c r="AT9" s="40">
        <f t="shared" ref="AT9:AT30" si="20">SUM(((AR9*2)+AS9)/3)</f>
        <v>6.833333333333333</v>
      </c>
      <c r="AU9" s="42">
        <f t="shared" ref="AU9:AU30" si="21">IF(AT9&gt;= 10,5,0)</f>
        <v>0</v>
      </c>
      <c r="AV9" s="44">
        <v>11</v>
      </c>
      <c r="AW9" s="84">
        <v>14.5</v>
      </c>
      <c r="AX9" s="41">
        <f t="shared" ref="AX9:AX30" si="22">SUM(((AV9*2)+AW9)/3)</f>
        <v>12.166666666666666</v>
      </c>
      <c r="AY9" s="39">
        <f t="shared" ref="AY9:AY30" si="23">((AZ9*6))/6</f>
        <v>13</v>
      </c>
      <c r="AZ9" s="45">
        <v>13</v>
      </c>
      <c r="BA9" s="39">
        <f t="shared" ref="BA9:BA25" si="24">((BC9*1)+(BE9*1))/2</f>
        <v>14.75</v>
      </c>
      <c r="BB9" s="79">
        <v>16</v>
      </c>
      <c r="BC9" s="44">
        <f t="shared" ref="BC9:BC30" si="25">BB9</f>
        <v>16</v>
      </c>
      <c r="BD9" s="84">
        <v>13.5</v>
      </c>
      <c r="BE9" s="40">
        <f t="shared" ref="BE9:BE30" si="26">BD9</f>
        <v>13.5</v>
      </c>
      <c r="BF9" s="39">
        <f t="shared" ref="BF9:BF14" si="27">(BH9*1)/1</f>
        <v>1</v>
      </c>
      <c r="BG9" s="112">
        <v>1</v>
      </c>
      <c r="BH9" s="101">
        <f t="shared" ref="BH9:BH30" si="28">BG9</f>
        <v>1</v>
      </c>
      <c r="BI9" s="48">
        <f t="shared" ref="BI9:BI25" si="29">SUM((AJ9*5)+(AQ9*5)+(AY9*6)+(BA9*2)+(BF9*1))/19</f>
        <v>10.298245614035087</v>
      </c>
      <c r="BJ9" s="40">
        <f t="shared" ref="BJ9:BJ25" si="30">SUM((AI9*19)+(BI9*19))/38</f>
        <v>10.074561403508772</v>
      </c>
      <c r="BK9" s="44" t="str">
        <f>IF(BJ9&gt;=10,"Admis","Ajourné")</f>
        <v>Admis</v>
      </c>
      <c r="BL9" s="57"/>
    </row>
    <row r="10" spans="1:64" s="24" customFormat="1" ht="27" customHeight="1">
      <c r="A10" s="35">
        <v>2</v>
      </c>
      <c r="B10" s="119" t="s">
        <v>37</v>
      </c>
      <c r="C10" s="131" t="s">
        <v>38</v>
      </c>
      <c r="D10" s="132" t="s">
        <v>39</v>
      </c>
      <c r="E10" s="32" t="s">
        <v>54</v>
      </c>
      <c r="F10" s="39">
        <f t="shared" si="0"/>
        <v>8.7333333333333325</v>
      </c>
      <c r="G10" s="124">
        <v>12</v>
      </c>
      <c r="H10" s="94">
        <v>11</v>
      </c>
      <c r="I10" s="41">
        <f t="shared" si="1"/>
        <v>11.666666666666666</v>
      </c>
      <c r="J10" s="96">
        <v>2</v>
      </c>
      <c r="K10" s="96">
        <v>9</v>
      </c>
      <c r="L10" s="41">
        <f t="shared" si="2"/>
        <v>4.333333333333333</v>
      </c>
      <c r="M10" s="39">
        <f t="shared" si="3"/>
        <v>8.6333333333333329</v>
      </c>
      <c r="N10" s="123">
        <v>11</v>
      </c>
      <c r="O10" s="113">
        <v>6.5</v>
      </c>
      <c r="P10" s="41">
        <f t="shared" si="4"/>
        <v>9.5</v>
      </c>
      <c r="Q10" s="97">
        <v>6</v>
      </c>
      <c r="R10" s="113">
        <v>10</v>
      </c>
      <c r="S10" s="41">
        <f t="shared" si="5"/>
        <v>7.333333333333333</v>
      </c>
      <c r="T10" s="39">
        <f t="shared" si="6"/>
        <v>10.666666666666666</v>
      </c>
      <c r="U10" s="117">
        <v>10</v>
      </c>
      <c r="V10" s="65">
        <f t="shared" si="7"/>
        <v>10</v>
      </c>
      <c r="W10" s="123">
        <v>12</v>
      </c>
      <c r="X10" s="41">
        <f t="shared" si="8"/>
        <v>12</v>
      </c>
      <c r="Y10" s="126">
        <v>10</v>
      </c>
      <c r="Z10" s="65">
        <f t="shared" si="9"/>
        <v>10</v>
      </c>
      <c r="AA10" s="46">
        <f t="shared" si="10"/>
        <v>6.5</v>
      </c>
      <c r="AB10" s="96">
        <v>3</v>
      </c>
      <c r="AC10" s="65">
        <f t="shared" ref="AC10" si="31">AB10</f>
        <v>3</v>
      </c>
      <c r="AD10" s="98">
        <v>10</v>
      </c>
      <c r="AE10" s="65">
        <f t="shared" si="12"/>
        <v>10</v>
      </c>
      <c r="AF10" s="46">
        <f t="shared" si="13"/>
        <v>18</v>
      </c>
      <c r="AG10" s="99">
        <v>18</v>
      </c>
      <c r="AH10" s="65">
        <f t="shared" si="14"/>
        <v>18</v>
      </c>
      <c r="AI10" s="47">
        <f t="shared" si="15"/>
        <v>9.5701754385964897</v>
      </c>
      <c r="AJ10" s="39">
        <f t="shared" si="16"/>
        <v>8.9333333333333336</v>
      </c>
      <c r="AK10" s="135">
        <v>11</v>
      </c>
      <c r="AL10" s="79">
        <v>10</v>
      </c>
      <c r="AM10" s="41">
        <f t="shared" si="17"/>
        <v>10.666666666666666</v>
      </c>
      <c r="AN10" s="43">
        <v>6.5</v>
      </c>
      <c r="AO10" s="81">
        <v>6</v>
      </c>
      <c r="AP10" s="41">
        <f t="shared" si="18"/>
        <v>6.333333333333333</v>
      </c>
      <c r="AQ10" s="39">
        <f t="shared" si="19"/>
        <v>12.066666666666666</v>
      </c>
      <c r="AR10" s="135">
        <v>12.5</v>
      </c>
      <c r="AS10" s="79">
        <v>10</v>
      </c>
      <c r="AT10" s="40">
        <f t="shared" si="20"/>
        <v>11.666666666666666</v>
      </c>
      <c r="AU10" s="42">
        <f t="shared" si="21"/>
        <v>5</v>
      </c>
      <c r="AV10" s="135">
        <v>12.5</v>
      </c>
      <c r="AW10" s="84">
        <v>13</v>
      </c>
      <c r="AX10" s="41">
        <f t="shared" si="22"/>
        <v>12.666666666666666</v>
      </c>
      <c r="AY10" s="39">
        <f t="shared" si="23"/>
        <v>13</v>
      </c>
      <c r="AZ10" s="45">
        <v>13</v>
      </c>
      <c r="BA10" s="39">
        <f t="shared" si="24"/>
        <v>10</v>
      </c>
      <c r="BB10" s="79">
        <v>6</v>
      </c>
      <c r="BC10" s="44">
        <f t="shared" si="25"/>
        <v>6</v>
      </c>
      <c r="BD10" s="84">
        <v>14</v>
      </c>
      <c r="BE10" s="40">
        <f t="shared" si="26"/>
        <v>14</v>
      </c>
      <c r="BF10" s="39">
        <f t="shared" si="27"/>
        <v>13.25</v>
      </c>
      <c r="BG10" s="112">
        <v>13.25</v>
      </c>
      <c r="BH10" s="101">
        <f t="shared" si="28"/>
        <v>13.25</v>
      </c>
      <c r="BI10" s="48">
        <f t="shared" si="29"/>
        <v>11.381578947368421</v>
      </c>
      <c r="BJ10" s="40">
        <f t="shared" si="30"/>
        <v>10.475877192982455</v>
      </c>
      <c r="BK10" s="44" t="s">
        <v>251</v>
      </c>
      <c r="BL10" s="57" t="s">
        <v>200</v>
      </c>
    </row>
    <row r="11" spans="1:64" s="24" customFormat="1" ht="27" customHeight="1">
      <c r="A11" s="143">
        <v>3</v>
      </c>
      <c r="B11" s="119" t="s">
        <v>40</v>
      </c>
      <c r="C11" s="131" t="s">
        <v>41</v>
      </c>
      <c r="D11" s="132" t="s">
        <v>42</v>
      </c>
      <c r="E11" s="32" t="s">
        <v>54</v>
      </c>
      <c r="F11" s="39">
        <f t="shared" si="0"/>
        <v>8.7666666666666675</v>
      </c>
      <c r="G11" s="93">
        <v>10</v>
      </c>
      <c r="H11" s="142">
        <v>11.5</v>
      </c>
      <c r="I11" s="41">
        <f t="shared" si="1"/>
        <v>10.5</v>
      </c>
      <c r="J11" s="96">
        <v>6</v>
      </c>
      <c r="K11" s="96">
        <v>6.5</v>
      </c>
      <c r="L11" s="41">
        <f t="shared" si="2"/>
        <v>6.166666666666667</v>
      </c>
      <c r="M11" s="39">
        <f t="shared" si="3"/>
        <v>11.766666666666666</v>
      </c>
      <c r="N11" s="97">
        <v>12.5</v>
      </c>
      <c r="O11" s="113">
        <v>12.5</v>
      </c>
      <c r="P11" s="41">
        <f t="shared" si="4"/>
        <v>12.5</v>
      </c>
      <c r="Q11" s="97">
        <v>10</v>
      </c>
      <c r="R11" s="113">
        <v>12</v>
      </c>
      <c r="S11" s="41">
        <f t="shared" si="5"/>
        <v>10.666666666666666</v>
      </c>
      <c r="T11" s="39">
        <f t="shared" si="6"/>
        <v>7.333333333333333</v>
      </c>
      <c r="U11" s="117">
        <v>3</v>
      </c>
      <c r="V11" s="65">
        <f t="shared" si="7"/>
        <v>3</v>
      </c>
      <c r="W11" s="97">
        <v>11</v>
      </c>
      <c r="X11" s="41">
        <f t="shared" si="8"/>
        <v>11</v>
      </c>
      <c r="Y11" s="126">
        <v>8</v>
      </c>
      <c r="Z11" s="65">
        <f t="shared" si="9"/>
        <v>8</v>
      </c>
      <c r="AA11" s="46">
        <f t="shared" si="10"/>
        <v>10</v>
      </c>
      <c r="AB11" s="126">
        <v>10</v>
      </c>
      <c r="AC11" s="65">
        <f t="shared" ref="AC11" si="32">AB11</f>
        <v>10</v>
      </c>
      <c r="AD11" s="98">
        <v>10</v>
      </c>
      <c r="AE11" s="65">
        <f t="shared" si="12"/>
        <v>10</v>
      </c>
      <c r="AF11" s="46">
        <f t="shared" si="13"/>
        <v>17.5</v>
      </c>
      <c r="AG11" s="99">
        <v>17.5</v>
      </c>
      <c r="AH11" s="65">
        <f t="shared" si="14"/>
        <v>17.5</v>
      </c>
      <c r="AI11" s="47">
        <f t="shared" si="15"/>
        <v>9.692982456140351</v>
      </c>
      <c r="AJ11" s="39">
        <f t="shared" si="16"/>
        <v>6.6333333333333329</v>
      </c>
      <c r="AK11" s="40">
        <v>4.75</v>
      </c>
      <c r="AL11" s="79">
        <v>15</v>
      </c>
      <c r="AM11" s="41">
        <f t="shared" si="17"/>
        <v>8.1666666666666661</v>
      </c>
      <c r="AN11" s="43">
        <v>2.5</v>
      </c>
      <c r="AO11" s="81">
        <v>8</v>
      </c>
      <c r="AP11" s="41">
        <f t="shared" si="18"/>
        <v>4.333333333333333</v>
      </c>
      <c r="AQ11" s="39">
        <f t="shared" si="19"/>
        <v>9.8666666666666654</v>
      </c>
      <c r="AR11" s="135">
        <v>10</v>
      </c>
      <c r="AS11" s="134">
        <v>10</v>
      </c>
      <c r="AT11" s="40">
        <f t="shared" si="20"/>
        <v>10</v>
      </c>
      <c r="AU11" s="42">
        <f t="shared" si="21"/>
        <v>5</v>
      </c>
      <c r="AV11" s="135">
        <v>8</v>
      </c>
      <c r="AW11" s="84">
        <v>13</v>
      </c>
      <c r="AX11" s="41">
        <f t="shared" si="22"/>
        <v>9.6666666666666661</v>
      </c>
      <c r="AY11" s="39">
        <f t="shared" si="23"/>
        <v>13</v>
      </c>
      <c r="AZ11" s="45">
        <v>13</v>
      </c>
      <c r="BA11" s="39">
        <f t="shared" si="24"/>
        <v>8.25</v>
      </c>
      <c r="BB11" s="79">
        <v>8</v>
      </c>
      <c r="BC11" s="44">
        <f t="shared" si="25"/>
        <v>8</v>
      </c>
      <c r="BD11" s="84">
        <v>8.5</v>
      </c>
      <c r="BE11" s="40">
        <f t="shared" si="26"/>
        <v>8.5</v>
      </c>
      <c r="BF11" s="39">
        <f t="shared" si="27"/>
        <v>14</v>
      </c>
      <c r="BG11" s="112">
        <v>14</v>
      </c>
      <c r="BH11" s="101">
        <f t="shared" si="28"/>
        <v>14</v>
      </c>
      <c r="BI11" s="48">
        <f t="shared" si="29"/>
        <v>10.052631578947368</v>
      </c>
      <c r="BJ11" s="40">
        <f t="shared" si="30"/>
        <v>9.8728070175438578</v>
      </c>
      <c r="BK11" s="44" t="str">
        <f t="shared" ref="BK11:BK24" si="33">IF(BJ11&gt;=10,"Admis","Ajourné")</f>
        <v>Ajourné</v>
      </c>
      <c r="BL11" s="57"/>
    </row>
    <row r="12" spans="1:64" s="24" customFormat="1" ht="27" customHeight="1">
      <c r="A12" s="35">
        <v>4</v>
      </c>
      <c r="B12" s="119" t="s">
        <v>43</v>
      </c>
      <c r="C12" s="131" t="s">
        <v>44</v>
      </c>
      <c r="D12" s="132" t="s">
        <v>45</v>
      </c>
      <c r="E12" s="32" t="s">
        <v>54</v>
      </c>
      <c r="F12" s="39">
        <f t="shared" si="0"/>
        <v>9.1</v>
      </c>
      <c r="G12" s="93">
        <v>11.5</v>
      </c>
      <c r="H12" s="142">
        <v>11.5</v>
      </c>
      <c r="I12" s="41">
        <f t="shared" si="1"/>
        <v>11.5</v>
      </c>
      <c r="J12" s="126">
        <v>5</v>
      </c>
      <c r="K12" s="96">
        <v>6.5</v>
      </c>
      <c r="L12" s="41">
        <f t="shared" si="2"/>
        <v>5.5</v>
      </c>
      <c r="M12" s="39">
        <f t="shared" si="3"/>
        <v>10.4</v>
      </c>
      <c r="N12" s="97">
        <v>10</v>
      </c>
      <c r="O12" s="113">
        <v>10</v>
      </c>
      <c r="P12" s="41">
        <f t="shared" si="4"/>
        <v>10</v>
      </c>
      <c r="Q12" s="123">
        <v>10</v>
      </c>
      <c r="R12" s="113">
        <v>13</v>
      </c>
      <c r="S12" s="41">
        <f t="shared" si="5"/>
        <v>11</v>
      </c>
      <c r="T12" s="39">
        <f t="shared" si="6"/>
        <v>11</v>
      </c>
      <c r="U12" s="117">
        <v>14</v>
      </c>
      <c r="V12" s="65">
        <f t="shared" si="7"/>
        <v>14</v>
      </c>
      <c r="W12" s="123">
        <v>12</v>
      </c>
      <c r="X12" s="41">
        <f t="shared" si="8"/>
        <v>12</v>
      </c>
      <c r="Y12" s="96">
        <v>7</v>
      </c>
      <c r="Z12" s="65">
        <f t="shared" si="9"/>
        <v>7</v>
      </c>
      <c r="AA12" s="46">
        <f t="shared" si="10"/>
        <v>8.75</v>
      </c>
      <c r="AB12" s="126">
        <v>7.5</v>
      </c>
      <c r="AC12" s="65">
        <f t="shared" ref="AC12" si="34">AB12</f>
        <v>7.5</v>
      </c>
      <c r="AD12" s="98">
        <v>10</v>
      </c>
      <c r="AE12" s="65">
        <f t="shared" si="12"/>
        <v>10</v>
      </c>
      <c r="AF12" s="46">
        <f t="shared" si="13"/>
        <v>19</v>
      </c>
      <c r="AG12" s="99">
        <v>19</v>
      </c>
      <c r="AH12" s="65">
        <f t="shared" si="14"/>
        <v>19</v>
      </c>
      <c r="AI12" s="47">
        <f t="shared" si="15"/>
        <v>10.526315789473685</v>
      </c>
      <c r="AJ12" s="39">
        <f t="shared" si="16"/>
        <v>8.0666666666666664</v>
      </c>
      <c r="AK12" s="135">
        <v>6.5</v>
      </c>
      <c r="AL12" s="79">
        <v>12</v>
      </c>
      <c r="AM12" s="41">
        <f t="shared" si="17"/>
        <v>8.3333333333333339</v>
      </c>
      <c r="AN12" s="43">
        <v>8.5</v>
      </c>
      <c r="AO12" s="81">
        <v>6</v>
      </c>
      <c r="AP12" s="41">
        <f t="shared" si="18"/>
        <v>7.666666666666667</v>
      </c>
      <c r="AQ12" s="39">
        <f t="shared" si="19"/>
        <v>9.2666666666666657</v>
      </c>
      <c r="AR12" s="135">
        <v>10</v>
      </c>
      <c r="AS12" s="134">
        <v>10</v>
      </c>
      <c r="AT12" s="40">
        <f t="shared" si="20"/>
        <v>10</v>
      </c>
      <c r="AU12" s="42">
        <f t="shared" si="21"/>
        <v>5</v>
      </c>
      <c r="AV12" s="44">
        <v>6</v>
      </c>
      <c r="AW12" s="84">
        <v>12.5</v>
      </c>
      <c r="AX12" s="41">
        <f t="shared" si="22"/>
        <v>8.1666666666666661</v>
      </c>
      <c r="AY12" s="39">
        <f t="shared" si="23"/>
        <v>13</v>
      </c>
      <c r="AZ12" s="45">
        <v>13</v>
      </c>
      <c r="BA12" s="39">
        <f t="shared" si="24"/>
        <v>8.25</v>
      </c>
      <c r="BB12" s="79">
        <v>6</v>
      </c>
      <c r="BC12" s="44">
        <f t="shared" si="25"/>
        <v>6</v>
      </c>
      <c r="BD12" s="84">
        <v>10.5</v>
      </c>
      <c r="BE12" s="40">
        <f t="shared" si="26"/>
        <v>10.5</v>
      </c>
      <c r="BF12" s="39">
        <f t="shared" si="27"/>
        <v>13.75</v>
      </c>
      <c r="BG12" s="112">
        <v>13.75</v>
      </c>
      <c r="BH12" s="101">
        <f t="shared" si="28"/>
        <v>13.75</v>
      </c>
      <c r="BI12" s="48">
        <f t="shared" si="29"/>
        <v>10.258771929824562</v>
      </c>
      <c r="BJ12" s="40">
        <f t="shared" si="30"/>
        <v>10.392543859649123</v>
      </c>
      <c r="BK12" s="44" t="str">
        <f t="shared" si="33"/>
        <v>Admis</v>
      </c>
      <c r="BL12" s="57"/>
    </row>
    <row r="13" spans="1:64" s="24" customFormat="1" ht="27" customHeight="1">
      <c r="A13" s="35">
        <v>5</v>
      </c>
      <c r="B13" s="119" t="s">
        <v>47</v>
      </c>
      <c r="C13" s="131" t="s">
        <v>48</v>
      </c>
      <c r="D13" s="132" t="s">
        <v>49</v>
      </c>
      <c r="E13" s="32" t="s">
        <v>54</v>
      </c>
      <c r="F13" s="39">
        <f t="shared" si="0"/>
        <v>9.6999999999999993</v>
      </c>
      <c r="G13" s="124">
        <v>12.5</v>
      </c>
      <c r="H13" s="142">
        <v>11.5</v>
      </c>
      <c r="I13" s="41">
        <f t="shared" si="1"/>
        <v>12.166666666666666</v>
      </c>
      <c r="J13" s="96">
        <v>5</v>
      </c>
      <c r="K13" s="96">
        <v>8</v>
      </c>
      <c r="L13" s="41">
        <f t="shared" si="2"/>
        <v>6</v>
      </c>
      <c r="M13" s="39">
        <f t="shared" si="3"/>
        <v>8.3333333333333321</v>
      </c>
      <c r="N13" s="123">
        <v>12</v>
      </c>
      <c r="O13" s="113">
        <v>3</v>
      </c>
      <c r="P13" s="41">
        <f t="shared" si="4"/>
        <v>9</v>
      </c>
      <c r="Q13" s="97">
        <v>11</v>
      </c>
      <c r="R13" s="113">
        <v>0</v>
      </c>
      <c r="S13" s="41">
        <f t="shared" si="5"/>
        <v>7.333333333333333</v>
      </c>
      <c r="T13" s="39">
        <f t="shared" si="6"/>
        <v>11.666666666666666</v>
      </c>
      <c r="U13" s="117">
        <v>13</v>
      </c>
      <c r="V13" s="65">
        <f t="shared" si="7"/>
        <v>13</v>
      </c>
      <c r="W13" s="97">
        <v>11</v>
      </c>
      <c r="X13" s="41">
        <f t="shared" si="8"/>
        <v>11</v>
      </c>
      <c r="Y13" s="96">
        <v>11</v>
      </c>
      <c r="Z13" s="65">
        <f t="shared" si="9"/>
        <v>11</v>
      </c>
      <c r="AA13" s="46">
        <f t="shared" si="10"/>
        <v>12</v>
      </c>
      <c r="AB13" s="126">
        <v>14</v>
      </c>
      <c r="AC13" s="65">
        <f t="shared" ref="AC13" si="35">AB13</f>
        <v>14</v>
      </c>
      <c r="AD13" s="98">
        <v>10</v>
      </c>
      <c r="AE13" s="65">
        <f t="shared" si="12"/>
        <v>10</v>
      </c>
      <c r="AF13" s="46">
        <f t="shared" si="13"/>
        <v>18.5</v>
      </c>
      <c r="AG13" s="99">
        <v>18.5</v>
      </c>
      <c r="AH13" s="65">
        <f t="shared" si="14"/>
        <v>18.5</v>
      </c>
      <c r="AI13" s="47">
        <f t="shared" si="15"/>
        <v>10.666666666666666</v>
      </c>
      <c r="AJ13" s="39">
        <f t="shared" si="16"/>
        <v>4.3</v>
      </c>
      <c r="AK13" s="40">
        <v>5.75</v>
      </c>
      <c r="AL13" s="79">
        <v>10</v>
      </c>
      <c r="AM13" s="41">
        <f t="shared" si="17"/>
        <v>7.166666666666667</v>
      </c>
      <c r="AN13" s="43">
        <v>0</v>
      </c>
      <c r="AO13" s="81">
        <v>0</v>
      </c>
      <c r="AP13" s="41">
        <f t="shared" si="18"/>
        <v>0</v>
      </c>
      <c r="AQ13" s="39">
        <f t="shared" si="19"/>
        <v>12.266666666666666</v>
      </c>
      <c r="AR13" s="40">
        <v>10</v>
      </c>
      <c r="AS13" s="79">
        <v>14</v>
      </c>
      <c r="AT13" s="40">
        <f t="shared" si="20"/>
        <v>11.333333333333334</v>
      </c>
      <c r="AU13" s="42">
        <f t="shared" si="21"/>
        <v>5</v>
      </c>
      <c r="AV13" s="44">
        <v>13</v>
      </c>
      <c r="AW13" s="84">
        <v>15</v>
      </c>
      <c r="AX13" s="41">
        <f t="shared" si="22"/>
        <v>13.666666666666666</v>
      </c>
      <c r="AY13" s="39">
        <f t="shared" si="23"/>
        <v>0</v>
      </c>
      <c r="AZ13" s="45">
        <v>0</v>
      </c>
      <c r="BA13" s="39">
        <f t="shared" si="24"/>
        <v>10.5</v>
      </c>
      <c r="BB13" s="79">
        <v>6</v>
      </c>
      <c r="BC13" s="44">
        <f t="shared" si="25"/>
        <v>6</v>
      </c>
      <c r="BD13" s="84">
        <v>15</v>
      </c>
      <c r="BE13" s="40">
        <f t="shared" si="26"/>
        <v>15</v>
      </c>
      <c r="BF13" s="39">
        <f t="shared" si="27"/>
        <v>18.5</v>
      </c>
      <c r="BG13" s="112">
        <v>18.5</v>
      </c>
      <c r="BH13" s="101">
        <f t="shared" si="28"/>
        <v>18.5</v>
      </c>
      <c r="BI13" s="48">
        <f t="shared" si="29"/>
        <v>6.4385964912280702</v>
      </c>
      <c r="BJ13" s="40">
        <f t="shared" si="30"/>
        <v>8.5526315789473681</v>
      </c>
      <c r="BK13" s="44" t="str">
        <f t="shared" si="33"/>
        <v>Ajourné</v>
      </c>
      <c r="BL13" s="57"/>
    </row>
    <row r="14" spans="1:64" s="25" customFormat="1" ht="27" customHeight="1">
      <c r="A14" s="35">
        <v>6</v>
      </c>
      <c r="B14" s="119">
        <v>1333013974</v>
      </c>
      <c r="C14" s="119" t="s">
        <v>62</v>
      </c>
      <c r="D14" s="120" t="s">
        <v>52</v>
      </c>
      <c r="E14" s="32" t="s">
        <v>55</v>
      </c>
      <c r="F14" s="39">
        <f t="shared" si="0"/>
        <v>10.6</v>
      </c>
      <c r="G14" s="93">
        <v>10</v>
      </c>
      <c r="H14" s="94">
        <v>12</v>
      </c>
      <c r="I14" s="41">
        <f t="shared" si="1"/>
        <v>10.666666666666666</v>
      </c>
      <c r="J14" s="96">
        <v>10</v>
      </c>
      <c r="K14" s="96">
        <v>11.5</v>
      </c>
      <c r="L14" s="41">
        <f t="shared" si="2"/>
        <v>10.5</v>
      </c>
      <c r="M14" s="39">
        <f t="shared" si="3"/>
        <v>10.733333333333334</v>
      </c>
      <c r="N14" s="97">
        <v>8.5</v>
      </c>
      <c r="O14" s="113">
        <v>14</v>
      </c>
      <c r="P14" s="41">
        <f t="shared" si="4"/>
        <v>10.333333333333334</v>
      </c>
      <c r="Q14" s="97">
        <v>10</v>
      </c>
      <c r="R14" s="113">
        <v>14</v>
      </c>
      <c r="S14" s="41">
        <f t="shared" si="5"/>
        <v>11.333333333333334</v>
      </c>
      <c r="T14" s="39">
        <f t="shared" si="6"/>
        <v>10.166666666666666</v>
      </c>
      <c r="U14" s="117">
        <v>12</v>
      </c>
      <c r="V14" s="65">
        <f t="shared" si="7"/>
        <v>12</v>
      </c>
      <c r="W14" s="97">
        <v>13.5</v>
      </c>
      <c r="X14" s="41">
        <f t="shared" si="8"/>
        <v>13.5</v>
      </c>
      <c r="Y14" s="96">
        <v>5</v>
      </c>
      <c r="Z14" s="65">
        <f t="shared" si="9"/>
        <v>5</v>
      </c>
      <c r="AA14" s="46">
        <f t="shared" si="10"/>
        <v>10.25</v>
      </c>
      <c r="AB14" s="96">
        <v>5.5</v>
      </c>
      <c r="AC14" s="65">
        <f t="shared" ref="AC14" si="36">+AB14</f>
        <v>5.5</v>
      </c>
      <c r="AD14" s="98">
        <v>15</v>
      </c>
      <c r="AE14" s="65">
        <f t="shared" si="12"/>
        <v>15</v>
      </c>
      <c r="AF14" s="46">
        <f t="shared" si="13"/>
        <v>20</v>
      </c>
      <c r="AG14" s="99">
        <v>20</v>
      </c>
      <c r="AH14" s="65">
        <f t="shared" si="14"/>
        <v>20</v>
      </c>
      <c r="AI14" s="47">
        <f t="shared" si="15"/>
        <v>10.956140350877194</v>
      </c>
      <c r="AJ14" s="39">
        <f t="shared" si="16"/>
        <v>10.433333333333334</v>
      </c>
      <c r="AK14" s="40">
        <v>9.75</v>
      </c>
      <c r="AL14" s="79">
        <v>12</v>
      </c>
      <c r="AM14" s="41">
        <f t="shared" si="17"/>
        <v>10.5</v>
      </c>
      <c r="AN14" s="43">
        <v>12</v>
      </c>
      <c r="AO14" s="81">
        <v>7</v>
      </c>
      <c r="AP14" s="41">
        <f t="shared" si="18"/>
        <v>10.333333333333334</v>
      </c>
      <c r="AQ14" s="39">
        <f t="shared" si="19"/>
        <v>12.5</v>
      </c>
      <c r="AR14" s="40">
        <v>11</v>
      </c>
      <c r="AS14" s="79">
        <v>15.5</v>
      </c>
      <c r="AT14" s="40">
        <f t="shared" si="20"/>
        <v>12.5</v>
      </c>
      <c r="AU14" s="42">
        <f t="shared" si="21"/>
        <v>5</v>
      </c>
      <c r="AV14" s="44">
        <v>12.5</v>
      </c>
      <c r="AW14" s="84">
        <v>12.5</v>
      </c>
      <c r="AX14" s="41">
        <f t="shared" si="22"/>
        <v>12.5</v>
      </c>
      <c r="AY14" s="39">
        <f t="shared" si="23"/>
        <v>11</v>
      </c>
      <c r="AZ14" s="141">
        <v>11</v>
      </c>
      <c r="BA14" s="39">
        <f t="shared" si="24"/>
        <v>14.25</v>
      </c>
      <c r="BB14" s="79">
        <v>17</v>
      </c>
      <c r="BC14" s="44">
        <f t="shared" si="25"/>
        <v>17</v>
      </c>
      <c r="BD14" s="84">
        <v>11.5</v>
      </c>
      <c r="BE14" s="40">
        <f t="shared" si="26"/>
        <v>11.5</v>
      </c>
      <c r="BF14" s="39">
        <f t="shared" si="27"/>
        <v>14.75</v>
      </c>
      <c r="BG14" s="112">
        <v>14.75</v>
      </c>
      <c r="BH14" s="101">
        <f t="shared" si="28"/>
        <v>14.75</v>
      </c>
      <c r="BI14" s="48">
        <f t="shared" si="29"/>
        <v>11.785087719298247</v>
      </c>
      <c r="BJ14" s="40">
        <f t="shared" si="30"/>
        <v>11.370614035087721</v>
      </c>
      <c r="BK14" s="44" t="str">
        <f t="shared" si="33"/>
        <v>Admis</v>
      </c>
      <c r="BL14" s="57"/>
    </row>
    <row r="15" spans="1:64" s="25" customFormat="1" ht="27" customHeight="1">
      <c r="A15" s="35">
        <v>7</v>
      </c>
      <c r="B15" s="36">
        <v>123011654</v>
      </c>
      <c r="C15" s="36" t="s">
        <v>64</v>
      </c>
      <c r="D15" s="50" t="s">
        <v>33</v>
      </c>
      <c r="E15" s="32" t="s">
        <v>55</v>
      </c>
      <c r="F15" s="39">
        <f t="shared" si="0"/>
        <v>7.6</v>
      </c>
      <c r="G15" s="93">
        <v>6</v>
      </c>
      <c r="H15" s="94">
        <v>12</v>
      </c>
      <c r="I15" s="41">
        <f t="shared" si="1"/>
        <v>8</v>
      </c>
      <c r="J15" s="96">
        <v>5</v>
      </c>
      <c r="K15" s="96">
        <v>11</v>
      </c>
      <c r="L15" s="41">
        <f t="shared" si="2"/>
        <v>7</v>
      </c>
      <c r="M15" s="39">
        <f t="shared" si="3"/>
        <v>11.233333333333334</v>
      </c>
      <c r="N15" s="123">
        <v>12</v>
      </c>
      <c r="O15" s="113">
        <v>7.5</v>
      </c>
      <c r="P15" s="41">
        <f t="shared" si="4"/>
        <v>10.5</v>
      </c>
      <c r="Q15" s="97">
        <v>12</v>
      </c>
      <c r="R15" s="113">
        <v>13</v>
      </c>
      <c r="S15" s="41">
        <f t="shared" si="5"/>
        <v>12.333333333333334</v>
      </c>
      <c r="T15" s="39">
        <f t="shared" si="6"/>
        <v>10.166666666666666</v>
      </c>
      <c r="U15" s="117">
        <v>10</v>
      </c>
      <c r="V15" s="65">
        <f t="shared" si="7"/>
        <v>10</v>
      </c>
      <c r="W15" s="123">
        <v>12.5</v>
      </c>
      <c r="X15" s="41">
        <f t="shared" si="8"/>
        <v>12.5</v>
      </c>
      <c r="Y15" s="126">
        <v>8</v>
      </c>
      <c r="Z15" s="65">
        <f t="shared" si="9"/>
        <v>8</v>
      </c>
      <c r="AA15" s="46">
        <f t="shared" si="10"/>
        <v>11</v>
      </c>
      <c r="AB15" s="126">
        <v>9</v>
      </c>
      <c r="AC15" s="65">
        <f t="shared" ref="AC15" si="37">+AB15</f>
        <v>9</v>
      </c>
      <c r="AD15" s="98">
        <v>13</v>
      </c>
      <c r="AE15" s="65">
        <f t="shared" si="12"/>
        <v>13</v>
      </c>
      <c r="AF15" s="46">
        <f t="shared" si="13"/>
        <v>16.5</v>
      </c>
      <c r="AG15" s="99">
        <v>16.5</v>
      </c>
      <c r="AH15" s="65">
        <f t="shared" si="14"/>
        <v>16.5</v>
      </c>
      <c r="AI15" s="47">
        <f t="shared" si="15"/>
        <v>10.192982456140351</v>
      </c>
      <c r="AJ15" s="39">
        <f t="shared" si="16"/>
        <v>7.1</v>
      </c>
      <c r="AK15" s="40">
        <v>7.75</v>
      </c>
      <c r="AL15" s="79">
        <v>10</v>
      </c>
      <c r="AM15" s="41">
        <f t="shared" si="17"/>
        <v>8.5</v>
      </c>
      <c r="AN15" s="43">
        <v>4.5</v>
      </c>
      <c r="AO15" s="81">
        <v>6</v>
      </c>
      <c r="AP15" s="41">
        <f t="shared" si="18"/>
        <v>5</v>
      </c>
      <c r="AQ15" s="39">
        <f t="shared" si="19"/>
        <v>9.4333333333333336</v>
      </c>
      <c r="AR15" s="40">
        <v>8</v>
      </c>
      <c r="AS15" s="79">
        <v>11.5</v>
      </c>
      <c r="AT15" s="40">
        <f t="shared" si="20"/>
        <v>9.1666666666666661</v>
      </c>
      <c r="AU15" s="42">
        <f t="shared" si="21"/>
        <v>0</v>
      </c>
      <c r="AV15" s="44">
        <v>9</v>
      </c>
      <c r="AW15" s="84">
        <v>11.5</v>
      </c>
      <c r="AX15" s="41">
        <f t="shared" si="22"/>
        <v>9.8333333333333339</v>
      </c>
      <c r="AY15" s="39">
        <f t="shared" si="23"/>
        <v>12.5</v>
      </c>
      <c r="AZ15" s="45">
        <v>12.5</v>
      </c>
      <c r="BA15" s="39">
        <f t="shared" si="24"/>
        <v>10</v>
      </c>
      <c r="BB15" s="79">
        <v>7</v>
      </c>
      <c r="BC15" s="44">
        <f t="shared" si="25"/>
        <v>7</v>
      </c>
      <c r="BD15" s="84">
        <v>13</v>
      </c>
      <c r="BE15" s="40">
        <f t="shared" si="26"/>
        <v>13</v>
      </c>
      <c r="BF15" s="39">
        <f t="shared" ref="BF15:BF23" si="38">(BH15*1)/1</f>
        <v>11.5</v>
      </c>
      <c r="BG15" s="112">
        <v>11.5</v>
      </c>
      <c r="BH15" s="101">
        <f t="shared" si="28"/>
        <v>11.5</v>
      </c>
      <c r="BI15" s="48">
        <f t="shared" si="29"/>
        <v>9.9561403508771935</v>
      </c>
      <c r="BJ15" s="40">
        <f t="shared" si="30"/>
        <v>10.074561403508772</v>
      </c>
      <c r="BK15" s="44" t="str">
        <f t="shared" si="33"/>
        <v>Admis</v>
      </c>
      <c r="BL15" s="57"/>
    </row>
    <row r="16" spans="1:64" s="25" customFormat="1" ht="27" customHeight="1">
      <c r="A16" s="35">
        <v>8</v>
      </c>
      <c r="B16" s="36">
        <v>123004380</v>
      </c>
      <c r="C16" s="36" t="s">
        <v>65</v>
      </c>
      <c r="D16" s="50" t="s">
        <v>66</v>
      </c>
      <c r="E16" s="32" t="s">
        <v>55</v>
      </c>
      <c r="F16" s="39">
        <f t="shared" si="0"/>
        <v>11.066666666666666</v>
      </c>
      <c r="G16" s="124">
        <v>11.5</v>
      </c>
      <c r="H16" s="94">
        <v>13</v>
      </c>
      <c r="I16" s="41">
        <f t="shared" si="1"/>
        <v>12</v>
      </c>
      <c r="J16" s="126">
        <v>10</v>
      </c>
      <c r="K16" s="96">
        <v>9</v>
      </c>
      <c r="L16" s="41">
        <f t="shared" si="2"/>
        <v>9.6666666666666661</v>
      </c>
      <c r="M16" s="39">
        <f t="shared" si="3"/>
        <v>10</v>
      </c>
      <c r="N16" s="97">
        <v>10.5</v>
      </c>
      <c r="O16" s="113">
        <v>9</v>
      </c>
      <c r="P16" s="41">
        <f t="shared" si="4"/>
        <v>10</v>
      </c>
      <c r="Q16" s="97">
        <v>10</v>
      </c>
      <c r="R16" s="113">
        <v>10</v>
      </c>
      <c r="S16" s="41">
        <f t="shared" si="5"/>
        <v>10</v>
      </c>
      <c r="T16" s="39">
        <f t="shared" si="6"/>
        <v>11.333333333333334</v>
      </c>
      <c r="U16" s="117">
        <v>12</v>
      </c>
      <c r="V16" s="65">
        <f t="shared" si="7"/>
        <v>12</v>
      </c>
      <c r="W16" s="123">
        <v>11</v>
      </c>
      <c r="X16" s="41">
        <f t="shared" si="8"/>
        <v>11</v>
      </c>
      <c r="Y16" s="126">
        <v>11</v>
      </c>
      <c r="Z16" s="65">
        <f t="shared" si="9"/>
        <v>11</v>
      </c>
      <c r="AA16" s="46">
        <f t="shared" si="10"/>
        <v>9.25</v>
      </c>
      <c r="AB16" s="126">
        <v>7.5</v>
      </c>
      <c r="AC16" s="65">
        <f t="shared" ref="AC16" si="39">AB16</f>
        <v>7.5</v>
      </c>
      <c r="AD16" s="98">
        <v>11</v>
      </c>
      <c r="AE16" s="65">
        <f t="shared" si="12"/>
        <v>11</v>
      </c>
      <c r="AF16" s="46">
        <f t="shared" si="13"/>
        <v>17</v>
      </c>
      <c r="AG16" s="99">
        <v>17</v>
      </c>
      <c r="AH16" s="65">
        <f t="shared" si="14"/>
        <v>17</v>
      </c>
      <c r="AI16" s="47">
        <f t="shared" si="15"/>
        <v>10.991228070175438</v>
      </c>
      <c r="AJ16" s="39">
        <f t="shared" si="16"/>
        <v>8.5333333333333332</v>
      </c>
      <c r="AK16" s="40">
        <v>8.25</v>
      </c>
      <c r="AL16" s="79">
        <v>13.5</v>
      </c>
      <c r="AM16" s="41">
        <f t="shared" si="17"/>
        <v>10</v>
      </c>
      <c r="AN16" s="43">
        <v>6</v>
      </c>
      <c r="AO16" s="81">
        <v>7</v>
      </c>
      <c r="AP16" s="41">
        <f t="shared" si="18"/>
        <v>6.333333333333333</v>
      </c>
      <c r="AQ16" s="39">
        <f t="shared" si="19"/>
        <v>9.2333333333333343</v>
      </c>
      <c r="AR16" s="40">
        <v>8</v>
      </c>
      <c r="AS16" s="79">
        <v>11.5</v>
      </c>
      <c r="AT16" s="40">
        <f t="shared" si="20"/>
        <v>9.1666666666666661</v>
      </c>
      <c r="AU16" s="42">
        <f t="shared" si="21"/>
        <v>0</v>
      </c>
      <c r="AV16" s="44">
        <v>8</v>
      </c>
      <c r="AW16" s="84">
        <v>12</v>
      </c>
      <c r="AX16" s="41">
        <f t="shared" si="22"/>
        <v>9.3333333333333339</v>
      </c>
      <c r="AY16" s="39">
        <f t="shared" si="23"/>
        <v>12.5</v>
      </c>
      <c r="AZ16" s="45">
        <v>12.5</v>
      </c>
      <c r="BA16" s="39">
        <f t="shared" si="24"/>
        <v>10</v>
      </c>
      <c r="BB16" s="79">
        <v>7</v>
      </c>
      <c r="BC16" s="44">
        <f t="shared" si="25"/>
        <v>7</v>
      </c>
      <c r="BD16" s="84">
        <v>13</v>
      </c>
      <c r="BE16" s="40">
        <f t="shared" si="26"/>
        <v>13</v>
      </c>
      <c r="BF16" s="39">
        <f t="shared" si="38"/>
        <v>13.5</v>
      </c>
      <c r="BG16" s="112">
        <v>13.5</v>
      </c>
      <c r="BH16" s="101">
        <f t="shared" si="28"/>
        <v>13.5</v>
      </c>
      <c r="BI16" s="48">
        <f t="shared" si="29"/>
        <v>10.385964912280702</v>
      </c>
      <c r="BJ16" s="40">
        <f t="shared" si="30"/>
        <v>10.688596491228068</v>
      </c>
      <c r="BK16" s="44" t="str">
        <f t="shared" si="33"/>
        <v>Admis</v>
      </c>
      <c r="BL16" s="57"/>
    </row>
    <row r="17" spans="1:64" s="25" customFormat="1" ht="27" customHeight="1">
      <c r="A17" s="35">
        <v>9</v>
      </c>
      <c r="B17" s="36">
        <v>1333009492</v>
      </c>
      <c r="C17" s="36" t="s">
        <v>67</v>
      </c>
      <c r="D17" s="50" t="s">
        <v>33</v>
      </c>
      <c r="E17" s="32" t="s">
        <v>55</v>
      </c>
      <c r="F17" s="39">
        <f t="shared" si="0"/>
        <v>9.3333333333333321</v>
      </c>
      <c r="G17" s="93">
        <v>10</v>
      </c>
      <c r="H17" s="94">
        <v>13</v>
      </c>
      <c r="I17" s="41">
        <f t="shared" si="1"/>
        <v>11</v>
      </c>
      <c r="J17" s="96">
        <v>5</v>
      </c>
      <c r="K17" s="96">
        <v>10.5</v>
      </c>
      <c r="L17" s="41">
        <f t="shared" si="2"/>
        <v>6.833333333333333</v>
      </c>
      <c r="M17" s="39">
        <f t="shared" si="3"/>
        <v>12.866666666666665</v>
      </c>
      <c r="N17" s="97">
        <v>12.5</v>
      </c>
      <c r="O17" s="113">
        <v>10</v>
      </c>
      <c r="P17" s="41">
        <f t="shared" si="4"/>
        <v>11.666666666666666</v>
      </c>
      <c r="Q17" s="97">
        <v>15</v>
      </c>
      <c r="R17" s="113">
        <v>14</v>
      </c>
      <c r="S17" s="41">
        <f t="shared" si="5"/>
        <v>14.666666666666666</v>
      </c>
      <c r="T17" s="39">
        <f t="shared" si="6"/>
        <v>10</v>
      </c>
      <c r="U17" s="117">
        <v>10</v>
      </c>
      <c r="V17" s="65">
        <f t="shared" si="7"/>
        <v>10</v>
      </c>
      <c r="W17" s="97">
        <v>12.5</v>
      </c>
      <c r="X17" s="41">
        <f t="shared" si="8"/>
        <v>12.5</v>
      </c>
      <c r="Y17" s="96">
        <v>7.5</v>
      </c>
      <c r="Z17" s="65">
        <f t="shared" si="9"/>
        <v>7.5</v>
      </c>
      <c r="AA17" s="46">
        <f t="shared" si="10"/>
        <v>8.5</v>
      </c>
      <c r="AB17" s="96">
        <v>6</v>
      </c>
      <c r="AC17" s="65">
        <f t="shared" ref="AC17" si="40">+AB17</f>
        <v>6</v>
      </c>
      <c r="AD17" s="98">
        <v>11</v>
      </c>
      <c r="AE17" s="65">
        <f t="shared" si="12"/>
        <v>11</v>
      </c>
      <c r="AF17" s="46">
        <f t="shared" si="13"/>
        <v>13.5</v>
      </c>
      <c r="AG17" s="99">
        <v>13.5</v>
      </c>
      <c r="AH17" s="65">
        <f t="shared" si="14"/>
        <v>13.5</v>
      </c>
      <c r="AI17" s="47">
        <f t="shared" si="15"/>
        <v>10.605263157894736</v>
      </c>
      <c r="AJ17" s="39">
        <f t="shared" si="16"/>
        <v>7.666666666666667</v>
      </c>
      <c r="AK17" s="135">
        <v>8.5</v>
      </c>
      <c r="AL17" s="79">
        <v>10</v>
      </c>
      <c r="AM17" s="41">
        <f t="shared" si="17"/>
        <v>9</v>
      </c>
      <c r="AN17" s="43">
        <v>6</v>
      </c>
      <c r="AO17" s="81">
        <v>5</v>
      </c>
      <c r="AP17" s="41">
        <f t="shared" si="18"/>
        <v>5.666666666666667</v>
      </c>
      <c r="AQ17" s="39">
        <f t="shared" si="19"/>
        <v>9</v>
      </c>
      <c r="AR17" s="40">
        <v>6</v>
      </c>
      <c r="AS17" s="79">
        <v>11</v>
      </c>
      <c r="AT17" s="40">
        <f t="shared" si="20"/>
        <v>7.666666666666667</v>
      </c>
      <c r="AU17" s="42">
        <f t="shared" si="21"/>
        <v>0</v>
      </c>
      <c r="AV17" s="44">
        <v>10</v>
      </c>
      <c r="AW17" s="84">
        <v>13</v>
      </c>
      <c r="AX17" s="41">
        <f t="shared" si="22"/>
        <v>11</v>
      </c>
      <c r="AY17" s="39">
        <f t="shared" si="23"/>
        <v>12</v>
      </c>
      <c r="AZ17" s="45">
        <v>12</v>
      </c>
      <c r="BA17" s="39">
        <f t="shared" si="24"/>
        <v>8</v>
      </c>
      <c r="BB17" s="134">
        <v>11</v>
      </c>
      <c r="BC17" s="44">
        <f t="shared" si="25"/>
        <v>11</v>
      </c>
      <c r="BD17" s="84">
        <v>5</v>
      </c>
      <c r="BE17" s="40">
        <f t="shared" si="26"/>
        <v>5</v>
      </c>
      <c r="BF17" s="39">
        <f t="shared" si="38"/>
        <v>11.5</v>
      </c>
      <c r="BG17" s="112">
        <v>11.5</v>
      </c>
      <c r="BH17" s="101">
        <f t="shared" si="28"/>
        <v>11.5</v>
      </c>
      <c r="BI17" s="48">
        <f t="shared" si="29"/>
        <v>9.6228070175438596</v>
      </c>
      <c r="BJ17" s="40">
        <f t="shared" si="30"/>
        <v>10.1140350877193</v>
      </c>
      <c r="BK17" s="44" t="str">
        <f t="shared" si="33"/>
        <v>Admis</v>
      </c>
      <c r="BL17" s="57"/>
    </row>
    <row r="18" spans="1:64" s="25" customFormat="1" ht="27" customHeight="1">
      <c r="A18" s="35">
        <v>10</v>
      </c>
      <c r="B18" s="36">
        <v>1333007619</v>
      </c>
      <c r="C18" s="36" t="s">
        <v>68</v>
      </c>
      <c r="D18" s="50" t="s">
        <v>69</v>
      </c>
      <c r="E18" s="32" t="s">
        <v>55</v>
      </c>
      <c r="F18" s="39">
        <f t="shared" si="0"/>
        <v>11.066666666666666</v>
      </c>
      <c r="G18" s="93">
        <v>10.5</v>
      </c>
      <c r="H18" s="94">
        <v>13</v>
      </c>
      <c r="I18" s="41">
        <f t="shared" si="1"/>
        <v>11.333333333333334</v>
      </c>
      <c r="J18" s="96">
        <v>10</v>
      </c>
      <c r="K18" s="96">
        <v>12</v>
      </c>
      <c r="L18" s="41">
        <f t="shared" si="2"/>
        <v>10.666666666666666</v>
      </c>
      <c r="M18" s="39">
        <f t="shared" si="3"/>
        <v>12.6</v>
      </c>
      <c r="N18" s="97">
        <v>11</v>
      </c>
      <c r="O18" s="113">
        <v>11</v>
      </c>
      <c r="P18" s="41">
        <f t="shared" si="4"/>
        <v>11</v>
      </c>
      <c r="Q18" s="97">
        <v>15.5</v>
      </c>
      <c r="R18" s="113">
        <v>14</v>
      </c>
      <c r="S18" s="41">
        <f t="shared" si="5"/>
        <v>15</v>
      </c>
      <c r="T18" s="39">
        <f t="shared" si="6"/>
        <v>9.1666666666666661</v>
      </c>
      <c r="U18" s="117">
        <v>7</v>
      </c>
      <c r="V18" s="65">
        <f t="shared" si="7"/>
        <v>7</v>
      </c>
      <c r="W18" s="97">
        <v>12.5</v>
      </c>
      <c r="X18" s="41">
        <f t="shared" si="8"/>
        <v>12.5</v>
      </c>
      <c r="Y18" s="96">
        <v>8</v>
      </c>
      <c r="Z18" s="65">
        <f t="shared" si="9"/>
        <v>8</v>
      </c>
      <c r="AA18" s="46">
        <f t="shared" si="10"/>
        <v>12.125</v>
      </c>
      <c r="AB18" s="96">
        <v>9.25</v>
      </c>
      <c r="AC18" s="65">
        <f t="shared" ref="AC18" si="41">+AB18</f>
        <v>9.25</v>
      </c>
      <c r="AD18" s="98">
        <v>15</v>
      </c>
      <c r="AE18" s="65">
        <f t="shared" si="12"/>
        <v>15</v>
      </c>
      <c r="AF18" s="46">
        <f t="shared" si="13"/>
        <v>17.5</v>
      </c>
      <c r="AG18" s="99">
        <v>17.5</v>
      </c>
      <c r="AH18" s="65">
        <f t="shared" si="14"/>
        <v>17.5</v>
      </c>
      <c r="AI18" s="47">
        <f t="shared" si="15"/>
        <v>11.32017543859649</v>
      </c>
      <c r="AJ18" s="39">
        <f t="shared" si="16"/>
        <v>8.4333333333333336</v>
      </c>
      <c r="AK18" s="40">
        <v>6.75</v>
      </c>
      <c r="AL18" s="79">
        <v>12</v>
      </c>
      <c r="AM18" s="41">
        <f t="shared" si="17"/>
        <v>8.5</v>
      </c>
      <c r="AN18" s="43">
        <v>9</v>
      </c>
      <c r="AO18" s="81">
        <v>7</v>
      </c>
      <c r="AP18" s="41">
        <f t="shared" si="18"/>
        <v>8.3333333333333339</v>
      </c>
      <c r="AQ18" s="39">
        <f t="shared" si="19"/>
        <v>10.266666666666666</v>
      </c>
      <c r="AR18" s="40">
        <v>7</v>
      </c>
      <c r="AS18" s="79">
        <v>14</v>
      </c>
      <c r="AT18" s="40">
        <f t="shared" si="20"/>
        <v>9.3333333333333339</v>
      </c>
      <c r="AU18" s="42">
        <f t="shared" si="21"/>
        <v>0</v>
      </c>
      <c r="AV18" s="44">
        <v>10.5</v>
      </c>
      <c r="AW18" s="84">
        <v>14</v>
      </c>
      <c r="AX18" s="41">
        <f t="shared" si="22"/>
        <v>11.666666666666666</v>
      </c>
      <c r="AY18" s="39">
        <f t="shared" si="23"/>
        <v>11</v>
      </c>
      <c r="AZ18" s="141">
        <v>11</v>
      </c>
      <c r="BA18" s="39">
        <f t="shared" si="24"/>
        <v>14.5</v>
      </c>
      <c r="BB18" s="79">
        <v>14</v>
      </c>
      <c r="BC18" s="44">
        <f t="shared" si="25"/>
        <v>14</v>
      </c>
      <c r="BD18" s="84">
        <v>15</v>
      </c>
      <c r="BE18" s="40">
        <f t="shared" si="26"/>
        <v>15</v>
      </c>
      <c r="BF18" s="39">
        <f t="shared" si="38"/>
        <v>10</v>
      </c>
      <c r="BG18" s="112">
        <v>10</v>
      </c>
      <c r="BH18" s="101">
        <f t="shared" si="28"/>
        <v>10</v>
      </c>
      <c r="BI18" s="48">
        <f t="shared" si="29"/>
        <v>10.447368421052632</v>
      </c>
      <c r="BJ18" s="40">
        <f t="shared" si="30"/>
        <v>10.883771929824562</v>
      </c>
      <c r="BK18" s="44" t="str">
        <f t="shared" si="33"/>
        <v>Admis</v>
      </c>
      <c r="BL18" s="57"/>
    </row>
    <row r="19" spans="1:64" s="25" customFormat="1" ht="27" customHeight="1">
      <c r="A19" s="35">
        <v>11</v>
      </c>
      <c r="B19" s="36">
        <v>1333013981</v>
      </c>
      <c r="C19" s="36" t="s">
        <v>70</v>
      </c>
      <c r="D19" s="50" t="s">
        <v>71</v>
      </c>
      <c r="E19" s="32" t="s">
        <v>55</v>
      </c>
      <c r="F19" s="39">
        <f t="shared" si="0"/>
        <v>9.466666666666665</v>
      </c>
      <c r="G19" s="93">
        <v>6</v>
      </c>
      <c r="H19" s="94">
        <v>12</v>
      </c>
      <c r="I19" s="41">
        <f t="shared" si="1"/>
        <v>8</v>
      </c>
      <c r="J19" s="96">
        <v>11.5</v>
      </c>
      <c r="K19" s="96">
        <v>12</v>
      </c>
      <c r="L19" s="41">
        <f t="shared" si="2"/>
        <v>11.666666666666666</v>
      </c>
      <c r="M19" s="39">
        <f t="shared" si="3"/>
        <v>12</v>
      </c>
      <c r="N19" s="97">
        <v>12.5</v>
      </c>
      <c r="O19" s="113">
        <v>11</v>
      </c>
      <c r="P19" s="41">
        <f t="shared" si="4"/>
        <v>12</v>
      </c>
      <c r="Q19" s="97">
        <v>13</v>
      </c>
      <c r="R19" s="113">
        <v>10</v>
      </c>
      <c r="S19" s="41">
        <f t="shared" si="5"/>
        <v>12</v>
      </c>
      <c r="T19" s="39">
        <f t="shared" si="6"/>
        <v>10.5</v>
      </c>
      <c r="U19" s="117">
        <v>11</v>
      </c>
      <c r="V19" s="65">
        <f t="shared" si="7"/>
        <v>11</v>
      </c>
      <c r="W19" s="97">
        <v>9</v>
      </c>
      <c r="X19" s="41">
        <f t="shared" si="8"/>
        <v>9</v>
      </c>
      <c r="Y19" s="96">
        <v>11.5</v>
      </c>
      <c r="Z19" s="65">
        <f t="shared" si="9"/>
        <v>11.5</v>
      </c>
      <c r="AA19" s="46">
        <f t="shared" si="10"/>
        <v>14.5</v>
      </c>
      <c r="AB19" s="96">
        <v>14</v>
      </c>
      <c r="AC19" s="65">
        <f t="shared" ref="AC19" si="42">+AB19</f>
        <v>14</v>
      </c>
      <c r="AD19" s="98">
        <v>15</v>
      </c>
      <c r="AE19" s="65">
        <f t="shared" si="12"/>
        <v>15</v>
      </c>
      <c r="AF19" s="46">
        <f t="shared" si="13"/>
        <v>17</v>
      </c>
      <c r="AG19" s="99">
        <v>17</v>
      </c>
      <c r="AH19" s="65">
        <f t="shared" si="14"/>
        <v>17</v>
      </c>
      <c r="AI19" s="47">
        <f t="shared" si="15"/>
        <v>11.3859649122807</v>
      </c>
      <c r="AJ19" s="39">
        <f t="shared" si="16"/>
        <v>10.866666666666665</v>
      </c>
      <c r="AK19" s="40">
        <v>11</v>
      </c>
      <c r="AL19" s="79">
        <v>11</v>
      </c>
      <c r="AM19" s="41">
        <f t="shared" si="17"/>
        <v>11</v>
      </c>
      <c r="AN19" s="43">
        <v>11</v>
      </c>
      <c r="AO19" s="81">
        <v>10</v>
      </c>
      <c r="AP19" s="41">
        <f t="shared" si="18"/>
        <v>10.666666666666666</v>
      </c>
      <c r="AQ19" s="39">
        <f t="shared" si="19"/>
        <v>10.8</v>
      </c>
      <c r="AR19" s="40">
        <v>9</v>
      </c>
      <c r="AS19" s="79">
        <v>10</v>
      </c>
      <c r="AT19" s="40">
        <f t="shared" si="20"/>
        <v>9.3333333333333339</v>
      </c>
      <c r="AU19" s="42">
        <f t="shared" si="21"/>
        <v>0</v>
      </c>
      <c r="AV19" s="44">
        <v>12</v>
      </c>
      <c r="AW19" s="84">
        <v>15</v>
      </c>
      <c r="AX19" s="41">
        <f t="shared" si="22"/>
        <v>13</v>
      </c>
      <c r="AY19" s="39">
        <f t="shared" si="23"/>
        <v>11</v>
      </c>
      <c r="AZ19" s="141">
        <v>11</v>
      </c>
      <c r="BA19" s="39">
        <f t="shared" si="24"/>
        <v>15.25</v>
      </c>
      <c r="BB19" s="79">
        <v>17</v>
      </c>
      <c r="BC19" s="44">
        <f t="shared" si="25"/>
        <v>17</v>
      </c>
      <c r="BD19" s="84">
        <v>13.5</v>
      </c>
      <c r="BE19" s="40">
        <f t="shared" si="26"/>
        <v>13.5</v>
      </c>
      <c r="BF19" s="39">
        <f t="shared" si="38"/>
        <v>15.5</v>
      </c>
      <c r="BG19" s="112">
        <v>15.5</v>
      </c>
      <c r="BH19" s="101">
        <f t="shared" si="28"/>
        <v>15.5</v>
      </c>
      <c r="BI19" s="48">
        <f t="shared" si="29"/>
        <v>11.596491228070175</v>
      </c>
      <c r="BJ19" s="40">
        <f t="shared" si="30"/>
        <v>11.491228070175438</v>
      </c>
      <c r="BK19" s="44" t="str">
        <f t="shared" si="33"/>
        <v>Admis</v>
      </c>
      <c r="BL19" s="57"/>
    </row>
    <row r="20" spans="1:64" s="25" customFormat="1" ht="27" customHeight="1">
      <c r="A20" s="35">
        <v>12</v>
      </c>
      <c r="B20" s="119">
        <v>1333005707</v>
      </c>
      <c r="C20" s="119" t="s">
        <v>72</v>
      </c>
      <c r="D20" s="120" t="s">
        <v>73</v>
      </c>
      <c r="E20" s="32" t="s">
        <v>55</v>
      </c>
      <c r="F20" s="39">
        <f t="shared" si="0"/>
        <v>8.6</v>
      </c>
      <c r="G20" s="93">
        <v>8.5</v>
      </c>
      <c r="H20" s="94">
        <v>12</v>
      </c>
      <c r="I20" s="41">
        <f t="shared" si="1"/>
        <v>9.6666666666666661</v>
      </c>
      <c r="J20" s="96">
        <v>5</v>
      </c>
      <c r="K20" s="96">
        <v>11</v>
      </c>
      <c r="L20" s="41">
        <f t="shared" si="2"/>
        <v>7</v>
      </c>
      <c r="M20" s="39">
        <f t="shared" si="3"/>
        <v>9</v>
      </c>
      <c r="N20" s="97">
        <v>8</v>
      </c>
      <c r="O20" s="113">
        <v>9</v>
      </c>
      <c r="P20" s="41">
        <f t="shared" si="4"/>
        <v>8.3333333333333339</v>
      </c>
      <c r="Q20" s="97">
        <v>9</v>
      </c>
      <c r="R20" s="113">
        <v>12</v>
      </c>
      <c r="S20" s="41">
        <f t="shared" si="5"/>
        <v>10</v>
      </c>
      <c r="T20" s="39">
        <f t="shared" si="6"/>
        <v>11.166666666666666</v>
      </c>
      <c r="U20" s="117">
        <v>12</v>
      </c>
      <c r="V20" s="65">
        <f t="shared" si="7"/>
        <v>12</v>
      </c>
      <c r="W20" s="97">
        <v>11.5</v>
      </c>
      <c r="X20" s="41">
        <f t="shared" si="8"/>
        <v>11.5</v>
      </c>
      <c r="Y20" s="96">
        <v>10</v>
      </c>
      <c r="Z20" s="65">
        <f t="shared" si="9"/>
        <v>10</v>
      </c>
      <c r="AA20" s="46">
        <f t="shared" si="10"/>
        <v>8.5</v>
      </c>
      <c r="AB20" s="96">
        <v>5</v>
      </c>
      <c r="AC20" s="65">
        <f t="shared" ref="AC20" si="43">+AB20</f>
        <v>5</v>
      </c>
      <c r="AD20" s="98">
        <v>12</v>
      </c>
      <c r="AE20" s="65">
        <f t="shared" si="12"/>
        <v>12</v>
      </c>
      <c r="AF20" s="46">
        <f t="shared" si="13"/>
        <v>16</v>
      </c>
      <c r="AG20" s="99">
        <v>16</v>
      </c>
      <c r="AH20" s="65">
        <f t="shared" si="14"/>
        <v>16</v>
      </c>
      <c r="AI20" s="47">
        <f t="shared" si="15"/>
        <v>9.8947368421052637</v>
      </c>
      <c r="AJ20" s="39">
        <f t="shared" si="16"/>
        <v>7.6</v>
      </c>
      <c r="AK20" s="40">
        <v>7</v>
      </c>
      <c r="AL20" s="79">
        <v>12</v>
      </c>
      <c r="AM20" s="41">
        <f t="shared" si="17"/>
        <v>8.6666666666666661</v>
      </c>
      <c r="AN20" s="43">
        <v>5</v>
      </c>
      <c r="AO20" s="81">
        <v>8</v>
      </c>
      <c r="AP20" s="41">
        <f t="shared" si="18"/>
        <v>6</v>
      </c>
      <c r="AQ20" s="39">
        <f t="shared" si="19"/>
        <v>11.4</v>
      </c>
      <c r="AR20" s="40">
        <v>12</v>
      </c>
      <c r="AS20" s="79">
        <v>13</v>
      </c>
      <c r="AT20" s="40">
        <f t="shared" si="20"/>
        <v>12.333333333333334</v>
      </c>
      <c r="AU20" s="42">
        <f t="shared" si="21"/>
        <v>5</v>
      </c>
      <c r="AV20" s="44">
        <v>8</v>
      </c>
      <c r="AW20" s="84">
        <v>14</v>
      </c>
      <c r="AX20" s="41">
        <f t="shared" si="22"/>
        <v>10</v>
      </c>
      <c r="AY20" s="39">
        <f t="shared" si="23"/>
        <v>13.5</v>
      </c>
      <c r="AZ20" s="45">
        <v>13.5</v>
      </c>
      <c r="BA20" s="39">
        <f t="shared" si="24"/>
        <v>10</v>
      </c>
      <c r="BB20" s="79">
        <v>7</v>
      </c>
      <c r="BC20" s="44">
        <f t="shared" si="25"/>
        <v>7</v>
      </c>
      <c r="BD20" s="84">
        <v>13</v>
      </c>
      <c r="BE20" s="40">
        <f t="shared" si="26"/>
        <v>13</v>
      </c>
      <c r="BF20" s="39">
        <f t="shared" si="38"/>
        <v>10</v>
      </c>
      <c r="BG20" s="112">
        <v>10</v>
      </c>
      <c r="BH20" s="101">
        <f t="shared" si="28"/>
        <v>10</v>
      </c>
      <c r="BI20" s="48">
        <f t="shared" si="29"/>
        <v>10.842105263157896</v>
      </c>
      <c r="BJ20" s="40">
        <f t="shared" si="30"/>
        <v>10.368421052631579</v>
      </c>
      <c r="BK20" s="44" t="str">
        <f t="shared" si="33"/>
        <v>Admis</v>
      </c>
      <c r="BL20" s="57"/>
    </row>
    <row r="21" spans="1:64" s="25" customFormat="1" ht="27" customHeight="1">
      <c r="A21" s="35">
        <v>13</v>
      </c>
      <c r="B21" s="36">
        <v>123005791</v>
      </c>
      <c r="C21" s="36" t="s">
        <v>74</v>
      </c>
      <c r="D21" s="50" t="s">
        <v>75</v>
      </c>
      <c r="E21" s="32" t="s">
        <v>55</v>
      </c>
      <c r="F21" s="39">
        <f t="shared" si="0"/>
        <v>9.1999999999999993</v>
      </c>
      <c r="G21" s="124">
        <v>8</v>
      </c>
      <c r="H21" s="94">
        <v>12</v>
      </c>
      <c r="I21" s="41">
        <f t="shared" si="1"/>
        <v>9.3333333333333339</v>
      </c>
      <c r="J21" s="96">
        <v>8</v>
      </c>
      <c r="K21" s="96">
        <v>11</v>
      </c>
      <c r="L21" s="41">
        <f t="shared" si="2"/>
        <v>9</v>
      </c>
      <c r="M21" s="39">
        <f t="shared" si="3"/>
        <v>10.066666666666666</v>
      </c>
      <c r="N21" s="97">
        <v>12</v>
      </c>
      <c r="O21" s="113">
        <v>9</v>
      </c>
      <c r="P21" s="41">
        <f t="shared" si="4"/>
        <v>11</v>
      </c>
      <c r="Q21" s="97">
        <v>7</v>
      </c>
      <c r="R21" s="113">
        <v>12</v>
      </c>
      <c r="S21" s="41">
        <f t="shared" si="5"/>
        <v>8.6666666666666661</v>
      </c>
      <c r="T21" s="39">
        <f t="shared" si="6"/>
        <v>10</v>
      </c>
      <c r="U21" s="117">
        <v>10</v>
      </c>
      <c r="V21" s="65">
        <f t="shared" si="7"/>
        <v>10</v>
      </c>
      <c r="W21" s="123">
        <v>10</v>
      </c>
      <c r="X21" s="41">
        <f t="shared" si="8"/>
        <v>10</v>
      </c>
      <c r="Y21" s="96">
        <v>10</v>
      </c>
      <c r="Z21" s="65">
        <f t="shared" si="9"/>
        <v>10</v>
      </c>
      <c r="AA21" s="46">
        <f t="shared" si="10"/>
        <v>10.5</v>
      </c>
      <c r="AB21" s="96">
        <v>8</v>
      </c>
      <c r="AC21" s="65">
        <f t="shared" ref="AC21" si="44">AB21</f>
        <v>8</v>
      </c>
      <c r="AD21" s="98">
        <v>13</v>
      </c>
      <c r="AE21" s="65">
        <f t="shared" si="12"/>
        <v>13</v>
      </c>
      <c r="AF21" s="46">
        <f t="shared" si="13"/>
        <v>17</v>
      </c>
      <c r="AG21" s="99">
        <v>17</v>
      </c>
      <c r="AH21" s="65">
        <f t="shared" si="14"/>
        <v>17</v>
      </c>
      <c r="AI21" s="47">
        <f t="shared" si="15"/>
        <v>10.228070175438596</v>
      </c>
      <c r="AJ21" s="39">
        <f t="shared" si="16"/>
        <v>10.233333333333334</v>
      </c>
      <c r="AK21" s="40">
        <v>12.25</v>
      </c>
      <c r="AL21" s="79">
        <v>10</v>
      </c>
      <c r="AM21" s="41">
        <f t="shared" si="17"/>
        <v>11.5</v>
      </c>
      <c r="AN21" s="43">
        <v>9</v>
      </c>
      <c r="AO21" s="81">
        <v>7</v>
      </c>
      <c r="AP21" s="41">
        <f t="shared" si="18"/>
        <v>8.3333333333333339</v>
      </c>
      <c r="AQ21" s="39">
        <f t="shared" si="19"/>
        <v>11</v>
      </c>
      <c r="AR21" s="40">
        <v>9.5</v>
      </c>
      <c r="AS21" s="79">
        <v>14</v>
      </c>
      <c r="AT21" s="40">
        <f t="shared" si="20"/>
        <v>11</v>
      </c>
      <c r="AU21" s="42">
        <f t="shared" si="21"/>
        <v>5</v>
      </c>
      <c r="AV21" s="44">
        <v>9</v>
      </c>
      <c r="AW21" s="84">
        <v>15</v>
      </c>
      <c r="AX21" s="41">
        <f t="shared" si="22"/>
        <v>11</v>
      </c>
      <c r="AY21" s="39">
        <f t="shared" si="23"/>
        <v>11</v>
      </c>
      <c r="AZ21" s="141">
        <v>11</v>
      </c>
      <c r="BA21" s="39">
        <f t="shared" si="24"/>
        <v>12.75</v>
      </c>
      <c r="BB21" s="79">
        <v>13</v>
      </c>
      <c r="BC21" s="44">
        <f t="shared" si="25"/>
        <v>13</v>
      </c>
      <c r="BD21" s="84">
        <v>12.5</v>
      </c>
      <c r="BE21" s="40">
        <f t="shared" si="26"/>
        <v>12.5</v>
      </c>
      <c r="BF21" s="39">
        <f t="shared" si="38"/>
        <v>14</v>
      </c>
      <c r="BG21" s="112">
        <v>14</v>
      </c>
      <c r="BH21" s="101">
        <f t="shared" si="28"/>
        <v>14</v>
      </c>
      <c r="BI21" s="48">
        <f t="shared" si="29"/>
        <v>11.140350877192983</v>
      </c>
      <c r="BJ21" s="40">
        <f t="shared" si="30"/>
        <v>10.684210526315789</v>
      </c>
      <c r="BK21" s="44" t="str">
        <f t="shared" si="33"/>
        <v>Admis</v>
      </c>
      <c r="BL21" s="57"/>
    </row>
    <row r="22" spans="1:64" s="25" customFormat="1" ht="27" customHeight="1">
      <c r="A22" s="35">
        <v>14</v>
      </c>
      <c r="B22" s="119">
        <v>1333009530</v>
      </c>
      <c r="C22" s="119" t="s">
        <v>76</v>
      </c>
      <c r="D22" s="120" t="s">
        <v>50</v>
      </c>
      <c r="E22" s="32" t="s">
        <v>55</v>
      </c>
      <c r="F22" s="39">
        <f t="shared" si="0"/>
        <v>10.8</v>
      </c>
      <c r="G22" s="93">
        <v>11.5</v>
      </c>
      <c r="H22" s="94">
        <v>13</v>
      </c>
      <c r="I22" s="41">
        <f t="shared" si="1"/>
        <v>12</v>
      </c>
      <c r="J22" s="96">
        <v>8</v>
      </c>
      <c r="K22" s="96">
        <v>11</v>
      </c>
      <c r="L22" s="41">
        <f t="shared" si="2"/>
        <v>9</v>
      </c>
      <c r="M22" s="39">
        <f t="shared" si="3"/>
        <v>11.2</v>
      </c>
      <c r="N22" s="97">
        <v>13.5</v>
      </c>
      <c r="O22" s="113">
        <v>9</v>
      </c>
      <c r="P22" s="41">
        <f t="shared" si="4"/>
        <v>12</v>
      </c>
      <c r="Q22" s="97">
        <v>10</v>
      </c>
      <c r="R22" s="113">
        <v>10</v>
      </c>
      <c r="S22" s="41">
        <f t="shared" si="5"/>
        <v>10</v>
      </c>
      <c r="T22" s="39">
        <f t="shared" si="6"/>
        <v>9.1666666666666661</v>
      </c>
      <c r="U22" s="117">
        <v>12</v>
      </c>
      <c r="V22" s="65">
        <f t="shared" si="7"/>
        <v>12</v>
      </c>
      <c r="W22" s="97">
        <v>9.5</v>
      </c>
      <c r="X22" s="41">
        <f t="shared" si="8"/>
        <v>9.5</v>
      </c>
      <c r="Y22" s="96">
        <v>6</v>
      </c>
      <c r="Z22" s="65">
        <f t="shared" si="9"/>
        <v>6</v>
      </c>
      <c r="AA22" s="46">
        <f t="shared" si="10"/>
        <v>12.5</v>
      </c>
      <c r="AB22" s="96">
        <v>10</v>
      </c>
      <c r="AC22" s="65">
        <f t="shared" ref="AC22" si="45">+AB22</f>
        <v>10</v>
      </c>
      <c r="AD22" s="98">
        <v>15</v>
      </c>
      <c r="AE22" s="65">
        <f t="shared" si="12"/>
        <v>15</v>
      </c>
      <c r="AF22" s="46">
        <f t="shared" si="13"/>
        <v>15.5</v>
      </c>
      <c r="AG22" s="99">
        <v>15.5</v>
      </c>
      <c r="AH22" s="65">
        <f t="shared" si="14"/>
        <v>15.5</v>
      </c>
      <c r="AI22" s="47">
        <f t="shared" si="15"/>
        <v>10.815789473684211</v>
      </c>
      <c r="AJ22" s="39">
        <f t="shared" si="16"/>
        <v>8.9333333333333336</v>
      </c>
      <c r="AK22" s="40">
        <v>8.25</v>
      </c>
      <c r="AL22" s="79">
        <v>13.5</v>
      </c>
      <c r="AM22" s="41">
        <f t="shared" si="17"/>
        <v>10</v>
      </c>
      <c r="AN22" s="43">
        <v>8.5</v>
      </c>
      <c r="AO22" s="81">
        <v>5</v>
      </c>
      <c r="AP22" s="41">
        <f t="shared" si="18"/>
        <v>7.333333333333333</v>
      </c>
      <c r="AQ22" s="39">
        <f t="shared" si="19"/>
        <v>9.3666666666666654</v>
      </c>
      <c r="AR22" s="40">
        <v>6.5</v>
      </c>
      <c r="AS22" s="79">
        <v>13.5</v>
      </c>
      <c r="AT22" s="40">
        <f t="shared" si="20"/>
        <v>8.8333333333333339</v>
      </c>
      <c r="AU22" s="42">
        <f t="shared" si="21"/>
        <v>0</v>
      </c>
      <c r="AV22" s="44">
        <v>9</v>
      </c>
      <c r="AW22" s="84">
        <v>12.5</v>
      </c>
      <c r="AX22" s="41">
        <f t="shared" si="22"/>
        <v>10.166666666666666</v>
      </c>
      <c r="AY22" s="39">
        <f t="shared" si="23"/>
        <v>12</v>
      </c>
      <c r="AZ22" s="45">
        <v>12</v>
      </c>
      <c r="BA22" s="39">
        <f t="shared" si="24"/>
        <v>13</v>
      </c>
      <c r="BB22" s="79">
        <v>15</v>
      </c>
      <c r="BC22" s="44">
        <f t="shared" si="25"/>
        <v>15</v>
      </c>
      <c r="BD22" s="84">
        <v>11</v>
      </c>
      <c r="BE22" s="40">
        <f t="shared" si="26"/>
        <v>11</v>
      </c>
      <c r="BF22" s="39">
        <f t="shared" si="38"/>
        <v>11.25</v>
      </c>
      <c r="BG22" s="112">
        <v>11.25</v>
      </c>
      <c r="BH22" s="101">
        <f t="shared" si="28"/>
        <v>11.25</v>
      </c>
      <c r="BI22" s="48">
        <f t="shared" si="29"/>
        <v>10.565789473684211</v>
      </c>
      <c r="BJ22" s="40">
        <f t="shared" si="30"/>
        <v>10.690789473684211</v>
      </c>
      <c r="BK22" s="44" t="s">
        <v>251</v>
      </c>
      <c r="BL22" s="57" t="s">
        <v>200</v>
      </c>
    </row>
    <row r="23" spans="1:64" s="25" customFormat="1" ht="27" customHeight="1">
      <c r="A23" s="35">
        <v>15</v>
      </c>
      <c r="B23" s="119">
        <v>1333003561</v>
      </c>
      <c r="C23" s="119" t="s">
        <v>77</v>
      </c>
      <c r="D23" s="120" t="s">
        <v>78</v>
      </c>
      <c r="E23" s="32" t="s">
        <v>55</v>
      </c>
      <c r="F23" s="39">
        <f t="shared" si="0"/>
        <v>12.2</v>
      </c>
      <c r="G23" s="93">
        <v>10</v>
      </c>
      <c r="H23" s="94">
        <v>12</v>
      </c>
      <c r="I23" s="41">
        <f t="shared" si="1"/>
        <v>10.666666666666666</v>
      </c>
      <c r="J23" s="96">
        <v>14.5</v>
      </c>
      <c r="K23" s="96">
        <v>14.5</v>
      </c>
      <c r="L23" s="41">
        <f t="shared" si="2"/>
        <v>14.5</v>
      </c>
      <c r="M23" s="39">
        <f t="shared" si="3"/>
        <v>11.4</v>
      </c>
      <c r="N23" s="97">
        <v>11</v>
      </c>
      <c r="O23" s="113">
        <v>11</v>
      </c>
      <c r="P23" s="41">
        <f t="shared" si="4"/>
        <v>11</v>
      </c>
      <c r="Q23" s="97">
        <v>11</v>
      </c>
      <c r="R23" s="113">
        <v>14</v>
      </c>
      <c r="S23" s="41">
        <f t="shared" si="5"/>
        <v>12</v>
      </c>
      <c r="T23" s="39">
        <f t="shared" si="6"/>
        <v>11.166666666666666</v>
      </c>
      <c r="U23" s="117">
        <v>12</v>
      </c>
      <c r="V23" s="65">
        <f t="shared" si="7"/>
        <v>12</v>
      </c>
      <c r="W23" s="97">
        <v>11.5</v>
      </c>
      <c r="X23" s="41">
        <f t="shared" si="8"/>
        <v>11.5</v>
      </c>
      <c r="Y23" s="96">
        <v>10</v>
      </c>
      <c r="Z23" s="65">
        <f t="shared" si="9"/>
        <v>10</v>
      </c>
      <c r="AA23" s="46">
        <f t="shared" si="10"/>
        <v>16.5</v>
      </c>
      <c r="AB23" s="96">
        <v>15.5</v>
      </c>
      <c r="AC23" s="65">
        <f t="shared" ref="AC23" si="46">+AB23</f>
        <v>15.5</v>
      </c>
      <c r="AD23" s="98">
        <v>17.5</v>
      </c>
      <c r="AE23" s="65">
        <f t="shared" si="12"/>
        <v>17.5</v>
      </c>
      <c r="AF23" s="46">
        <f t="shared" si="13"/>
        <v>16.5</v>
      </c>
      <c r="AG23" s="99">
        <v>16.5</v>
      </c>
      <c r="AH23" s="65">
        <f t="shared" si="14"/>
        <v>16.5</v>
      </c>
      <c r="AI23" s="47">
        <f t="shared" si="15"/>
        <v>12.342105263157896</v>
      </c>
      <c r="AJ23" s="39">
        <f t="shared" si="16"/>
        <v>10.533333333333335</v>
      </c>
      <c r="AK23" s="40">
        <v>11</v>
      </c>
      <c r="AL23" s="79">
        <v>13</v>
      </c>
      <c r="AM23" s="41">
        <f t="shared" si="17"/>
        <v>11.666666666666666</v>
      </c>
      <c r="AN23" s="43">
        <v>8</v>
      </c>
      <c r="AO23" s="81">
        <v>10.5</v>
      </c>
      <c r="AP23" s="41">
        <f t="shared" si="18"/>
        <v>8.8333333333333339</v>
      </c>
      <c r="AQ23" s="39">
        <f t="shared" si="19"/>
        <v>12</v>
      </c>
      <c r="AR23" s="40">
        <v>12</v>
      </c>
      <c r="AS23" s="79">
        <v>11</v>
      </c>
      <c r="AT23" s="40">
        <f t="shared" si="20"/>
        <v>11.666666666666666</v>
      </c>
      <c r="AU23" s="42">
        <f t="shared" si="21"/>
        <v>5</v>
      </c>
      <c r="AV23" s="44">
        <v>12</v>
      </c>
      <c r="AW23" s="84">
        <v>13.5</v>
      </c>
      <c r="AX23" s="41">
        <f t="shared" si="22"/>
        <v>12.5</v>
      </c>
      <c r="AY23" s="39">
        <f t="shared" si="23"/>
        <v>13</v>
      </c>
      <c r="AZ23" s="45">
        <v>13</v>
      </c>
      <c r="BA23" s="39">
        <f t="shared" si="24"/>
        <v>11.5</v>
      </c>
      <c r="BB23" s="79">
        <v>9</v>
      </c>
      <c r="BC23" s="44">
        <f t="shared" si="25"/>
        <v>9</v>
      </c>
      <c r="BD23" s="84">
        <v>14</v>
      </c>
      <c r="BE23" s="40">
        <f t="shared" si="26"/>
        <v>14</v>
      </c>
      <c r="BF23" s="39">
        <f t="shared" si="38"/>
        <v>14.25</v>
      </c>
      <c r="BG23" s="112">
        <v>14.25</v>
      </c>
      <c r="BH23" s="101">
        <f t="shared" si="28"/>
        <v>14.25</v>
      </c>
      <c r="BI23" s="48">
        <f t="shared" si="29"/>
        <v>11.995614035087721</v>
      </c>
      <c r="BJ23" s="40">
        <f t="shared" si="30"/>
        <v>12.168859649122808</v>
      </c>
      <c r="BK23" s="44" t="s">
        <v>251</v>
      </c>
      <c r="BL23" s="57" t="s">
        <v>252</v>
      </c>
    </row>
    <row r="24" spans="1:64" s="25" customFormat="1" ht="27" customHeight="1">
      <c r="A24" s="35">
        <v>16</v>
      </c>
      <c r="B24" s="66" t="s">
        <v>232</v>
      </c>
      <c r="C24" s="66" t="s">
        <v>233</v>
      </c>
      <c r="D24" s="66" t="s">
        <v>106</v>
      </c>
      <c r="E24" s="32" t="s">
        <v>55</v>
      </c>
      <c r="F24" s="39">
        <f t="shared" si="0"/>
        <v>0.53333333333333333</v>
      </c>
      <c r="G24" s="93">
        <v>0</v>
      </c>
      <c r="H24" s="94">
        <v>0</v>
      </c>
      <c r="I24" s="41">
        <f t="shared" si="1"/>
        <v>0</v>
      </c>
      <c r="J24" s="96">
        <v>2</v>
      </c>
      <c r="K24" s="96">
        <v>0</v>
      </c>
      <c r="L24" s="41">
        <f t="shared" si="2"/>
        <v>1.3333333333333333</v>
      </c>
      <c r="M24" s="39">
        <f t="shared" si="3"/>
        <v>6</v>
      </c>
      <c r="N24" s="97">
        <v>10</v>
      </c>
      <c r="O24" s="113">
        <v>10</v>
      </c>
      <c r="P24" s="41">
        <f t="shared" si="4"/>
        <v>10</v>
      </c>
      <c r="Q24" s="97">
        <v>0</v>
      </c>
      <c r="R24" s="113">
        <v>0</v>
      </c>
      <c r="S24" s="41">
        <f t="shared" ref="S24" si="47">SUM(((Q24*2)+R24)/3)</f>
        <v>0</v>
      </c>
      <c r="T24" s="39">
        <f t="shared" si="6"/>
        <v>6.333333333333333</v>
      </c>
      <c r="U24" s="117">
        <v>10</v>
      </c>
      <c r="V24" s="65">
        <f t="shared" si="7"/>
        <v>10</v>
      </c>
      <c r="W24" s="97">
        <v>4</v>
      </c>
      <c r="X24" s="41">
        <f t="shared" si="8"/>
        <v>4</v>
      </c>
      <c r="Y24" s="96">
        <v>5</v>
      </c>
      <c r="Z24" s="65">
        <f t="shared" si="9"/>
        <v>5</v>
      </c>
      <c r="AA24" s="46">
        <f t="shared" si="10"/>
        <v>2.5</v>
      </c>
      <c r="AB24" s="96">
        <v>0</v>
      </c>
      <c r="AC24" s="65">
        <f t="shared" ref="AC24" si="48">AB24</f>
        <v>0</v>
      </c>
      <c r="AD24" s="98">
        <v>5</v>
      </c>
      <c r="AE24" s="65">
        <f t="shared" si="12"/>
        <v>5</v>
      </c>
      <c r="AF24" s="46">
        <f t="shared" si="13"/>
        <v>0</v>
      </c>
      <c r="AG24" s="99">
        <v>0</v>
      </c>
      <c r="AH24" s="65">
        <f t="shared" si="14"/>
        <v>0</v>
      </c>
      <c r="AI24" s="47">
        <f t="shared" si="15"/>
        <v>3.9824561403508767</v>
      </c>
      <c r="AJ24" s="39">
        <f t="shared" si="16"/>
        <v>0</v>
      </c>
      <c r="AK24" s="40">
        <v>0</v>
      </c>
      <c r="AL24" s="79">
        <v>0</v>
      </c>
      <c r="AM24" s="41">
        <f t="shared" ref="AM24" si="49">SUM(((AK24*2)+AL24)/3)</f>
        <v>0</v>
      </c>
      <c r="AN24" s="43">
        <v>0</v>
      </c>
      <c r="AO24" s="81">
        <v>0</v>
      </c>
      <c r="AP24" s="41">
        <f t="shared" ref="AP24" si="50">SUM(((AN24*2)+AO24)/3)</f>
        <v>0</v>
      </c>
      <c r="AQ24" s="39">
        <f t="shared" ref="AQ24" si="51">((AT24*3)+(AX24*2))/5</f>
        <v>0</v>
      </c>
      <c r="AR24" s="40">
        <v>0</v>
      </c>
      <c r="AS24" s="79">
        <v>0</v>
      </c>
      <c r="AT24" s="40">
        <f t="shared" ref="AT24" si="52">SUM(((AR24*2)+AS24)/3)</f>
        <v>0</v>
      </c>
      <c r="AU24" s="42">
        <f t="shared" si="21"/>
        <v>0</v>
      </c>
      <c r="AV24" s="44">
        <v>0</v>
      </c>
      <c r="AW24" s="84">
        <v>0</v>
      </c>
      <c r="AX24" s="41">
        <f t="shared" ref="AX24" si="53">SUM(((AV24*2)+AW24)/3)</f>
        <v>0</v>
      </c>
      <c r="AY24" s="39">
        <f t="shared" ref="AY24" si="54">((AZ24*6))/6</f>
        <v>0</v>
      </c>
      <c r="AZ24" s="45">
        <v>0</v>
      </c>
      <c r="BA24" s="39">
        <f t="shared" si="24"/>
        <v>5.75</v>
      </c>
      <c r="BB24" s="79">
        <v>0</v>
      </c>
      <c r="BC24" s="44">
        <f t="shared" si="25"/>
        <v>0</v>
      </c>
      <c r="BD24" s="84">
        <v>11.5</v>
      </c>
      <c r="BE24" s="40">
        <f t="shared" si="26"/>
        <v>11.5</v>
      </c>
      <c r="BF24" s="39">
        <f t="shared" ref="BF24" si="55">(BH24*1)/1</f>
        <v>0</v>
      </c>
      <c r="BG24" s="112">
        <v>0</v>
      </c>
      <c r="BH24" s="101">
        <f t="shared" si="28"/>
        <v>0</v>
      </c>
      <c r="BI24" s="48">
        <f t="shared" si="29"/>
        <v>0.60526315789473684</v>
      </c>
      <c r="BJ24" s="40">
        <f t="shared" si="30"/>
        <v>2.2938596491228069</v>
      </c>
      <c r="BK24" s="44" t="str">
        <f t="shared" si="33"/>
        <v>Ajourné</v>
      </c>
      <c r="BL24" s="57"/>
    </row>
    <row r="25" spans="1:64" s="25" customFormat="1" ht="27" customHeight="1">
      <c r="A25" s="143">
        <v>17</v>
      </c>
      <c r="B25" s="121">
        <v>1333005787</v>
      </c>
      <c r="C25" s="121" t="s">
        <v>80</v>
      </c>
      <c r="D25" s="122" t="s">
        <v>81</v>
      </c>
      <c r="E25" s="32" t="s">
        <v>55</v>
      </c>
      <c r="F25" s="39">
        <f t="shared" si="0"/>
        <v>10.199999999999999</v>
      </c>
      <c r="G25" s="95">
        <v>10</v>
      </c>
      <c r="H25" s="94">
        <v>13</v>
      </c>
      <c r="I25" s="41">
        <f t="shared" si="1"/>
        <v>11</v>
      </c>
      <c r="J25" s="96">
        <v>8</v>
      </c>
      <c r="K25" s="96">
        <v>11</v>
      </c>
      <c r="L25" s="41">
        <f t="shared" si="2"/>
        <v>9</v>
      </c>
      <c r="M25" s="39">
        <f t="shared" si="3"/>
        <v>10.066666666666666</v>
      </c>
      <c r="N25" s="97">
        <v>9</v>
      </c>
      <c r="O25" s="113">
        <v>9</v>
      </c>
      <c r="P25" s="41">
        <f t="shared" si="4"/>
        <v>9</v>
      </c>
      <c r="Q25" s="97">
        <v>11</v>
      </c>
      <c r="R25" s="113">
        <v>13</v>
      </c>
      <c r="S25" s="41">
        <f t="shared" si="5"/>
        <v>11.666666666666666</v>
      </c>
      <c r="T25" s="39">
        <f t="shared" si="6"/>
        <v>12</v>
      </c>
      <c r="U25" s="117">
        <v>13</v>
      </c>
      <c r="V25" s="65">
        <f t="shared" si="7"/>
        <v>13</v>
      </c>
      <c r="W25" s="97">
        <v>12.5</v>
      </c>
      <c r="X25" s="41">
        <f t="shared" si="8"/>
        <v>12.5</v>
      </c>
      <c r="Y25" s="96">
        <v>10.5</v>
      </c>
      <c r="Z25" s="65">
        <f t="shared" si="9"/>
        <v>10.5</v>
      </c>
      <c r="AA25" s="46">
        <f t="shared" si="10"/>
        <v>12.75</v>
      </c>
      <c r="AB25" s="96">
        <v>9.5</v>
      </c>
      <c r="AC25" s="65">
        <f t="shared" ref="AC25" si="56">AB25</f>
        <v>9.5</v>
      </c>
      <c r="AD25" s="98">
        <v>16</v>
      </c>
      <c r="AE25" s="65">
        <f t="shared" si="12"/>
        <v>16</v>
      </c>
      <c r="AF25" s="46">
        <f t="shared" si="13"/>
        <v>20</v>
      </c>
      <c r="AG25" s="99">
        <v>20</v>
      </c>
      <c r="AH25" s="65">
        <f t="shared" si="14"/>
        <v>20</v>
      </c>
      <c r="AI25" s="47">
        <f t="shared" si="15"/>
        <v>11.517543859649122</v>
      </c>
      <c r="AJ25" s="39">
        <f t="shared" si="16"/>
        <v>7.1333333333333329</v>
      </c>
      <c r="AK25" s="40">
        <v>6.5</v>
      </c>
      <c r="AL25" s="79">
        <v>12</v>
      </c>
      <c r="AM25" s="41">
        <f t="shared" si="17"/>
        <v>8.3333333333333339</v>
      </c>
      <c r="AN25" s="43">
        <v>4</v>
      </c>
      <c r="AO25" s="81">
        <v>8</v>
      </c>
      <c r="AP25" s="41">
        <f t="shared" si="18"/>
        <v>5.333333333333333</v>
      </c>
      <c r="AQ25" s="39">
        <f t="shared" si="19"/>
        <v>9.5666666666666664</v>
      </c>
      <c r="AR25" s="40">
        <v>8</v>
      </c>
      <c r="AS25" s="79">
        <v>10.5</v>
      </c>
      <c r="AT25" s="40">
        <f t="shared" si="20"/>
        <v>8.8333333333333339</v>
      </c>
      <c r="AU25" s="42">
        <f t="shared" si="21"/>
        <v>0</v>
      </c>
      <c r="AV25" s="44">
        <v>9</v>
      </c>
      <c r="AW25" s="84">
        <v>14</v>
      </c>
      <c r="AX25" s="41">
        <f t="shared" si="22"/>
        <v>10.666666666666666</v>
      </c>
      <c r="AY25" s="39">
        <f t="shared" si="23"/>
        <v>13</v>
      </c>
      <c r="AZ25" s="45">
        <v>13</v>
      </c>
      <c r="BA25" s="39">
        <f t="shared" si="24"/>
        <v>12.25</v>
      </c>
      <c r="BB25" s="79">
        <v>14</v>
      </c>
      <c r="BC25" s="44">
        <f t="shared" si="25"/>
        <v>14</v>
      </c>
      <c r="BD25" s="84">
        <v>10.5</v>
      </c>
      <c r="BE25" s="40">
        <f t="shared" si="26"/>
        <v>10.5</v>
      </c>
      <c r="BF25" s="39">
        <f t="shared" ref="BF25:BF30" si="57">(BH25*1)/1</f>
        <v>14.5</v>
      </c>
      <c r="BG25" s="112">
        <v>14.5</v>
      </c>
      <c r="BH25" s="101">
        <f t="shared" si="28"/>
        <v>14.5</v>
      </c>
      <c r="BI25" s="48">
        <f t="shared" si="29"/>
        <v>10.552631578947368</v>
      </c>
      <c r="BJ25" s="40">
        <f t="shared" si="30"/>
        <v>11.035087719298245</v>
      </c>
      <c r="BK25" s="44" t="s">
        <v>251</v>
      </c>
      <c r="BL25" s="57" t="s">
        <v>200</v>
      </c>
    </row>
    <row r="26" spans="1:64" ht="23.25" customHeight="1">
      <c r="A26" s="156" t="s">
        <v>27</v>
      </c>
      <c r="B26" s="157"/>
      <c r="C26" s="157"/>
      <c r="D26" s="158"/>
      <c r="E26" s="139"/>
      <c r="F26" s="31">
        <v>5</v>
      </c>
      <c r="G26" s="146">
        <v>3</v>
      </c>
      <c r="H26" s="147"/>
      <c r="I26" s="140"/>
      <c r="J26" s="146">
        <v>2</v>
      </c>
      <c r="K26" s="147"/>
      <c r="L26" s="13"/>
      <c r="M26" s="13">
        <v>5</v>
      </c>
      <c r="N26" s="146">
        <v>3</v>
      </c>
      <c r="O26" s="147"/>
      <c r="P26" s="13"/>
      <c r="Q26" s="146">
        <v>2</v>
      </c>
      <c r="R26" s="147"/>
      <c r="S26" s="13"/>
      <c r="T26" s="13">
        <v>6</v>
      </c>
      <c r="U26" s="118">
        <v>2</v>
      </c>
      <c r="V26" s="13"/>
      <c r="W26" s="89"/>
      <c r="X26" s="13"/>
      <c r="Y26" s="13">
        <v>2</v>
      </c>
      <c r="Z26" s="13"/>
      <c r="AA26" s="13">
        <v>2</v>
      </c>
      <c r="AB26" s="89"/>
      <c r="AC26" s="13"/>
      <c r="AD26" s="89"/>
      <c r="AE26" s="13"/>
      <c r="AF26" s="13">
        <v>1</v>
      </c>
      <c r="AG26" s="13"/>
      <c r="AH26" s="13"/>
      <c r="AI26" s="14"/>
      <c r="AJ26" s="4">
        <v>5</v>
      </c>
      <c r="AK26" s="4"/>
      <c r="AL26" s="78"/>
      <c r="AM26" s="4">
        <v>3</v>
      </c>
      <c r="AN26" s="4"/>
      <c r="AO26" s="78"/>
      <c r="AP26" s="4">
        <v>2</v>
      </c>
      <c r="AQ26" s="4">
        <v>5</v>
      </c>
      <c r="AR26" s="4"/>
      <c r="AS26" s="78"/>
      <c r="AT26" s="4">
        <v>3</v>
      </c>
      <c r="AU26" s="4"/>
      <c r="AV26" s="4"/>
      <c r="AW26" s="78"/>
      <c r="AX26" s="4">
        <v>2</v>
      </c>
      <c r="AY26" s="4">
        <v>6</v>
      </c>
      <c r="AZ26" s="4">
        <v>6</v>
      </c>
      <c r="BA26" s="4">
        <v>1</v>
      </c>
      <c r="BB26" s="106"/>
      <c r="BC26" s="4">
        <v>1</v>
      </c>
      <c r="BD26" s="106"/>
      <c r="BE26" s="9"/>
      <c r="BF26" s="29">
        <v>1</v>
      </c>
      <c r="BG26" s="111"/>
      <c r="BH26" s="102">
        <v>1</v>
      </c>
      <c r="BI26" s="29"/>
    </row>
    <row r="27" spans="1:64" s="64" customFormat="1" ht="201.75" customHeight="1">
      <c r="A27" s="162" t="s">
        <v>4</v>
      </c>
      <c r="B27" s="162" t="s">
        <v>5</v>
      </c>
      <c r="C27" s="162" t="s">
        <v>6</v>
      </c>
      <c r="D27" s="162" t="s">
        <v>248</v>
      </c>
      <c r="E27" s="162" t="s">
        <v>23</v>
      </c>
      <c r="F27" s="154" t="s">
        <v>215</v>
      </c>
      <c r="G27" s="160" t="s">
        <v>210</v>
      </c>
      <c r="H27" s="161"/>
      <c r="I27" s="144" t="s">
        <v>211</v>
      </c>
      <c r="J27" s="160" t="s">
        <v>212</v>
      </c>
      <c r="K27" s="161"/>
      <c r="L27" s="144" t="s">
        <v>213</v>
      </c>
      <c r="M27" s="154" t="s">
        <v>214</v>
      </c>
      <c r="N27" s="160" t="s">
        <v>216</v>
      </c>
      <c r="O27" s="161"/>
      <c r="P27" s="144" t="s">
        <v>217</v>
      </c>
      <c r="Q27" s="150" t="s">
        <v>218</v>
      </c>
      <c r="R27" s="151"/>
      <c r="S27" s="144" t="s">
        <v>219</v>
      </c>
      <c r="T27" s="154" t="s">
        <v>13</v>
      </c>
      <c r="U27" s="116" t="s">
        <v>220</v>
      </c>
      <c r="V27" s="152" t="s">
        <v>221</v>
      </c>
      <c r="W27" s="90" t="s">
        <v>222</v>
      </c>
      <c r="X27" s="144" t="s">
        <v>223</v>
      </c>
      <c r="Y27" s="138" t="s">
        <v>224</v>
      </c>
      <c r="Z27" s="152" t="s">
        <v>225</v>
      </c>
      <c r="AA27" s="154" t="s">
        <v>17</v>
      </c>
      <c r="AB27" s="90" t="s">
        <v>226</v>
      </c>
      <c r="AC27" s="152" t="s">
        <v>227</v>
      </c>
      <c r="AD27" s="90" t="s">
        <v>228</v>
      </c>
      <c r="AE27" s="152" t="s">
        <v>229</v>
      </c>
      <c r="AF27" s="154" t="s">
        <v>21</v>
      </c>
      <c r="AG27" s="138" t="s">
        <v>230</v>
      </c>
      <c r="AH27" s="152" t="s">
        <v>231</v>
      </c>
      <c r="AI27" s="148" t="s">
        <v>7</v>
      </c>
      <c r="AJ27" s="154" t="s">
        <v>28</v>
      </c>
      <c r="AK27" s="160" t="s">
        <v>234</v>
      </c>
      <c r="AL27" s="161"/>
      <c r="AM27" s="144" t="s">
        <v>235</v>
      </c>
      <c r="AN27" s="160" t="s">
        <v>236</v>
      </c>
      <c r="AO27" s="161"/>
      <c r="AP27" s="144" t="s">
        <v>237</v>
      </c>
      <c r="AQ27" s="154" t="s">
        <v>29</v>
      </c>
      <c r="AR27" s="160" t="s">
        <v>238</v>
      </c>
      <c r="AS27" s="161"/>
      <c r="AT27" s="144" t="s">
        <v>239</v>
      </c>
      <c r="AU27" s="175" t="s">
        <v>240</v>
      </c>
      <c r="AV27" s="150" t="s">
        <v>241</v>
      </c>
      <c r="AW27" s="151"/>
      <c r="AX27" s="144" t="s">
        <v>242</v>
      </c>
      <c r="AY27" s="154" t="s">
        <v>13</v>
      </c>
      <c r="AZ27" s="144" t="s">
        <v>20</v>
      </c>
      <c r="BA27" s="154" t="s">
        <v>17</v>
      </c>
      <c r="BB27" s="107" t="s">
        <v>243</v>
      </c>
      <c r="BC27" s="144" t="s">
        <v>244</v>
      </c>
      <c r="BD27" s="107" t="s">
        <v>245</v>
      </c>
      <c r="BE27" s="171" t="s">
        <v>246</v>
      </c>
      <c r="BF27" s="154" t="s">
        <v>21</v>
      </c>
      <c r="BG27" s="107" t="s">
        <v>247</v>
      </c>
      <c r="BH27" s="165" t="s">
        <v>30</v>
      </c>
      <c r="BI27" s="173" t="s">
        <v>8</v>
      </c>
      <c r="BJ27" s="168" t="s">
        <v>31</v>
      </c>
      <c r="BK27" s="170" t="s">
        <v>32</v>
      </c>
      <c r="BL27" s="167" t="s">
        <v>201</v>
      </c>
    </row>
    <row r="28" spans="1:64" s="3" customFormat="1" ht="24.95" customHeight="1">
      <c r="A28" s="163"/>
      <c r="B28" s="164"/>
      <c r="C28" s="164"/>
      <c r="D28" s="164"/>
      <c r="E28" s="164"/>
      <c r="F28" s="155"/>
      <c r="G28" s="62" t="s">
        <v>24</v>
      </c>
      <c r="H28" s="63" t="s">
        <v>25</v>
      </c>
      <c r="I28" s="145"/>
      <c r="J28" s="62" t="s">
        <v>24</v>
      </c>
      <c r="K28" s="63" t="s">
        <v>25</v>
      </c>
      <c r="L28" s="145"/>
      <c r="M28" s="155"/>
      <c r="N28" s="62" t="s">
        <v>24</v>
      </c>
      <c r="O28" s="103" t="s">
        <v>25</v>
      </c>
      <c r="P28" s="145"/>
      <c r="Q28" s="62" t="s">
        <v>24</v>
      </c>
      <c r="R28" s="103" t="s">
        <v>25</v>
      </c>
      <c r="S28" s="145"/>
      <c r="T28" s="155"/>
      <c r="U28" s="109" t="s">
        <v>25</v>
      </c>
      <c r="V28" s="153"/>
      <c r="W28" s="87" t="s">
        <v>24</v>
      </c>
      <c r="X28" s="145"/>
      <c r="Y28" s="62" t="s">
        <v>24</v>
      </c>
      <c r="Z28" s="153"/>
      <c r="AA28" s="155"/>
      <c r="AB28" s="87" t="s">
        <v>25</v>
      </c>
      <c r="AC28" s="153"/>
      <c r="AD28" s="87" t="s">
        <v>25</v>
      </c>
      <c r="AE28" s="153"/>
      <c r="AF28" s="155"/>
      <c r="AG28" s="62" t="s">
        <v>25</v>
      </c>
      <c r="AH28" s="153"/>
      <c r="AI28" s="149"/>
      <c r="AJ28" s="155"/>
      <c r="AK28" s="62" t="s">
        <v>24</v>
      </c>
      <c r="AL28" s="103" t="s">
        <v>25</v>
      </c>
      <c r="AM28" s="145"/>
      <c r="AN28" s="62" t="s">
        <v>24</v>
      </c>
      <c r="AO28" s="103" t="s">
        <v>25</v>
      </c>
      <c r="AP28" s="145"/>
      <c r="AQ28" s="155"/>
      <c r="AR28" s="62" t="s">
        <v>24</v>
      </c>
      <c r="AS28" s="103" t="s">
        <v>25</v>
      </c>
      <c r="AT28" s="145"/>
      <c r="AU28" s="176"/>
      <c r="AV28" s="62" t="s">
        <v>24</v>
      </c>
      <c r="AW28" s="103" t="s">
        <v>25</v>
      </c>
      <c r="AX28" s="145"/>
      <c r="AY28" s="155"/>
      <c r="AZ28" s="145"/>
      <c r="BA28" s="155"/>
      <c r="BB28" s="109" t="s">
        <v>25</v>
      </c>
      <c r="BC28" s="145"/>
      <c r="BD28" s="109" t="s">
        <v>25</v>
      </c>
      <c r="BE28" s="172"/>
      <c r="BF28" s="155"/>
      <c r="BG28" s="109" t="s">
        <v>25</v>
      </c>
      <c r="BH28" s="166"/>
      <c r="BI28" s="174"/>
      <c r="BJ28" s="169"/>
      <c r="BK28" s="170"/>
      <c r="BL28" s="167"/>
    </row>
    <row r="29" spans="1:64" s="24" customFormat="1" ht="24.95" customHeight="1">
      <c r="A29" s="35">
        <v>18</v>
      </c>
      <c r="B29" s="119">
        <v>1333005749</v>
      </c>
      <c r="C29" s="119" t="s">
        <v>83</v>
      </c>
      <c r="D29" s="120" t="s">
        <v>84</v>
      </c>
      <c r="E29" s="32" t="s">
        <v>56</v>
      </c>
      <c r="F29" s="39">
        <f t="shared" ref="F29:F52" si="58">((I29*3)+(L29*2))/5</f>
        <v>9.0666666666666664</v>
      </c>
      <c r="G29" s="93">
        <v>10</v>
      </c>
      <c r="H29" s="94">
        <v>12</v>
      </c>
      <c r="I29" s="41">
        <f t="shared" si="1"/>
        <v>10.666666666666666</v>
      </c>
      <c r="J29" s="96">
        <v>5</v>
      </c>
      <c r="K29" s="96">
        <v>10</v>
      </c>
      <c r="L29" s="41">
        <f t="shared" si="2"/>
        <v>6.666666666666667</v>
      </c>
      <c r="M29" s="39">
        <f t="shared" ref="M29:M52" si="59">((P29*3)+(S29*2))/5</f>
        <v>10.6</v>
      </c>
      <c r="N29" s="97">
        <v>10</v>
      </c>
      <c r="O29" s="113">
        <v>11</v>
      </c>
      <c r="P29" s="41">
        <f t="shared" si="4"/>
        <v>10.333333333333334</v>
      </c>
      <c r="Q29" s="97">
        <v>10</v>
      </c>
      <c r="R29" s="113">
        <v>13</v>
      </c>
      <c r="S29" s="41">
        <f t="shared" si="5"/>
        <v>11</v>
      </c>
      <c r="T29" s="39">
        <f t="shared" ref="T29:T52" si="60">((V29*2)+(X29*2)+(Z29*2))/6</f>
        <v>9.3333333333333339</v>
      </c>
      <c r="U29" s="117">
        <v>11</v>
      </c>
      <c r="V29" s="65">
        <f t="shared" si="7"/>
        <v>11</v>
      </c>
      <c r="W29" s="97">
        <v>10</v>
      </c>
      <c r="X29" s="41">
        <f t="shared" si="8"/>
        <v>10</v>
      </c>
      <c r="Y29" s="96">
        <v>7</v>
      </c>
      <c r="Z29" s="65">
        <f t="shared" si="9"/>
        <v>7</v>
      </c>
      <c r="AA29" s="46">
        <f t="shared" ref="AA29:AA52" si="61">((AC29*1)+(AE29*1))/2</f>
        <v>7.875</v>
      </c>
      <c r="AB29" s="96">
        <v>1.75</v>
      </c>
      <c r="AC29" s="65">
        <f t="shared" ref="AC29" si="62">+AB29</f>
        <v>1.75</v>
      </c>
      <c r="AD29" s="98">
        <v>14</v>
      </c>
      <c r="AE29" s="65">
        <f t="shared" si="12"/>
        <v>14</v>
      </c>
      <c r="AF29" s="46">
        <f t="shared" si="13"/>
        <v>17</v>
      </c>
      <c r="AG29" s="99">
        <v>17</v>
      </c>
      <c r="AH29" s="65">
        <f t="shared" si="14"/>
        <v>17</v>
      </c>
      <c r="AI29" s="47">
        <f t="shared" ref="AI29:AI52" si="63">SUM((F29*5)+(M29*5)+(T29*6)+(AA29*2)+(AF29*1))/19</f>
        <v>9.8464912280701746</v>
      </c>
      <c r="AJ29" s="39">
        <f t="shared" ref="AJ29:AJ52" si="64">((AM29*3)+(AP29*2))/5</f>
        <v>10.433333333333334</v>
      </c>
      <c r="AK29" s="40">
        <v>12.25</v>
      </c>
      <c r="AL29" s="79">
        <v>15</v>
      </c>
      <c r="AM29" s="41">
        <f t="shared" si="17"/>
        <v>13.166666666666666</v>
      </c>
      <c r="AN29" s="43">
        <v>5</v>
      </c>
      <c r="AO29" s="81">
        <v>9</v>
      </c>
      <c r="AP29" s="41">
        <f t="shared" si="18"/>
        <v>6.333333333333333</v>
      </c>
      <c r="AQ29" s="39">
        <f t="shared" si="19"/>
        <v>12.766666666666666</v>
      </c>
      <c r="AR29" s="40">
        <v>11.5</v>
      </c>
      <c r="AS29" s="79">
        <v>15.5</v>
      </c>
      <c r="AT29" s="40">
        <f t="shared" si="20"/>
        <v>12.833333333333334</v>
      </c>
      <c r="AU29" s="42">
        <f t="shared" si="21"/>
        <v>5</v>
      </c>
      <c r="AV29" s="44">
        <v>14</v>
      </c>
      <c r="AW29" s="84">
        <v>10</v>
      </c>
      <c r="AX29" s="41">
        <f t="shared" si="22"/>
        <v>12.666666666666666</v>
      </c>
      <c r="AY29" s="39">
        <f t="shared" si="23"/>
        <v>13</v>
      </c>
      <c r="AZ29" s="45">
        <v>13</v>
      </c>
      <c r="BA29" s="39">
        <f t="shared" ref="BA29:BA52" si="65">((BC29*1)+(BE29*1))/2</f>
        <v>14</v>
      </c>
      <c r="BB29" s="79">
        <v>12</v>
      </c>
      <c r="BC29" s="44">
        <f t="shared" si="25"/>
        <v>12</v>
      </c>
      <c r="BD29" s="84">
        <v>16</v>
      </c>
      <c r="BE29" s="40">
        <f t="shared" si="26"/>
        <v>16</v>
      </c>
      <c r="BF29" s="39">
        <f t="shared" si="57"/>
        <v>11.75</v>
      </c>
      <c r="BG29" s="112">
        <v>11.75</v>
      </c>
      <c r="BH29" s="101">
        <f t="shared" si="28"/>
        <v>11.75</v>
      </c>
      <c r="BI29" s="48">
        <f t="shared" ref="BI29:BI52" si="66">SUM((AJ29*5)+(AQ29*5)+(AY29*6)+(BA29*2)+(BF29*1))/19</f>
        <v>12.302631578947368</v>
      </c>
      <c r="BJ29" s="40">
        <f t="shared" ref="BJ29:BJ52" si="67">SUM((AI29*19)+(BI29*19))/38</f>
        <v>11.074561403508772</v>
      </c>
      <c r="BK29" s="44" t="str">
        <f t="shared" ref="BK29:BK52" si="68">IF(BJ29&gt;=10,"Admis","Ajourné")</f>
        <v>Admis</v>
      </c>
      <c r="BL29" s="57"/>
    </row>
    <row r="30" spans="1:64" s="24" customFormat="1" ht="24.95" customHeight="1">
      <c r="A30" s="35">
        <v>19</v>
      </c>
      <c r="B30" s="36">
        <v>123006853</v>
      </c>
      <c r="C30" s="36" t="s">
        <v>85</v>
      </c>
      <c r="D30" s="50" t="s">
        <v>86</v>
      </c>
      <c r="E30" s="32" t="s">
        <v>56</v>
      </c>
      <c r="F30" s="39">
        <f t="shared" si="58"/>
        <v>10.6</v>
      </c>
      <c r="G30" s="124">
        <v>12.5</v>
      </c>
      <c r="H30" s="94">
        <v>12</v>
      </c>
      <c r="I30" s="41">
        <f t="shared" si="1"/>
        <v>12.333333333333334</v>
      </c>
      <c r="J30" s="96">
        <v>6.5</v>
      </c>
      <c r="K30" s="96">
        <v>11</v>
      </c>
      <c r="L30" s="41">
        <f t="shared" si="2"/>
        <v>8</v>
      </c>
      <c r="M30" s="39">
        <f t="shared" si="59"/>
        <v>11.033333333333335</v>
      </c>
      <c r="N30" s="123">
        <v>11</v>
      </c>
      <c r="O30" s="113">
        <v>8.5</v>
      </c>
      <c r="P30" s="41">
        <f t="shared" si="4"/>
        <v>10.166666666666666</v>
      </c>
      <c r="Q30" s="97">
        <v>12</v>
      </c>
      <c r="R30" s="113">
        <v>13</v>
      </c>
      <c r="S30" s="41">
        <f t="shared" si="5"/>
        <v>12.333333333333334</v>
      </c>
      <c r="T30" s="39">
        <f t="shared" si="60"/>
        <v>9.8333333333333339</v>
      </c>
      <c r="U30" s="117">
        <v>10</v>
      </c>
      <c r="V30" s="65">
        <f t="shared" si="7"/>
        <v>10</v>
      </c>
      <c r="W30" s="97">
        <v>7</v>
      </c>
      <c r="X30" s="41">
        <f t="shared" si="8"/>
        <v>7</v>
      </c>
      <c r="Y30" s="96">
        <v>12.5</v>
      </c>
      <c r="Z30" s="65">
        <f t="shared" si="9"/>
        <v>12.5</v>
      </c>
      <c r="AA30" s="46">
        <f t="shared" si="61"/>
        <v>11.5</v>
      </c>
      <c r="AB30" s="126">
        <v>10</v>
      </c>
      <c r="AC30" s="65">
        <f t="shared" ref="AC30" si="69">+AB30</f>
        <v>10</v>
      </c>
      <c r="AD30" s="98">
        <v>13</v>
      </c>
      <c r="AE30" s="65">
        <f t="shared" si="12"/>
        <v>13</v>
      </c>
      <c r="AF30" s="46">
        <f t="shared" si="13"/>
        <v>16.5</v>
      </c>
      <c r="AG30" s="99">
        <v>16.5</v>
      </c>
      <c r="AH30" s="65">
        <f t="shared" si="14"/>
        <v>16.5</v>
      </c>
      <c r="AI30" s="47">
        <f t="shared" si="63"/>
        <v>10.877192982456142</v>
      </c>
      <c r="AJ30" s="39">
        <f t="shared" si="64"/>
        <v>10.566666666666666</v>
      </c>
      <c r="AK30" s="40">
        <v>11.25</v>
      </c>
      <c r="AL30" s="79">
        <v>11</v>
      </c>
      <c r="AM30" s="41">
        <f t="shared" si="17"/>
        <v>11.166666666666666</v>
      </c>
      <c r="AN30" s="43">
        <v>10</v>
      </c>
      <c r="AO30" s="81">
        <v>9</v>
      </c>
      <c r="AP30" s="41">
        <f t="shared" si="18"/>
        <v>9.6666666666666661</v>
      </c>
      <c r="AQ30" s="39">
        <f t="shared" si="19"/>
        <v>10.1</v>
      </c>
      <c r="AR30" s="40">
        <v>10</v>
      </c>
      <c r="AS30" s="79">
        <v>10.5</v>
      </c>
      <c r="AT30" s="40">
        <f t="shared" si="20"/>
        <v>10.166666666666666</v>
      </c>
      <c r="AU30" s="42">
        <f t="shared" si="21"/>
        <v>5</v>
      </c>
      <c r="AV30" s="44">
        <v>9</v>
      </c>
      <c r="AW30" s="84">
        <v>12</v>
      </c>
      <c r="AX30" s="41">
        <f t="shared" si="22"/>
        <v>10</v>
      </c>
      <c r="AY30" s="39">
        <f t="shared" si="23"/>
        <v>11</v>
      </c>
      <c r="AZ30" s="45">
        <v>11</v>
      </c>
      <c r="BA30" s="39">
        <f t="shared" si="65"/>
        <v>10.5</v>
      </c>
      <c r="BB30" s="79">
        <v>10</v>
      </c>
      <c r="BC30" s="44">
        <f t="shared" si="25"/>
        <v>10</v>
      </c>
      <c r="BD30" s="84">
        <v>11</v>
      </c>
      <c r="BE30" s="40">
        <f t="shared" si="26"/>
        <v>11</v>
      </c>
      <c r="BF30" s="39">
        <f t="shared" si="57"/>
        <v>11.5</v>
      </c>
      <c r="BG30" s="112">
        <v>11.5</v>
      </c>
      <c r="BH30" s="101">
        <f t="shared" si="28"/>
        <v>11.5</v>
      </c>
      <c r="BI30" s="48">
        <f t="shared" si="66"/>
        <v>10.622807017543858</v>
      </c>
      <c r="BJ30" s="40">
        <f t="shared" si="67"/>
        <v>10.75</v>
      </c>
      <c r="BK30" s="44" t="str">
        <f t="shared" si="68"/>
        <v>Admis</v>
      </c>
      <c r="BL30" s="57"/>
    </row>
    <row r="31" spans="1:64" s="24" customFormat="1" ht="24.95" customHeight="1">
      <c r="A31" s="35">
        <v>20</v>
      </c>
      <c r="B31" s="36">
        <v>113009582</v>
      </c>
      <c r="C31" s="36" t="s">
        <v>87</v>
      </c>
      <c r="D31" s="50" t="s">
        <v>46</v>
      </c>
      <c r="E31" s="32" t="s">
        <v>56</v>
      </c>
      <c r="F31" s="39">
        <f t="shared" si="58"/>
        <v>9.4666666666666668</v>
      </c>
      <c r="G31" s="124">
        <v>10</v>
      </c>
      <c r="H31" s="94">
        <v>12</v>
      </c>
      <c r="I31" s="41">
        <f t="shared" ref="I31:I47" si="70">SUM(((G31*2)+H31)/3)</f>
        <v>10.666666666666666</v>
      </c>
      <c r="J31" s="126">
        <v>7</v>
      </c>
      <c r="K31" s="96">
        <v>9</v>
      </c>
      <c r="L31" s="41">
        <f t="shared" ref="L31:L47" si="71">SUM(((J31*2)+K31)/3)</f>
        <v>7.666666666666667</v>
      </c>
      <c r="M31" s="39">
        <f t="shared" si="59"/>
        <v>6</v>
      </c>
      <c r="N31" s="97">
        <v>6</v>
      </c>
      <c r="O31" s="113">
        <v>8</v>
      </c>
      <c r="P31" s="41">
        <f t="shared" ref="P31:P47" si="72">SUM(((N31*2)+O31)/3)</f>
        <v>6.666666666666667</v>
      </c>
      <c r="Q31" s="97">
        <v>2</v>
      </c>
      <c r="R31" s="113">
        <v>11</v>
      </c>
      <c r="S31" s="41">
        <f t="shared" ref="S31:S48" si="73">SUM(((Q31*2)+R31)/3)</f>
        <v>5</v>
      </c>
      <c r="T31" s="39">
        <f t="shared" si="60"/>
        <v>10</v>
      </c>
      <c r="U31" s="117">
        <v>11</v>
      </c>
      <c r="V31" s="65">
        <f t="shared" ref="V31:V48" si="74">U31</f>
        <v>11</v>
      </c>
      <c r="W31" s="97">
        <v>11</v>
      </c>
      <c r="X31" s="41">
        <f t="shared" ref="X31:X48" si="75">W31</f>
        <v>11</v>
      </c>
      <c r="Y31" s="126">
        <v>8</v>
      </c>
      <c r="Z31" s="65">
        <f t="shared" ref="Z31:Z48" si="76">Y31</f>
        <v>8</v>
      </c>
      <c r="AA31" s="46">
        <f t="shared" si="61"/>
        <v>8.5</v>
      </c>
      <c r="AB31" s="126">
        <v>7</v>
      </c>
      <c r="AC31" s="65">
        <f t="shared" ref="AC31" si="77">AB31</f>
        <v>7</v>
      </c>
      <c r="AD31" s="98">
        <v>10</v>
      </c>
      <c r="AE31" s="65">
        <f t="shared" ref="AE31:AE48" si="78">AD31</f>
        <v>10</v>
      </c>
      <c r="AF31" s="46">
        <f t="shared" ref="AF31:AF47" si="79">((AH31*1))</f>
        <v>16.5</v>
      </c>
      <c r="AG31" s="99">
        <v>16.5</v>
      </c>
      <c r="AH31" s="65">
        <f t="shared" ref="AH31:AH48" si="80">AG31</f>
        <v>16.5</v>
      </c>
      <c r="AI31" s="47">
        <f t="shared" si="63"/>
        <v>8.9912280701754383</v>
      </c>
      <c r="AJ31" s="39">
        <f t="shared" si="64"/>
        <v>6.9333333333333327</v>
      </c>
      <c r="AK31" s="135">
        <v>6</v>
      </c>
      <c r="AL31" s="79">
        <v>12</v>
      </c>
      <c r="AM31" s="41">
        <f t="shared" ref="AM31:AM48" si="81">SUM(((AK31*2)+AL31)/3)</f>
        <v>8</v>
      </c>
      <c r="AN31" s="43">
        <v>5</v>
      </c>
      <c r="AO31" s="81">
        <v>6</v>
      </c>
      <c r="AP31" s="41">
        <f t="shared" ref="AP31:AP48" si="82">SUM(((AN31*2)+AO31)/3)</f>
        <v>5.333333333333333</v>
      </c>
      <c r="AQ31" s="39">
        <f t="shared" ref="AQ31:AQ48" si="83">((AT31*3)+(AX31*2))/5</f>
        <v>9</v>
      </c>
      <c r="AR31" s="40">
        <v>5</v>
      </c>
      <c r="AS31" s="79">
        <v>11</v>
      </c>
      <c r="AT31" s="40">
        <f t="shared" ref="AT31:AT48" si="84">SUM(((AR31*2)+AS31)/3)</f>
        <v>7</v>
      </c>
      <c r="AU31" s="42">
        <f t="shared" ref="AU31:AU48" si="85">IF(AT31&gt;= 10,5,0)</f>
        <v>0</v>
      </c>
      <c r="AV31" s="135">
        <v>14.5</v>
      </c>
      <c r="AW31" s="84">
        <v>7</v>
      </c>
      <c r="AX31" s="41">
        <f t="shared" ref="AX31:AX48" si="86">SUM(((AV31*2)+AW31)/3)</f>
        <v>12</v>
      </c>
      <c r="AY31" s="39">
        <f t="shared" ref="AY31:AY48" si="87">((AZ31*6))/6</f>
        <v>12</v>
      </c>
      <c r="AZ31" s="45">
        <v>12</v>
      </c>
      <c r="BA31" s="39">
        <f t="shared" si="65"/>
        <v>9</v>
      </c>
      <c r="BB31" s="134">
        <v>10</v>
      </c>
      <c r="BC31" s="44">
        <f t="shared" ref="BC31:BC48" si="88">BB31</f>
        <v>10</v>
      </c>
      <c r="BD31" s="84">
        <v>8</v>
      </c>
      <c r="BE31" s="40">
        <f t="shared" ref="BE31:BE48" si="89">BD31</f>
        <v>8</v>
      </c>
      <c r="BF31" s="39">
        <f t="shared" ref="BF31:BF48" si="90">(BH31*1)/1</f>
        <v>11.25</v>
      </c>
      <c r="BG31" s="112">
        <v>11.25</v>
      </c>
      <c r="BH31" s="101">
        <f t="shared" ref="BH31:BH47" si="91">BG31</f>
        <v>11.25</v>
      </c>
      <c r="BI31" s="48">
        <f t="shared" si="66"/>
        <v>9.5219298245614024</v>
      </c>
      <c r="BJ31" s="40">
        <f t="shared" si="67"/>
        <v>9.2565789473684212</v>
      </c>
      <c r="BK31" s="44" t="str">
        <f t="shared" si="68"/>
        <v>Ajourné</v>
      </c>
      <c r="BL31" s="57"/>
    </row>
    <row r="32" spans="1:64" s="24" customFormat="1" ht="24.95" customHeight="1">
      <c r="A32" s="143">
        <v>21</v>
      </c>
      <c r="B32" s="119">
        <v>1333001230</v>
      </c>
      <c r="C32" s="119" t="s">
        <v>87</v>
      </c>
      <c r="D32" s="120" t="s">
        <v>88</v>
      </c>
      <c r="E32" s="32" t="s">
        <v>56</v>
      </c>
      <c r="F32" s="39">
        <f t="shared" si="58"/>
        <v>6.8666666666666671</v>
      </c>
      <c r="G32" s="93">
        <v>6</v>
      </c>
      <c r="H32" s="94">
        <v>13</v>
      </c>
      <c r="I32" s="41">
        <f t="shared" si="70"/>
        <v>8.3333333333333339</v>
      </c>
      <c r="J32" s="96">
        <v>2</v>
      </c>
      <c r="K32" s="96">
        <v>10</v>
      </c>
      <c r="L32" s="41">
        <f t="shared" si="71"/>
        <v>4.666666666666667</v>
      </c>
      <c r="M32" s="39">
        <f t="shared" si="59"/>
        <v>10.566666666666666</v>
      </c>
      <c r="N32" s="123">
        <v>8</v>
      </c>
      <c r="O32" s="113">
        <v>9.5</v>
      </c>
      <c r="P32" s="41">
        <f t="shared" si="72"/>
        <v>8.5</v>
      </c>
      <c r="Q32" s="97">
        <v>13</v>
      </c>
      <c r="R32" s="113">
        <v>15</v>
      </c>
      <c r="S32" s="41">
        <f t="shared" si="73"/>
        <v>13.666666666666666</v>
      </c>
      <c r="T32" s="39">
        <f t="shared" si="60"/>
        <v>10.333333333333334</v>
      </c>
      <c r="U32" s="117">
        <v>14</v>
      </c>
      <c r="V32" s="65">
        <f t="shared" si="74"/>
        <v>14</v>
      </c>
      <c r="W32" s="97">
        <v>9</v>
      </c>
      <c r="X32" s="41">
        <f t="shared" si="75"/>
        <v>9</v>
      </c>
      <c r="Y32" s="96">
        <v>8</v>
      </c>
      <c r="Z32" s="65">
        <f t="shared" si="76"/>
        <v>8</v>
      </c>
      <c r="AA32" s="46">
        <f t="shared" si="61"/>
        <v>11</v>
      </c>
      <c r="AB32" s="96">
        <v>10</v>
      </c>
      <c r="AC32" s="65">
        <f t="shared" ref="AC32" si="92">+AB32</f>
        <v>10</v>
      </c>
      <c r="AD32" s="98">
        <v>12</v>
      </c>
      <c r="AE32" s="65">
        <f t="shared" si="78"/>
        <v>12</v>
      </c>
      <c r="AF32" s="46">
        <f t="shared" si="79"/>
        <v>15</v>
      </c>
      <c r="AG32" s="99">
        <v>15</v>
      </c>
      <c r="AH32" s="65">
        <f t="shared" si="80"/>
        <v>15</v>
      </c>
      <c r="AI32" s="47">
        <f t="shared" si="63"/>
        <v>9.7982456140350873</v>
      </c>
      <c r="AJ32" s="39">
        <f t="shared" si="64"/>
        <v>10.6</v>
      </c>
      <c r="AK32" s="40">
        <v>11</v>
      </c>
      <c r="AL32" s="79">
        <v>13</v>
      </c>
      <c r="AM32" s="41">
        <f t="shared" si="81"/>
        <v>11.666666666666666</v>
      </c>
      <c r="AN32" s="43">
        <v>9</v>
      </c>
      <c r="AO32" s="81">
        <v>9</v>
      </c>
      <c r="AP32" s="41">
        <f t="shared" si="82"/>
        <v>9</v>
      </c>
      <c r="AQ32" s="39">
        <f t="shared" si="83"/>
        <v>9.9333333333333336</v>
      </c>
      <c r="AR32" s="40">
        <v>8</v>
      </c>
      <c r="AS32" s="79">
        <v>11</v>
      </c>
      <c r="AT32" s="40">
        <f t="shared" si="84"/>
        <v>9</v>
      </c>
      <c r="AU32" s="42">
        <f t="shared" si="85"/>
        <v>0</v>
      </c>
      <c r="AV32" s="44">
        <v>11</v>
      </c>
      <c r="AW32" s="84">
        <v>12</v>
      </c>
      <c r="AX32" s="41">
        <f t="shared" si="86"/>
        <v>11.333333333333334</v>
      </c>
      <c r="AY32" s="39">
        <f t="shared" si="87"/>
        <v>13</v>
      </c>
      <c r="AZ32" s="45">
        <v>13</v>
      </c>
      <c r="BA32" s="39">
        <f t="shared" si="65"/>
        <v>14.5</v>
      </c>
      <c r="BB32" s="79">
        <v>16</v>
      </c>
      <c r="BC32" s="44">
        <f t="shared" si="88"/>
        <v>16</v>
      </c>
      <c r="BD32" s="84">
        <v>13</v>
      </c>
      <c r="BE32" s="40">
        <f t="shared" si="89"/>
        <v>13</v>
      </c>
      <c r="BF32" s="39">
        <f t="shared" si="90"/>
        <v>14</v>
      </c>
      <c r="BG32" s="112">
        <v>14</v>
      </c>
      <c r="BH32" s="101">
        <f t="shared" si="91"/>
        <v>14</v>
      </c>
      <c r="BI32" s="48">
        <f t="shared" si="66"/>
        <v>11.771929824561404</v>
      </c>
      <c r="BJ32" s="40">
        <f t="shared" si="67"/>
        <v>10.785087719298247</v>
      </c>
      <c r="BK32" s="44" t="s">
        <v>251</v>
      </c>
      <c r="BL32" s="57" t="s">
        <v>200</v>
      </c>
    </row>
    <row r="33" spans="1:64" s="24" customFormat="1" ht="24.95" customHeight="1">
      <c r="A33" s="35">
        <v>22</v>
      </c>
      <c r="B33" s="119">
        <v>123005279</v>
      </c>
      <c r="C33" s="119" t="s">
        <v>89</v>
      </c>
      <c r="D33" s="120" t="s">
        <v>90</v>
      </c>
      <c r="E33" s="32" t="s">
        <v>56</v>
      </c>
      <c r="F33" s="39">
        <f t="shared" si="58"/>
        <v>12</v>
      </c>
      <c r="G33" s="124">
        <v>13</v>
      </c>
      <c r="H33" s="94">
        <v>14</v>
      </c>
      <c r="I33" s="41">
        <f t="shared" si="70"/>
        <v>13.333333333333334</v>
      </c>
      <c r="J33" s="96">
        <v>10</v>
      </c>
      <c r="K33" s="96">
        <v>10</v>
      </c>
      <c r="L33" s="41">
        <f t="shared" si="71"/>
        <v>10</v>
      </c>
      <c r="M33" s="39">
        <f t="shared" si="59"/>
        <v>10.966666666666665</v>
      </c>
      <c r="N33" s="123">
        <v>13</v>
      </c>
      <c r="O33" s="113">
        <v>7.5</v>
      </c>
      <c r="P33" s="41">
        <f t="shared" si="72"/>
        <v>11.166666666666666</v>
      </c>
      <c r="Q33" s="97">
        <v>10</v>
      </c>
      <c r="R33" s="113">
        <v>12</v>
      </c>
      <c r="S33" s="41">
        <f t="shared" si="73"/>
        <v>10.666666666666666</v>
      </c>
      <c r="T33" s="39">
        <f t="shared" si="60"/>
        <v>10</v>
      </c>
      <c r="U33" s="117">
        <v>8</v>
      </c>
      <c r="V33" s="65">
        <f t="shared" si="74"/>
        <v>8</v>
      </c>
      <c r="W33" s="97">
        <v>12</v>
      </c>
      <c r="X33" s="41">
        <f t="shared" si="75"/>
        <v>12</v>
      </c>
      <c r="Y33" s="96">
        <v>10</v>
      </c>
      <c r="Z33" s="65">
        <f t="shared" si="76"/>
        <v>10</v>
      </c>
      <c r="AA33" s="46">
        <f t="shared" si="61"/>
        <v>8.375</v>
      </c>
      <c r="AB33" s="96">
        <v>6.75</v>
      </c>
      <c r="AC33" s="65">
        <f t="shared" ref="AC33" si="93">AB33</f>
        <v>6.75</v>
      </c>
      <c r="AD33" s="98">
        <v>10</v>
      </c>
      <c r="AE33" s="65">
        <f t="shared" si="78"/>
        <v>10</v>
      </c>
      <c r="AF33" s="46">
        <f t="shared" si="79"/>
        <v>16</v>
      </c>
      <c r="AG33" s="99">
        <v>16</v>
      </c>
      <c r="AH33" s="65">
        <f t="shared" si="80"/>
        <v>16</v>
      </c>
      <c r="AI33" s="47">
        <f t="shared" si="63"/>
        <v>10.925438596491228</v>
      </c>
      <c r="AJ33" s="39">
        <f t="shared" si="64"/>
        <v>8.2333333333333325</v>
      </c>
      <c r="AK33" s="40">
        <v>10.25</v>
      </c>
      <c r="AL33" s="79">
        <v>12</v>
      </c>
      <c r="AM33" s="41">
        <f t="shared" si="81"/>
        <v>10.833333333333334</v>
      </c>
      <c r="AN33" s="43">
        <v>4</v>
      </c>
      <c r="AO33" s="81">
        <v>5</v>
      </c>
      <c r="AP33" s="41">
        <f t="shared" si="82"/>
        <v>4.333333333333333</v>
      </c>
      <c r="AQ33" s="39">
        <f t="shared" si="83"/>
        <v>11.533333333333335</v>
      </c>
      <c r="AR33" s="40">
        <v>11</v>
      </c>
      <c r="AS33" s="79">
        <v>11</v>
      </c>
      <c r="AT33" s="40">
        <f t="shared" si="84"/>
        <v>11</v>
      </c>
      <c r="AU33" s="42">
        <f t="shared" si="85"/>
        <v>5</v>
      </c>
      <c r="AV33" s="44">
        <v>12.5</v>
      </c>
      <c r="AW33" s="84">
        <v>12</v>
      </c>
      <c r="AX33" s="41">
        <f t="shared" si="86"/>
        <v>12.333333333333334</v>
      </c>
      <c r="AY33" s="39">
        <f t="shared" si="87"/>
        <v>13</v>
      </c>
      <c r="AZ33" s="45">
        <v>13</v>
      </c>
      <c r="BA33" s="39">
        <f t="shared" si="65"/>
        <v>7.5</v>
      </c>
      <c r="BB33" s="79">
        <v>5</v>
      </c>
      <c r="BC33" s="44">
        <f t="shared" si="88"/>
        <v>5</v>
      </c>
      <c r="BD33" s="84">
        <v>10</v>
      </c>
      <c r="BE33" s="40">
        <f t="shared" si="89"/>
        <v>10</v>
      </c>
      <c r="BF33" s="39">
        <f t="shared" si="90"/>
        <v>10</v>
      </c>
      <c r="BG33" s="112">
        <v>10</v>
      </c>
      <c r="BH33" s="101">
        <f t="shared" si="91"/>
        <v>10</v>
      </c>
      <c r="BI33" s="48">
        <f t="shared" si="66"/>
        <v>10.62280701754386</v>
      </c>
      <c r="BJ33" s="40">
        <f t="shared" si="67"/>
        <v>10.774122807017543</v>
      </c>
      <c r="BK33" s="44" t="str">
        <f t="shared" si="68"/>
        <v>Admis</v>
      </c>
      <c r="BL33" s="57"/>
    </row>
    <row r="34" spans="1:64" s="24" customFormat="1" ht="24.95" customHeight="1">
      <c r="A34" s="35">
        <v>23</v>
      </c>
      <c r="B34" s="36">
        <v>1333009434</v>
      </c>
      <c r="C34" s="36" t="s">
        <v>91</v>
      </c>
      <c r="D34" s="50" t="s">
        <v>92</v>
      </c>
      <c r="E34" s="32" t="s">
        <v>56</v>
      </c>
      <c r="F34" s="39">
        <f t="shared" si="58"/>
        <v>9.6</v>
      </c>
      <c r="G34" s="93">
        <v>10</v>
      </c>
      <c r="H34" s="94">
        <v>12</v>
      </c>
      <c r="I34" s="41">
        <f t="shared" si="70"/>
        <v>10.666666666666666</v>
      </c>
      <c r="J34" s="96">
        <v>7</v>
      </c>
      <c r="K34" s="96">
        <v>10</v>
      </c>
      <c r="L34" s="41">
        <f t="shared" si="71"/>
        <v>8</v>
      </c>
      <c r="M34" s="39">
        <f t="shared" si="59"/>
        <v>10.266666666666666</v>
      </c>
      <c r="N34" s="97">
        <v>10</v>
      </c>
      <c r="O34" s="113">
        <v>8</v>
      </c>
      <c r="P34" s="41">
        <f t="shared" si="72"/>
        <v>9.3333333333333339</v>
      </c>
      <c r="Q34" s="97">
        <v>12</v>
      </c>
      <c r="R34" s="113">
        <v>11</v>
      </c>
      <c r="S34" s="41">
        <f t="shared" si="73"/>
        <v>11.666666666666666</v>
      </c>
      <c r="T34" s="39">
        <f t="shared" si="60"/>
        <v>10.166666666666666</v>
      </c>
      <c r="U34" s="117">
        <v>10</v>
      </c>
      <c r="V34" s="65">
        <f t="shared" si="74"/>
        <v>10</v>
      </c>
      <c r="W34" s="97">
        <v>9.5</v>
      </c>
      <c r="X34" s="41">
        <f t="shared" si="75"/>
        <v>9.5</v>
      </c>
      <c r="Y34" s="126">
        <v>11</v>
      </c>
      <c r="Z34" s="65">
        <f t="shared" si="76"/>
        <v>11</v>
      </c>
      <c r="AA34" s="46">
        <f t="shared" si="61"/>
        <v>7</v>
      </c>
      <c r="AB34" s="96">
        <v>3.5</v>
      </c>
      <c r="AC34" s="65">
        <f t="shared" ref="AC34" si="94">+AB34</f>
        <v>3.5</v>
      </c>
      <c r="AD34" s="98">
        <v>10.5</v>
      </c>
      <c r="AE34" s="65">
        <f t="shared" si="78"/>
        <v>10.5</v>
      </c>
      <c r="AF34" s="46">
        <f t="shared" si="79"/>
        <v>16</v>
      </c>
      <c r="AG34" s="99">
        <v>16</v>
      </c>
      <c r="AH34" s="65">
        <f t="shared" si="80"/>
        <v>16</v>
      </c>
      <c r="AI34" s="47">
        <f t="shared" si="63"/>
        <v>10.017543859649122</v>
      </c>
      <c r="AJ34" s="39">
        <f t="shared" si="64"/>
        <v>9.3666666666666671</v>
      </c>
      <c r="AK34" s="40">
        <v>14.25</v>
      </c>
      <c r="AL34" s="79">
        <v>11</v>
      </c>
      <c r="AM34" s="41">
        <f t="shared" si="81"/>
        <v>13.166666666666666</v>
      </c>
      <c r="AN34" s="43">
        <v>3</v>
      </c>
      <c r="AO34" s="81">
        <v>5</v>
      </c>
      <c r="AP34" s="41">
        <f t="shared" si="82"/>
        <v>3.6666666666666665</v>
      </c>
      <c r="AQ34" s="39">
        <f t="shared" si="83"/>
        <v>7</v>
      </c>
      <c r="AR34" s="40">
        <v>10.5</v>
      </c>
      <c r="AS34" s="79">
        <v>10</v>
      </c>
      <c r="AT34" s="40">
        <f t="shared" si="84"/>
        <v>10.333333333333334</v>
      </c>
      <c r="AU34" s="42">
        <f t="shared" si="85"/>
        <v>5</v>
      </c>
      <c r="AV34" s="44">
        <v>0</v>
      </c>
      <c r="AW34" s="84">
        <v>6</v>
      </c>
      <c r="AX34" s="41">
        <f t="shared" si="86"/>
        <v>2</v>
      </c>
      <c r="AY34" s="39">
        <f t="shared" si="87"/>
        <v>12</v>
      </c>
      <c r="AZ34" s="45">
        <v>12</v>
      </c>
      <c r="BA34" s="39">
        <f t="shared" si="65"/>
        <v>12.5</v>
      </c>
      <c r="BB34" s="134">
        <v>14</v>
      </c>
      <c r="BC34" s="44">
        <f t="shared" si="88"/>
        <v>14</v>
      </c>
      <c r="BD34" s="84">
        <v>11</v>
      </c>
      <c r="BE34" s="40">
        <f t="shared" si="89"/>
        <v>11</v>
      </c>
      <c r="BF34" s="39">
        <f t="shared" si="90"/>
        <v>13</v>
      </c>
      <c r="BG34" s="112">
        <v>13</v>
      </c>
      <c r="BH34" s="101">
        <f t="shared" si="91"/>
        <v>13</v>
      </c>
      <c r="BI34" s="48">
        <f t="shared" si="66"/>
        <v>10.096491228070176</v>
      </c>
      <c r="BJ34" s="40">
        <f t="shared" si="67"/>
        <v>10.057017543859649</v>
      </c>
      <c r="BK34" s="44" t="str">
        <f t="shared" si="68"/>
        <v>Admis</v>
      </c>
      <c r="BL34" s="57"/>
    </row>
    <row r="35" spans="1:64" s="24" customFormat="1" ht="24.95" customHeight="1">
      <c r="A35" s="35">
        <v>24</v>
      </c>
      <c r="B35" s="36">
        <v>1333010819</v>
      </c>
      <c r="C35" s="36" t="s">
        <v>93</v>
      </c>
      <c r="D35" s="50" t="s">
        <v>39</v>
      </c>
      <c r="E35" s="32" t="s">
        <v>56</v>
      </c>
      <c r="F35" s="39">
        <f t="shared" si="58"/>
        <v>11.133333333333335</v>
      </c>
      <c r="G35" s="124">
        <v>11.5</v>
      </c>
      <c r="H35" s="94">
        <v>12</v>
      </c>
      <c r="I35" s="41">
        <f t="shared" si="70"/>
        <v>11.666666666666666</v>
      </c>
      <c r="J35" s="96">
        <v>10</v>
      </c>
      <c r="K35" s="96">
        <v>11</v>
      </c>
      <c r="L35" s="41">
        <f t="shared" si="71"/>
        <v>10.333333333333334</v>
      </c>
      <c r="M35" s="39">
        <f t="shared" si="59"/>
        <v>10.666666666666666</v>
      </c>
      <c r="N35" s="97">
        <v>11.5</v>
      </c>
      <c r="O35" s="113">
        <v>9</v>
      </c>
      <c r="P35" s="41">
        <f t="shared" si="72"/>
        <v>10.666666666666666</v>
      </c>
      <c r="Q35" s="97">
        <v>10</v>
      </c>
      <c r="R35" s="113">
        <v>12</v>
      </c>
      <c r="S35" s="41">
        <f t="shared" si="73"/>
        <v>10.666666666666666</v>
      </c>
      <c r="T35" s="39">
        <f t="shared" si="60"/>
        <v>11</v>
      </c>
      <c r="U35" s="117">
        <v>11</v>
      </c>
      <c r="V35" s="65">
        <f t="shared" si="74"/>
        <v>11</v>
      </c>
      <c r="W35" s="123">
        <v>12</v>
      </c>
      <c r="X35" s="41">
        <f t="shared" si="75"/>
        <v>12</v>
      </c>
      <c r="Y35" s="96">
        <v>10</v>
      </c>
      <c r="Z35" s="65">
        <f t="shared" si="76"/>
        <v>10</v>
      </c>
      <c r="AA35" s="46">
        <f t="shared" si="61"/>
        <v>10.25</v>
      </c>
      <c r="AB35" s="126">
        <v>7</v>
      </c>
      <c r="AC35" s="65">
        <f t="shared" ref="AC35" si="95">AB35</f>
        <v>7</v>
      </c>
      <c r="AD35" s="98">
        <v>13.5</v>
      </c>
      <c r="AE35" s="65">
        <f t="shared" si="78"/>
        <v>13.5</v>
      </c>
      <c r="AF35" s="46">
        <f t="shared" si="79"/>
        <v>15.5</v>
      </c>
      <c r="AG35" s="99">
        <v>15.5</v>
      </c>
      <c r="AH35" s="65">
        <f t="shared" si="80"/>
        <v>15.5</v>
      </c>
      <c r="AI35" s="47">
        <f t="shared" si="63"/>
        <v>11.105263157894736</v>
      </c>
      <c r="AJ35" s="39">
        <f t="shared" si="64"/>
        <v>8.4</v>
      </c>
      <c r="AK35" s="40">
        <v>8</v>
      </c>
      <c r="AL35" s="79">
        <v>12</v>
      </c>
      <c r="AM35" s="41">
        <f t="shared" si="81"/>
        <v>9.3333333333333339</v>
      </c>
      <c r="AN35" s="43">
        <v>7.5</v>
      </c>
      <c r="AO35" s="81">
        <v>6</v>
      </c>
      <c r="AP35" s="41">
        <f t="shared" si="82"/>
        <v>7</v>
      </c>
      <c r="AQ35" s="39">
        <f t="shared" si="83"/>
        <v>9.966666666666665</v>
      </c>
      <c r="AR35" s="40">
        <v>7</v>
      </c>
      <c r="AS35" s="79">
        <v>12.5</v>
      </c>
      <c r="AT35" s="40">
        <f t="shared" si="84"/>
        <v>8.8333333333333339</v>
      </c>
      <c r="AU35" s="42">
        <f t="shared" si="85"/>
        <v>0</v>
      </c>
      <c r="AV35" s="44">
        <v>12</v>
      </c>
      <c r="AW35" s="84">
        <v>11</v>
      </c>
      <c r="AX35" s="41">
        <f t="shared" si="86"/>
        <v>11.666666666666666</v>
      </c>
      <c r="AY35" s="39">
        <f t="shared" si="87"/>
        <v>11</v>
      </c>
      <c r="AZ35" s="45">
        <v>11</v>
      </c>
      <c r="BA35" s="39">
        <f t="shared" si="65"/>
        <v>11.25</v>
      </c>
      <c r="BB35" s="79">
        <v>11</v>
      </c>
      <c r="BC35" s="44">
        <f t="shared" si="88"/>
        <v>11</v>
      </c>
      <c r="BD35" s="84">
        <v>11.5</v>
      </c>
      <c r="BE35" s="40">
        <f t="shared" si="89"/>
        <v>11.5</v>
      </c>
      <c r="BF35" s="39">
        <f t="shared" si="90"/>
        <v>10.25</v>
      </c>
      <c r="BG35" s="112">
        <v>10.25</v>
      </c>
      <c r="BH35" s="101">
        <f t="shared" si="91"/>
        <v>10.25</v>
      </c>
      <c r="BI35" s="48">
        <f t="shared" si="66"/>
        <v>10.030701754385964</v>
      </c>
      <c r="BJ35" s="40">
        <f t="shared" si="67"/>
        <v>10.567982456140351</v>
      </c>
      <c r="BK35" s="44" t="str">
        <f t="shared" si="68"/>
        <v>Admis</v>
      </c>
      <c r="BL35" s="57"/>
    </row>
    <row r="36" spans="1:64" s="26" customFormat="1" ht="24.95" customHeight="1">
      <c r="A36" s="35">
        <v>25</v>
      </c>
      <c r="B36" s="49" t="s">
        <v>94</v>
      </c>
      <c r="C36" s="49" t="s">
        <v>95</v>
      </c>
      <c r="D36" s="49" t="s">
        <v>96</v>
      </c>
      <c r="E36" s="33" t="s">
        <v>57</v>
      </c>
      <c r="F36" s="39">
        <f t="shared" si="58"/>
        <v>8.4</v>
      </c>
      <c r="G36" s="124">
        <v>5.5</v>
      </c>
      <c r="H36" s="94">
        <v>13</v>
      </c>
      <c r="I36" s="41">
        <f t="shared" si="70"/>
        <v>8</v>
      </c>
      <c r="J36" s="96">
        <v>7.5</v>
      </c>
      <c r="K36" s="96">
        <v>12</v>
      </c>
      <c r="L36" s="41">
        <f t="shared" si="71"/>
        <v>9</v>
      </c>
      <c r="M36" s="39">
        <f t="shared" si="59"/>
        <v>9.0333333333333332</v>
      </c>
      <c r="N36" s="97">
        <v>10</v>
      </c>
      <c r="O36" s="113">
        <v>12.5</v>
      </c>
      <c r="P36" s="41">
        <f t="shared" si="72"/>
        <v>10.833333333333334</v>
      </c>
      <c r="Q36" s="97">
        <v>3</v>
      </c>
      <c r="R36" s="113">
        <v>13</v>
      </c>
      <c r="S36" s="41">
        <f t="shared" si="73"/>
        <v>6.333333333333333</v>
      </c>
      <c r="T36" s="39">
        <f t="shared" si="60"/>
        <v>12.333333333333334</v>
      </c>
      <c r="U36" s="117">
        <v>12</v>
      </c>
      <c r="V36" s="65">
        <f t="shared" si="74"/>
        <v>12</v>
      </c>
      <c r="W36" s="123">
        <v>13</v>
      </c>
      <c r="X36" s="41">
        <f t="shared" si="75"/>
        <v>13</v>
      </c>
      <c r="Y36" s="126">
        <v>12</v>
      </c>
      <c r="Z36" s="65">
        <f t="shared" si="76"/>
        <v>12</v>
      </c>
      <c r="AA36" s="46">
        <f t="shared" si="61"/>
        <v>10.5</v>
      </c>
      <c r="AB36" s="96">
        <v>11</v>
      </c>
      <c r="AC36" s="65">
        <f t="shared" ref="AC36" si="96">AB36</f>
        <v>11</v>
      </c>
      <c r="AD36" s="98">
        <v>10</v>
      </c>
      <c r="AE36" s="65">
        <f t="shared" si="78"/>
        <v>10</v>
      </c>
      <c r="AF36" s="46">
        <f t="shared" si="79"/>
        <v>13.5</v>
      </c>
      <c r="AG36" s="99">
        <v>13.5</v>
      </c>
      <c r="AH36" s="65">
        <f t="shared" si="80"/>
        <v>13.5</v>
      </c>
      <c r="AI36" s="47">
        <f t="shared" si="63"/>
        <v>10.298245614035087</v>
      </c>
      <c r="AJ36" s="39">
        <f t="shared" si="64"/>
        <v>5.7666666666666666</v>
      </c>
      <c r="AK36" s="40">
        <v>5.75</v>
      </c>
      <c r="AL36" s="79">
        <v>10</v>
      </c>
      <c r="AM36" s="41">
        <f t="shared" si="81"/>
        <v>7.166666666666667</v>
      </c>
      <c r="AN36" s="43">
        <v>3</v>
      </c>
      <c r="AO36" s="81">
        <v>5</v>
      </c>
      <c r="AP36" s="41">
        <f t="shared" si="82"/>
        <v>3.6666666666666665</v>
      </c>
      <c r="AQ36" s="39">
        <f t="shared" si="83"/>
        <v>12</v>
      </c>
      <c r="AR36" s="135">
        <v>12</v>
      </c>
      <c r="AS36" s="79">
        <v>10</v>
      </c>
      <c r="AT36" s="40">
        <f t="shared" si="84"/>
        <v>11.333333333333334</v>
      </c>
      <c r="AU36" s="42">
        <f t="shared" si="85"/>
        <v>5</v>
      </c>
      <c r="AV36" s="44">
        <v>12.5</v>
      </c>
      <c r="AW36" s="84">
        <v>14</v>
      </c>
      <c r="AX36" s="41">
        <f t="shared" si="86"/>
        <v>13</v>
      </c>
      <c r="AY36" s="39">
        <f t="shared" si="87"/>
        <v>12</v>
      </c>
      <c r="AZ36" s="45">
        <v>12</v>
      </c>
      <c r="BA36" s="39">
        <f t="shared" si="65"/>
        <v>13.75</v>
      </c>
      <c r="BB36" s="79">
        <v>15</v>
      </c>
      <c r="BC36" s="44">
        <f t="shared" si="88"/>
        <v>15</v>
      </c>
      <c r="BD36" s="84">
        <v>12.5</v>
      </c>
      <c r="BE36" s="40">
        <f t="shared" si="89"/>
        <v>12.5</v>
      </c>
      <c r="BF36" s="39">
        <f t="shared" si="90"/>
        <v>10</v>
      </c>
      <c r="BG36" s="112">
        <v>10</v>
      </c>
      <c r="BH36" s="101">
        <f t="shared" si="91"/>
        <v>10</v>
      </c>
      <c r="BI36" s="48">
        <f t="shared" si="66"/>
        <v>10.438596491228068</v>
      </c>
      <c r="BJ36" s="40">
        <f t="shared" si="67"/>
        <v>10.368421052631579</v>
      </c>
      <c r="BK36" s="44" t="str">
        <f t="shared" si="68"/>
        <v>Admis</v>
      </c>
      <c r="BL36" s="57"/>
    </row>
    <row r="37" spans="1:64" s="26" customFormat="1" ht="24.95" customHeight="1">
      <c r="A37" s="35">
        <v>26</v>
      </c>
      <c r="B37" s="49" t="s">
        <v>97</v>
      </c>
      <c r="C37" s="49" t="s">
        <v>98</v>
      </c>
      <c r="D37" s="49" t="s">
        <v>99</v>
      </c>
      <c r="E37" s="33" t="s">
        <v>57</v>
      </c>
      <c r="F37" s="39">
        <f t="shared" si="58"/>
        <v>8.6666666666666679</v>
      </c>
      <c r="G37" s="124">
        <v>8.5</v>
      </c>
      <c r="H37" s="94">
        <v>11</v>
      </c>
      <c r="I37" s="41">
        <f t="shared" si="70"/>
        <v>9.3333333333333339</v>
      </c>
      <c r="J37" s="126">
        <v>6.5</v>
      </c>
      <c r="K37" s="96">
        <v>10</v>
      </c>
      <c r="L37" s="41">
        <f t="shared" si="71"/>
        <v>7.666666666666667</v>
      </c>
      <c r="M37" s="39">
        <f t="shared" si="59"/>
        <v>12.133333333333335</v>
      </c>
      <c r="N37" s="123">
        <v>12</v>
      </c>
      <c r="O37" s="113">
        <v>10</v>
      </c>
      <c r="P37" s="41">
        <f t="shared" si="72"/>
        <v>11.333333333333334</v>
      </c>
      <c r="Q37" s="97">
        <v>14</v>
      </c>
      <c r="R37" s="113">
        <v>12</v>
      </c>
      <c r="S37" s="41">
        <f t="shared" si="73"/>
        <v>13.333333333333334</v>
      </c>
      <c r="T37" s="39">
        <f t="shared" si="60"/>
        <v>9</v>
      </c>
      <c r="U37" s="117">
        <v>12</v>
      </c>
      <c r="V37" s="65">
        <f t="shared" si="74"/>
        <v>12</v>
      </c>
      <c r="W37" s="97">
        <v>10</v>
      </c>
      <c r="X37" s="41">
        <f t="shared" si="75"/>
        <v>10</v>
      </c>
      <c r="Y37" s="126">
        <v>5</v>
      </c>
      <c r="Z37" s="65">
        <f t="shared" si="76"/>
        <v>5</v>
      </c>
      <c r="AA37" s="46">
        <f t="shared" si="61"/>
        <v>8.5</v>
      </c>
      <c r="AB37" s="96">
        <v>7</v>
      </c>
      <c r="AC37" s="65">
        <f t="shared" ref="AC37" si="97">AB37</f>
        <v>7</v>
      </c>
      <c r="AD37" s="98">
        <v>10</v>
      </c>
      <c r="AE37" s="65">
        <f t="shared" si="78"/>
        <v>10</v>
      </c>
      <c r="AF37" s="46">
        <f t="shared" si="79"/>
        <v>15</v>
      </c>
      <c r="AG37" s="99">
        <v>15</v>
      </c>
      <c r="AH37" s="65">
        <f t="shared" si="80"/>
        <v>15</v>
      </c>
      <c r="AI37" s="47">
        <f t="shared" si="63"/>
        <v>10</v>
      </c>
      <c r="AJ37" s="39">
        <f t="shared" si="64"/>
        <v>7.8666666666666671</v>
      </c>
      <c r="AK37" s="40">
        <v>9.5</v>
      </c>
      <c r="AL37" s="79">
        <v>13</v>
      </c>
      <c r="AM37" s="41">
        <f t="shared" si="81"/>
        <v>10.666666666666666</v>
      </c>
      <c r="AN37" s="43">
        <v>3</v>
      </c>
      <c r="AO37" s="81">
        <v>5</v>
      </c>
      <c r="AP37" s="41">
        <f t="shared" si="82"/>
        <v>3.6666666666666665</v>
      </c>
      <c r="AQ37" s="39">
        <f t="shared" si="83"/>
        <v>11.733333333333334</v>
      </c>
      <c r="AR37" s="40">
        <v>10</v>
      </c>
      <c r="AS37" s="79">
        <v>10</v>
      </c>
      <c r="AT37" s="40">
        <f t="shared" si="84"/>
        <v>10</v>
      </c>
      <c r="AU37" s="42">
        <f t="shared" si="85"/>
        <v>5</v>
      </c>
      <c r="AV37" s="44">
        <v>13.5</v>
      </c>
      <c r="AW37" s="84">
        <v>16</v>
      </c>
      <c r="AX37" s="41">
        <f t="shared" si="86"/>
        <v>14.333333333333334</v>
      </c>
      <c r="AY37" s="39">
        <f t="shared" si="87"/>
        <v>12</v>
      </c>
      <c r="AZ37" s="45">
        <v>12</v>
      </c>
      <c r="BA37" s="39">
        <f t="shared" si="65"/>
        <v>11.5</v>
      </c>
      <c r="BB37" s="79">
        <v>10</v>
      </c>
      <c r="BC37" s="44">
        <f t="shared" si="88"/>
        <v>10</v>
      </c>
      <c r="BD37" s="84">
        <v>13</v>
      </c>
      <c r="BE37" s="40">
        <f t="shared" si="89"/>
        <v>13</v>
      </c>
      <c r="BF37" s="39">
        <f t="shared" si="90"/>
        <v>13</v>
      </c>
      <c r="BG37" s="112">
        <v>13</v>
      </c>
      <c r="BH37" s="101">
        <f t="shared" si="91"/>
        <v>13</v>
      </c>
      <c r="BI37" s="48">
        <f t="shared" si="66"/>
        <v>10.842105263157896</v>
      </c>
      <c r="BJ37" s="40">
        <f t="shared" si="67"/>
        <v>10.421052631578947</v>
      </c>
      <c r="BK37" s="44" t="str">
        <f t="shared" si="68"/>
        <v>Admis</v>
      </c>
      <c r="BL37" s="57"/>
    </row>
    <row r="38" spans="1:64" s="26" customFormat="1" ht="24.95" customHeight="1">
      <c r="A38" s="35">
        <v>27</v>
      </c>
      <c r="B38" s="49" t="s">
        <v>100</v>
      </c>
      <c r="C38" s="49" t="s">
        <v>101</v>
      </c>
      <c r="D38" s="49" t="s">
        <v>102</v>
      </c>
      <c r="E38" s="33" t="s">
        <v>57</v>
      </c>
      <c r="F38" s="39">
        <f t="shared" si="58"/>
        <v>3.9333333333333336</v>
      </c>
      <c r="G38" s="93">
        <v>2</v>
      </c>
      <c r="H38" s="94">
        <v>11</v>
      </c>
      <c r="I38" s="41">
        <f t="shared" si="70"/>
        <v>5</v>
      </c>
      <c r="J38" s="96">
        <v>1</v>
      </c>
      <c r="K38" s="96">
        <v>5</v>
      </c>
      <c r="L38" s="41">
        <f t="shared" si="71"/>
        <v>2.3333333333333335</v>
      </c>
      <c r="M38" s="39">
        <f t="shared" si="59"/>
        <v>9.466666666666665</v>
      </c>
      <c r="N38" s="97">
        <v>6.5</v>
      </c>
      <c r="O38" s="113">
        <v>11</v>
      </c>
      <c r="P38" s="41">
        <f t="shared" si="72"/>
        <v>8</v>
      </c>
      <c r="Q38" s="97">
        <v>12.5</v>
      </c>
      <c r="R38" s="113">
        <v>10</v>
      </c>
      <c r="S38" s="41">
        <f t="shared" si="73"/>
        <v>11.666666666666666</v>
      </c>
      <c r="T38" s="39">
        <f t="shared" si="60"/>
        <v>9</v>
      </c>
      <c r="U38" s="117">
        <v>10</v>
      </c>
      <c r="V38" s="65">
        <f t="shared" si="74"/>
        <v>10</v>
      </c>
      <c r="W38" s="97">
        <v>7</v>
      </c>
      <c r="X38" s="41">
        <f t="shared" si="75"/>
        <v>7</v>
      </c>
      <c r="Y38" s="96">
        <v>10</v>
      </c>
      <c r="Z38" s="65">
        <f t="shared" si="76"/>
        <v>10</v>
      </c>
      <c r="AA38" s="46">
        <f t="shared" si="61"/>
        <v>3.125</v>
      </c>
      <c r="AB38" s="96">
        <v>0.25</v>
      </c>
      <c r="AC38" s="65">
        <f t="shared" ref="AC38" si="98">AB38</f>
        <v>0.25</v>
      </c>
      <c r="AD38" s="98">
        <v>6</v>
      </c>
      <c r="AE38" s="65">
        <f t="shared" si="78"/>
        <v>6</v>
      </c>
      <c r="AF38" s="46">
        <f t="shared" si="79"/>
        <v>15.5</v>
      </c>
      <c r="AG38" s="99">
        <v>15.5</v>
      </c>
      <c r="AH38" s="65">
        <f t="shared" si="80"/>
        <v>15.5</v>
      </c>
      <c r="AI38" s="47">
        <f t="shared" si="63"/>
        <v>7.5131578947368425</v>
      </c>
      <c r="AJ38" s="39">
        <f t="shared" si="64"/>
        <v>0</v>
      </c>
      <c r="AK38" s="40">
        <v>0</v>
      </c>
      <c r="AL38" s="79">
        <v>0</v>
      </c>
      <c r="AM38" s="41">
        <f t="shared" si="81"/>
        <v>0</v>
      </c>
      <c r="AN38" s="43">
        <v>0</v>
      </c>
      <c r="AO38" s="81">
        <v>0</v>
      </c>
      <c r="AP38" s="41">
        <f t="shared" si="82"/>
        <v>0</v>
      </c>
      <c r="AQ38" s="39">
        <f t="shared" si="83"/>
        <v>0</v>
      </c>
      <c r="AR38" s="40">
        <v>0</v>
      </c>
      <c r="AS38" s="79">
        <v>0</v>
      </c>
      <c r="AT38" s="40">
        <f t="shared" si="84"/>
        <v>0</v>
      </c>
      <c r="AU38" s="42">
        <f t="shared" si="85"/>
        <v>0</v>
      </c>
      <c r="AV38" s="44">
        <v>0</v>
      </c>
      <c r="AW38" s="84">
        <v>0</v>
      </c>
      <c r="AX38" s="41">
        <f t="shared" si="86"/>
        <v>0</v>
      </c>
      <c r="AY38" s="39">
        <f t="shared" si="87"/>
        <v>0</v>
      </c>
      <c r="AZ38" s="45">
        <v>0</v>
      </c>
      <c r="BA38" s="39">
        <f t="shared" si="65"/>
        <v>0</v>
      </c>
      <c r="BB38" s="79">
        <v>0</v>
      </c>
      <c r="BC38" s="44">
        <f t="shared" si="88"/>
        <v>0</v>
      </c>
      <c r="BD38" s="84">
        <v>0</v>
      </c>
      <c r="BE38" s="40">
        <f t="shared" si="89"/>
        <v>0</v>
      </c>
      <c r="BF38" s="39">
        <f t="shared" si="90"/>
        <v>0</v>
      </c>
      <c r="BG38" s="112">
        <v>0</v>
      </c>
      <c r="BH38" s="101">
        <f t="shared" si="91"/>
        <v>0</v>
      </c>
      <c r="BI38" s="48">
        <f t="shared" si="66"/>
        <v>0</v>
      </c>
      <c r="BJ38" s="40">
        <f t="shared" si="67"/>
        <v>3.7565789473684212</v>
      </c>
      <c r="BK38" s="44" t="str">
        <f t="shared" si="68"/>
        <v>Ajourné</v>
      </c>
      <c r="BL38" s="57"/>
    </row>
    <row r="39" spans="1:64" s="26" customFormat="1" ht="24.95" customHeight="1">
      <c r="A39" s="35">
        <v>28</v>
      </c>
      <c r="B39" s="49" t="s">
        <v>103</v>
      </c>
      <c r="C39" s="49" t="s">
        <v>104</v>
      </c>
      <c r="D39" s="49" t="s">
        <v>34</v>
      </c>
      <c r="E39" s="33" t="s">
        <v>57</v>
      </c>
      <c r="F39" s="39">
        <f t="shared" si="58"/>
        <v>9</v>
      </c>
      <c r="G39" s="124">
        <v>8</v>
      </c>
      <c r="H39" s="94">
        <v>13</v>
      </c>
      <c r="I39" s="41">
        <f t="shared" si="70"/>
        <v>9.6666666666666661</v>
      </c>
      <c r="J39" s="126">
        <v>7</v>
      </c>
      <c r="K39" s="96">
        <v>10</v>
      </c>
      <c r="L39" s="41">
        <f t="shared" si="71"/>
        <v>8</v>
      </c>
      <c r="M39" s="39">
        <f t="shared" si="59"/>
        <v>11.466666666666665</v>
      </c>
      <c r="N39" s="97">
        <v>11</v>
      </c>
      <c r="O39" s="113">
        <v>10</v>
      </c>
      <c r="P39" s="41">
        <f t="shared" si="72"/>
        <v>10.666666666666666</v>
      </c>
      <c r="Q39" s="97">
        <v>12</v>
      </c>
      <c r="R39" s="113">
        <v>14</v>
      </c>
      <c r="S39" s="41">
        <f t="shared" si="73"/>
        <v>12.666666666666666</v>
      </c>
      <c r="T39" s="39">
        <f t="shared" si="60"/>
        <v>12</v>
      </c>
      <c r="U39" s="117">
        <v>11</v>
      </c>
      <c r="V39" s="65">
        <f t="shared" si="74"/>
        <v>11</v>
      </c>
      <c r="W39" s="123">
        <v>13</v>
      </c>
      <c r="X39" s="41">
        <f t="shared" si="75"/>
        <v>13</v>
      </c>
      <c r="Y39" s="126">
        <v>12</v>
      </c>
      <c r="Z39" s="65">
        <f t="shared" si="76"/>
        <v>12</v>
      </c>
      <c r="AA39" s="46">
        <f t="shared" si="61"/>
        <v>9.75</v>
      </c>
      <c r="AB39" s="96">
        <v>7.5</v>
      </c>
      <c r="AC39" s="65">
        <f t="shared" ref="AC39" si="99">+AB39</f>
        <v>7.5</v>
      </c>
      <c r="AD39" s="98">
        <v>12</v>
      </c>
      <c r="AE39" s="65">
        <f t="shared" si="78"/>
        <v>12</v>
      </c>
      <c r="AF39" s="46">
        <f t="shared" si="79"/>
        <v>16</v>
      </c>
      <c r="AG39" s="99">
        <v>16</v>
      </c>
      <c r="AH39" s="65">
        <f t="shared" si="80"/>
        <v>16</v>
      </c>
      <c r="AI39" s="47">
        <f t="shared" si="63"/>
        <v>11.043859649122806</v>
      </c>
      <c r="AJ39" s="39">
        <f t="shared" si="64"/>
        <v>7.4</v>
      </c>
      <c r="AK39" s="135">
        <v>7.5</v>
      </c>
      <c r="AL39" s="79">
        <v>10</v>
      </c>
      <c r="AM39" s="41">
        <f t="shared" si="81"/>
        <v>8.3333333333333339</v>
      </c>
      <c r="AN39" s="136">
        <v>5</v>
      </c>
      <c r="AO39" s="81">
        <v>8</v>
      </c>
      <c r="AP39" s="41">
        <f t="shared" si="82"/>
        <v>6</v>
      </c>
      <c r="AQ39" s="39">
        <f t="shared" si="83"/>
        <v>7.6666666666666661</v>
      </c>
      <c r="AR39" s="40">
        <v>3</v>
      </c>
      <c r="AS39" s="79">
        <v>10</v>
      </c>
      <c r="AT39" s="40">
        <f t="shared" si="84"/>
        <v>5.333333333333333</v>
      </c>
      <c r="AU39" s="42">
        <f t="shared" si="85"/>
        <v>0</v>
      </c>
      <c r="AV39" s="135">
        <v>10</v>
      </c>
      <c r="AW39" s="84">
        <v>13.5</v>
      </c>
      <c r="AX39" s="41">
        <f t="shared" si="86"/>
        <v>11.166666666666666</v>
      </c>
      <c r="AY39" s="39">
        <f t="shared" si="87"/>
        <v>12</v>
      </c>
      <c r="AZ39" s="45">
        <v>12</v>
      </c>
      <c r="BA39" s="39">
        <f t="shared" si="65"/>
        <v>15</v>
      </c>
      <c r="BB39" s="79">
        <v>16</v>
      </c>
      <c r="BC39" s="44">
        <f t="shared" si="88"/>
        <v>16</v>
      </c>
      <c r="BD39" s="84">
        <v>14</v>
      </c>
      <c r="BE39" s="40">
        <f t="shared" si="89"/>
        <v>14</v>
      </c>
      <c r="BF39" s="39">
        <f t="shared" si="90"/>
        <v>10</v>
      </c>
      <c r="BG39" s="112">
        <v>10</v>
      </c>
      <c r="BH39" s="101">
        <f t="shared" si="91"/>
        <v>10</v>
      </c>
      <c r="BI39" s="48">
        <f t="shared" si="66"/>
        <v>9.8596491228070171</v>
      </c>
      <c r="BJ39" s="40">
        <f t="shared" si="67"/>
        <v>10.451754385964911</v>
      </c>
      <c r="BK39" s="44" t="str">
        <f t="shared" si="68"/>
        <v>Admis</v>
      </c>
      <c r="BL39" s="57"/>
    </row>
    <row r="40" spans="1:64" s="26" customFormat="1" ht="24.95" customHeight="1">
      <c r="A40" s="35">
        <v>29</v>
      </c>
      <c r="B40" s="133" t="s">
        <v>108</v>
      </c>
      <c r="C40" s="133" t="s">
        <v>109</v>
      </c>
      <c r="D40" s="133" t="s">
        <v>110</v>
      </c>
      <c r="E40" s="33" t="s">
        <v>57</v>
      </c>
      <c r="F40" s="39">
        <f t="shared" si="58"/>
        <v>6.2</v>
      </c>
      <c r="G40" s="93">
        <v>5</v>
      </c>
      <c r="H40" s="94">
        <v>14</v>
      </c>
      <c r="I40" s="41">
        <f t="shared" si="70"/>
        <v>8</v>
      </c>
      <c r="J40" s="96">
        <v>1</v>
      </c>
      <c r="K40" s="96">
        <v>8.5</v>
      </c>
      <c r="L40" s="41">
        <f t="shared" si="71"/>
        <v>3.5</v>
      </c>
      <c r="M40" s="39">
        <f t="shared" si="59"/>
        <v>8.4</v>
      </c>
      <c r="N40" s="97">
        <v>4.5</v>
      </c>
      <c r="O40" s="113">
        <v>13</v>
      </c>
      <c r="P40" s="41">
        <f t="shared" si="72"/>
        <v>7.333333333333333</v>
      </c>
      <c r="Q40" s="97">
        <v>8</v>
      </c>
      <c r="R40" s="113">
        <v>14</v>
      </c>
      <c r="S40" s="41">
        <f t="shared" si="73"/>
        <v>10</v>
      </c>
      <c r="T40" s="39">
        <f t="shared" si="60"/>
        <v>10.166666666666666</v>
      </c>
      <c r="U40" s="117">
        <v>13</v>
      </c>
      <c r="V40" s="65">
        <f t="shared" si="74"/>
        <v>13</v>
      </c>
      <c r="W40" s="97">
        <v>7</v>
      </c>
      <c r="X40" s="41">
        <f t="shared" si="75"/>
        <v>7</v>
      </c>
      <c r="Y40" s="96">
        <v>10.5</v>
      </c>
      <c r="Z40" s="65">
        <f t="shared" si="76"/>
        <v>10.5</v>
      </c>
      <c r="AA40" s="46">
        <f t="shared" si="61"/>
        <v>9.75</v>
      </c>
      <c r="AB40" s="96">
        <v>5</v>
      </c>
      <c r="AC40" s="65">
        <f t="shared" ref="AC40" si="100">+AB40</f>
        <v>5</v>
      </c>
      <c r="AD40" s="98">
        <v>14.5</v>
      </c>
      <c r="AE40" s="65">
        <f t="shared" si="78"/>
        <v>14.5</v>
      </c>
      <c r="AF40" s="46">
        <f t="shared" si="79"/>
        <v>17.5</v>
      </c>
      <c r="AG40" s="99">
        <v>17.5</v>
      </c>
      <c r="AH40" s="65">
        <f t="shared" si="80"/>
        <v>17.5</v>
      </c>
      <c r="AI40" s="47">
        <f t="shared" si="63"/>
        <v>9</v>
      </c>
      <c r="AJ40" s="39">
        <f t="shared" si="64"/>
        <v>10.533333333333333</v>
      </c>
      <c r="AK40" s="40">
        <v>14.5</v>
      </c>
      <c r="AL40" s="79">
        <v>15</v>
      </c>
      <c r="AM40" s="41">
        <f t="shared" si="81"/>
        <v>14.666666666666666</v>
      </c>
      <c r="AN40" s="43">
        <v>3.5</v>
      </c>
      <c r="AO40" s="81">
        <v>6</v>
      </c>
      <c r="AP40" s="41">
        <f t="shared" si="82"/>
        <v>4.333333333333333</v>
      </c>
      <c r="AQ40" s="39">
        <f t="shared" si="83"/>
        <v>12.366666666666665</v>
      </c>
      <c r="AR40" s="40">
        <v>12</v>
      </c>
      <c r="AS40" s="79">
        <v>11.5</v>
      </c>
      <c r="AT40" s="40">
        <f t="shared" si="84"/>
        <v>11.833333333333334</v>
      </c>
      <c r="AU40" s="42">
        <f t="shared" si="85"/>
        <v>5</v>
      </c>
      <c r="AV40" s="44">
        <v>13</v>
      </c>
      <c r="AW40" s="84">
        <v>13.5</v>
      </c>
      <c r="AX40" s="41">
        <f t="shared" si="86"/>
        <v>13.166666666666666</v>
      </c>
      <c r="AY40" s="39">
        <f t="shared" si="87"/>
        <v>11</v>
      </c>
      <c r="AZ40" s="45">
        <v>11</v>
      </c>
      <c r="BA40" s="39">
        <f t="shared" si="65"/>
        <v>15</v>
      </c>
      <c r="BB40" s="79">
        <v>17</v>
      </c>
      <c r="BC40" s="44">
        <f t="shared" si="88"/>
        <v>17</v>
      </c>
      <c r="BD40" s="84">
        <v>13</v>
      </c>
      <c r="BE40" s="40">
        <f t="shared" si="89"/>
        <v>13</v>
      </c>
      <c r="BF40" s="39">
        <f t="shared" si="90"/>
        <v>13</v>
      </c>
      <c r="BG40" s="112">
        <v>13</v>
      </c>
      <c r="BH40" s="101">
        <f t="shared" si="91"/>
        <v>13</v>
      </c>
      <c r="BI40" s="48">
        <f t="shared" si="66"/>
        <v>11.763157894736842</v>
      </c>
      <c r="BJ40" s="40">
        <f t="shared" si="67"/>
        <v>10.381578947368421</v>
      </c>
      <c r="BK40" s="44" t="str">
        <f t="shared" si="68"/>
        <v>Admis</v>
      </c>
      <c r="BL40" s="57"/>
    </row>
    <row r="41" spans="1:64" s="26" customFormat="1" ht="24.95" customHeight="1">
      <c r="A41" s="35">
        <v>30</v>
      </c>
      <c r="B41" s="133" t="s">
        <v>111</v>
      </c>
      <c r="C41" s="133" t="s">
        <v>112</v>
      </c>
      <c r="D41" s="133" t="s">
        <v>113</v>
      </c>
      <c r="E41" s="33" t="s">
        <v>57</v>
      </c>
      <c r="F41" s="39">
        <f t="shared" si="58"/>
        <v>8.7333333333333343</v>
      </c>
      <c r="G41" s="93">
        <v>4.5</v>
      </c>
      <c r="H41" s="94">
        <v>13</v>
      </c>
      <c r="I41" s="41">
        <f t="shared" si="70"/>
        <v>7.333333333333333</v>
      </c>
      <c r="J41" s="96">
        <v>10</v>
      </c>
      <c r="K41" s="96">
        <v>12.5</v>
      </c>
      <c r="L41" s="41">
        <f t="shared" si="71"/>
        <v>10.833333333333334</v>
      </c>
      <c r="M41" s="39">
        <f t="shared" si="59"/>
        <v>11.2</v>
      </c>
      <c r="N41" s="97">
        <v>12</v>
      </c>
      <c r="O41" s="113">
        <v>12</v>
      </c>
      <c r="P41" s="41">
        <f t="shared" si="72"/>
        <v>12</v>
      </c>
      <c r="Q41" s="97">
        <v>8</v>
      </c>
      <c r="R41" s="113">
        <v>14</v>
      </c>
      <c r="S41" s="41">
        <f t="shared" si="73"/>
        <v>10</v>
      </c>
      <c r="T41" s="39">
        <f t="shared" si="60"/>
        <v>11.5</v>
      </c>
      <c r="U41" s="117">
        <v>12</v>
      </c>
      <c r="V41" s="65">
        <f t="shared" si="74"/>
        <v>12</v>
      </c>
      <c r="W41" s="97">
        <v>12</v>
      </c>
      <c r="X41" s="41">
        <f t="shared" si="75"/>
        <v>12</v>
      </c>
      <c r="Y41" s="96">
        <v>10.5</v>
      </c>
      <c r="Z41" s="65">
        <f t="shared" si="76"/>
        <v>10.5</v>
      </c>
      <c r="AA41" s="46">
        <f t="shared" si="61"/>
        <v>10.625</v>
      </c>
      <c r="AB41" s="96">
        <v>8.75</v>
      </c>
      <c r="AC41" s="65">
        <f t="shared" ref="AC41" si="101">+AB41</f>
        <v>8.75</v>
      </c>
      <c r="AD41" s="98">
        <v>12.5</v>
      </c>
      <c r="AE41" s="65">
        <f t="shared" si="78"/>
        <v>12.5</v>
      </c>
      <c r="AF41" s="46">
        <f t="shared" si="79"/>
        <v>16.5</v>
      </c>
      <c r="AG41" s="99">
        <v>16.5</v>
      </c>
      <c r="AH41" s="65">
        <f t="shared" si="80"/>
        <v>16.5</v>
      </c>
      <c r="AI41" s="47">
        <f t="shared" si="63"/>
        <v>10.8640350877193</v>
      </c>
      <c r="AJ41" s="39">
        <f t="shared" si="64"/>
        <v>8.8666666666666654</v>
      </c>
      <c r="AK41" s="40">
        <v>7</v>
      </c>
      <c r="AL41" s="79">
        <v>11</v>
      </c>
      <c r="AM41" s="41">
        <f t="shared" si="81"/>
        <v>8.3333333333333339</v>
      </c>
      <c r="AN41" s="43">
        <v>10.5</v>
      </c>
      <c r="AO41" s="81">
        <v>8</v>
      </c>
      <c r="AP41" s="41">
        <f t="shared" si="82"/>
        <v>9.6666666666666661</v>
      </c>
      <c r="AQ41" s="39">
        <f t="shared" si="83"/>
        <v>11.366666666666665</v>
      </c>
      <c r="AR41" s="40">
        <v>12</v>
      </c>
      <c r="AS41" s="79">
        <v>11.5</v>
      </c>
      <c r="AT41" s="40">
        <f t="shared" si="84"/>
        <v>11.833333333333334</v>
      </c>
      <c r="AU41" s="42">
        <f t="shared" si="85"/>
        <v>5</v>
      </c>
      <c r="AV41" s="44">
        <v>10</v>
      </c>
      <c r="AW41" s="84">
        <v>12</v>
      </c>
      <c r="AX41" s="41">
        <f t="shared" si="86"/>
        <v>10.666666666666666</v>
      </c>
      <c r="AY41" s="39">
        <f t="shared" si="87"/>
        <v>13.5</v>
      </c>
      <c r="AZ41" s="45">
        <v>13.5</v>
      </c>
      <c r="BA41" s="39">
        <f t="shared" si="65"/>
        <v>13</v>
      </c>
      <c r="BB41" s="79">
        <v>16</v>
      </c>
      <c r="BC41" s="44">
        <f t="shared" si="88"/>
        <v>16</v>
      </c>
      <c r="BD41" s="84">
        <v>10</v>
      </c>
      <c r="BE41" s="40">
        <f t="shared" si="89"/>
        <v>10</v>
      </c>
      <c r="BF41" s="39">
        <f t="shared" si="90"/>
        <v>11.5</v>
      </c>
      <c r="BG41" s="112">
        <v>11.5</v>
      </c>
      <c r="BH41" s="101">
        <f t="shared" si="91"/>
        <v>11.5</v>
      </c>
      <c r="BI41" s="48">
        <f t="shared" si="66"/>
        <v>11.56140350877193</v>
      </c>
      <c r="BJ41" s="40">
        <f t="shared" si="67"/>
        <v>11.212719298245615</v>
      </c>
      <c r="BK41" s="44" t="str">
        <f t="shared" si="68"/>
        <v>Admis</v>
      </c>
      <c r="BL41" s="57"/>
    </row>
    <row r="42" spans="1:64" s="26" customFormat="1" ht="24.95" customHeight="1">
      <c r="A42" s="35">
        <v>31</v>
      </c>
      <c r="B42" s="119">
        <v>1333014093</v>
      </c>
      <c r="C42" s="119" t="s">
        <v>116</v>
      </c>
      <c r="D42" s="120" t="s">
        <v>117</v>
      </c>
      <c r="E42" s="33" t="s">
        <v>58</v>
      </c>
      <c r="F42" s="39">
        <f t="shared" si="58"/>
        <v>8.9333333333333336</v>
      </c>
      <c r="G42" s="93">
        <v>9</v>
      </c>
      <c r="H42" s="94">
        <v>10</v>
      </c>
      <c r="I42" s="41">
        <f t="shared" si="70"/>
        <v>9.3333333333333339</v>
      </c>
      <c r="J42" s="96">
        <v>7</v>
      </c>
      <c r="K42" s="96">
        <v>11</v>
      </c>
      <c r="L42" s="41">
        <f t="shared" si="71"/>
        <v>8.3333333333333339</v>
      </c>
      <c r="M42" s="39">
        <f t="shared" si="59"/>
        <v>10.5</v>
      </c>
      <c r="N42" s="97">
        <v>15.5</v>
      </c>
      <c r="O42" s="113">
        <v>8.5</v>
      </c>
      <c r="P42" s="41">
        <f t="shared" si="72"/>
        <v>13.166666666666666</v>
      </c>
      <c r="Q42" s="97">
        <v>4</v>
      </c>
      <c r="R42" s="113">
        <v>11.5</v>
      </c>
      <c r="S42" s="41">
        <f t="shared" si="73"/>
        <v>6.5</v>
      </c>
      <c r="T42" s="39">
        <f t="shared" si="60"/>
        <v>11</v>
      </c>
      <c r="U42" s="117">
        <v>12</v>
      </c>
      <c r="V42" s="65">
        <f t="shared" si="74"/>
        <v>12</v>
      </c>
      <c r="W42" s="97">
        <v>12</v>
      </c>
      <c r="X42" s="41">
        <f t="shared" si="75"/>
        <v>12</v>
      </c>
      <c r="Y42" s="96">
        <v>9</v>
      </c>
      <c r="Z42" s="65">
        <f t="shared" si="76"/>
        <v>9</v>
      </c>
      <c r="AA42" s="46">
        <f t="shared" si="61"/>
        <v>10</v>
      </c>
      <c r="AB42" s="96">
        <v>9</v>
      </c>
      <c r="AC42" s="65">
        <f t="shared" ref="AC42" si="102">AB42</f>
        <v>9</v>
      </c>
      <c r="AD42" s="98">
        <v>11</v>
      </c>
      <c r="AE42" s="65">
        <f t="shared" si="78"/>
        <v>11</v>
      </c>
      <c r="AF42" s="46">
        <f t="shared" si="79"/>
        <v>13</v>
      </c>
      <c r="AG42" s="99">
        <v>13</v>
      </c>
      <c r="AH42" s="65">
        <f t="shared" si="80"/>
        <v>13</v>
      </c>
      <c r="AI42" s="47">
        <f t="shared" si="63"/>
        <v>10.324561403508772</v>
      </c>
      <c r="AJ42" s="39">
        <f t="shared" si="64"/>
        <v>7.8666666666666671</v>
      </c>
      <c r="AK42" s="40">
        <v>10</v>
      </c>
      <c r="AL42" s="79">
        <v>10</v>
      </c>
      <c r="AM42" s="41">
        <f t="shared" si="81"/>
        <v>10</v>
      </c>
      <c r="AN42" s="43">
        <v>4</v>
      </c>
      <c r="AO42" s="81">
        <v>6</v>
      </c>
      <c r="AP42" s="41">
        <f t="shared" si="82"/>
        <v>4.666666666666667</v>
      </c>
      <c r="AQ42" s="39">
        <f t="shared" si="83"/>
        <v>8.966666666666665</v>
      </c>
      <c r="AR42" s="40">
        <v>8.5</v>
      </c>
      <c r="AS42" s="79">
        <v>10.5</v>
      </c>
      <c r="AT42" s="40">
        <f t="shared" si="84"/>
        <v>9.1666666666666661</v>
      </c>
      <c r="AU42" s="42">
        <f t="shared" si="85"/>
        <v>0</v>
      </c>
      <c r="AV42" s="44">
        <v>9</v>
      </c>
      <c r="AW42" s="84">
        <v>8</v>
      </c>
      <c r="AX42" s="41">
        <f t="shared" si="86"/>
        <v>8.6666666666666661</v>
      </c>
      <c r="AY42" s="39">
        <f t="shared" si="87"/>
        <v>13.5</v>
      </c>
      <c r="AZ42" s="45">
        <v>13.5</v>
      </c>
      <c r="BA42" s="39">
        <f t="shared" si="65"/>
        <v>9.25</v>
      </c>
      <c r="BB42" s="79">
        <v>11.5</v>
      </c>
      <c r="BC42" s="44">
        <f t="shared" si="88"/>
        <v>11.5</v>
      </c>
      <c r="BD42" s="84">
        <v>7</v>
      </c>
      <c r="BE42" s="40">
        <f t="shared" si="89"/>
        <v>7</v>
      </c>
      <c r="BF42" s="39">
        <f t="shared" si="90"/>
        <v>14.5</v>
      </c>
      <c r="BG42" s="112">
        <v>14.5</v>
      </c>
      <c r="BH42" s="101">
        <f t="shared" si="91"/>
        <v>14.5</v>
      </c>
      <c r="BI42" s="48">
        <f t="shared" si="66"/>
        <v>10.429824561403509</v>
      </c>
      <c r="BJ42" s="40">
        <f t="shared" si="67"/>
        <v>10.377192982456142</v>
      </c>
      <c r="BK42" s="44" t="str">
        <f t="shared" si="68"/>
        <v>Admis</v>
      </c>
      <c r="BL42" s="57"/>
    </row>
    <row r="43" spans="1:64" s="26" customFormat="1" ht="24.95" customHeight="1">
      <c r="A43" s="143">
        <v>32</v>
      </c>
      <c r="B43" s="119">
        <v>1333010910</v>
      </c>
      <c r="C43" s="119" t="s">
        <v>118</v>
      </c>
      <c r="D43" s="120" t="s">
        <v>119</v>
      </c>
      <c r="E43" s="33" t="s">
        <v>58</v>
      </c>
      <c r="F43" s="39">
        <f t="shared" si="58"/>
        <v>9.2666666666666657</v>
      </c>
      <c r="G43" s="124">
        <v>8</v>
      </c>
      <c r="H43" s="94">
        <v>13</v>
      </c>
      <c r="I43" s="41">
        <f t="shared" si="70"/>
        <v>9.6666666666666661</v>
      </c>
      <c r="J43" s="126">
        <v>7</v>
      </c>
      <c r="K43" s="96">
        <v>12</v>
      </c>
      <c r="L43" s="41">
        <f t="shared" si="71"/>
        <v>8.6666666666666661</v>
      </c>
      <c r="M43" s="39">
        <f t="shared" si="59"/>
        <v>8.8666666666666671</v>
      </c>
      <c r="N43" s="123">
        <v>12</v>
      </c>
      <c r="O43" s="113">
        <v>9</v>
      </c>
      <c r="P43" s="41">
        <f t="shared" si="72"/>
        <v>11</v>
      </c>
      <c r="Q43" s="123">
        <v>6</v>
      </c>
      <c r="R43" s="113">
        <v>5</v>
      </c>
      <c r="S43" s="41">
        <f t="shared" si="73"/>
        <v>5.666666666666667</v>
      </c>
      <c r="T43" s="39">
        <f t="shared" si="60"/>
        <v>9.6666666666666661</v>
      </c>
      <c r="U43" s="117">
        <v>11</v>
      </c>
      <c r="V43" s="65">
        <f t="shared" si="74"/>
        <v>11</v>
      </c>
      <c r="W43" s="123">
        <v>7</v>
      </c>
      <c r="X43" s="41">
        <f t="shared" si="75"/>
        <v>7</v>
      </c>
      <c r="Y43" s="126">
        <v>11</v>
      </c>
      <c r="Z43" s="65">
        <f t="shared" si="76"/>
        <v>11</v>
      </c>
      <c r="AA43" s="46">
        <f t="shared" si="61"/>
        <v>3.25</v>
      </c>
      <c r="AB43" s="126">
        <v>2</v>
      </c>
      <c r="AC43" s="65">
        <f t="shared" ref="AC43" si="103">+AB43</f>
        <v>2</v>
      </c>
      <c r="AD43" s="98">
        <v>4.5</v>
      </c>
      <c r="AE43" s="65">
        <f t="shared" si="78"/>
        <v>4.5</v>
      </c>
      <c r="AF43" s="46">
        <f t="shared" si="79"/>
        <v>13</v>
      </c>
      <c r="AG43" s="99">
        <v>13</v>
      </c>
      <c r="AH43" s="65">
        <f t="shared" si="80"/>
        <v>13</v>
      </c>
      <c r="AI43" s="47">
        <f t="shared" si="63"/>
        <v>8.8508771929824555</v>
      </c>
      <c r="AJ43" s="39">
        <f t="shared" si="64"/>
        <v>11.066666666666666</v>
      </c>
      <c r="AK43" s="40">
        <v>13</v>
      </c>
      <c r="AL43" s="79">
        <v>12</v>
      </c>
      <c r="AM43" s="41">
        <f t="shared" si="81"/>
        <v>12.666666666666666</v>
      </c>
      <c r="AN43" s="43">
        <v>8</v>
      </c>
      <c r="AO43" s="81">
        <v>10</v>
      </c>
      <c r="AP43" s="41">
        <f t="shared" si="82"/>
        <v>8.6666666666666661</v>
      </c>
      <c r="AQ43" s="39">
        <f t="shared" si="83"/>
        <v>8.6999999999999993</v>
      </c>
      <c r="AR43" s="40">
        <v>8.5</v>
      </c>
      <c r="AS43" s="79">
        <v>10.5</v>
      </c>
      <c r="AT43" s="40">
        <f t="shared" si="84"/>
        <v>9.1666666666666661</v>
      </c>
      <c r="AU43" s="42">
        <f t="shared" si="85"/>
        <v>0</v>
      </c>
      <c r="AV43" s="44">
        <v>7</v>
      </c>
      <c r="AW43" s="84">
        <v>10</v>
      </c>
      <c r="AX43" s="41">
        <f t="shared" si="86"/>
        <v>8</v>
      </c>
      <c r="AY43" s="39">
        <f t="shared" si="87"/>
        <v>13</v>
      </c>
      <c r="AZ43" s="45">
        <v>13</v>
      </c>
      <c r="BA43" s="39">
        <f t="shared" si="65"/>
        <v>10</v>
      </c>
      <c r="BB43" s="79">
        <v>10</v>
      </c>
      <c r="BC43" s="44">
        <f t="shared" si="88"/>
        <v>10</v>
      </c>
      <c r="BD43" s="84">
        <v>10</v>
      </c>
      <c r="BE43" s="40">
        <f t="shared" si="89"/>
        <v>10</v>
      </c>
      <c r="BF43" s="39">
        <f t="shared" si="90"/>
        <v>11.5</v>
      </c>
      <c r="BG43" s="112">
        <v>11.5</v>
      </c>
      <c r="BH43" s="101">
        <f t="shared" si="91"/>
        <v>11.5</v>
      </c>
      <c r="BI43" s="48">
        <f t="shared" si="66"/>
        <v>10.964912280701753</v>
      </c>
      <c r="BJ43" s="40">
        <f t="shared" si="67"/>
        <v>9.9078947368421044</v>
      </c>
      <c r="BK43" s="44" t="s">
        <v>251</v>
      </c>
      <c r="BL43" s="57" t="s">
        <v>200</v>
      </c>
    </row>
    <row r="44" spans="1:64" s="26" customFormat="1" ht="24.95" customHeight="1">
      <c r="A44" s="143">
        <v>33</v>
      </c>
      <c r="B44" s="119">
        <v>1333011086</v>
      </c>
      <c r="C44" s="119" t="s">
        <v>118</v>
      </c>
      <c r="D44" s="120" t="s">
        <v>39</v>
      </c>
      <c r="E44" s="33" t="s">
        <v>58</v>
      </c>
      <c r="F44" s="39">
        <f t="shared" si="58"/>
        <v>9.2666666666666657</v>
      </c>
      <c r="G44" s="124">
        <v>7</v>
      </c>
      <c r="H44" s="94">
        <v>13</v>
      </c>
      <c r="I44" s="41">
        <f t="shared" si="70"/>
        <v>9</v>
      </c>
      <c r="J44" s="96">
        <v>9</v>
      </c>
      <c r="K44" s="96">
        <v>11</v>
      </c>
      <c r="L44" s="41">
        <f t="shared" si="71"/>
        <v>9.6666666666666661</v>
      </c>
      <c r="M44" s="39">
        <f t="shared" si="59"/>
        <v>10.8</v>
      </c>
      <c r="N44" s="97">
        <v>8</v>
      </c>
      <c r="O44" s="113">
        <v>11</v>
      </c>
      <c r="P44" s="41">
        <f t="shared" si="72"/>
        <v>9</v>
      </c>
      <c r="Q44" s="97">
        <v>16.5</v>
      </c>
      <c r="R44" s="113">
        <v>7.5</v>
      </c>
      <c r="S44" s="41">
        <f t="shared" si="73"/>
        <v>13.5</v>
      </c>
      <c r="T44" s="39">
        <f t="shared" si="60"/>
        <v>11</v>
      </c>
      <c r="U44" s="117">
        <v>14</v>
      </c>
      <c r="V44" s="65">
        <f t="shared" si="74"/>
        <v>14</v>
      </c>
      <c r="W44" s="97">
        <v>9</v>
      </c>
      <c r="X44" s="41">
        <f t="shared" si="75"/>
        <v>9</v>
      </c>
      <c r="Y44" s="96">
        <v>10</v>
      </c>
      <c r="Z44" s="65">
        <f t="shared" si="76"/>
        <v>10</v>
      </c>
      <c r="AA44" s="46">
        <f t="shared" si="61"/>
        <v>6</v>
      </c>
      <c r="AB44" s="96">
        <v>2</v>
      </c>
      <c r="AC44" s="65">
        <f t="shared" ref="AC44" si="104">AB44</f>
        <v>2</v>
      </c>
      <c r="AD44" s="98">
        <v>10</v>
      </c>
      <c r="AE44" s="65">
        <f t="shared" si="78"/>
        <v>10</v>
      </c>
      <c r="AF44" s="46">
        <f t="shared" si="79"/>
        <v>17</v>
      </c>
      <c r="AG44" s="99">
        <v>17</v>
      </c>
      <c r="AH44" s="65">
        <f t="shared" si="80"/>
        <v>17</v>
      </c>
      <c r="AI44" s="47">
        <f t="shared" si="63"/>
        <v>10.280701754385964</v>
      </c>
      <c r="AJ44" s="39">
        <f t="shared" si="64"/>
        <v>12.1</v>
      </c>
      <c r="AK44" s="40">
        <v>13.5</v>
      </c>
      <c r="AL44" s="79">
        <v>13.5</v>
      </c>
      <c r="AM44" s="41">
        <f t="shared" si="81"/>
        <v>13.5</v>
      </c>
      <c r="AN44" s="43">
        <v>10</v>
      </c>
      <c r="AO44" s="81">
        <v>10</v>
      </c>
      <c r="AP44" s="41">
        <f t="shared" si="82"/>
        <v>10</v>
      </c>
      <c r="AQ44" s="39">
        <f t="shared" si="83"/>
        <v>9.9</v>
      </c>
      <c r="AR44" s="40">
        <v>7.5</v>
      </c>
      <c r="AS44" s="79">
        <v>11.5</v>
      </c>
      <c r="AT44" s="40">
        <f t="shared" si="84"/>
        <v>8.8333333333333339</v>
      </c>
      <c r="AU44" s="42">
        <f t="shared" si="85"/>
        <v>0</v>
      </c>
      <c r="AV44" s="44">
        <v>11.5</v>
      </c>
      <c r="AW44" s="84">
        <v>11.5</v>
      </c>
      <c r="AX44" s="41">
        <f t="shared" si="86"/>
        <v>11.5</v>
      </c>
      <c r="AY44" s="39">
        <f t="shared" si="87"/>
        <v>13</v>
      </c>
      <c r="AZ44" s="45">
        <v>13</v>
      </c>
      <c r="BA44" s="39">
        <f t="shared" si="65"/>
        <v>9.375</v>
      </c>
      <c r="BB44" s="79">
        <v>10.5</v>
      </c>
      <c r="BC44" s="44">
        <f t="shared" si="88"/>
        <v>10.5</v>
      </c>
      <c r="BD44" s="84">
        <v>8.25</v>
      </c>
      <c r="BE44" s="40">
        <f t="shared" si="89"/>
        <v>8.25</v>
      </c>
      <c r="BF44" s="39">
        <f t="shared" si="90"/>
        <v>11.5</v>
      </c>
      <c r="BG44" s="112">
        <v>11.5</v>
      </c>
      <c r="BH44" s="101">
        <f t="shared" si="91"/>
        <v>11.5</v>
      </c>
      <c r="BI44" s="48">
        <f t="shared" si="66"/>
        <v>11.486842105263158</v>
      </c>
      <c r="BJ44" s="40">
        <f t="shared" si="67"/>
        <v>10.883771929824562</v>
      </c>
      <c r="BK44" s="44" t="s">
        <v>251</v>
      </c>
      <c r="BL44" s="57" t="s">
        <v>200</v>
      </c>
    </row>
    <row r="45" spans="1:64" s="26" customFormat="1" ht="24.95" customHeight="1">
      <c r="A45" s="35">
        <v>34</v>
      </c>
      <c r="B45" s="36" t="s">
        <v>120</v>
      </c>
      <c r="C45" s="36" t="s">
        <v>121</v>
      </c>
      <c r="D45" s="50" t="s">
        <v>122</v>
      </c>
      <c r="E45" s="33" t="s">
        <v>58</v>
      </c>
      <c r="F45" s="39">
        <f t="shared" si="58"/>
        <v>10.266666666666666</v>
      </c>
      <c r="G45" s="93">
        <v>8</v>
      </c>
      <c r="H45" s="94">
        <v>14</v>
      </c>
      <c r="I45" s="41">
        <f t="shared" si="70"/>
        <v>10</v>
      </c>
      <c r="J45" s="126">
        <v>12</v>
      </c>
      <c r="K45" s="96">
        <v>8</v>
      </c>
      <c r="L45" s="41">
        <f t="shared" si="71"/>
        <v>10.666666666666666</v>
      </c>
      <c r="M45" s="39">
        <f t="shared" si="59"/>
        <v>7.7333333333333325</v>
      </c>
      <c r="N45" s="123">
        <v>10</v>
      </c>
      <c r="O45" s="113">
        <v>5</v>
      </c>
      <c r="P45" s="41">
        <f t="shared" si="72"/>
        <v>8.3333333333333339</v>
      </c>
      <c r="Q45" s="97">
        <v>6.5</v>
      </c>
      <c r="R45" s="113">
        <v>7.5</v>
      </c>
      <c r="S45" s="41">
        <f t="shared" si="73"/>
        <v>6.833333333333333</v>
      </c>
      <c r="T45" s="39">
        <f t="shared" si="60"/>
        <v>10.833333333333334</v>
      </c>
      <c r="U45" s="117">
        <v>14</v>
      </c>
      <c r="V45" s="65">
        <f t="shared" si="74"/>
        <v>14</v>
      </c>
      <c r="W45" s="123">
        <v>6</v>
      </c>
      <c r="X45" s="41">
        <f t="shared" si="75"/>
        <v>6</v>
      </c>
      <c r="Y45" s="126">
        <v>12.5</v>
      </c>
      <c r="Z45" s="65">
        <f t="shared" si="76"/>
        <v>12.5</v>
      </c>
      <c r="AA45" s="46">
        <f t="shared" si="61"/>
        <v>10</v>
      </c>
      <c r="AB45" s="126">
        <v>3</v>
      </c>
      <c r="AC45" s="65">
        <f t="shared" ref="AC45" si="105">+AB45</f>
        <v>3</v>
      </c>
      <c r="AD45" s="98">
        <v>17</v>
      </c>
      <c r="AE45" s="65">
        <f t="shared" si="78"/>
        <v>17</v>
      </c>
      <c r="AF45" s="46">
        <f t="shared" si="79"/>
        <v>13</v>
      </c>
      <c r="AG45" s="99">
        <v>13</v>
      </c>
      <c r="AH45" s="65">
        <f t="shared" si="80"/>
        <v>13</v>
      </c>
      <c r="AI45" s="47">
        <f t="shared" si="63"/>
        <v>9.8947368421052637</v>
      </c>
      <c r="AJ45" s="39">
        <f t="shared" si="64"/>
        <v>10.466666666666665</v>
      </c>
      <c r="AK45" s="40">
        <v>12</v>
      </c>
      <c r="AL45" s="79">
        <v>11</v>
      </c>
      <c r="AM45" s="41">
        <f t="shared" si="81"/>
        <v>11.666666666666666</v>
      </c>
      <c r="AN45" s="136">
        <v>8</v>
      </c>
      <c r="AO45" s="81">
        <v>10</v>
      </c>
      <c r="AP45" s="41">
        <f t="shared" si="82"/>
        <v>8.6666666666666661</v>
      </c>
      <c r="AQ45" s="39">
        <f t="shared" si="83"/>
        <v>9.1</v>
      </c>
      <c r="AR45" s="40">
        <v>9.5</v>
      </c>
      <c r="AS45" s="79">
        <v>8.5</v>
      </c>
      <c r="AT45" s="40">
        <f t="shared" si="84"/>
        <v>9.1666666666666661</v>
      </c>
      <c r="AU45" s="42">
        <f t="shared" si="85"/>
        <v>0</v>
      </c>
      <c r="AV45" s="44">
        <v>8</v>
      </c>
      <c r="AW45" s="84">
        <v>11</v>
      </c>
      <c r="AX45" s="41">
        <f t="shared" si="86"/>
        <v>9</v>
      </c>
      <c r="AY45" s="39">
        <f t="shared" si="87"/>
        <v>13</v>
      </c>
      <c r="AZ45" s="45">
        <v>13</v>
      </c>
      <c r="BA45" s="39">
        <f t="shared" si="65"/>
        <v>10</v>
      </c>
      <c r="BB45" s="79">
        <v>10</v>
      </c>
      <c r="BC45" s="44">
        <f t="shared" si="88"/>
        <v>10</v>
      </c>
      <c r="BD45" s="84">
        <v>10</v>
      </c>
      <c r="BE45" s="40">
        <f t="shared" si="89"/>
        <v>10</v>
      </c>
      <c r="BF45" s="39">
        <f t="shared" si="90"/>
        <v>15</v>
      </c>
      <c r="BG45" s="112">
        <v>15</v>
      </c>
      <c r="BH45" s="101">
        <f t="shared" si="91"/>
        <v>15</v>
      </c>
      <c r="BI45" s="48">
        <f t="shared" si="66"/>
        <v>11.096491228070175</v>
      </c>
      <c r="BJ45" s="40">
        <f t="shared" si="67"/>
        <v>10.495614035087719</v>
      </c>
      <c r="BK45" s="44" t="str">
        <f t="shared" si="68"/>
        <v>Admis</v>
      </c>
      <c r="BL45" s="57"/>
    </row>
    <row r="46" spans="1:64" s="26" customFormat="1" ht="24.95" customHeight="1">
      <c r="A46" s="35">
        <v>35</v>
      </c>
      <c r="B46" s="36">
        <v>123003673</v>
      </c>
      <c r="C46" s="36" t="s">
        <v>123</v>
      </c>
      <c r="D46" s="50" t="s">
        <v>124</v>
      </c>
      <c r="E46" s="33" t="s">
        <v>58</v>
      </c>
      <c r="F46" s="39">
        <f t="shared" si="58"/>
        <v>10.8</v>
      </c>
      <c r="G46" s="124">
        <v>11</v>
      </c>
      <c r="H46" s="94">
        <v>12</v>
      </c>
      <c r="I46" s="41">
        <f t="shared" si="70"/>
        <v>11.333333333333334</v>
      </c>
      <c r="J46" s="126">
        <v>10</v>
      </c>
      <c r="K46" s="96">
        <v>10</v>
      </c>
      <c r="L46" s="41">
        <f t="shared" si="71"/>
        <v>10</v>
      </c>
      <c r="M46" s="39">
        <f t="shared" si="59"/>
        <v>8.5</v>
      </c>
      <c r="N46" s="123">
        <v>10</v>
      </c>
      <c r="O46" s="113">
        <v>8.5</v>
      </c>
      <c r="P46" s="41">
        <f t="shared" si="72"/>
        <v>9.5</v>
      </c>
      <c r="Q46" s="123">
        <v>8.5</v>
      </c>
      <c r="R46" s="113">
        <v>4</v>
      </c>
      <c r="S46" s="41">
        <f t="shared" si="73"/>
        <v>7</v>
      </c>
      <c r="T46" s="39">
        <f t="shared" si="60"/>
        <v>11.666666666666666</v>
      </c>
      <c r="U46" s="117">
        <v>15</v>
      </c>
      <c r="V46" s="65">
        <f t="shared" si="74"/>
        <v>15</v>
      </c>
      <c r="W46" s="123">
        <v>10</v>
      </c>
      <c r="X46" s="41">
        <f t="shared" si="75"/>
        <v>10</v>
      </c>
      <c r="Y46" s="96">
        <v>10</v>
      </c>
      <c r="Z46" s="65">
        <f t="shared" si="76"/>
        <v>10</v>
      </c>
      <c r="AA46" s="46">
        <f t="shared" si="61"/>
        <v>4</v>
      </c>
      <c r="AB46" s="96">
        <v>4.5</v>
      </c>
      <c r="AC46" s="65">
        <f t="shared" ref="AC46" si="106">AB46</f>
        <v>4.5</v>
      </c>
      <c r="AD46" s="98">
        <v>3.5</v>
      </c>
      <c r="AE46" s="65">
        <f t="shared" si="78"/>
        <v>3.5</v>
      </c>
      <c r="AF46" s="46">
        <f t="shared" si="79"/>
        <v>13</v>
      </c>
      <c r="AG46" s="99">
        <v>13</v>
      </c>
      <c r="AH46" s="65">
        <f t="shared" si="80"/>
        <v>13</v>
      </c>
      <c r="AI46" s="47">
        <f t="shared" si="63"/>
        <v>9.8684210526315788</v>
      </c>
      <c r="AJ46" s="39">
        <f t="shared" si="64"/>
        <v>7.3</v>
      </c>
      <c r="AK46" s="40">
        <v>12</v>
      </c>
      <c r="AL46" s="79">
        <v>6.5</v>
      </c>
      <c r="AM46" s="41">
        <f t="shared" si="81"/>
        <v>10.166666666666666</v>
      </c>
      <c r="AN46" s="43">
        <v>1</v>
      </c>
      <c r="AO46" s="81">
        <v>7</v>
      </c>
      <c r="AP46" s="41">
        <f t="shared" si="82"/>
        <v>3</v>
      </c>
      <c r="AQ46" s="39">
        <f t="shared" si="83"/>
        <v>10.6</v>
      </c>
      <c r="AR46" s="40">
        <v>12</v>
      </c>
      <c r="AS46" s="79">
        <v>11</v>
      </c>
      <c r="AT46" s="40">
        <f t="shared" si="84"/>
        <v>11.666666666666666</v>
      </c>
      <c r="AU46" s="42">
        <f t="shared" si="85"/>
        <v>5</v>
      </c>
      <c r="AV46" s="44">
        <v>8.5</v>
      </c>
      <c r="AW46" s="84">
        <v>10</v>
      </c>
      <c r="AX46" s="41">
        <f t="shared" si="86"/>
        <v>9</v>
      </c>
      <c r="AY46" s="39">
        <f t="shared" si="87"/>
        <v>13.5</v>
      </c>
      <c r="AZ46" s="45">
        <v>13.5</v>
      </c>
      <c r="BA46" s="39">
        <f t="shared" si="65"/>
        <v>10.5</v>
      </c>
      <c r="BB46" s="79">
        <v>13.5</v>
      </c>
      <c r="BC46" s="44">
        <f t="shared" si="88"/>
        <v>13.5</v>
      </c>
      <c r="BD46" s="84">
        <v>7.5</v>
      </c>
      <c r="BE46" s="40">
        <f t="shared" si="89"/>
        <v>7.5</v>
      </c>
      <c r="BF46" s="39">
        <f t="shared" si="90"/>
        <v>15</v>
      </c>
      <c r="BG46" s="112">
        <v>15</v>
      </c>
      <c r="BH46" s="101">
        <f t="shared" si="91"/>
        <v>15</v>
      </c>
      <c r="BI46" s="48">
        <f t="shared" si="66"/>
        <v>10.868421052631579</v>
      </c>
      <c r="BJ46" s="40">
        <f t="shared" si="67"/>
        <v>10.368421052631579</v>
      </c>
      <c r="BK46" s="44" t="str">
        <f t="shared" si="68"/>
        <v>Admis</v>
      </c>
      <c r="BL46" s="57"/>
    </row>
    <row r="47" spans="1:64" s="26" customFormat="1" ht="24.95" customHeight="1">
      <c r="A47" s="35">
        <v>36</v>
      </c>
      <c r="B47" s="36">
        <v>123007654</v>
      </c>
      <c r="C47" s="36" t="s">
        <v>125</v>
      </c>
      <c r="D47" s="50" t="s">
        <v>126</v>
      </c>
      <c r="E47" s="33" t="s">
        <v>58</v>
      </c>
      <c r="F47" s="39">
        <f t="shared" si="58"/>
        <v>9.6666666666666661</v>
      </c>
      <c r="G47" s="124">
        <v>10</v>
      </c>
      <c r="H47" s="94">
        <v>7</v>
      </c>
      <c r="I47" s="41">
        <f t="shared" si="70"/>
        <v>9</v>
      </c>
      <c r="J47" s="126">
        <v>10</v>
      </c>
      <c r="K47" s="96">
        <v>12</v>
      </c>
      <c r="L47" s="41">
        <f t="shared" si="71"/>
        <v>10.666666666666666</v>
      </c>
      <c r="M47" s="39">
        <f t="shared" si="59"/>
        <v>6.9666666666666668</v>
      </c>
      <c r="N47" s="123">
        <v>10.5</v>
      </c>
      <c r="O47" s="113">
        <v>6.5</v>
      </c>
      <c r="P47" s="41">
        <f t="shared" si="72"/>
        <v>9.1666666666666661</v>
      </c>
      <c r="Q47" s="97">
        <v>4.5</v>
      </c>
      <c r="R47" s="113">
        <v>2</v>
      </c>
      <c r="S47" s="41">
        <f t="shared" si="73"/>
        <v>3.6666666666666665</v>
      </c>
      <c r="T47" s="39">
        <f t="shared" si="60"/>
        <v>10.666666666666666</v>
      </c>
      <c r="U47" s="117">
        <v>12</v>
      </c>
      <c r="V47" s="65">
        <f t="shared" si="74"/>
        <v>12</v>
      </c>
      <c r="W47" s="97">
        <v>8.5</v>
      </c>
      <c r="X47" s="41">
        <f t="shared" si="75"/>
        <v>8.5</v>
      </c>
      <c r="Y47" s="126">
        <v>11.5</v>
      </c>
      <c r="Z47" s="65">
        <f t="shared" si="76"/>
        <v>11.5</v>
      </c>
      <c r="AA47" s="46">
        <f t="shared" si="61"/>
        <v>4</v>
      </c>
      <c r="AB47" s="126">
        <v>2</v>
      </c>
      <c r="AC47" s="65">
        <f t="shared" ref="AC47" si="107">+AB47</f>
        <v>2</v>
      </c>
      <c r="AD47" s="128">
        <v>6</v>
      </c>
      <c r="AE47" s="65">
        <f t="shared" si="78"/>
        <v>6</v>
      </c>
      <c r="AF47" s="46">
        <f t="shared" si="79"/>
        <v>14</v>
      </c>
      <c r="AG47" s="99">
        <v>14</v>
      </c>
      <c r="AH47" s="65">
        <f t="shared" si="80"/>
        <v>14</v>
      </c>
      <c r="AI47" s="47">
        <f t="shared" si="63"/>
        <v>8.9035087719298236</v>
      </c>
      <c r="AJ47" s="39">
        <f t="shared" si="64"/>
        <v>6.4</v>
      </c>
      <c r="AK47" s="40">
        <v>6</v>
      </c>
      <c r="AL47" s="79">
        <v>6</v>
      </c>
      <c r="AM47" s="41">
        <f t="shared" si="81"/>
        <v>6</v>
      </c>
      <c r="AN47" s="43">
        <v>8</v>
      </c>
      <c r="AO47" s="81">
        <v>5</v>
      </c>
      <c r="AP47" s="41">
        <f t="shared" si="82"/>
        <v>7</v>
      </c>
      <c r="AQ47" s="39">
        <f t="shared" si="83"/>
        <v>7.2666666666666675</v>
      </c>
      <c r="AR47" s="40">
        <v>6.5</v>
      </c>
      <c r="AS47" s="79">
        <v>10</v>
      </c>
      <c r="AT47" s="40">
        <f t="shared" si="84"/>
        <v>7.666666666666667</v>
      </c>
      <c r="AU47" s="42">
        <f t="shared" si="85"/>
        <v>0</v>
      </c>
      <c r="AV47" s="44">
        <v>6</v>
      </c>
      <c r="AW47" s="84">
        <v>8</v>
      </c>
      <c r="AX47" s="41">
        <f t="shared" si="86"/>
        <v>6.666666666666667</v>
      </c>
      <c r="AY47" s="39">
        <f t="shared" si="87"/>
        <v>13.5</v>
      </c>
      <c r="AZ47" s="45">
        <v>13.5</v>
      </c>
      <c r="BA47" s="39">
        <f t="shared" si="65"/>
        <v>6.5</v>
      </c>
      <c r="BB47" s="79">
        <v>7</v>
      </c>
      <c r="BC47" s="44">
        <f t="shared" si="88"/>
        <v>7</v>
      </c>
      <c r="BD47" s="84">
        <v>6</v>
      </c>
      <c r="BE47" s="40">
        <f t="shared" si="89"/>
        <v>6</v>
      </c>
      <c r="BF47" s="39">
        <f t="shared" si="90"/>
        <v>7</v>
      </c>
      <c r="BG47" s="112">
        <v>7</v>
      </c>
      <c r="BH47" s="101">
        <f t="shared" si="91"/>
        <v>7</v>
      </c>
      <c r="BI47" s="48">
        <f t="shared" si="66"/>
        <v>8.912280701754387</v>
      </c>
      <c r="BJ47" s="40">
        <f t="shared" si="67"/>
        <v>8.9078947368421044</v>
      </c>
      <c r="BK47" s="44" t="str">
        <f t="shared" si="68"/>
        <v>Ajourné</v>
      </c>
      <c r="BL47" s="57"/>
    </row>
    <row r="48" spans="1:64" s="26" customFormat="1" ht="24.95" customHeight="1">
      <c r="A48" s="143">
        <v>37</v>
      </c>
      <c r="B48" s="119">
        <v>123005244</v>
      </c>
      <c r="C48" s="119" t="s">
        <v>127</v>
      </c>
      <c r="D48" s="120" t="s">
        <v>39</v>
      </c>
      <c r="E48" s="33" t="s">
        <v>58</v>
      </c>
      <c r="F48" s="39">
        <f t="shared" si="58"/>
        <v>9.6</v>
      </c>
      <c r="G48" s="125">
        <v>8</v>
      </c>
      <c r="H48" s="94">
        <v>10</v>
      </c>
      <c r="I48" s="41">
        <f t="shared" ref="I48:I77" si="108">SUM(((G48*2)+H48)/3)</f>
        <v>8.6666666666666661</v>
      </c>
      <c r="J48" s="126">
        <v>12</v>
      </c>
      <c r="K48" s="96">
        <v>9</v>
      </c>
      <c r="L48" s="41">
        <f t="shared" ref="L48:L77" si="109">SUM(((J48*2)+K48)/3)</f>
        <v>11</v>
      </c>
      <c r="M48" s="39">
        <f t="shared" si="59"/>
        <v>7.8</v>
      </c>
      <c r="N48" s="123">
        <v>9</v>
      </c>
      <c r="O48" s="113">
        <v>7</v>
      </c>
      <c r="P48" s="41">
        <f t="shared" ref="P48:P77" si="110">SUM(((N48*2)+O48)/3)</f>
        <v>8.3333333333333339</v>
      </c>
      <c r="Q48" s="123">
        <v>8</v>
      </c>
      <c r="R48" s="113">
        <v>5</v>
      </c>
      <c r="S48" s="41">
        <f t="shared" si="73"/>
        <v>7</v>
      </c>
      <c r="T48" s="39">
        <f t="shared" si="60"/>
        <v>10.333333333333334</v>
      </c>
      <c r="U48" s="117">
        <v>12</v>
      </c>
      <c r="V48" s="65">
        <f t="shared" si="74"/>
        <v>12</v>
      </c>
      <c r="W48" s="123">
        <v>8</v>
      </c>
      <c r="X48" s="41">
        <f t="shared" si="75"/>
        <v>8</v>
      </c>
      <c r="Y48" s="126">
        <v>11</v>
      </c>
      <c r="Z48" s="65">
        <f t="shared" si="76"/>
        <v>11</v>
      </c>
      <c r="AA48" s="46">
        <f t="shared" si="61"/>
        <v>5.75</v>
      </c>
      <c r="AB48" s="126">
        <v>4</v>
      </c>
      <c r="AC48" s="65">
        <f t="shared" ref="AC48" si="111">AB48</f>
        <v>4</v>
      </c>
      <c r="AD48" s="128">
        <v>7.5</v>
      </c>
      <c r="AE48" s="65">
        <f t="shared" si="78"/>
        <v>7.5</v>
      </c>
      <c r="AF48" s="46">
        <f t="shared" ref="AF48:AF77" si="112">((AH48*1))</f>
        <v>14.5</v>
      </c>
      <c r="AG48" s="99">
        <v>14.5</v>
      </c>
      <c r="AH48" s="65">
        <f t="shared" si="80"/>
        <v>14.5</v>
      </c>
      <c r="AI48" s="47">
        <f t="shared" si="63"/>
        <v>9.2105263157894743</v>
      </c>
      <c r="AJ48" s="39">
        <f t="shared" si="64"/>
        <v>9.9333333333333336</v>
      </c>
      <c r="AK48" s="40">
        <v>14</v>
      </c>
      <c r="AL48" s="79">
        <v>13</v>
      </c>
      <c r="AM48" s="41">
        <f t="shared" si="81"/>
        <v>13.666666666666666</v>
      </c>
      <c r="AN48" s="43">
        <v>4</v>
      </c>
      <c r="AO48" s="81">
        <v>5</v>
      </c>
      <c r="AP48" s="41">
        <f t="shared" si="82"/>
        <v>4.333333333333333</v>
      </c>
      <c r="AQ48" s="39">
        <f t="shared" si="83"/>
        <v>9.4333333333333336</v>
      </c>
      <c r="AR48" s="40">
        <v>9</v>
      </c>
      <c r="AS48" s="79">
        <v>10.5</v>
      </c>
      <c r="AT48" s="40">
        <f t="shared" si="84"/>
        <v>9.5</v>
      </c>
      <c r="AU48" s="42">
        <f t="shared" si="85"/>
        <v>0</v>
      </c>
      <c r="AV48" s="44">
        <v>9</v>
      </c>
      <c r="AW48" s="84">
        <v>10</v>
      </c>
      <c r="AX48" s="41">
        <f t="shared" si="86"/>
        <v>9.3333333333333339</v>
      </c>
      <c r="AY48" s="39">
        <f t="shared" si="87"/>
        <v>13.5</v>
      </c>
      <c r="AZ48" s="45">
        <v>13.5</v>
      </c>
      <c r="BA48" s="39">
        <f t="shared" si="65"/>
        <v>11.25</v>
      </c>
      <c r="BB48" s="79">
        <v>11.5</v>
      </c>
      <c r="BC48" s="44">
        <f t="shared" si="88"/>
        <v>11.5</v>
      </c>
      <c r="BD48" s="84">
        <v>11</v>
      </c>
      <c r="BE48" s="40">
        <f t="shared" si="89"/>
        <v>11</v>
      </c>
      <c r="BF48" s="39">
        <f t="shared" si="90"/>
        <v>14.5</v>
      </c>
      <c r="BG48" s="112">
        <v>14.5</v>
      </c>
      <c r="BH48" s="101">
        <f t="shared" ref="BH48:BH77" si="113">BG48</f>
        <v>14.5</v>
      </c>
      <c r="BI48" s="48">
        <f t="shared" si="66"/>
        <v>11.307017543859649</v>
      </c>
      <c r="BJ48" s="40">
        <f t="shared" si="67"/>
        <v>10.258771929824562</v>
      </c>
      <c r="BK48" s="44" t="s">
        <v>251</v>
      </c>
      <c r="BL48" s="57" t="s">
        <v>200</v>
      </c>
    </row>
    <row r="49" spans="1:64" s="26" customFormat="1" ht="24.95" customHeight="1">
      <c r="A49" s="143">
        <v>38</v>
      </c>
      <c r="B49" s="119">
        <v>1333014348</v>
      </c>
      <c r="C49" s="119" t="s">
        <v>128</v>
      </c>
      <c r="D49" s="120" t="s">
        <v>106</v>
      </c>
      <c r="E49" s="33" t="s">
        <v>58</v>
      </c>
      <c r="F49" s="39">
        <f t="shared" si="58"/>
        <v>11.333333333333334</v>
      </c>
      <c r="G49" s="125">
        <v>10</v>
      </c>
      <c r="H49" s="94">
        <v>12</v>
      </c>
      <c r="I49" s="41">
        <f t="shared" si="108"/>
        <v>10.666666666666666</v>
      </c>
      <c r="J49" s="126">
        <v>14</v>
      </c>
      <c r="K49" s="96">
        <v>9</v>
      </c>
      <c r="L49" s="41">
        <f t="shared" si="109"/>
        <v>12.333333333333334</v>
      </c>
      <c r="M49" s="39">
        <f t="shared" si="59"/>
        <v>9.1333333333333329</v>
      </c>
      <c r="N49" s="123">
        <v>10.5</v>
      </c>
      <c r="O49" s="113">
        <v>10</v>
      </c>
      <c r="P49" s="41">
        <f t="shared" si="110"/>
        <v>10.333333333333334</v>
      </c>
      <c r="Q49" s="123">
        <v>8</v>
      </c>
      <c r="R49" s="113">
        <v>6</v>
      </c>
      <c r="S49" s="41">
        <f t="shared" ref="S49:S78" si="114">SUM(((Q49*2)+R49)/3)</f>
        <v>7.333333333333333</v>
      </c>
      <c r="T49" s="39">
        <f t="shared" si="60"/>
        <v>11.333333333333334</v>
      </c>
      <c r="U49" s="117">
        <v>12</v>
      </c>
      <c r="V49" s="65">
        <f t="shared" ref="V49:V78" si="115">U49</f>
        <v>12</v>
      </c>
      <c r="W49" s="123">
        <v>10</v>
      </c>
      <c r="X49" s="41">
        <f t="shared" ref="X49:X78" si="116">W49</f>
        <v>10</v>
      </c>
      <c r="Y49" s="126">
        <v>12</v>
      </c>
      <c r="Z49" s="65">
        <f t="shared" ref="Z49:Z78" si="117">Y49</f>
        <v>12</v>
      </c>
      <c r="AA49" s="46">
        <f t="shared" si="61"/>
        <v>6.25</v>
      </c>
      <c r="AB49" s="96">
        <v>5</v>
      </c>
      <c r="AC49" s="65">
        <f t="shared" ref="AC49" si="118">+AB49</f>
        <v>5</v>
      </c>
      <c r="AD49" s="98">
        <v>7.5</v>
      </c>
      <c r="AE49" s="65">
        <f t="shared" ref="AE49:AE78" si="119">AD49</f>
        <v>7.5</v>
      </c>
      <c r="AF49" s="46">
        <f t="shared" si="112"/>
        <v>13</v>
      </c>
      <c r="AG49" s="99">
        <v>13</v>
      </c>
      <c r="AH49" s="65">
        <f t="shared" ref="AH49:AH78" si="120">AG49</f>
        <v>13</v>
      </c>
      <c r="AI49" s="47">
        <f t="shared" si="63"/>
        <v>10.307017543859649</v>
      </c>
      <c r="AJ49" s="39">
        <f t="shared" si="64"/>
        <v>9.466666666666665</v>
      </c>
      <c r="AK49" s="40">
        <v>9</v>
      </c>
      <c r="AL49" s="79">
        <v>8</v>
      </c>
      <c r="AM49" s="41">
        <f t="shared" ref="AM49:AM78" si="121">SUM(((AK49*2)+AL49)/3)</f>
        <v>8.6666666666666661</v>
      </c>
      <c r="AN49" s="43">
        <v>11</v>
      </c>
      <c r="AO49" s="81">
        <v>10</v>
      </c>
      <c r="AP49" s="41">
        <f t="shared" ref="AP49:AP78" si="122">SUM(((AN49*2)+AO49)/3)</f>
        <v>10.666666666666666</v>
      </c>
      <c r="AQ49" s="39">
        <f t="shared" ref="AQ49:AQ78" si="123">((AT49*3)+(AX49*2))/5</f>
        <v>10.333333333333334</v>
      </c>
      <c r="AR49" s="40">
        <v>10</v>
      </c>
      <c r="AS49" s="79">
        <v>10</v>
      </c>
      <c r="AT49" s="40">
        <f t="shared" ref="AT49:AT78" si="124">SUM(((AR49*2)+AS49)/3)</f>
        <v>10</v>
      </c>
      <c r="AU49" s="42">
        <f t="shared" ref="AU49:AU78" si="125">IF(AT49&gt;= 10,5,0)</f>
        <v>5</v>
      </c>
      <c r="AV49" s="44">
        <v>10.5</v>
      </c>
      <c r="AW49" s="84">
        <v>11.5</v>
      </c>
      <c r="AX49" s="41">
        <f t="shared" ref="AX49:AX78" si="126">SUM(((AV49*2)+AW49)/3)</f>
        <v>10.833333333333334</v>
      </c>
      <c r="AY49" s="39">
        <f t="shared" ref="AY49:AY78" si="127">((AZ49*6))/6</f>
        <v>13.5</v>
      </c>
      <c r="AZ49" s="45">
        <v>13.5</v>
      </c>
      <c r="BA49" s="39">
        <f t="shared" si="65"/>
        <v>11.125</v>
      </c>
      <c r="BB49" s="79">
        <v>11.5</v>
      </c>
      <c r="BC49" s="44">
        <f t="shared" ref="BC49:BC78" si="128">BB49</f>
        <v>11.5</v>
      </c>
      <c r="BD49" s="84">
        <v>10.75</v>
      </c>
      <c r="BE49" s="40">
        <f t="shared" ref="BE49:BE78" si="129">BD49</f>
        <v>10.75</v>
      </c>
      <c r="BF49" s="39">
        <f t="shared" ref="BF49:BF78" si="130">(BH49*1)/1</f>
        <v>13.5</v>
      </c>
      <c r="BG49" s="112">
        <v>13.5</v>
      </c>
      <c r="BH49" s="101">
        <f t="shared" si="113"/>
        <v>13.5</v>
      </c>
      <c r="BI49" s="48">
        <f t="shared" si="66"/>
        <v>11.355263157894736</v>
      </c>
      <c r="BJ49" s="40">
        <f t="shared" si="67"/>
        <v>10.831140350877194</v>
      </c>
      <c r="BK49" s="44" t="str">
        <f t="shared" ref="BK49" si="131">IF(BJ49&gt;=10,"Admis","Ajourné")</f>
        <v>Admis</v>
      </c>
      <c r="BL49" s="57"/>
    </row>
    <row r="50" spans="1:64" s="26" customFormat="1" ht="24.95" customHeight="1">
      <c r="A50" s="35">
        <v>39</v>
      </c>
      <c r="B50" s="121">
        <v>1333008310</v>
      </c>
      <c r="C50" s="121" t="s">
        <v>129</v>
      </c>
      <c r="D50" s="122" t="s">
        <v>130</v>
      </c>
      <c r="E50" s="33" t="s">
        <v>58</v>
      </c>
      <c r="F50" s="39">
        <f t="shared" si="58"/>
        <v>9.4</v>
      </c>
      <c r="G50" s="125">
        <v>8</v>
      </c>
      <c r="H50" s="94">
        <v>11</v>
      </c>
      <c r="I50" s="41">
        <f t="shared" si="108"/>
        <v>9</v>
      </c>
      <c r="J50" s="126">
        <v>10</v>
      </c>
      <c r="K50" s="96">
        <v>10</v>
      </c>
      <c r="L50" s="41">
        <f t="shared" si="109"/>
        <v>10</v>
      </c>
      <c r="M50" s="39">
        <f t="shared" si="59"/>
        <v>10.7</v>
      </c>
      <c r="N50" s="123">
        <v>14.5</v>
      </c>
      <c r="O50" s="113">
        <v>10.5</v>
      </c>
      <c r="P50" s="41">
        <f t="shared" si="110"/>
        <v>13.166666666666666</v>
      </c>
      <c r="Q50" s="123">
        <v>7.5</v>
      </c>
      <c r="R50" s="113">
        <v>6</v>
      </c>
      <c r="S50" s="41">
        <f t="shared" si="114"/>
        <v>7</v>
      </c>
      <c r="T50" s="39">
        <f t="shared" si="60"/>
        <v>12.333333333333334</v>
      </c>
      <c r="U50" s="117">
        <v>10</v>
      </c>
      <c r="V50" s="65">
        <f t="shared" si="115"/>
        <v>10</v>
      </c>
      <c r="W50" s="123">
        <v>12</v>
      </c>
      <c r="X50" s="41">
        <f t="shared" si="116"/>
        <v>12</v>
      </c>
      <c r="Y50" s="126">
        <v>15</v>
      </c>
      <c r="Z50" s="65">
        <f t="shared" si="117"/>
        <v>15</v>
      </c>
      <c r="AA50" s="46">
        <f t="shared" si="61"/>
        <v>3</v>
      </c>
      <c r="AB50" s="96">
        <v>1</v>
      </c>
      <c r="AC50" s="65">
        <f t="shared" ref="AC50" si="132">AB50</f>
        <v>1</v>
      </c>
      <c r="AD50" s="128">
        <v>5</v>
      </c>
      <c r="AE50" s="65">
        <f t="shared" si="119"/>
        <v>5</v>
      </c>
      <c r="AF50" s="46">
        <f t="shared" si="112"/>
        <v>13</v>
      </c>
      <c r="AG50" s="99">
        <v>13</v>
      </c>
      <c r="AH50" s="65">
        <f t="shared" si="120"/>
        <v>13</v>
      </c>
      <c r="AI50" s="47">
        <f t="shared" si="63"/>
        <v>10.184210526315789</v>
      </c>
      <c r="AJ50" s="39">
        <f t="shared" si="64"/>
        <v>10.333333333333334</v>
      </c>
      <c r="AK50" s="40">
        <v>12</v>
      </c>
      <c r="AL50" s="79">
        <v>7</v>
      </c>
      <c r="AM50" s="41">
        <f t="shared" si="121"/>
        <v>10.333333333333334</v>
      </c>
      <c r="AN50" s="43">
        <v>11.5</v>
      </c>
      <c r="AO50" s="81">
        <v>8</v>
      </c>
      <c r="AP50" s="41">
        <f t="shared" si="122"/>
        <v>10.333333333333334</v>
      </c>
      <c r="AQ50" s="39">
        <f t="shared" si="123"/>
        <v>11.7</v>
      </c>
      <c r="AR50" s="40">
        <v>11.5</v>
      </c>
      <c r="AS50" s="79">
        <v>12.5</v>
      </c>
      <c r="AT50" s="40">
        <f t="shared" si="124"/>
        <v>11.833333333333334</v>
      </c>
      <c r="AU50" s="42">
        <f t="shared" si="125"/>
        <v>5</v>
      </c>
      <c r="AV50" s="44">
        <v>12</v>
      </c>
      <c r="AW50" s="84">
        <v>10.5</v>
      </c>
      <c r="AX50" s="41">
        <f t="shared" si="126"/>
        <v>11.5</v>
      </c>
      <c r="AY50" s="39">
        <f t="shared" si="127"/>
        <v>13</v>
      </c>
      <c r="AZ50" s="45">
        <v>13</v>
      </c>
      <c r="BA50" s="39">
        <f t="shared" si="65"/>
        <v>10</v>
      </c>
      <c r="BB50" s="79">
        <v>10</v>
      </c>
      <c r="BC50" s="44">
        <f t="shared" si="128"/>
        <v>10</v>
      </c>
      <c r="BD50" s="84">
        <v>10</v>
      </c>
      <c r="BE50" s="40">
        <f t="shared" si="129"/>
        <v>10</v>
      </c>
      <c r="BF50" s="39">
        <f t="shared" si="130"/>
        <v>11</v>
      </c>
      <c r="BG50" s="112">
        <v>11</v>
      </c>
      <c r="BH50" s="101">
        <f t="shared" si="113"/>
        <v>11</v>
      </c>
      <c r="BI50" s="48">
        <f t="shared" si="66"/>
        <v>11.535087719298247</v>
      </c>
      <c r="BJ50" s="40">
        <f t="shared" si="67"/>
        <v>10.859649122807019</v>
      </c>
      <c r="BK50" s="44" t="str">
        <f t="shared" si="68"/>
        <v>Admis</v>
      </c>
      <c r="BL50" s="57"/>
    </row>
    <row r="51" spans="1:64" s="26" customFormat="1" ht="24.95" customHeight="1">
      <c r="A51" s="35">
        <v>40</v>
      </c>
      <c r="B51" s="36" t="s">
        <v>131</v>
      </c>
      <c r="C51" s="36" t="s">
        <v>132</v>
      </c>
      <c r="D51" s="36" t="s">
        <v>133</v>
      </c>
      <c r="E51" s="34" t="s">
        <v>59</v>
      </c>
      <c r="F51" s="39">
        <f t="shared" si="58"/>
        <v>10.4</v>
      </c>
      <c r="G51" s="93">
        <v>8.5</v>
      </c>
      <c r="H51" s="94">
        <v>13</v>
      </c>
      <c r="I51" s="41">
        <f t="shared" si="108"/>
        <v>10</v>
      </c>
      <c r="J51" s="126">
        <v>11</v>
      </c>
      <c r="K51" s="96">
        <v>11</v>
      </c>
      <c r="L51" s="41">
        <f t="shared" si="109"/>
        <v>11</v>
      </c>
      <c r="M51" s="39">
        <f t="shared" si="59"/>
        <v>7.9333333333333327</v>
      </c>
      <c r="N51" s="123">
        <v>10</v>
      </c>
      <c r="O51" s="113">
        <v>5</v>
      </c>
      <c r="P51" s="41">
        <f t="shared" si="110"/>
        <v>8.3333333333333339</v>
      </c>
      <c r="Q51" s="97">
        <v>8</v>
      </c>
      <c r="R51" s="113">
        <v>6</v>
      </c>
      <c r="S51" s="41">
        <f t="shared" si="114"/>
        <v>7.333333333333333</v>
      </c>
      <c r="T51" s="39">
        <f t="shared" si="60"/>
        <v>10</v>
      </c>
      <c r="U51" s="117">
        <v>10</v>
      </c>
      <c r="V51" s="65">
        <f t="shared" si="115"/>
        <v>10</v>
      </c>
      <c r="W51" s="123">
        <v>10</v>
      </c>
      <c r="X51" s="41">
        <f t="shared" si="116"/>
        <v>10</v>
      </c>
      <c r="Y51" s="96">
        <v>10</v>
      </c>
      <c r="Z51" s="65">
        <f t="shared" si="117"/>
        <v>10</v>
      </c>
      <c r="AA51" s="46">
        <f t="shared" si="61"/>
        <v>7.75</v>
      </c>
      <c r="AB51" s="126">
        <v>5</v>
      </c>
      <c r="AC51" s="65">
        <f t="shared" ref="AC51" si="133">+AB51</f>
        <v>5</v>
      </c>
      <c r="AD51" s="98">
        <v>10.5</v>
      </c>
      <c r="AE51" s="65">
        <f t="shared" si="119"/>
        <v>10.5</v>
      </c>
      <c r="AF51" s="46">
        <f t="shared" si="112"/>
        <v>14</v>
      </c>
      <c r="AG51" s="99">
        <v>14</v>
      </c>
      <c r="AH51" s="65">
        <f t="shared" si="120"/>
        <v>14</v>
      </c>
      <c r="AI51" s="47">
        <f t="shared" si="63"/>
        <v>9.5350877192982448</v>
      </c>
      <c r="AJ51" s="39">
        <f t="shared" si="64"/>
        <v>8.2666666666666675</v>
      </c>
      <c r="AK51" s="40">
        <v>9</v>
      </c>
      <c r="AL51" s="79">
        <v>10</v>
      </c>
      <c r="AM51" s="41">
        <f t="shared" si="121"/>
        <v>9.3333333333333339</v>
      </c>
      <c r="AN51" s="43">
        <v>5</v>
      </c>
      <c r="AO51" s="81">
        <v>10</v>
      </c>
      <c r="AP51" s="41">
        <f t="shared" si="122"/>
        <v>6.666666666666667</v>
      </c>
      <c r="AQ51" s="39">
        <f t="shared" si="123"/>
        <v>11.066666666666666</v>
      </c>
      <c r="AR51" s="40">
        <v>9.5</v>
      </c>
      <c r="AS51" s="79">
        <v>12</v>
      </c>
      <c r="AT51" s="40">
        <f t="shared" si="124"/>
        <v>10.333333333333334</v>
      </c>
      <c r="AU51" s="42">
        <f t="shared" si="125"/>
        <v>5</v>
      </c>
      <c r="AV51" s="44">
        <v>10.5</v>
      </c>
      <c r="AW51" s="84">
        <v>15.5</v>
      </c>
      <c r="AX51" s="41">
        <f t="shared" si="126"/>
        <v>12.166666666666666</v>
      </c>
      <c r="AY51" s="39">
        <f t="shared" si="127"/>
        <v>12</v>
      </c>
      <c r="AZ51" s="45">
        <v>12</v>
      </c>
      <c r="BA51" s="39">
        <f t="shared" si="65"/>
        <v>9</v>
      </c>
      <c r="BB51" s="79">
        <v>7</v>
      </c>
      <c r="BC51" s="44">
        <f t="shared" si="128"/>
        <v>7</v>
      </c>
      <c r="BD51" s="84">
        <v>11</v>
      </c>
      <c r="BE51" s="40">
        <f t="shared" si="129"/>
        <v>11</v>
      </c>
      <c r="BF51" s="39">
        <f t="shared" si="130"/>
        <v>7.5</v>
      </c>
      <c r="BG51" s="112">
        <v>7.5</v>
      </c>
      <c r="BH51" s="101">
        <f t="shared" si="113"/>
        <v>7.5</v>
      </c>
      <c r="BI51" s="48">
        <f t="shared" si="66"/>
        <v>10.219298245614034</v>
      </c>
      <c r="BJ51" s="40">
        <f t="shared" si="67"/>
        <v>9.8771929824561404</v>
      </c>
      <c r="BK51" s="44" t="str">
        <f t="shared" si="68"/>
        <v>Ajourné</v>
      </c>
      <c r="BL51" s="57"/>
    </row>
    <row r="52" spans="1:64" s="26" customFormat="1" ht="24.95" customHeight="1">
      <c r="A52" s="35">
        <v>41</v>
      </c>
      <c r="B52" s="36" t="s">
        <v>135</v>
      </c>
      <c r="C52" s="36" t="s">
        <v>134</v>
      </c>
      <c r="D52" s="36" t="s">
        <v>136</v>
      </c>
      <c r="E52" s="34" t="s">
        <v>59</v>
      </c>
      <c r="F52" s="39">
        <f t="shared" si="58"/>
        <v>6.0666666666666673</v>
      </c>
      <c r="G52" s="93">
        <v>6</v>
      </c>
      <c r="H52" s="94">
        <v>5</v>
      </c>
      <c r="I52" s="41">
        <f t="shared" si="108"/>
        <v>5.666666666666667</v>
      </c>
      <c r="J52" s="126">
        <v>10</v>
      </c>
      <c r="K52" s="96">
        <v>0</v>
      </c>
      <c r="L52" s="41">
        <f t="shared" si="109"/>
        <v>6.666666666666667</v>
      </c>
      <c r="M52" s="39">
        <f t="shared" si="59"/>
        <v>2.9333333333333336</v>
      </c>
      <c r="N52" s="123">
        <v>5</v>
      </c>
      <c r="O52" s="113">
        <v>0</v>
      </c>
      <c r="P52" s="41">
        <f t="shared" si="110"/>
        <v>3.3333333333333335</v>
      </c>
      <c r="Q52" s="97">
        <v>3</v>
      </c>
      <c r="R52" s="113">
        <v>1</v>
      </c>
      <c r="S52" s="41">
        <f t="shared" si="114"/>
        <v>2.3333333333333335</v>
      </c>
      <c r="T52" s="39">
        <f t="shared" si="60"/>
        <v>10.166666666666666</v>
      </c>
      <c r="U52" s="117">
        <v>10</v>
      </c>
      <c r="V52" s="65">
        <f t="shared" si="115"/>
        <v>10</v>
      </c>
      <c r="W52" s="123">
        <v>9</v>
      </c>
      <c r="X52" s="41">
        <f t="shared" si="116"/>
        <v>9</v>
      </c>
      <c r="Y52" s="126">
        <v>11.5</v>
      </c>
      <c r="Z52" s="65">
        <f t="shared" si="117"/>
        <v>11.5</v>
      </c>
      <c r="AA52" s="46">
        <f t="shared" si="61"/>
        <v>5</v>
      </c>
      <c r="AB52" s="126">
        <v>2</v>
      </c>
      <c r="AC52" s="65">
        <f t="shared" ref="AC52" si="134">AB52</f>
        <v>2</v>
      </c>
      <c r="AD52" s="98">
        <v>8</v>
      </c>
      <c r="AE52" s="65">
        <f t="shared" si="119"/>
        <v>8</v>
      </c>
      <c r="AF52" s="46">
        <f t="shared" si="112"/>
        <v>10</v>
      </c>
      <c r="AG52" s="129">
        <v>10</v>
      </c>
      <c r="AH52" s="65">
        <f t="shared" si="120"/>
        <v>10</v>
      </c>
      <c r="AI52" s="47">
        <f t="shared" si="63"/>
        <v>6.6315789473684212</v>
      </c>
      <c r="AJ52" s="39">
        <f t="shared" si="64"/>
        <v>11.133333333333335</v>
      </c>
      <c r="AK52" s="135">
        <v>13.5</v>
      </c>
      <c r="AL52" s="79">
        <v>8</v>
      </c>
      <c r="AM52" s="41">
        <f t="shared" si="121"/>
        <v>11.666666666666666</v>
      </c>
      <c r="AN52" s="136">
        <v>10</v>
      </c>
      <c r="AO52" s="81">
        <v>11</v>
      </c>
      <c r="AP52" s="41">
        <f t="shared" si="122"/>
        <v>10.333333333333334</v>
      </c>
      <c r="AQ52" s="39">
        <f t="shared" si="123"/>
        <v>11.2</v>
      </c>
      <c r="AR52" s="135">
        <v>12</v>
      </c>
      <c r="AS52" s="79">
        <v>9</v>
      </c>
      <c r="AT52" s="40">
        <f t="shared" si="124"/>
        <v>11</v>
      </c>
      <c r="AU52" s="42">
        <f t="shared" si="125"/>
        <v>5</v>
      </c>
      <c r="AV52" s="135">
        <v>10</v>
      </c>
      <c r="AW52" s="84">
        <v>14.5</v>
      </c>
      <c r="AX52" s="41">
        <f t="shared" si="126"/>
        <v>11.5</v>
      </c>
      <c r="AY52" s="39">
        <f t="shared" si="127"/>
        <v>13</v>
      </c>
      <c r="AZ52" s="141">
        <v>13</v>
      </c>
      <c r="BA52" s="39">
        <f t="shared" si="65"/>
        <v>7</v>
      </c>
      <c r="BB52" s="134">
        <v>8</v>
      </c>
      <c r="BC52" s="44">
        <f t="shared" si="128"/>
        <v>8</v>
      </c>
      <c r="BD52" s="134">
        <v>6</v>
      </c>
      <c r="BE52" s="40">
        <f t="shared" si="129"/>
        <v>6</v>
      </c>
      <c r="BF52" s="39">
        <f t="shared" si="130"/>
        <v>12</v>
      </c>
      <c r="BG52" s="137">
        <v>12</v>
      </c>
      <c r="BH52" s="101">
        <f t="shared" si="113"/>
        <v>12</v>
      </c>
      <c r="BI52" s="48">
        <f t="shared" si="66"/>
        <v>11.350877192982457</v>
      </c>
      <c r="BJ52" s="40">
        <f t="shared" si="67"/>
        <v>8.9912280701754383</v>
      </c>
      <c r="BK52" s="44" t="str">
        <f t="shared" si="68"/>
        <v>Ajourné</v>
      </c>
      <c r="BL52" s="57"/>
    </row>
    <row r="53" spans="1:64" ht="23.25" customHeight="1">
      <c r="A53" s="156" t="s">
        <v>27</v>
      </c>
      <c r="B53" s="157"/>
      <c r="C53" s="157"/>
      <c r="D53" s="158"/>
      <c r="E53" s="139"/>
      <c r="F53" s="31">
        <v>5</v>
      </c>
      <c r="G53" s="146">
        <v>3</v>
      </c>
      <c r="H53" s="147"/>
      <c r="I53" s="140"/>
      <c r="J53" s="146">
        <v>2</v>
      </c>
      <c r="K53" s="147"/>
      <c r="L53" s="13"/>
      <c r="M53" s="13">
        <v>5</v>
      </c>
      <c r="N53" s="146">
        <v>3</v>
      </c>
      <c r="O53" s="147"/>
      <c r="P53" s="13"/>
      <c r="Q53" s="146">
        <v>2</v>
      </c>
      <c r="R53" s="147"/>
      <c r="S53" s="13"/>
      <c r="T53" s="13">
        <v>6</v>
      </c>
      <c r="U53" s="118">
        <v>2</v>
      </c>
      <c r="V53" s="13"/>
      <c r="W53" s="89"/>
      <c r="X53" s="13"/>
      <c r="Y53" s="13">
        <v>2</v>
      </c>
      <c r="Z53" s="13"/>
      <c r="AA53" s="13">
        <v>2</v>
      </c>
      <c r="AB53" s="89"/>
      <c r="AC53" s="13"/>
      <c r="AD53" s="89"/>
      <c r="AE53" s="13"/>
      <c r="AF53" s="13">
        <v>1</v>
      </c>
      <c r="AG53" s="13"/>
      <c r="AH53" s="13"/>
      <c r="AI53" s="14"/>
      <c r="AJ53" s="4">
        <v>5</v>
      </c>
      <c r="AK53" s="4"/>
      <c r="AL53" s="78"/>
      <c r="AM53" s="4">
        <v>3</v>
      </c>
      <c r="AN53" s="4"/>
      <c r="AO53" s="78"/>
      <c r="AP53" s="4">
        <v>2</v>
      </c>
      <c r="AQ53" s="4">
        <v>5</v>
      </c>
      <c r="AR53" s="4"/>
      <c r="AS53" s="78"/>
      <c r="AT53" s="4">
        <v>3</v>
      </c>
      <c r="AU53" s="4"/>
      <c r="AV53" s="4"/>
      <c r="AW53" s="78"/>
      <c r="AX53" s="4">
        <v>2</v>
      </c>
      <c r="AY53" s="4">
        <v>6</v>
      </c>
      <c r="AZ53" s="4">
        <v>6</v>
      </c>
      <c r="BA53" s="4">
        <v>1</v>
      </c>
      <c r="BB53" s="106"/>
      <c r="BC53" s="4">
        <v>1</v>
      </c>
      <c r="BD53" s="106"/>
      <c r="BE53" s="9"/>
      <c r="BF53" s="29">
        <v>1</v>
      </c>
      <c r="BG53" s="111"/>
      <c r="BH53" s="102">
        <v>1</v>
      </c>
      <c r="BI53" s="29"/>
    </row>
    <row r="54" spans="1:64" s="64" customFormat="1" ht="201.75" customHeight="1">
      <c r="A54" s="162" t="s">
        <v>4</v>
      </c>
      <c r="B54" s="162" t="s">
        <v>5</v>
      </c>
      <c r="C54" s="162" t="s">
        <v>6</v>
      </c>
      <c r="D54" s="162" t="s">
        <v>248</v>
      </c>
      <c r="E54" s="162" t="s">
        <v>23</v>
      </c>
      <c r="F54" s="154" t="s">
        <v>215</v>
      </c>
      <c r="G54" s="160" t="s">
        <v>210</v>
      </c>
      <c r="H54" s="161"/>
      <c r="I54" s="144" t="s">
        <v>211</v>
      </c>
      <c r="J54" s="160" t="s">
        <v>212</v>
      </c>
      <c r="K54" s="161"/>
      <c r="L54" s="144" t="s">
        <v>213</v>
      </c>
      <c r="M54" s="154" t="s">
        <v>214</v>
      </c>
      <c r="N54" s="160" t="s">
        <v>216</v>
      </c>
      <c r="O54" s="161"/>
      <c r="P54" s="144" t="s">
        <v>217</v>
      </c>
      <c r="Q54" s="150" t="s">
        <v>218</v>
      </c>
      <c r="R54" s="151"/>
      <c r="S54" s="144" t="s">
        <v>219</v>
      </c>
      <c r="T54" s="154" t="s">
        <v>13</v>
      </c>
      <c r="U54" s="116" t="s">
        <v>220</v>
      </c>
      <c r="V54" s="152" t="s">
        <v>221</v>
      </c>
      <c r="W54" s="90" t="s">
        <v>222</v>
      </c>
      <c r="X54" s="144" t="s">
        <v>223</v>
      </c>
      <c r="Y54" s="138" t="s">
        <v>224</v>
      </c>
      <c r="Z54" s="152" t="s">
        <v>225</v>
      </c>
      <c r="AA54" s="154" t="s">
        <v>17</v>
      </c>
      <c r="AB54" s="90" t="s">
        <v>226</v>
      </c>
      <c r="AC54" s="152" t="s">
        <v>227</v>
      </c>
      <c r="AD54" s="90" t="s">
        <v>228</v>
      </c>
      <c r="AE54" s="152" t="s">
        <v>229</v>
      </c>
      <c r="AF54" s="154" t="s">
        <v>21</v>
      </c>
      <c r="AG54" s="138" t="s">
        <v>230</v>
      </c>
      <c r="AH54" s="152" t="s">
        <v>231</v>
      </c>
      <c r="AI54" s="148" t="s">
        <v>7</v>
      </c>
      <c r="AJ54" s="154" t="s">
        <v>28</v>
      </c>
      <c r="AK54" s="160" t="s">
        <v>234</v>
      </c>
      <c r="AL54" s="161"/>
      <c r="AM54" s="144" t="s">
        <v>235</v>
      </c>
      <c r="AN54" s="160" t="s">
        <v>236</v>
      </c>
      <c r="AO54" s="161"/>
      <c r="AP54" s="144" t="s">
        <v>237</v>
      </c>
      <c r="AQ54" s="154" t="s">
        <v>29</v>
      </c>
      <c r="AR54" s="160" t="s">
        <v>238</v>
      </c>
      <c r="AS54" s="161"/>
      <c r="AT54" s="144" t="s">
        <v>239</v>
      </c>
      <c r="AU54" s="175" t="s">
        <v>240</v>
      </c>
      <c r="AV54" s="150" t="s">
        <v>241</v>
      </c>
      <c r="AW54" s="151"/>
      <c r="AX54" s="144" t="s">
        <v>242</v>
      </c>
      <c r="AY54" s="154" t="s">
        <v>13</v>
      </c>
      <c r="AZ54" s="144" t="s">
        <v>20</v>
      </c>
      <c r="BA54" s="154" t="s">
        <v>17</v>
      </c>
      <c r="BB54" s="107" t="s">
        <v>243</v>
      </c>
      <c r="BC54" s="144" t="s">
        <v>244</v>
      </c>
      <c r="BD54" s="107" t="s">
        <v>245</v>
      </c>
      <c r="BE54" s="171" t="s">
        <v>246</v>
      </c>
      <c r="BF54" s="154" t="s">
        <v>21</v>
      </c>
      <c r="BG54" s="107" t="s">
        <v>247</v>
      </c>
      <c r="BH54" s="165" t="s">
        <v>30</v>
      </c>
      <c r="BI54" s="173" t="s">
        <v>8</v>
      </c>
      <c r="BJ54" s="168" t="s">
        <v>31</v>
      </c>
      <c r="BK54" s="170" t="s">
        <v>32</v>
      </c>
      <c r="BL54" s="167" t="s">
        <v>201</v>
      </c>
    </row>
    <row r="55" spans="1:64" s="3" customFormat="1" ht="24.95" customHeight="1">
      <c r="A55" s="163"/>
      <c r="B55" s="164"/>
      <c r="C55" s="164"/>
      <c r="D55" s="164"/>
      <c r="E55" s="164"/>
      <c r="F55" s="155"/>
      <c r="G55" s="62" t="s">
        <v>24</v>
      </c>
      <c r="H55" s="63" t="s">
        <v>25</v>
      </c>
      <c r="I55" s="145"/>
      <c r="J55" s="62" t="s">
        <v>24</v>
      </c>
      <c r="K55" s="63" t="s">
        <v>25</v>
      </c>
      <c r="L55" s="145"/>
      <c r="M55" s="155"/>
      <c r="N55" s="62" t="s">
        <v>24</v>
      </c>
      <c r="O55" s="103" t="s">
        <v>25</v>
      </c>
      <c r="P55" s="145"/>
      <c r="Q55" s="62" t="s">
        <v>24</v>
      </c>
      <c r="R55" s="103" t="s">
        <v>25</v>
      </c>
      <c r="S55" s="145"/>
      <c r="T55" s="155"/>
      <c r="U55" s="109" t="s">
        <v>25</v>
      </c>
      <c r="V55" s="153"/>
      <c r="W55" s="87" t="s">
        <v>24</v>
      </c>
      <c r="X55" s="145"/>
      <c r="Y55" s="62" t="s">
        <v>24</v>
      </c>
      <c r="Z55" s="153"/>
      <c r="AA55" s="155"/>
      <c r="AB55" s="87" t="s">
        <v>25</v>
      </c>
      <c r="AC55" s="153"/>
      <c r="AD55" s="87" t="s">
        <v>25</v>
      </c>
      <c r="AE55" s="153"/>
      <c r="AF55" s="155"/>
      <c r="AG55" s="62" t="s">
        <v>25</v>
      </c>
      <c r="AH55" s="153"/>
      <c r="AI55" s="149"/>
      <c r="AJ55" s="155"/>
      <c r="AK55" s="62" t="s">
        <v>24</v>
      </c>
      <c r="AL55" s="103" t="s">
        <v>25</v>
      </c>
      <c r="AM55" s="145"/>
      <c r="AN55" s="62" t="s">
        <v>24</v>
      </c>
      <c r="AO55" s="103" t="s">
        <v>25</v>
      </c>
      <c r="AP55" s="145"/>
      <c r="AQ55" s="155"/>
      <c r="AR55" s="62" t="s">
        <v>24</v>
      </c>
      <c r="AS55" s="103" t="s">
        <v>25</v>
      </c>
      <c r="AT55" s="145"/>
      <c r="AU55" s="176"/>
      <c r="AV55" s="62" t="s">
        <v>24</v>
      </c>
      <c r="AW55" s="103" t="s">
        <v>25</v>
      </c>
      <c r="AX55" s="145"/>
      <c r="AY55" s="155"/>
      <c r="AZ55" s="145"/>
      <c r="BA55" s="155"/>
      <c r="BB55" s="109" t="s">
        <v>25</v>
      </c>
      <c r="BC55" s="145"/>
      <c r="BD55" s="109" t="s">
        <v>25</v>
      </c>
      <c r="BE55" s="172"/>
      <c r="BF55" s="155"/>
      <c r="BG55" s="109" t="s">
        <v>25</v>
      </c>
      <c r="BH55" s="166"/>
      <c r="BI55" s="174"/>
      <c r="BJ55" s="169"/>
      <c r="BK55" s="170"/>
      <c r="BL55" s="167"/>
    </row>
    <row r="56" spans="1:64" s="26" customFormat="1" ht="24.95" customHeight="1">
      <c r="A56" s="35">
        <v>42</v>
      </c>
      <c r="B56" s="36">
        <v>123006543</v>
      </c>
      <c r="C56" s="36" t="s">
        <v>137</v>
      </c>
      <c r="D56" s="36" t="s">
        <v>138</v>
      </c>
      <c r="E56" s="34" t="s">
        <v>59</v>
      </c>
      <c r="F56" s="39">
        <f t="shared" ref="F56:F95" si="135">((I56*3)+(L56*2))/5</f>
        <v>11.2</v>
      </c>
      <c r="G56" s="127">
        <v>9</v>
      </c>
      <c r="H56" s="94">
        <v>14</v>
      </c>
      <c r="I56" s="41">
        <f t="shared" si="108"/>
        <v>10.666666666666666</v>
      </c>
      <c r="J56" s="126">
        <v>13</v>
      </c>
      <c r="K56" s="96">
        <v>10</v>
      </c>
      <c r="L56" s="41">
        <f t="shared" si="109"/>
        <v>12</v>
      </c>
      <c r="M56" s="39">
        <f t="shared" ref="M56:M95" si="136">((P56*3)+(S56*2))/5</f>
        <v>11.566666666666666</v>
      </c>
      <c r="N56" s="123">
        <v>13.5</v>
      </c>
      <c r="O56" s="113">
        <v>10.5</v>
      </c>
      <c r="P56" s="41">
        <f t="shared" si="110"/>
        <v>12.5</v>
      </c>
      <c r="Q56" s="123">
        <v>9.5</v>
      </c>
      <c r="R56" s="113">
        <v>11.5</v>
      </c>
      <c r="S56" s="41">
        <f t="shared" si="114"/>
        <v>10.166666666666666</v>
      </c>
      <c r="T56" s="39">
        <f t="shared" ref="T56:T95" si="137">((V56*2)+(X56*2)+(Z56*2))/6</f>
        <v>10.833333333333334</v>
      </c>
      <c r="U56" s="117">
        <v>13.5</v>
      </c>
      <c r="V56" s="65">
        <f t="shared" si="115"/>
        <v>13.5</v>
      </c>
      <c r="W56" s="123">
        <v>10</v>
      </c>
      <c r="X56" s="41">
        <f t="shared" si="116"/>
        <v>10</v>
      </c>
      <c r="Y56" s="126">
        <v>9</v>
      </c>
      <c r="Z56" s="65">
        <f t="shared" si="117"/>
        <v>9</v>
      </c>
      <c r="AA56" s="46">
        <f t="shared" ref="AA56:AA95" si="138">((AC56*1)+(AE56*1))/2</f>
        <v>4.5</v>
      </c>
      <c r="AB56" s="126">
        <v>4</v>
      </c>
      <c r="AC56" s="65">
        <f t="shared" ref="AC56" si="139">+AB56</f>
        <v>4</v>
      </c>
      <c r="AD56" s="128">
        <v>5</v>
      </c>
      <c r="AE56" s="65">
        <f t="shared" si="119"/>
        <v>5</v>
      </c>
      <c r="AF56" s="46">
        <f t="shared" si="112"/>
        <v>14.25</v>
      </c>
      <c r="AG56" s="99">
        <v>14.25</v>
      </c>
      <c r="AH56" s="65">
        <f t="shared" si="120"/>
        <v>14.25</v>
      </c>
      <c r="AI56" s="47">
        <f t="shared" ref="AI56:AI95" si="140">SUM((F56*5)+(M56*5)+(T56*6)+(AA56*2)+(AF56*1))/19</f>
        <v>10.6359649122807</v>
      </c>
      <c r="AJ56" s="39">
        <f t="shared" ref="AJ56:AJ95" si="141">((AM56*3)+(AP56*2))/5</f>
        <v>10.633333333333335</v>
      </c>
      <c r="AK56" s="40">
        <v>9</v>
      </c>
      <c r="AL56" s="79">
        <v>12.5</v>
      </c>
      <c r="AM56" s="41">
        <f t="shared" si="121"/>
        <v>10.166666666666666</v>
      </c>
      <c r="AN56" s="43">
        <v>11</v>
      </c>
      <c r="AO56" s="81">
        <v>12</v>
      </c>
      <c r="AP56" s="41">
        <f t="shared" si="122"/>
        <v>11.333333333333334</v>
      </c>
      <c r="AQ56" s="39">
        <f t="shared" si="123"/>
        <v>10.199999999999999</v>
      </c>
      <c r="AR56" s="135">
        <v>10.5</v>
      </c>
      <c r="AS56" s="79">
        <v>12</v>
      </c>
      <c r="AT56" s="40">
        <f t="shared" si="124"/>
        <v>11</v>
      </c>
      <c r="AU56" s="42">
        <f t="shared" si="125"/>
        <v>5</v>
      </c>
      <c r="AV56" s="44">
        <v>8</v>
      </c>
      <c r="AW56" s="84">
        <v>11</v>
      </c>
      <c r="AX56" s="41">
        <f t="shared" si="126"/>
        <v>9</v>
      </c>
      <c r="AY56" s="39">
        <f t="shared" si="127"/>
        <v>13</v>
      </c>
      <c r="AZ56" s="141">
        <v>13</v>
      </c>
      <c r="BA56" s="39">
        <f t="shared" ref="BA56:BA95" si="142">((BC56*1)+(BE56*1))/2</f>
        <v>10.625</v>
      </c>
      <c r="BB56" s="134">
        <v>11</v>
      </c>
      <c r="BC56" s="44">
        <f t="shared" si="128"/>
        <v>11</v>
      </c>
      <c r="BD56" s="84">
        <v>10.25</v>
      </c>
      <c r="BE56" s="40">
        <f t="shared" si="129"/>
        <v>10.25</v>
      </c>
      <c r="BF56" s="39">
        <f t="shared" si="130"/>
        <v>14.5</v>
      </c>
      <c r="BG56" s="112">
        <v>14.5</v>
      </c>
      <c r="BH56" s="101">
        <f t="shared" si="113"/>
        <v>14.5</v>
      </c>
      <c r="BI56" s="48">
        <f t="shared" ref="BI56:BI95" si="143">SUM((AJ56*5)+(AQ56*5)+(AY56*6)+(BA56*2)+(BF56*1))/19</f>
        <v>11.469298245614036</v>
      </c>
      <c r="BJ56" s="40">
        <f t="shared" ref="BJ56:BJ95" si="144">SUM((AI56*19)+(BI56*19))/38</f>
        <v>11.052631578947368</v>
      </c>
      <c r="BK56" s="44" t="str">
        <f t="shared" ref="BK56:BK77" si="145">IF(BJ56&gt;=10,"Admis","Rattrapage")</f>
        <v>Admis</v>
      </c>
      <c r="BL56" s="57"/>
    </row>
    <row r="57" spans="1:64" s="26" customFormat="1" ht="24.95" customHeight="1">
      <c r="A57" s="35">
        <v>43</v>
      </c>
      <c r="B57" s="36">
        <v>123003733</v>
      </c>
      <c r="C57" s="36" t="s">
        <v>140</v>
      </c>
      <c r="D57" s="36" t="s">
        <v>141</v>
      </c>
      <c r="E57" s="34" t="s">
        <v>59</v>
      </c>
      <c r="F57" s="39">
        <f t="shared" si="135"/>
        <v>7.666666666666667</v>
      </c>
      <c r="G57" s="93">
        <v>8.5</v>
      </c>
      <c r="H57" s="94">
        <v>10</v>
      </c>
      <c r="I57" s="41">
        <f t="shared" si="108"/>
        <v>9</v>
      </c>
      <c r="J57" s="126">
        <v>4</v>
      </c>
      <c r="K57" s="96">
        <v>9</v>
      </c>
      <c r="L57" s="41">
        <f t="shared" si="109"/>
        <v>5.666666666666667</v>
      </c>
      <c r="M57" s="39">
        <f t="shared" si="136"/>
        <v>7.5666666666666673</v>
      </c>
      <c r="N57" s="123">
        <v>8.5</v>
      </c>
      <c r="O57" s="113">
        <v>10.5</v>
      </c>
      <c r="P57" s="41">
        <f t="shared" si="110"/>
        <v>9.1666666666666661</v>
      </c>
      <c r="Q57" s="97">
        <v>4</v>
      </c>
      <c r="R57" s="113">
        <v>7.5</v>
      </c>
      <c r="S57" s="41">
        <f t="shared" si="114"/>
        <v>5.166666666666667</v>
      </c>
      <c r="T57" s="39">
        <f t="shared" si="137"/>
        <v>9.5</v>
      </c>
      <c r="U57" s="117">
        <v>11</v>
      </c>
      <c r="V57" s="65">
        <f t="shared" si="115"/>
        <v>11</v>
      </c>
      <c r="W57" s="123">
        <v>7</v>
      </c>
      <c r="X57" s="41">
        <f t="shared" si="116"/>
        <v>7</v>
      </c>
      <c r="Y57" s="96">
        <v>10.5</v>
      </c>
      <c r="Z57" s="65">
        <f t="shared" si="117"/>
        <v>10.5</v>
      </c>
      <c r="AA57" s="46">
        <f t="shared" si="138"/>
        <v>3.5</v>
      </c>
      <c r="AB57" s="96">
        <v>2</v>
      </c>
      <c r="AC57" s="65">
        <f t="shared" ref="AC57" si="146">+AB57</f>
        <v>2</v>
      </c>
      <c r="AD57" s="98">
        <v>5</v>
      </c>
      <c r="AE57" s="65">
        <f t="shared" si="119"/>
        <v>5</v>
      </c>
      <c r="AF57" s="46">
        <f t="shared" si="112"/>
        <v>13</v>
      </c>
      <c r="AG57" s="99">
        <v>13</v>
      </c>
      <c r="AH57" s="65">
        <f t="shared" si="120"/>
        <v>13</v>
      </c>
      <c r="AI57" s="47">
        <f t="shared" si="140"/>
        <v>8.0614035087719316</v>
      </c>
      <c r="AJ57" s="39">
        <f t="shared" si="141"/>
        <v>7.4666666666666668</v>
      </c>
      <c r="AK57" s="40">
        <v>10</v>
      </c>
      <c r="AL57" s="79">
        <v>8</v>
      </c>
      <c r="AM57" s="41">
        <f t="shared" si="121"/>
        <v>9.3333333333333339</v>
      </c>
      <c r="AN57" s="43">
        <v>1</v>
      </c>
      <c r="AO57" s="81">
        <v>12</v>
      </c>
      <c r="AP57" s="41">
        <f t="shared" si="122"/>
        <v>4.666666666666667</v>
      </c>
      <c r="AQ57" s="39">
        <f t="shared" si="123"/>
        <v>7.4333333333333327</v>
      </c>
      <c r="AR57" s="40">
        <v>5.5</v>
      </c>
      <c r="AS57" s="79">
        <v>11.5</v>
      </c>
      <c r="AT57" s="40">
        <f t="shared" si="124"/>
        <v>7.5</v>
      </c>
      <c r="AU57" s="42">
        <f t="shared" si="125"/>
        <v>0</v>
      </c>
      <c r="AV57" s="44">
        <v>7</v>
      </c>
      <c r="AW57" s="84">
        <v>8</v>
      </c>
      <c r="AX57" s="41">
        <f t="shared" si="126"/>
        <v>7.333333333333333</v>
      </c>
      <c r="AY57" s="39">
        <f t="shared" si="127"/>
        <v>0</v>
      </c>
      <c r="AZ57" s="45">
        <v>0</v>
      </c>
      <c r="BA57" s="39">
        <f t="shared" si="142"/>
        <v>6.375</v>
      </c>
      <c r="BB57" s="79">
        <v>6</v>
      </c>
      <c r="BC57" s="44">
        <f t="shared" si="128"/>
        <v>6</v>
      </c>
      <c r="BD57" s="84">
        <v>6.75</v>
      </c>
      <c r="BE57" s="40">
        <f t="shared" si="129"/>
        <v>6.75</v>
      </c>
      <c r="BF57" s="39">
        <f t="shared" si="130"/>
        <v>11</v>
      </c>
      <c r="BG57" s="112">
        <v>11</v>
      </c>
      <c r="BH57" s="101">
        <f t="shared" si="113"/>
        <v>11</v>
      </c>
      <c r="BI57" s="48">
        <f t="shared" si="143"/>
        <v>5.1710526315789478</v>
      </c>
      <c r="BJ57" s="40">
        <f t="shared" si="144"/>
        <v>6.6162280701754392</v>
      </c>
      <c r="BK57" s="44" t="str">
        <f t="shared" ref="BK57" si="147">IF(BJ57&gt;=10,"Admis","Ajourné")</f>
        <v>Ajourné</v>
      </c>
      <c r="BL57" s="57"/>
    </row>
    <row r="58" spans="1:64" s="26" customFormat="1" ht="24.95" customHeight="1">
      <c r="A58" s="143">
        <v>44</v>
      </c>
      <c r="B58" s="119">
        <v>123005707</v>
      </c>
      <c r="C58" s="119" t="s">
        <v>144</v>
      </c>
      <c r="D58" s="119" t="s">
        <v>145</v>
      </c>
      <c r="E58" s="34" t="s">
        <v>59</v>
      </c>
      <c r="F58" s="39">
        <f t="shared" si="135"/>
        <v>5.9333333333333336</v>
      </c>
      <c r="G58" s="93">
        <v>6</v>
      </c>
      <c r="H58" s="94">
        <v>11</v>
      </c>
      <c r="I58" s="41">
        <f t="shared" si="108"/>
        <v>7.666666666666667</v>
      </c>
      <c r="J58" s="96">
        <v>1</v>
      </c>
      <c r="K58" s="96">
        <v>8</v>
      </c>
      <c r="L58" s="41">
        <f t="shared" si="109"/>
        <v>3.3333333333333335</v>
      </c>
      <c r="M58" s="39">
        <f t="shared" si="136"/>
        <v>10.066666666666666</v>
      </c>
      <c r="N58" s="97">
        <v>11</v>
      </c>
      <c r="O58" s="113">
        <v>13</v>
      </c>
      <c r="P58" s="41">
        <f t="shared" si="110"/>
        <v>11.666666666666666</v>
      </c>
      <c r="Q58" s="97">
        <v>8</v>
      </c>
      <c r="R58" s="113">
        <v>7</v>
      </c>
      <c r="S58" s="41">
        <f t="shared" si="114"/>
        <v>7.666666666666667</v>
      </c>
      <c r="T58" s="39">
        <f t="shared" si="137"/>
        <v>11.166666666666666</v>
      </c>
      <c r="U58" s="117">
        <v>14</v>
      </c>
      <c r="V58" s="65">
        <f t="shared" si="115"/>
        <v>14</v>
      </c>
      <c r="W58" s="97">
        <v>6.5</v>
      </c>
      <c r="X58" s="41">
        <f t="shared" si="116"/>
        <v>6.5</v>
      </c>
      <c r="Y58" s="96">
        <v>13</v>
      </c>
      <c r="Z58" s="65">
        <f t="shared" si="117"/>
        <v>13</v>
      </c>
      <c r="AA58" s="46">
        <f t="shared" si="138"/>
        <v>7</v>
      </c>
      <c r="AB58" s="96">
        <v>7</v>
      </c>
      <c r="AC58" s="65">
        <f t="shared" ref="AC58" si="148">+AB58</f>
        <v>7</v>
      </c>
      <c r="AD58" s="98">
        <v>7</v>
      </c>
      <c r="AE58" s="65">
        <f t="shared" si="119"/>
        <v>7</v>
      </c>
      <c r="AF58" s="46">
        <f t="shared" si="112"/>
        <v>12</v>
      </c>
      <c r="AG58" s="99">
        <v>12</v>
      </c>
      <c r="AH58" s="65">
        <f t="shared" si="120"/>
        <v>12</v>
      </c>
      <c r="AI58" s="47">
        <f t="shared" si="140"/>
        <v>9.1052631578947363</v>
      </c>
      <c r="AJ58" s="39">
        <f t="shared" si="141"/>
        <v>0</v>
      </c>
      <c r="AK58" s="40">
        <v>0</v>
      </c>
      <c r="AL58" s="79">
        <v>0</v>
      </c>
      <c r="AM58" s="41">
        <f t="shared" si="121"/>
        <v>0</v>
      </c>
      <c r="AN58" s="43">
        <v>0</v>
      </c>
      <c r="AO58" s="81">
        <v>0</v>
      </c>
      <c r="AP58" s="41">
        <f t="shared" si="122"/>
        <v>0</v>
      </c>
      <c r="AQ58" s="39">
        <f t="shared" si="123"/>
        <v>0</v>
      </c>
      <c r="AR58" s="40">
        <v>0</v>
      </c>
      <c r="AS58" s="79">
        <v>0</v>
      </c>
      <c r="AT58" s="40">
        <f t="shared" si="124"/>
        <v>0</v>
      </c>
      <c r="AU58" s="42">
        <f t="shared" si="125"/>
        <v>0</v>
      </c>
      <c r="AV58" s="44">
        <v>0</v>
      </c>
      <c r="AW58" s="84">
        <v>0</v>
      </c>
      <c r="AX58" s="41">
        <f t="shared" si="126"/>
        <v>0</v>
      </c>
      <c r="AY58" s="39">
        <f t="shared" si="127"/>
        <v>0</v>
      </c>
      <c r="AZ58" s="45">
        <v>0</v>
      </c>
      <c r="BA58" s="39">
        <f t="shared" si="142"/>
        <v>0</v>
      </c>
      <c r="BB58" s="79">
        <v>0</v>
      </c>
      <c r="BC58" s="44">
        <f t="shared" si="128"/>
        <v>0</v>
      </c>
      <c r="BD58" s="84">
        <v>0</v>
      </c>
      <c r="BE58" s="40">
        <f t="shared" si="129"/>
        <v>0</v>
      </c>
      <c r="BF58" s="39">
        <f t="shared" si="130"/>
        <v>0</v>
      </c>
      <c r="BG58" s="112">
        <v>0</v>
      </c>
      <c r="BH58" s="101">
        <f t="shared" si="113"/>
        <v>0</v>
      </c>
      <c r="BI58" s="48">
        <f t="shared" si="143"/>
        <v>0</v>
      </c>
      <c r="BJ58" s="40">
        <f t="shared" si="144"/>
        <v>4.5526315789473681</v>
      </c>
      <c r="BK58" s="44" t="s">
        <v>251</v>
      </c>
      <c r="BL58" s="57" t="s">
        <v>200</v>
      </c>
    </row>
    <row r="59" spans="1:64" s="26" customFormat="1" ht="24.95" customHeight="1">
      <c r="A59" s="35">
        <v>45</v>
      </c>
      <c r="B59" s="36" t="s">
        <v>146</v>
      </c>
      <c r="C59" s="36" t="s">
        <v>147</v>
      </c>
      <c r="D59" s="36" t="s">
        <v>148</v>
      </c>
      <c r="E59" s="34" t="s">
        <v>59</v>
      </c>
      <c r="F59" s="39">
        <f t="shared" si="135"/>
        <v>8.6666666666666679</v>
      </c>
      <c r="G59" s="124">
        <v>8</v>
      </c>
      <c r="H59" s="94">
        <v>12</v>
      </c>
      <c r="I59" s="41">
        <f t="shared" si="108"/>
        <v>9.3333333333333339</v>
      </c>
      <c r="J59" s="96">
        <v>6.5</v>
      </c>
      <c r="K59" s="96">
        <v>10</v>
      </c>
      <c r="L59" s="41">
        <f t="shared" si="109"/>
        <v>7.666666666666667</v>
      </c>
      <c r="M59" s="39">
        <f t="shared" si="136"/>
        <v>8.1666666666666679</v>
      </c>
      <c r="N59" s="123">
        <v>10.5</v>
      </c>
      <c r="O59" s="113">
        <v>9.5</v>
      </c>
      <c r="P59" s="41">
        <f t="shared" si="110"/>
        <v>10.166666666666666</v>
      </c>
      <c r="Q59" s="97">
        <v>5</v>
      </c>
      <c r="R59" s="113">
        <v>5.5</v>
      </c>
      <c r="S59" s="41">
        <f t="shared" si="114"/>
        <v>5.166666666666667</v>
      </c>
      <c r="T59" s="39">
        <f t="shared" si="137"/>
        <v>11.333333333333334</v>
      </c>
      <c r="U59" s="117">
        <v>12</v>
      </c>
      <c r="V59" s="65">
        <f t="shared" si="115"/>
        <v>12</v>
      </c>
      <c r="W59" s="123">
        <v>9</v>
      </c>
      <c r="X59" s="41">
        <f t="shared" si="116"/>
        <v>9</v>
      </c>
      <c r="Y59" s="96">
        <v>13</v>
      </c>
      <c r="Z59" s="65">
        <f t="shared" si="117"/>
        <v>13</v>
      </c>
      <c r="AA59" s="46">
        <f t="shared" si="138"/>
        <v>6</v>
      </c>
      <c r="AB59" s="126">
        <v>2</v>
      </c>
      <c r="AC59" s="65">
        <f t="shared" ref="AC59" si="149">AB59</f>
        <v>2</v>
      </c>
      <c r="AD59" s="128">
        <v>10</v>
      </c>
      <c r="AE59" s="65">
        <f t="shared" si="119"/>
        <v>10</v>
      </c>
      <c r="AF59" s="46">
        <f t="shared" si="112"/>
        <v>14</v>
      </c>
      <c r="AG59" s="99">
        <v>14</v>
      </c>
      <c r="AH59" s="65">
        <f t="shared" si="120"/>
        <v>14</v>
      </c>
      <c r="AI59" s="47">
        <f t="shared" si="140"/>
        <v>9.3771929824561422</v>
      </c>
      <c r="AJ59" s="39">
        <f t="shared" si="141"/>
        <v>8.1333333333333329</v>
      </c>
      <c r="AK59" s="135">
        <v>10</v>
      </c>
      <c r="AL59" s="79">
        <v>8</v>
      </c>
      <c r="AM59" s="41">
        <f t="shared" si="121"/>
        <v>9.3333333333333339</v>
      </c>
      <c r="AN59" s="136">
        <v>8.5</v>
      </c>
      <c r="AO59" s="81">
        <v>2</v>
      </c>
      <c r="AP59" s="41">
        <f t="shared" si="122"/>
        <v>6.333333333333333</v>
      </c>
      <c r="AQ59" s="39">
        <f t="shared" si="123"/>
        <v>9</v>
      </c>
      <c r="AR59" s="40">
        <v>7.5</v>
      </c>
      <c r="AS59" s="79">
        <v>11</v>
      </c>
      <c r="AT59" s="40">
        <f t="shared" si="124"/>
        <v>8.6666666666666661</v>
      </c>
      <c r="AU59" s="42">
        <f t="shared" si="125"/>
        <v>0</v>
      </c>
      <c r="AV59" s="135">
        <v>10</v>
      </c>
      <c r="AW59" s="84">
        <v>8.5</v>
      </c>
      <c r="AX59" s="41">
        <f t="shared" si="126"/>
        <v>9.5</v>
      </c>
      <c r="AY59" s="39">
        <f t="shared" si="127"/>
        <v>0</v>
      </c>
      <c r="AZ59" s="45">
        <v>0</v>
      </c>
      <c r="BA59" s="39">
        <f t="shared" si="142"/>
        <v>12.625</v>
      </c>
      <c r="BB59" s="134">
        <v>15</v>
      </c>
      <c r="BC59" s="44">
        <f t="shared" si="128"/>
        <v>15</v>
      </c>
      <c r="BD59" s="84">
        <v>10.25</v>
      </c>
      <c r="BE59" s="40">
        <f t="shared" si="129"/>
        <v>10.25</v>
      </c>
      <c r="BF59" s="39">
        <f t="shared" si="130"/>
        <v>8.5</v>
      </c>
      <c r="BG59" s="112">
        <v>8.5</v>
      </c>
      <c r="BH59" s="101">
        <f t="shared" si="113"/>
        <v>8.5</v>
      </c>
      <c r="BI59" s="48">
        <f t="shared" si="143"/>
        <v>6.2850877192982448</v>
      </c>
      <c r="BJ59" s="40">
        <f t="shared" si="144"/>
        <v>7.8311403508771944</v>
      </c>
      <c r="BK59" s="44" t="str">
        <f t="shared" ref="BK59:BK61" si="150">IF(BJ59&gt;=10,"Admis","Ajourné")</f>
        <v>Ajourné</v>
      </c>
      <c r="BL59" s="57"/>
    </row>
    <row r="60" spans="1:64" s="26" customFormat="1" ht="24.95" customHeight="1">
      <c r="A60" s="35">
        <v>46</v>
      </c>
      <c r="B60" s="36" t="s">
        <v>150</v>
      </c>
      <c r="C60" s="36" t="s">
        <v>149</v>
      </c>
      <c r="D60" s="36" t="s">
        <v>142</v>
      </c>
      <c r="E60" s="34" t="s">
        <v>59</v>
      </c>
      <c r="F60" s="39">
        <f t="shared" si="135"/>
        <v>9</v>
      </c>
      <c r="G60" s="124">
        <v>10</v>
      </c>
      <c r="H60" s="94">
        <v>13</v>
      </c>
      <c r="I60" s="41">
        <f t="shared" si="108"/>
        <v>11</v>
      </c>
      <c r="J60" s="126">
        <v>5</v>
      </c>
      <c r="K60" s="96">
        <v>8</v>
      </c>
      <c r="L60" s="41">
        <f t="shared" si="109"/>
        <v>6</v>
      </c>
      <c r="M60" s="39">
        <f t="shared" si="136"/>
        <v>8</v>
      </c>
      <c r="N60" s="97">
        <v>5</v>
      </c>
      <c r="O60" s="113">
        <v>7</v>
      </c>
      <c r="P60" s="41">
        <f t="shared" si="110"/>
        <v>5.666666666666667</v>
      </c>
      <c r="Q60" s="123">
        <v>15</v>
      </c>
      <c r="R60" s="113">
        <v>4.5</v>
      </c>
      <c r="S60" s="41">
        <f t="shared" si="114"/>
        <v>11.5</v>
      </c>
      <c r="T60" s="39">
        <f t="shared" si="137"/>
        <v>10.333333333333334</v>
      </c>
      <c r="U60" s="117">
        <v>11</v>
      </c>
      <c r="V60" s="65">
        <f t="shared" si="115"/>
        <v>11</v>
      </c>
      <c r="W60" s="123">
        <v>7</v>
      </c>
      <c r="X60" s="41">
        <f t="shared" si="116"/>
        <v>7</v>
      </c>
      <c r="Y60" s="126">
        <v>13</v>
      </c>
      <c r="Z60" s="65">
        <f t="shared" si="117"/>
        <v>13</v>
      </c>
      <c r="AA60" s="46">
        <f t="shared" si="138"/>
        <v>5</v>
      </c>
      <c r="AB60" s="126">
        <v>2</v>
      </c>
      <c r="AC60" s="65">
        <f t="shared" ref="AC60" si="151">AB60</f>
        <v>2</v>
      </c>
      <c r="AD60" s="98">
        <v>8</v>
      </c>
      <c r="AE60" s="65">
        <f t="shared" si="119"/>
        <v>8</v>
      </c>
      <c r="AF60" s="46">
        <f t="shared" si="112"/>
        <v>13</v>
      </c>
      <c r="AG60" s="99">
        <v>13</v>
      </c>
      <c r="AH60" s="65">
        <f t="shared" si="120"/>
        <v>13</v>
      </c>
      <c r="AI60" s="47">
        <f t="shared" si="140"/>
        <v>8.9473684210526319</v>
      </c>
      <c r="AJ60" s="39">
        <f t="shared" si="141"/>
        <v>11.233333333333334</v>
      </c>
      <c r="AK60" s="135">
        <v>11.5</v>
      </c>
      <c r="AL60" s="79">
        <v>12.5</v>
      </c>
      <c r="AM60" s="41">
        <f t="shared" si="121"/>
        <v>11.833333333333334</v>
      </c>
      <c r="AN60" s="136">
        <v>10</v>
      </c>
      <c r="AO60" s="81">
        <v>11</v>
      </c>
      <c r="AP60" s="41">
        <f t="shared" si="122"/>
        <v>10.333333333333334</v>
      </c>
      <c r="AQ60" s="39">
        <f t="shared" si="123"/>
        <v>6.8666666666666671</v>
      </c>
      <c r="AR60" s="135">
        <v>6</v>
      </c>
      <c r="AS60" s="79">
        <v>10</v>
      </c>
      <c r="AT60" s="40">
        <f t="shared" si="124"/>
        <v>7.333333333333333</v>
      </c>
      <c r="AU60" s="42">
        <f t="shared" si="125"/>
        <v>0</v>
      </c>
      <c r="AV60" s="135">
        <v>5</v>
      </c>
      <c r="AW60" s="84">
        <v>8.5</v>
      </c>
      <c r="AX60" s="41">
        <f t="shared" si="126"/>
        <v>6.166666666666667</v>
      </c>
      <c r="AY60" s="39">
        <f t="shared" si="127"/>
        <v>10</v>
      </c>
      <c r="AZ60" s="45">
        <v>10</v>
      </c>
      <c r="BA60" s="39">
        <f t="shared" si="142"/>
        <v>8</v>
      </c>
      <c r="BB60" s="134">
        <v>8</v>
      </c>
      <c r="BC60" s="44">
        <f t="shared" si="128"/>
        <v>8</v>
      </c>
      <c r="BD60" s="84">
        <v>8</v>
      </c>
      <c r="BE60" s="40">
        <f t="shared" si="129"/>
        <v>8</v>
      </c>
      <c r="BF60" s="39">
        <f t="shared" si="130"/>
        <v>10.5</v>
      </c>
      <c r="BG60" s="112">
        <v>10.5</v>
      </c>
      <c r="BH60" s="101">
        <f t="shared" si="113"/>
        <v>10.5</v>
      </c>
      <c r="BI60" s="48">
        <f t="shared" si="143"/>
        <v>9.3157894736842106</v>
      </c>
      <c r="BJ60" s="40">
        <f t="shared" si="144"/>
        <v>9.1315789473684212</v>
      </c>
      <c r="BK60" s="44" t="str">
        <f t="shared" si="150"/>
        <v>Ajourné</v>
      </c>
      <c r="BL60" s="57"/>
    </row>
    <row r="61" spans="1:64" s="26" customFormat="1" ht="24.95" customHeight="1">
      <c r="A61" s="35">
        <v>47</v>
      </c>
      <c r="B61" s="36">
        <v>123006951</v>
      </c>
      <c r="C61" s="36" t="s">
        <v>151</v>
      </c>
      <c r="D61" s="36" t="s">
        <v>51</v>
      </c>
      <c r="E61" s="34" t="s">
        <v>59</v>
      </c>
      <c r="F61" s="39">
        <f t="shared" si="135"/>
        <v>6.8666666666666671</v>
      </c>
      <c r="G61" s="93">
        <v>8</v>
      </c>
      <c r="H61" s="94">
        <v>9</v>
      </c>
      <c r="I61" s="41">
        <f t="shared" si="108"/>
        <v>8.3333333333333339</v>
      </c>
      <c r="J61" s="96">
        <v>3</v>
      </c>
      <c r="K61" s="96">
        <v>8</v>
      </c>
      <c r="L61" s="41">
        <f t="shared" si="109"/>
        <v>4.666666666666667</v>
      </c>
      <c r="M61" s="39">
        <f t="shared" si="136"/>
        <v>3.6</v>
      </c>
      <c r="N61" s="97">
        <v>3.5</v>
      </c>
      <c r="O61" s="113">
        <v>0</v>
      </c>
      <c r="P61" s="41">
        <f t="shared" si="110"/>
        <v>2.3333333333333335</v>
      </c>
      <c r="Q61" s="97">
        <v>4</v>
      </c>
      <c r="R61" s="113">
        <v>8.5</v>
      </c>
      <c r="S61" s="41">
        <f t="shared" si="114"/>
        <v>5.5</v>
      </c>
      <c r="T61" s="39">
        <f t="shared" si="137"/>
        <v>3.8333333333333335</v>
      </c>
      <c r="U61" s="117">
        <v>0</v>
      </c>
      <c r="V61" s="65">
        <f t="shared" si="115"/>
        <v>0</v>
      </c>
      <c r="W61" s="97">
        <v>3.5</v>
      </c>
      <c r="X61" s="41">
        <f t="shared" si="116"/>
        <v>3.5</v>
      </c>
      <c r="Y61" s="96">
        <v>8</v>
      </c>
      <c r="Z61" s="65">
        <f t="shared" si="117"/>
        <v>8</v>
      </c>
      <c r="AA61" s="46">
        <f t="shared" si="138"/>
        <v>1.5</v>
      </c>
      <c r="AB61" s="96">
        <v>1</v>
      </c>
      <c r="AC61" s="65">
        <f t="shared" ref="AC61" si="152">+AB61</f>
        <v>1</v>
      </c>
      <c r="AD61" s="98">
        <v>2</v>
      </c>
      <c r="AE61" s="65">
        <f t="shared" si="119"/>
        <v>2</v>
      </c>
      <c r="AF61" s="46">
        <f t="shared" si="112"/>
        <v>0</v>
      </c>
      <c r="AG61" s="99">
        <v>0</v>
      </c>
      <c r="AH61" s="65">
        <f t="shared" si="120"/>
        <v>0</v>
      </c>
      <c r="AI61" s="47">
        <f t="shared" si="140"/>
        <v>4.1228070175438605</v>
      </c>
      <c r="AJ61" s="39">
        <f t="shared" si="141"/>
        <v>0</v>
      </c>
      <c r="AK61" s="40">
        <v>0</v>
      </c>
      <c r="AL61" s="79">
        <v>0</v>
      </c>
      <c r="AM61" s="41">
        <f t="shared" si="121"/>
        <v>0</v>
      </c>
      <c r="AN61" s="43">
        <v>0</v>
      </c>
      <c r="AO61" s="81">
        <v>0</v>
      </c>
      <c r="AP61" s="41">
        <f t="shared" si="122"/>
        <v>0</v>
      </c>
      <c r="AQ61" s="39">
        <f t="shared" si="123"/>
        <v>0</v>
      </c>
      <c r="AR61" s="40">
        <v>0</v>
      </c>
      <c r="AS61" s="79">
        <v>0</v>
      </c>
      <c r="AT61" s="40">
        <f t="shared" si="124"/>
        <v>0</v>
      </c>
      <c r="AU61" s="42">
        <f t="shared" si="125"/>
        <v>0</v>
      </c>
      <c r="AV61" s="44">
        <v>0</v>
      </c>
      <c r="AW61" s="84">
        <v>0</v>
      </c>
      <c r="AX61" s="41">
        <f t="shared" si="126"/>
        <v>0</v>
      </c>
      <c r="AY61" s="39">
        <f t="shared" si="127"/>
        <v>0</v>
      </c>
      <c r="AZ61" s="45">
        <v>0</v>
      </c>
      <c r="BA61" s="39">
        <f t="shared" si="142"/>
        <v>0</v>
      </c>
      <c r="BB61" s="79">
        <v>0</v>
      </c>
      <c r="BC61" s="44">
        <f t="shared" si="128"/>
        <v>0</v>
      </c>
      <c r="BD61" s="84">
        <v>0</v>
      </c>
      <c r="BE61" s="40">
        <f t="shared" si="129"/>
        <v>0</v>
      </c>
      <c r="BF61" s="39">
        <f t="shared" si="130"/>
        <v>0</v>
      </c>
      <c r="BG61" s="112">
        <v>0</v>
      </c>
      <c r="BH61" s="101">
        <f t="shared" si="113"/>
        <v>0</v>
      </c>
      <c r="BI61" s="48">
        <f t="shared" si="143"/>
        <v>0</v>
      </c>
      <c r="BJ61" s="40">
        <f t="shared" si="144"/>
        <v>2.0614035087719302</v>
      </c>
      <c r="BK61" s="44" t="str">
        <f t="shared" si="150"/>
        <v>Ajourné</v>
      </c>
      <c r="BL61" s="57"/>
    </row>
    <row r="62" spans="1:64" ht="24.95" customHeight="1">
      <c r="A62" s="143">
        <v>48</v>
      </c>
      <c r="B62" s="119" t="s">
        <v>152</v>
      </c>
      <c r="C62" s="119" t="s">
        <v>153</v>
      </c>
      <c r="D62" s="119" t="s">
        <v>107</v>
      </c>
      <c r="E62" s="34" t="s">
        <v>59</v>
      </c>
      <c r="F62" s="39">
        <f t="shared" si="135"/>
        <v>9.1333333333333346</v>
      </c>
      <c r="G62" s="124">
        <v>8.5</v>
      </c>
      <c r="H62" s="94">
        <v>10</v>
      </c>
      <c r="I62" s="41">
        <f t="shared" si="108"/>
        <v>9</v>
      </c>
      <c r="J62" s="126">
        <v>10</v>
      </c>
      <c r="K62" s="96">
        <v>8</v>
      </c>
      <c r="L62" s="41">
        <f t="shared" si="109"/>
        <v>9.3333333333333339</v>
      </c>
      <c r="M62" s="39">
        <f t="shared" si="136"/>
        <v>7.9666666666666668</v>
      </c>
      <c r="N62" s="123">
        <v>9</v>
      </c>
      <c r="O62" s="113">
        <v>10.5</v>
      </c>
      <c r="P62" s="41">
        <f t="shared" si="110"/>
        <v>9.5</v>
      </c>
      <c r="Q62" s="97">
        <v>6</v>
      </c>
      <c r="R62" s="113">
        <v>5</v>
      </c>
      <c r="S62" s="41">
        <f t="shared" si="114"/>
        <v>5.666666666666667</v>
      </c>
      <c r="T62" s="39">
        <f t="shared" si="137"/>
        <v>9.5</v>
      </c>
      <c r="U62" s="117">
        <v>10.5</v>
      </c>
      <c r="V62" s="65">
        <f t="shared" si="115"/>
        <v>10.5</v>
      </c>
      <c r="W62" s="97">
        <v>5</v>
      </c>
      <c r="X62" s="41">
        <f t="shared" si="116"/>
        <v>5</v>
      </c>
      <c r="Y62" s="126">
        <v>13</v>
      </c>
      <c r="Z62" s="65">
        <f t="shared" si="117"/>
        <v>13</v>
      </c>
      <c r="AA62" s="46">
        <f t="shared" si="138"/>
        <v>5.75</v>
      </c>
      <c r="AB62" s="126">
        <v>4</v>
      </c>
      <c r="AC62" s="65">
        <f t="shared" ref="AC62" si="153">AB62</f>
        <v>4</v>
      </c>
      <c r="AD62" s="98">
        <v>7.5</v>
      </c>
      <c r="AE62" s="65">
        <f t="shared" si="119"/>
        <v>7.5</v>
      </c>
      <c r="AF62" s="46">
        <f t="shared" si="112"/>
        <v>8</v>
      </c>
      <c r="AG62" s="129">
        <v>8</v>
      </c>
      <c r="AH62" s="65">
        <f t="shared" si="120"/>
        <v>8</v>
      </c>
      <c r="AI62" s="47">
        <f t="shared" si="140"/>
        <v>8.526315789473685</v>
      </c>
      <c r="AJ62" s="39">
        <f t="shared" si="141"/>
        <v>8.6</v>
      </c>
      <c r="AK62" s="135">
        <v>12</v>
      </c>
      <c r="AL62" s="79">
        <v>9</v>
      </c>
      <c r="AM62" s="41">
        <f t="shared" si="121"/>
        <v>11</v>
      </c>
      <c r="AN62" s="136">
        <v>5</v>
      </c>
      <c r="AO62" s="81">
        <v>5</v>
      </c>
      <c r="AP62" s="41">
        <f t="shared" si="122"/>
        <v>5</v>
      </c>
      <c r="AQ62" s="39">
        <f t="shared" si="123"/>
        <v>9.6</v>
      </c>
      <c r="AR62" s="135">
        <v>12.5</v>
      </c>
      <c r="AS62" s="79">
        <v>8</v>
      </c>
      <c r="AT62" s="40">
        <f t="shared" si="124"/>
        <v>11</v>
      </c>
      <c r="AU62" s="42">
        <f t="shared" si="125"/>
        <v>5</v>
      </c>
      <c r="AV62" s="135">
        <v>8</v>
      </c>
      <c r="AW62" s="84">
        <v>6.5</v>
      </c>
      <c r="AX62" s="41">
        <f t="shared" si="126"/>
        <v>7.5</v>
      </c>
      <c r="AY62" s="39">
        <f t="shared" si="127"/>
        <v>12.5</v>
      </c>
      <c r="AZ62" s="45">
        <v>12.5</v>
      </c>
      <c r="BA62" s="39">
        <f t="shared" si="142"/>
        <v>9</v>
      </c>
      <c r="BB62" s="134">
        <v>13</v>
      </c>
      <c r="BC62" s="44">
        <f t="shared" si="128"/>
        <v>13</v>
      </c>
      <c r="BD62" s="134">
        <v>5</v>
      </c>
      <c r="BE62" s="40">
        <f t="shared" si="129"/>
        <v>5</v>
      </c>
      <c r="BF62" s="39">
        <f t="shared" si="130"/>
        <v>10</v>
      </c>
      <c r="BG62" s="137">
        <v>10</v>
      </c>
      <c r="BH62" s="101">
        <f t="shared" si="113"/>
        <v>10</v>
      </c>
      <c r="BI62" s="48">
        <f t="shared" si="143"/>
        <v>10.210526315789474</v>
      </c>
      <c r="BJ62" s="40">
        <f t="shared" si="144"/>
        <v>9.3684210526315788</v>
      </c>
      <c r="BK62" s="44" t="s">
        <v>251</v>
      </c>
      <c r="BL62" s="57" t="s">
        <v>200</v>
      </c>
    </row>
    <row r="63" spans="1:64" ht="24.95" customHeight="1">
      <c r="A63" s="35">
        <v>49</v>
      </c>
      <c r="B63" s="36">
        <v>123011729</v>
      </c>
      <c r="C63" s="36" t="s">
        <v>155</v>
      </c>
      <c r="D63" s="36" t="s">
        <v>114</v>
      </c>
      <c r="E63" s="34" t="s">
        <v>59</v>
      </c>
      <c r="F63" s="39">
        <f t="shared" si="135"/>
        <v>10.6</v>
      </c>
      <c r="G63" s="124">
        <v>10.5</v>
      </c>
      <c r="H63" s="94">
        <v>12</v>
      </c>
      <c r="I63" s="41">
        <f t="shared" si="108"/>
        <v>11</v>
      </c>
      <c r="J63" s="96">
        <v>10</v>
      </c>
      <c r="K63" s="96">
        <v>10</v>
      </c>
      <c r="L63" s="41">
        <f t="shared" si="109"/>
        <v>10</v>
      </c>
      <c r="M63" s="39">
        <f t="shared" si="136"/>
        <v>9.6666666666666661</v>
      </c>
      <c r="N63" s="123">
        <v>9.5</v>
      </c>
      <c r="O63" s="113">
        <v>10</v>
      </c>
      <c r="P63" s="41">
        <f t="shared" si="110"/>
        <v>9.6666666666666661</v>
      </c>
      <c r="Q63" s="97">
        <v>9</v>
      </c>
      <c r="R63" s="113">
        <v>11</v>
      </c>
      <c r="S63" s="41">
        <f t="shared" si="114"/>
        <v>9.6666666666666661</v>
      </c>
      <c r="T63" s="39">
        <f t="shared" si="137"/>
        <v>10.333333333333334</v>
      </c>
      <c r="U63" s="117">
        <v>11</v>
      </c>
      <c r="V63" s="65">
        <f t="shared" si="115"/>
        <v>11</v>
      </c>
      <c r="W63" s="123">
        <v>10</v>
      </c>
      <c r="X63" s="41">
        <f t="shared" si="116"/>
        <v>10</v>
      </c>
      <c r="Y63" s="96">
        <v>10</v>
      </c>
      <c r="Z63" s="65">
        <f t="shared" si="117"/>
        <v>10</v>
      </c>
      <c r="AA63" s="46">
        <f t="shared" si="138"/>
        <v>5.5</v>
      </c>
      <c r="AB63" s="126">
        <v>3</v>
      </c>
      <c r="AC63" s="65">
        <f t="shared" ref="AC63" si="154">AB63</f>
        <v>3</v>
      </c>
      <c r="AD63" s="128">
        <v>8</v>
      </c>
      <c r="AE63" s="65">
        <f t="shared" si="119"/>
        <v>8</v>
      </c>
      <c r="AF63" s="46">
        <f t="shared" si="112"/>
        <v>14</v>
      </c>
      <c r="AG63" s="99">
        <v>14</v>
      </c>
      <c r="AH63" s="65">
        <f t="shared" si="120"/>
        <v>14</v>
      </c>
      <c r="AI63" s="47">
        <f t="shared" si="140"/>
        <v>9.9122807017543852</v>
      </c>
      <c r="AJ63" s="39">
        <f t="shared" si="141"/>
        <v>7.8666666666666671</v>
      </c>
      <c r="AK63" s="40">
        <v>10</v>
      </c>
      <c r="AL63" s="79">
        <v>8</v>
      </c>
      <c r="AM63" s="41">
        <f t="shared" si="121"/>
        <v>9.3333333333333339</v>
      </c>
      <c r="AN63" s="43">
        <v>4</v>
      </c>
      <c r="AO63" s="81">
        <v>9</v>
      </c>
      <c r="AP63" s="41">
        <f t="shared" si="122"/>
        <v>5.666666666666667</v>
      </c>
      <c r="AQ63" s="39">
        <f t="shared" si="123"/>
        <v>9.1</v>
      </c>
      <c r="AR63" s="40">
        <v>7</v>
      </c>
      <c r="AS63" s="79">
        <v>11.5</v>
      </c>
      <c r="AT63" s="40">
        <f t="shared" si="124"/>
        <v>8.5</v>
      </c>
      <c r="AU63" s="42">
        <f t="shared" si="125"/>
        <v>0</v>
      </c>
      <c r="AV63" s="44">
        <v>10</v>
      </c>
      <c r="AW63" s="84">
        <v>10</v>
      </c>
      <c r="AX63" s="41">
        <f t="shared" si="126"/>
        <v>10</v>
      </c>
      <c r="AY63" s="39">
        <f t="shared" si="127"/>
        <v>13</v>
      </c>
      <c r="AZ63" s="45">
        <v>13</v>
      </c>
      <c r="BA63" s="39">
        <f t="shared" si="142"/>
        <v>11.125</v>
      </c>
      <c r="BB63" s="79">
        <v>10.5</v>
      </c>
      <c r="BC63" s="44">
        <f t="shared" si="128"/>
        <v>10.5</v>
      </c>
      <c r="BD63" s="84">
        <v>11.75</v>
      </c>
      <c r="BE63" s="40">
        <f t="shared" si="129"/>
        <v>11.75</v>
      </c>
      <c r="BF63" s="39">
        <f t="shared" si="130"/>
        <v>12</v>
      </c>
      <c r="BG63" s="112">
        <v>12</v>
      </c>
      <c r="BH63" s="101">
        <f t="shared" si="113"/>
        <v>12</v>
      </c>
      <c r="BI63" s="48">
        <f t="shared" si="143"/>
        <v>10.37280701754386</v>
      </c>
      <c r="BJ63" s="40">
        <f t="shared" si="144"/>
        <v>10.142543859649122</v>
      </c>
      <c r="BK63" s="44" t="str">
        <f t="shared" si="145"/>
        <v>Admis</v>
      </c>
      <c r="BL63" s="57"/>
    </row>
    <row r="64" spans="1:64" ht="24.95" customHeight="1">
      <c r="A64" s="35">
        <v>50</v>
      </c>
      <c r="B64" s="36">
        <v>123008489</v>
      </c>
      <c r="C64" s="36" t="s">
        <v>156</v>
      </c>
      <c r="D64" s="36" t="s">
        <v>115</v>
      </c>
      <c r="E64" s="34" t="s">
        <v>59</v>
      </c>
      <c r="F64" s="39">
        <f t="shared" si="135"/>
        <v>8</v>
      </c>
      <c r="G64" s="125">
        <v>8.5</v>
      </c>
      <c r="H64" s="94">
        <v>7</v>
      </c>
      <c r="I64" s="41">
        <f t="shared" si="108"/>
        <v>8</v>
      </c>
      <c r="J64" s="126">
        <v>7</v>
      </c>
      <c r="K64" s="96">
        <v>10</v>
      </c>
      <c r="L64" s="41">
        <f t="shared" si="109"/>
        <v>8</v>
      </c>
      <c r="M64" s="39">
        <f t="shared" si="136"/>
        <v>8.1999999999999993</v>
      </c>
      <c r="N64" s="123">
        <v>9</v>
      </c>
      <c r="O64" s="113">
        <v>9</v>
      </c>
      <c r="P64" s="41">
        <f t="shared" si="110"/>
        <v>9</v>
      </c>
      <c r="Q64" s="123">
        <v>8.5</v>
      </c>
      <c r="R64" s="113">
        <v>4</v>
      </c>
      <c r="S64" s="41">
        <f t="shared" si="114"/>
        <v>7</v>
      </c>
      <c r="T64" s="39">
        <f t="shared" si="137"/>
        <v>8.5</v>
      </c>
      <c r="U64" s="117">
        <v>10</v>
      </c>
      <c r="V64" s="65">
        <f t="shared" si="115"/>
        <v>10</v>
      </c>
      <c r="W64" s="123">
        <v>7</v>
      </c>
      <c r="X64" s="41">
        <f t="shared" si="116"/>
        <v>7</v>
      </c>
      <c r="Y64" s="96">
        <v>8.5</v>
      </c>
      <c r="Z64" s="65">
        <f t="shared" si="117"/>
        <v>8.5</v>
      </c>
      <c r="AA64" s="46">
        <f t="shared" si="138"/>
        <v>4.5</v>
      </c>
      <c r="AB64" s="96">
        <v>1</v>
      </c>
      <c r="AC64" s="65">
        <f t="shared" ref="AC64" si="155">+AB64</f>
        <v>1</v>
      </c>
      <c r="AD64" s="128">
        <v>8</v>
      </c>
      <c r="AE64" s="65">
        <f t="shared" si="119"/>
        <v>8</v>
      </c>
      <c r="AF64" s="46">
        <f t="shared" si="112"/>
        <v>14</v>
      </c>
      <c r="AG64" s="99">
        <v>14</v>
      </c>
      <c r="AH64" s="65">
        <f t="shared" si="120"/>
        <v>14</v>
      </c>
      <c r="AI64" s="47">
        <f t="shared" si="140"/>
        <v>8.1578947368421044</v>
      </c>
      <c r="AJ64" s="39">
        <f t="shared" si="141"/>
        <v>11.066666666666666</v>
      </c>
      <c r="AK64" s="135">
        <v>12</v>
      </c>
      <c r="AL64" s="79">
        <v>8</v>
      </c>
      <c r="AM64" s="41">
        <f t="shared" si="121"/>
        <v>10.666666666666666</v>
      </c>
      <c r="AN64" s="136">
        <v>14</v>
      </c>
      <c r="AO64" s="81">
        <v>7</v>
      </c>
      <c r="AP64" s="41">
        <f t="shared" si="122"/>
        <v>11.666666666666666</v>
      </c>
      <c r="AQ64" s="39">
        <f t="shared" si="123"/>
        <v>10.366666666666665</v>
      </c>
      <c r="AR64" s="135">
        <v>11.5</v>
      </c>
      <c r="AS64" s="79">
        <v>8.5</v>
      </c>
      <c r="AT64" s="40">
        <f t="shared" si="124"/>
        <v>10.5</v>
      </c>
      <c r="AU64" s="42">
        <f t="shared" si="125"/>
        <v>5</v>
      </c>
      <c r="AV64" s="135">
        <v>12</v>
      </c>
      <c r="AW64" s="84">
        <v>6.5</v>
      </c>
      <c r="AX64" s="41">
        <f t="shared" si="126"/>
        <v>10.166666666666666</v>
      </c>
      <c r="AY64" s="39">
        <f t="shared" si="127"/>
        <v>11</v>
      </c>
      <c r="AZ64" s="45">
        <v>11</v>
      </c>
      <c r="BA64" s="39">
        <f t="shared" si="142"/>
        <v>7.5</v>
      </c>
      <c r="BB64" s="134">
        <v>10</v>
      </c>
      <c r="BC64" s="44">
        <f t="shared" si="128"/>
        <v>10</v>
      </c>
      <c r="BD64" s="84">
        <v>5</v>
      </c>
      <c r="BE64" s="40">
        <f t="shared" si="129"/>
        <v>5</v>
      </c>
      <c r="BF64" s="39">
        <f t="shared" si="130"/>
        <v>14.5</v>
      </c>
      <c r="BG64" s="137">
        <v>14.5</v>
      </c>
      <c r="BH64" s="101">
        <f t="shared" si="113"/>
        <v>14.5</v>
      </c>
      <c r="BI64" s="48">
        <f t="shared" si="143"/>
        <v>10.666666666666666</v>
      </c>
      <c r="BJ64" s="40">
        <f t="shared" si="144"/>
        <v>9.4122807017543852</v>
      </c>
      <c r="BK64" s="44" t="str">
        <f t="shared" ref="BK64:BK65" si="156">IF(BJ64&gt;=10,"Admis","Ajourné")</f>
        <v>Ajourné</v>
      </c>
      <c r="BL64" s="57"/>
    </row>
    <row r="65" spans="1:64" ht="24.95" customHeight="1">
      <c r="A65" s="35">
        <v>51</v>
      </c>
      <c r="B65" s="36">
        <v>123001073</v>
      </c>
      <c r="C65" s="36" t="s">
        <v>157</v>
      </c>
      <c r="D65" s="36" t="s">
        <v>158</v>
      </c>
      <c r="E65" s="34" t="s">
        <v>59</v>
      </c>
      <c r="F65" s="39">
        <f t="shared" si="135"/>
        <v>8.5333333333333332</v>
      </c>
      <c r="G65" s="95">
        <v>8</v>
      </c>
      <c r="H65" s="94">
        <v>12</v>
      </c>
      <c r="I65" s="41">
        <f t="shared" si="108"/>
        <v>9.3333333333333339</v>
      </c>
      <c r="J65" s="126">
        <v>6</v>
      </c>
      <c r="K65" s="96">
        <v>10</v>
      </c>
      <c r="L65" s="41">
        <f t="shared" si="109"/>
        <v>7.333333333333333</v>
      </c>
      <c r="M65" s="39">
        <f t="shared" si="136"/>
        <v>8.1999999999999993</v>
      </c>
      <c r="N65" s="123">
        <v>8</v>
      </c>
      <c r="O65" s="113">
        <v>8</v>
      </c>
      <c r="P65" s="41">
        <f t="shared" si="110"/>
        <v>8</v>
      </c>
      <c r="Q65" s="123">
        <v>8</v>
      </c>
      <c r="R65" s="113">
        <v>9.5</v>
      </c>
      <c r="S65" s="41">
        <f t="shared" si="114"/>
        <v>8.5</v>
      </c>
      <c r="T65" s="39">
        <f t="shared" si="137"/>
        <v>11</v>
      </c>
      <c r="U65" s="117">
        <v>12</v>
      </c>
      <c r="V65" s="65">
        <f t="shared" si="115"/>
        <v>12</v>
      </c>
      <c r="W65" s="123">
        <v>10</v>
      </c>
      <c r="X65" s="41">
        <f t="shared" si="116"/>
        <v>10</v>
      </c>
      <c r="Y65" s="96">
        <v>11</v>
      </c>
      <c r="Z65" s="65">
        <f t="shared" si="117"/>
        <v>11</v>
      </c>
      <c r="AA65" s="46">
        <f t="shared" si="138"/>
        <v>6</v>
      </c>
      <c r="AB65" s="96">
        <v>2</v>
      </c>
      <c r="AC65" s="65">
        <f t="shared" ref="AC65" si="157">AB65</f>
        <v>2</v>
      </c>
      <c r="AD65" s="128">
        <v>10</v>
      </c>
      <c r="AE65" s="65">
        <f t="shared" si="119"/>
        <v>10</v>
      </c>
      <c r="AF65" s="46">
        <f t="shared" si="112"/>
        <v>13</v>
      </c>
      <c r="AG65" s="99">
        <v>13</v>
      </c>
      <c r="AH65" s="65">
        <f t="shared" si="120"/>
        <v>13</v>
      </c>
      <c r="AI65" s="47">
        <f t="shared" si="140"/>
        <v>9.192982456140351</v>
      </c>
      <c r="AJ65" s="39">
        <f t="shared" si="141"/>
        <v>7.8666666666666671</v>
      </c>
      <c r="AK65" s="40">
        <v>11</v>
      </c>
      <c r="AL65" s="79">
        <v>10</v>
      </c>
      <c r="AM65" s="41">
        <f t="shared" si="121"/>
        <v>10.666666666666666</v>
      </c>
      <c r="AN65" s="43">
        <v>1</v>
      </c>
      <c r="AO65" s="81">
        <v>9</v>
      </c>
      <c r="AP65" s="41">
        <f t="shared" si="122"/>
        <v>3.6666666666666665</v>
      </c>
      <c r="AQ65" s="39">
        <f t="shared" si="123"/>
        <v>9.6666666666666661</v>
      </c>
      <c r="AR65" s="40">
        <v>9</v>
      </c>
      <c r="AS65" s="79">
        <v>10</v>
      </c>
      <c r="AT65" s="40">
        <f t="shared" si="124"/>
        <v>9.3333333333333339</v>
      </c>
      <c r="AU65" s="42">
        <f t="shared" si="125"/>
        <v>0</v>
      </c>
      <c r="AV65" s="44">
        <v>10</v>
      </c>
      <c r="AW65" s="84">
        <v>10.5</v>
      </c>
      <c r="AX65" s="41">
        <f t="shared" si="126"/>
        <v>10.166666666666666</v>
      </c>
      <c r="AY65" s="39">
        <f t="shared" si="127"/>
        <v>13</v>
      </c>
      <c r="AZ65" s="45">
        <v>13</v>
      </c>
      <c r="BA65" s="39">
        <f t="shared" si="142"/>
        <v>10.75</v>
      </c>
      <c r="BB65" s="79">
        <v>11.5</v>
      </c>
      <c r="BC65" s="44">
        <f t="shared" si="128"/>
        <v>11.5</v>
      </c>
      <c r="BD65" s="84">
        <v>10</v>
      </c>
      <c r="BE65" s="40">
        <f t="shared" si="129"/>
        <v>10</v>
      </c>
      <c r="BF65" s="39">
        <f t="shared" si="130"/>
        <v>10.5</v>
      </c>
      <c r="BG65" s="112">
        <v>10.5</v>
      </c>
      <c r="BH65" s="101">
        <f t="shared" si="113"/>
        <v>10.5</v>
      </c>
      <c r="BI65" s="48">
        <f t="shared" si="143"/>
        <v>10.403508771929824</v>
      </c>
      <c r="BJ65" s="40">
        <f t="shared" si="144"/>
        <v>9.7982456140350873</v>
      </c>
      <c r="BK65" s="44" t="str">
        <f t="shared" si="156"/>
        <v>Ajourné</v>
      </c>
      <c r="BL65" s="57"/>
    </row>
    <row r="66" spans="1:64" ht="24.95" customHeight="1">
      <c r="A66" s="35">
        <v>52</v>
      </c>
      <c r="B66" s="36">
        <v>123013066</v>
      </c>
      <c r="C66" s="36" t="s">
        <v>159</v>
      </c>
      <c r="D66" s="36" t="s">
        <v>160</v>
      </c>
      <c r="E66" s="34" t="s">
        <v>60</v>
      </c>
      <c r="F66" s="39">
        <f t="shared" si="135"/>
        <v>10.266666666666666</v>
      </c>
      <c r="G66" s="124">
        <v>10</v>
      </c>
      <c r="H66" s="94">
        <v>12</v>
      </c>
      <c r="I66" s="41">
        <f t="shared" si="108"/>
        <v>10.666666666666666</v>
      </c>
      <c r="J66" s="126">
        <v>10</v>
      </c>
      <c r="K66" s="96">
        <v>9</v>
      </c>
      <c r="L66" s="41">
        <f t="shared" si="109"/>
        <v>9.6666666666666661</v>
      </c>
      <c r="M66" s="39">
        <f t="shared" si="136"/>
        <v>10.233333333333334</v>
      </c>
      <c r="N66" s="123">
        <v>9.5</v>
      </c>
      <c r="O66" s="113">
        <v>11.5</v>
      </c>
      <c r="P66" s="41">
        <f t="shared" si="110"/>
        <v>10.166666666666666</v>
      </c>
      <c r="Q66" s="97">
        <v>12.5</v>
      </c>
      <c r="R66" s="113">
        <v>6</v>
      </c>
      <c r="S66" s="41">
        <f t="shared" si="114"/>
        <v>10.333333333333334</v>
      </c>
      <c r="T66" s="39">
        <f t="shared" si="137"/>
        <v>11</v>
      </c>
      <c r="U66" s="117">
        <v>11</v>
      </c>
      <c r="V66" s="65">
        <f t="shared" si="115"/>
        <v>11</v>
      </c>
      <c r="W66" s="123">
        <v>9</v>
      </c>
      <c r="X66" s="41">
        <f t="shared" si="116"/>
        <v>9</v>
      </c>
      <c r="Y66" s="96">
        <v>13</v>
      </c>
      <c r="Z66" s="65">
        <f t="shared" si="117"/>
        <v>13</v>
      </c>
      <c r="AA66" s="46">
        <f t="shared" si="138"/>
        <v>7.5</v>
      </c>
      <c r="AB66" s="96">
        <v>5</v>
      </c>
      <c r="AC66" s="65">
        <f t="shared" ref="AC66" si="158">+AB66</f>
        <v>5</v>
      </c>
      <c r="AD66" s="128">
        <v>10</v>
      </c>
      <c r="AE66" s="65">
        <f t="shared" si="119"/>
        <v>10</v>
      </c>
      <c r="AF66" s="46">
        <f t="shared" si="112"/>
        <v>13</v>
      </c>
      <c r="AG66" s="99">
        <v>13</v>
      </c>
      <c r="AH66" s="65">
        <f t="shared" si="120"/>
        <v>13</v>
      </c>
      <c r="AI66" s="47">
        <f t="shared" si="140"/>
        <v>10.342105263157896</v>
      </c>
      <c r="AJ66" s="39">
        <f t="shared" si="141"/>
        <v>8.9333333333333336</v>
      </c>
      <c r="AK66" s="40">
        <v>6</v>
      </c>
      <c r="AL66" s="79">
        <v>10</v>
      </c>
      <c r="AM66" s="41">
        <f t="shared" si="121"/>
        <v>7.333333333333333</v>
      </c>
      <c r="AN66" s="43">
        <v>13</v>
      </c>
      <c r="AO66" s="81">
        <v>8</v>
      </c>
      <c r="AP66" s="41">
        <f t="shared" si="122"/>
        <v>11.333333333333334</v>
      </c>
      <c r="AQ66" s="39">
        <f t="shared" si="123"/>
        <v>10.666666666666666</v>
      </c>
      <c r="AR66" s="40">
        <v>12.5</v>
      </c>
      <c r="AS66" s="79">
        <v>10</v>
      </c>
      <c r="AT66" s="40">
        <f t="shared" si="124"/>
        <v>11.666666666666666</v>
      </c>
      <c r="AU66" s="42">
        <f t="shared" si="125"/>
        <v>5</v>
      </c>
      <c r="AV66" s="44">
        <v>8.5</v>
      </c>
      <c r="AW66" s="84">
        <v>10.5</v>
      </c>
      <c r="AX66" s="41">
        <f t="shared" si="126"/>
        <v>9.1666666666666661</v>
      </c>
      <c r="AY66" s="39">
        <f t="shared" si="127"/>
        <v>13</v>
      </c>
      <c r="AZ66" s="45">
        <v>13</v>
      </c>
      <c r="BA66" s="39">
        <f t="shared" si="142"/>
        <v>10.75</v>
      </c>
      <c r="BB66" s="79">
        <v>11</v>
      </c>
      <c r="BC66" s="44">
        <f t="shared" si="128"/>
        <v>11</v>
      </c>
      <c r="BD66" s="84">
        <v>10.5</v>
      </c>
      <c r="BE66" s="40">
        <f t="shared" si="129"/>
        <v>10.5</v>
      </c>
      <c r="BF66" s="39">
        <f t="shared" si="130"/>
        <v>14.5</v>
      </c>
      <c r="BG66" s="112">
        <v>14.5</v>
      </c>
      <c r="BH66" s="101">
        <f t="shared" si="113"/>
        <v>14.5</v>
      </c>
      <c r="BI66" s="48">
        <f t="shared" si="143"/>
        <v>11.157894736842104</v>
      </c>
      <c r="BJ66" s="40">
        <f t="shared" si="144"/>
        <v>10.75</v>
      </c>
      <c r="BK66" s="44" t="str">
        <f t="shared" si="145"/>
        <v>Admis</v>
      </c>
      <c r="BL66" s="57"/>
    </row>
    <row r="67" spans="1:64" ht="24.95" customHeight="1">
      <c r="A67" s="143">
        <v>53</v>
      </c>
      <c r="B67" s="119">
        <v>1333015879</v>
      </c>
      <c r="C67" s="119" t="s">
        <v>161</v>
      </c>
      <c r="D67" s="119" t="s">
        <v>63</v>
      </c>
      <c r="E67" s="34" t="s">
        <v>60</v>
      </c>
      <c r="F67" s="39">
        <f t="shared" si="135"/>
        <v>7.666666666666667</v>
      </c>
      <c r="G67" s="124">
        <v>9</v>
      </c>
      <c r="H67" s="94">
        <v>7</v>
      </c>
      <c r="I67" s="41">
        <f t="shared" si="108"/>
        <v>8.3333333333333339</v>
      </c>
      <c r="J67" s="126">
        <v>5</v>
      </c>
      <c r="K67" s="96">
        <v>10</v>
      </c>
      <c r="L67" s="41">
        <f t="shared" si="109"/>
        <v>6.666666666666667</v>
      </c>
      <c r="M67" s="39">
        <f t="shared" si="136"/>
        <v>10.1</v>
      </c>
      <c r="N67" s="97">
        <v>10</v>
      </c>
      <c r="O67" s="113">
        <v>10.5</v>
      </c>
      <c r="P67" s="41">
        <f t="shared" si="110"/>
        <v>10.166666666666666</v>
      </c>
      <c r="Q67" s="123">
        <v>14</v>
      </c>
      <c r="R67" s="113">
        <v>2</v>
      </c>
      <c r="S67" s="41">
        <f t="shared" si="114"/>
        <v>10</v>
      </c>
      <c r="T67" s="39">
        <f t="shared" si="137"/>
        <v>11.5</v>
      </c>
      <c r="U67" s="117">
        <v>11</v>
      </c>
      <c r="V67" s="65">
        <f t="shared" si="115"/>
        <v>11</v>
      </c>
      <c r="W67" s="123">
        <v>13</v>
      </c>
      <c r="X67" s="41">
        <f t="shared" si="116"/>
        <v>13</v>
      </c>
      <c r="Y67" s="96">
        <v>10.5</v>
      </c>
      <c r="Z67" s="65">
        <f t="shared" si="117"/>
        <v>10.5</v>
      </c>
      <c r="AA67" s="46">
        <f t="shared" si="138"/>
        <v>8</v>
      </c>
      <c r="AB67" s="126">
        <v>5</v>
      </c>
      <c r="AC67" s="65">
        <f t="shared" ref="AC67" si="159">+AB67</f>
        <v>5</v>
      </c>
      <c r="AD67" s="128">
        <v>11</v>
      </c>
      <c r="AE67" s="65">
        <f t="shared" si="119"/>
        <v>11</v>
      </c>
      <c r="AF67" s="46">
        <f t="shared" si="112"/>
        <v>13</v>
      </c>
      <c r="AG67" s="99">
        <v>13</v>
      </c>
      <c r="AH67" s="65">
        <f t="shared" si="120"/>
        <v>13</v>
      </c>
      <c r="AI67" s="47">
        <f t="shared" si="140"/>
        <v>9.8333333333333339</v>
      </c>
      <c r="AJ67" s="39">
        <f t="shared" si="141"/>
        <v>9.8000000000000007</v>
      </c>
      <c r="AK67" s="40">
        <v>11</v>
      </c>
      <c r="AL67" s="79">
        <v>9</v>
      </c>
      <c r="AM67" s="41">
        <f t="shared" si="121"/>
        <v>10.333333333333334</v>
      </c>
      <c r="AN67" s="136">
        <v>12</v>
      </c>
      <c r="AO67" s="81">
        <v>3</v>
      </c>
      <c r="AP67" s="41">
        <f t="shared" si="122"/>
        <v>9</v>
      </c>
      <c r="AQ67" s="39">
        <f t="shared" si="123"/>
        <v>9.8000000000000007</v>
      </c>
      <c r="AR67" s="40">
        <v>10</v>
      </c>
      <c r="AS67" s="79">
        <v>9</v>
      </c>
      <c r="AT67" s="40">
        <f t="shared" si="124"/>
        <v>9.6666666666666661</v>
      </c>
      <c r="AU67" s="42">
        <f t="shared" si="125"/>
        <v>0</v>
      </c>
      <c r="AV67" s="44">
        <v>10</v>
      </c>
      <c r="AW67" s="84">
        <v>10</v>
      </c>
      <c r="AX67" s="41">
        <f t="shared" si="126"/>
        <v>10</v>
      </c>
      <c r="AY67" s="39">
        <f t="shared" si="127"/>
        <v>11</v>
      </c>
      <c r="AZ67" s="45">
        <v>11</v>
      </c>
      <c r="BA67" s="39">
        <f t="shared" si="142"/>
        <v>11.75</v>
      </c>
      <c r="BB67" s="79">
        <v>11.5</v>
      </c>
      <c r="BC67" s="44">
        <f t="shared" si="128"/>
        <v>11.5</v>
      </c>
      <c r="BD67" s="134">
        <v>12</v>
      </c>
      <c r="BE67" s="40">
        <f t="shared" si="129"/>
        <v>12</v>
      </c>
      <c r="BF67" s="39">
        <f t="shared" si="130"/>
        <v>16</v>
      </c>
      <c r="BG67" s="112">
        <v>16</v>
      </c>
      <c r="BH67" s="101">
        <f t="shared" si="113"/>
        <v>16</v>
      </c>
      <c r="BI67" s="48">
        <f t="shared" si="143"/>
        <v>10.710526315789474</v>
      </c>
      <c r="BJ67" s="40">
        <f t="shared" si="144"/>
        <v>10.271929824561404</v>
      </c>
      <c r="BK67" s="44" t="s">
        <v>251</v>
      </c>
      <c r="BL67" s="57" t="s">
        <v>200</v>
      </c>
    </row>
    <row r="68" spans="1:64" ht="24.95" customHeight="1">
      <c r="A68" s="35">
        <v>54</v>
      </c>
      <c r="B68" s="36" t="s">
        <v>162</v>
      </c>
      <c r="C68" s="36" t="s">
        <v>163</v>
      </c>
      <c r="D68" s="36" t="s">
        <v>42</v>
      </c>
      <c r="E68" s="34" t="s">
        <v>60</v>
      </c>
      <c r="F68" s="39">
        <f t="shared" si="135"/>
        <v>9.3333333333333339</v>
      </c>
      <c r="G68" s="124">
        <v>8.5</v>
      </c>
      <c r="H68" s="94">
        <v>11</v>
      </c>
      <c r="I68" s="41">
        <f t="shared" si="108"/>
        <v>9.3333333333333339</v>
      </c>
      <c r="J68" s="126">
        <v>8.5</v>
      </c>
      <c r="K68" s="96">
        <v>11</v>
      </c>
      <c r="L68" s="41">
        <f t="shared" si="109"/>
        <v>9.3333333333333339</v>
      </c>
      <c r="M68" s="39">
        <f t="shared" si="136"/>
        <v>7.9</v>
      </c>
      <c r="N68" s="123">
        <v>9.5</v>
      </c>
      <c r="O68" s="113">
        <v>6.5</v>
      </c>
      <c r="P68" s="41">
        <f t="shared" si="110"/>
        <v>8.5</v>
      </c>
      <c r="Q68" s="123">
        <v>8.5</v>
      </c>
      <c r="R68" s="113">
        <v>4</v>
      </c>
      <c r="S68" s="41">
        <f t="shared" si="114"/>
        <v>7</v>
      </c>
      <c r="T68" s="39">
        <f t="shared" si="137"/>
        <v>11.166666666666666</v>
      </c>
      <c r="U68" s="117">
        <v>13</v>
      </c>
      <c r="V68" s="65">
        <f t="shared" si="115"/>
        <v>13</v>
      </c>
      <c r="W68" s="123">
        <v>10</v>
      </c>
      <c r="X68" s="41">
        <f t="shared" si="116"/>
        <v>10</v>
      </c>
      <c r="Y68" s="96">
        <v>10.5</v>
      </c>
      <c r="Z68" s="65">
        <f t="shared" si="117"/>
        <v>10.5</v>
      </c>
      <c r="AA68" s="46">
        <f t="shared" si="138"/>
        <v>7</v>
      </c>
      <c r="AB68" s="96">
        <v>2</v>
      </c>
      <c r="AC68" s="65">
        <f t="shared" ref="AC68" si="160">AB68</f>
        <v>2</v>
      </c>
      <c r="AD68" s="128">
        <v>12</v>
      </c>
      <c r="AE68" s="65">
        <f t="shared" si="119"/>
        <v>12</v>
      </c>
      <c r="AF68" s="46">
        <f t="shared" si="112"/>
        <v>13</v>
      </c>
      <c r="AG68" s="99">
        <v>13</v>
      </c>
      <c r="AH68" s="65">
        <f t="shared" si="120"/>
        <v>13</v>
      </c>
      <c r="AI68" s="47">
        <f t="shared" si="140"/>
        <v>9.4824561403508785</v>
      </c>
      <c r="AJ68" s="39">
        <f t="shared" si="141"/>
        <v>10.5</v>
      </c>
      <c r="AK68" s="40">
        <v>12</v>
      </c>
      <c r="AL68" s="79">
        <v>8.5</v>
      </c>
      <c r="AM68" s="41">
        <f t="shared" si="121"/>
        <v>10.833333333333334</v>
      </c>
      <c r="AN68" s="136">
        <v>14</v>
      </c>
      <c r="AO68" s="81">
        <v>2</v>
      </c>
      <c r="AP68" s="41">
        <f t="shared" si="122"/>
        <v>10</v>
      </c>
      <c r="AQ68" s="39">
        <f t="shared" si="123"/>
        <v>10.366666666666665</v>
      </c>
      <c r="AR68" s="135">
        <v>8.5</v>
      </c>
      <c r="AS68" s="79">
        <v>10.5</v>
      </c>
      <c r="AT68" s="40">
        <f t="shared" si="124"/>
        <v>9.1666666666666661</v>
      </c>
      <c r="AU68" s="42">
        <f t="shared" si="125"/>
        <v>0</v>
      </c>
      <c r="AV68" s="135">
        <v>11</v>
      </c>
      <c r="AW68" s="84">
        <v>14.5</v>
      </c>
      <c r="AX68" s="41">
        <f t="shared" si="126"/>
        <v>12.166666666666666</v>
      </c>
      <c r="AY68" s="39">
        <f t="shared" si="127"/>
        <v>12.5</v>
      </c>
      <c r="AZ68" s="45">
        <v>12.5</v>
      </c>
      <c r="BA68" s="39">
        <f t="shared" si="142"/>
        <v>8.25</v>
      </c>
      <c r="BB68" s="134">
        <v>10.5</v>
      </c>
      <c r="BC68" s="44">
        <f t="shared" si="128"/>
        <v>10.5</v>
      </c>
      <c r="BD68" s="84">
        <v>6</v>
      </c>
      <c r="BE68" s="40">
        <f t="shared" si="129"/>
        <v>6</v>
      </c>
      <c r="BF68" s="39">
        <f t="shared" si="130"/>
        <v>12</v>
      </c>
      <c r="BG68" s="112">
        <v>12</v>
      </c>
      <c r="BH68" s="101">
        <f t="shared" si="113"/>
        <v>12</v>
      </c>
      <c r="BI68" s="48">
        <f t="shared" si="143"/>
        <v>10.938596491228068</v>
      </c>
      <c r="BJ68" s="40">
        <f t="shared" si="144"/>
        <v>10.210526315789474</v>
      </c>
      <c r="BK68" s="44" t="str">
        <f t="shared" si="145"/>
        <v>Admis</v>
      </c>
      <c r="BL68" s="57"/>
    </row>
    <row r="69" spans="1:64" ht="24.95" customHeight="1">
      <c r="A69" s="143">
        <v>55</v>
      </c>
      <c r="B69" s="119">
        <v>1333008468</v>
      </c>
      <c r="C69" s="119" t="s">
        <v>164</v>
      </c>
      <c r="D69" s="119" t="s">
        <v>165</v>
      </c>
      <c r="E69" s="34" t="s">
        <v>60</v>
      </c>
      <c r="F69" s="39">
        <f t="shared" si="135"/>
        <v>8.6</v>
      </c>
      <c r="G69" s="124">
        <v>10</v>
      </c>
      <c r="H69" s="94">
        <v>13</v>
      </c>
      <c r="I69" s="41">
        <f t="shared" si="108"/>
        <v>11</v>
      </c>
      <c r="J69" s="96">
        <v>3</v>
      </c>
      <c r="K69" s="96">
        <v>9</v>
      </c>
      <c r="L69" s="41">
        <f t="shared" si="109"/>
        <v>5</v>
      </c>
      <c r="M69" s="39">
        <f t="shared" si="136"/>
        <v>9.6999999999999993</v>
      </c>
      <c r="N69" s="123">
        <v>9</v>
      </c>
      <c r="O69" s="113">
        <v>14.5</v>
      </c>
      <c r="P69" s="41">
        <f t="shared" si="110"/>
        <v>10.833333333333334</v>
      </c>
      <c r="Q69" s="97">
        <v>7</v>
      </c>
      <c r="R69" s="113">
        <v>10</v>
      </c>
      <c r="S69" s="41">
        <f t="shared" si="114"/>
        <v>8</v>
      </c>
      <c r="T69" s="39">
        <f t="shared" si="137"/>
        <v>10.166666666666666</v>
      </c>
      <c r="U69" s="117">
        <v>11.5</v>
      </c>
      <c r="V69" s="65">
        <f t="shared" si="115"/>
        <v>11.5</v>
      </c>
      <c r="W69" s="97">
        <v>8.5</v>
      </c>
      <c r="X69" s="41">
        <f t="shared" si="116"/>
        <v>8.5</v>
      </c>
      <c r="Y69" s="96">
        <v>10.5</v>
      </c>
      <c r="Z69" s="65">
        <f t="shared" si="117"/>
        <v>10.5</v>
      </c>
      <c r="AA69" s="46">
        <f t="shared" si="138"/>
        <v>6.25</v>
      </c>
      <c r="AB69" s="96">
        <v>5</v>
      </c>
      <c r="AC69" s="65">
        <f t="shared" ref="AC69" si="161">+AB69</f>
        <v>5</v>
      </c>
      <c r="AD69" s="98">
        <v>7.5</v>
      </c>
      <c r="AE69" s="65">
        <f t="shared" si="119"/>
        <v>7.5</v>
      </c>
      <c r="AF69" s="46">
        <f t="shared" si="112"/>
        <v>15</v>
      </c>
      <c r="AG69" s="99">
        <v>15</v>
      </c>
      <c r="AH69" s="65">
        <f t="shared" si="120"/>
        <v>15</v>
      </c>
      <c r="AI69" s="47">
        <f t="shared" si="140"/>
        <v>9.473684210526315</v>
      </c>
      <c r="AJ69" s="39">
        <f t="shared" si="141"/>
        <v>11</v>
      </c>
      <c r="AK69" s="40">
        <v>12</v>
      </c>
      <c r="AL69" s="79">
        <v>11</v>
      </c>
      <c r="AM69" s="41">
        <f t="shared" si="121"/>
        <v>11.666666666666666</v>
      </c>
      <c r="AN69" s="43">
        <v>9.5</v>
      </c>
      <c r="AO69" s="81">
        <v>11</v>
      </c>
      <c r="AP69" s="41">
        <f t="shared" si="122"/>
        <v>10</v>
      </c>
      <c r="AQ69" s="39">
        <f t="shared" si="123"/>
        <v>11.166666666666666</v>
      </c>
      <c r="AR69" s="40">
        <v>11</v>
      </c>
      <c r="AS69" s="79">
        <v>11.5</v>
      </c>
      <c r="AT69" s="40">
        <f t="shared" si="124"/>
        <v>11.166666666666666</v>
      </c>
      <c r="AU69" s="42">
        <f t="shared" si="125"/>
        <v>5</v>
      </c>
      <c r="AV69" s="44">
        <v>10</v>
      </c>
      <c r="AW69" s="84">
        <v>13.5</v>
      </c>
      <c r="AX69" s="41">
        <f t="shared" si="126"/>
        <v>11.166666666666666</v>
      </c>
      <c r="AY69" s="39">
        <f t="shared" si="127"/>
        <v>12</v>
      </c>
      <c r="AZ69" s="141">
        <v>12</v>
      </c>
      <c r="BA69" s="39">
        <f t="shared" si="142"/>
        <v>9.25</v>
      </c>
      <c r="BB69" s="79">
        <v>8.5</v>
      </c>
      <c r="BC69" s="44">
        <f t="shared" si="128"/>
        <v>8.5</v>
      </c>
      <c r="BD69" s="84">
        <v>10</v>
      </c>
      <c r="BE69" s="40">
        <f t="shared" si="129"/>
        <v>10</v>
      </c>
      <c r="BF69" s="39">
        <f t="shared" si="130"/>
        <v>9</v>
      </c>
      <c r="BG69" s="112">
        <v>9</v>
      </c>
      <c r="BH69" s="101">
        <f t="shared" si="113"/>
        <v>9</v>
      </c>
      <c r="BI69" s="48">
        <f t="shared" si="143"/>
        <v>11.07017543859649</v>
      </c>
      <c r="BJ69" s="40">
        <f t="shared" si="144"/>
        <v>10.271929824561402</v>
      </c>
      <c r="BK69" s="44" t="str">
        <f t="shared" ref="BK69" si="162">IF(BJ69&gt;=10,"Admis","Ajourné")</f>
        <v>Admis</v>
      </c>
      <c r="BL69" s="57"/>
    </row>
    <row r="70" spans="1:64" ht="24.95" customHeight="1">
      <c r="A70" s="143">
        <v>56</v>
      </c>
      <c r="B70" s="119">
        <v>1333017285</v>
      </c>
      <c r="C70" s="119" t="s">
        <v>166</v>
      </c>
      <c r="D70" s="119" t="s">
        <v>167</v>
      </c>
      <c r="E70" s="34" t="s">
        <v>60</v>
      </c>
      <c r="F70" s="39">
        <f t="shared" si="135"/>
        <v>8.1999999999999993</v>
      </c>
      <c r="G70" s="124">
        <v>7.5</v>
      </c>
      <c r="H70" s="94">
        <v>10</v>
      </c>
      <c r="I70" s="41">
        <f t="shared" si="108"/>
        <v>8.3333333333333339</v>
      </c>
      <c r="J70" s="96">
        <v>7.5</v>
      </c>
      <c r="K70" s="96">
        <v>9</v>
      </c>
      <c r="L70" s="41">
        <f t="shared" si="109"/>
        <v>8</v>
      </c>
      <c r="M70" s="39">
        <f t="shared" si="136"/>
        <v>11.766666666666666</v>
      </c>
      <c r="N70" s="97">
        <v>13.5</v>
      </c>
      <c r="O70" s="113">
        <v>13.5</v>
      </c>
      <c r="P70" s="41">
        <f t="shared" si="110"/>
        <v>13.5</v>
      </c>
      <c r="Q70" s="97">
        <v>12.5</v>
      </c>
      <c r="R70" s="113">
        <v>2.5</v>
      </c>
      <c r="S70" s="41">
        <f t="shared" si="114"/>
        <v>9.1666666666666661</v>
      </c>
      <c r="T70" s="39">
        <f t="shared" si="137"/>
        <v>9.8333333333333339</v>
      </c>
      <c r="U70" s="117">
        <v>10</v>
      </c>
      <c r="V70" s="65">
        <f t="shared" si="115"/>
        <v>10</v>
      </c>
      <c r="W70" s="123">
        <v>8</v>
      </c>
      <c r="X70" s="41">
        <f t="shared" si="116"/>
        <v>8</v>
      </c>
      <c r="Y70" s="126">
        <v>11.5</v>
      </c>
      <c r="Z70" s="65">
        <f t="shared" si="117"/>
        <v>11.5</v>
      </c>
      <c r="AA70" s="46">
        <f t="shared" si="138"/>
        <v>10</v>
      </c>
      <c r="AB70" s="96">
        <v>5</v>
      </c>
      <c r="AC70" s="65">
        <f t="shared" ref="AC70" si="163">AB70</f>
        <v>5</v>
      </c>
      <c r="AD70" s="98">
        <v>15</v>
      </c>
      <c r="AE70" s="65">
        <f t="shared" si="119"/>
        <v>15</v>
      </c>
      <c r="AF70" s="46">
        <f t="shared" si="112"/>
        <v>15</v>
      </c>
      <c r="AG70" s="99">
        <v>15</v>
      </c>
      <c r="AH70" s="65">
        <f t="shared" si="120"/>
        <v>15</v>
      </c>
      <c r="AI70" s="47">
        <f t="shared" si="140"/>
        <v>10.201754385964911</v>
      </c>
      <c r="AJ70" s="39">
        <f t="shared" si="141"/>
        <v>6.9666666666666668</v>
      </c>
      <c r="AK70" s="40">
        <v>6</v>
      </c>
      <c r="AL70" s="79">
        <v>13.5</v>
      </c>
      <c r="AM70" s="41">
        <f t="shared" si="121"/>
        <v>8.5</v>
      </c>
      <c r="AN70" s="43">
        <v>3</v>
      </c>
      <c r="AO70" s="81">
        <v>8</v>
      </c>
      <c r="AP70" s="41">
        <f t="shared" si="122"/>
        <v>4.666666666666667</v>
      </c>
      <c r="AQ70" s="39">
        <f t="shared" si="123"/>
        <v>10.4</v>
      </c>
      <c r="AR70" s="40">
        <v>8.5</v>
      </c>
      <c r="AS70" s="79">
        <v>11</v>
      </c>
      <c r="AT70" s="40">
        <f t="shared" si="124"/>
        <v>9.3333333333333339</v>
      </c>
      <c r="AU70" s="42">
        <f t="shared" si="125"/>
        <v>0</v>
      </c>
      <c r="AV70" s="44">
        <v>12</v>
      </c>
      <c r="AW70" s="84">
        <v>12</v>
      </c>
      <c r="AX70" s="41">
        <f t="shared" si="126"/>
        <v>12</v>
      </c>
      <c r="AY70" s="39">
        <f t="shared" si="127"/>
        <v>13</v>
      </c>
      <c r="AZ70" s="45">
        <v>13</v>
      </c>
      <c r="BA70" s="39">
        <f t="shared" si="142"/>
        <v>12.375</v>
      </c>
      <c r="BB70" s="79">
        <v>16</v>
      </c>
      <c r="BC70" s="44">
        <f t="shared" si="128"/>
        <v>16</v>
      </c>
      <c r="BD70" s="84">
        <v>8.75</v>
      </c>
      <c r="BE70" s="40">
        <f t="shared" si="129"/>
        <v>8.75</v>
      </c>
      <c r="BF70" s="39">
        <f t="shared" si="130"/>
        <v>9.5</v>
      </c>
      <c r="BG70" s="112">
        <v>9.5</v>
      </c>
      <c r="BH70" s="101">
        <f t="shared" si="113"/>
        <v>9.5</v>
      </c>
      <c r="BI70" s="48">
        <f t="shared" si="143"/>
        <v>10.478070175438598</v>
      </c>
      <c r="BJ70" s="40">
        <f t="shared" si="144"/>
        <v>10.339912280701753</v>
      </c>
      <c r="BK70" s="44" t="s">
        <v>251</v>
      </c>
      <c r="BL70" s="57" t="s">
        <v>200</v>
      </c>
    </row>
    <row r="71" spans="1:64" ht="24.95" customHeight="1">
      <c r="A71" s="35">
        <v>57</v>
      </c>
      <c r="B71" s="36">
        <v>123015207</v>
      </c>
      <c r="C71" s="36" t="s">
        <v>168</v>
      </c>
      <c r="D71" s="36" t="s">
        <v>63</v>
      </c>
      <c r="E71" s="34" t="s">
        <v>60</v>
      </c>
      <c r="F71" s="39">
        <f t="shared" si="135"/>
        <v>7.8</v>
      </c>
      <c r="G71" s="124">
        <v>8</v>
      </c>
      <c r="H71" s="94">
        <v>11</v>
      </c>
      <c r="I71" s="41">
        <f t="shared" si="108"/>
        <v>9</v>
      </c>
      <c r="J71" s="96">
        <v>4</v>
      </c>
      <c r="K71" s="96">
        <v>10</v>
      </c>
      <c r="L71" s="41">
        <f t="shared" si="109"/>
        <v>6</v>
      </c>
      <c r="M71" s="39">
        <f t="shared" si="136"/>
        <v>8.1999999999999993</v>
      </c>
      <c r="N71" s="123">
        <v>8.5</v>
      </c>
      <c r="O71" s="113">
        <v>9</v>
      </c>
      <c r="P71" s="41">
        <f t="shared" si="110"/>
        <v>8.6666666666666661</v>
      </c>
      <c r="Q71" s="123">
        <v>8</v>
      </c>
      <c r="R71" s="113">
        <v>6.5</v>
      </c>
      <c r="S71" s="41">
        <f t="shared" si="114"/>
        <v>7.5</v>
      </c>
      <c r="T71" s="39">
        <f t="shared" si="137"/>
        <v>11</v>
      </c>
      <c r="U71" s="117">
        <v>10</v>
      </c>
      <c r="V71" s="65">
        <f t="shared" si="115"/>
        <v>10</v>
      </c>
      <c r="W71" s="123">
        <v>11</v>
      </c>
      <c r="X71" s="41">
        <f t="shared" si="116"/>
        <v>11</v>
      </c>
      <c r="Y71" s="96">
        <v>12</v>
      </c>
      <c r="Z71" s="65">
        <f t="shared" si="117"/>
        <v>12</v>
      </c>
      <c r="AA71" s="46">
        <f t="shared" si="138"/>
        <v>7.25</v>
      </c>
      <c r="AB71" s="126">
        <v>3</v>
      </c>
      <c r="AC71" s="65">
        <f t="shared" ref="AC71" si="164">+AB71</f>
        <v>3</v>
      </c>
      <c r="AD71" s="98">
        <v>11.5</v>
      </c>
      <c r="AE71" s="65">
        <f t="shared" si="119"/>
        <v>11.5</v>
      </c>
      <c r="AF71" s="46">
        <f t="shared" si="112"/>
        <v>13</v>
      </c>
      <c r="AG71" s="99">
        <v>13</v>
      </c>
      <c r="AH71" s="65">
        <f t="shared" si="120"/>
        <v>13</v>
      </c>
      <c r="AI71" s="47">
        <f t="shared" si="140"/>
        <v>9.1315789473684212</v>
      </c>
      <c r="AJ71" s="39">
        <f t="shared" si="141"/>
        <v>10.333333333333334</v>
      </c>
      <c r="AK71" s="135">
        <v>10</v>
      </c>
      <c r="AL71" s="79">
        <v>13</v>
      </c>
      <c r="AM71" s="41">
        <f t="shared" si="121"/>
        <v>11</v>
      </c>
      <c r="AN71" s="136">
        <v>13</v>
      </c>
      <c r="AO71" s="81">
        <v>2</v>
      </c>
      <c r="AP71" s="41">
        <f t="shared" si="122"/>
        <v>9.3333333333333339</v>
      </c>
      <c r="AQ71" s="39">
        <f t="shared" si="123"/>
        <v>11.366666666666665</v>
      </c>
      <c r="AR71" s="40">
        <v>11</v>
      </c>
      <c r="AS71" s="79">
        <v>11.5</v>
      </c>
      <c r="AT71" s="40">
        <f t="shared" si="124"/>
        <v>11.166666666666666</v>
      </c>
      <c r="AU71" s="42">
        <f t="shared" si="125"/>
        <v>5</v>
      </c>
      <c r="AV71" s="44">
        <v>13</v>
      </c>
      <c r="AW71" s="84">
        <v>9</v>
      </c>
      <c r="AX71" s="41">
        <f t="shared" si="126"/>
        <v>11.666666666666666</v>
      </c>
      <c r="AY71" s="39">
        <f t="shared" si="127"/>
        <v>12</v>
      </c>
      <c r="AZ71" s="141">
        <v>12</v>
      </c>
      <c r="BA71" s="39">
        <f t="shared" si="142"/>
        <v>10.875</v>
      </c>
      <c r="BB71" s="79">
        <v>15.5</v>
      </c>
      <c r="BC71" s="44">
        <f t="shared" si="128"/>
        <v>15.5</v>
      </c>
      <c r="BD71" s="84">
        <v>6.25</v>
      </c>
      <c r="BE71" s="40">
        <f t="shared" si="129"/>
        <v>6.25</v>
      </c>
      <c r="BF71" s="39">
        <f t="shared" si="130"/>
        <v>16</v>
      </c>
      <c r="BG71" s="112">
        <v>16</v>
      </c>
      <c r="BH71" s="101">
        <f t="shared" si="113"/>
        <v>16</v>
      </c>
      <c r="BI71" s="48">
        <f t="shared" si="143"/>
        <v>11.486842105263158</v>
      </c>
      <c r="BJ71" s="40">
        <f t="shared" si="144"/>
        <v>10.309210526315789</v>
      </c>
      <c r="BK71" s="44" t="str">
        <f t="shared" si="145"/>
        <v>Admis</v>
      </c>
      <c r="BL71" s="57"/>
    </row>
    <row r="72" spans="1:64" ht="24.95" customHeight="1">
      <c r="A72" s="35">
        <v>58</v>
      </c>
      <c r="B72" s="36">
        <v>123007686</v>
      </c>
      <c r="C72" s="36" t="s">
        <v>169</v>
      </c>
      <c r="D72" s="36" t="s">
        <v>170</v>
      </c>
      <c r="E72" s="34" t="s">
        <v>60</v>
      </c>
      <c r="F72" s="39">
        <f t="shared" si="135"/>
        <v>9.8000000000000007</v>
      </c>
      <c r="G72" s="124">
        <v>8.5</v>
      </c>
      <c r="H72" s="94">
        <v>12</v>
      </c>
      <c r="I72" s="41">
        <f t="shared" si="108"/>
        <v>9.6666666666666661</v>
      </c>
      <c r="J72" s="126">
        <v>10</v>
      </c>
      <c r="K72" s="96">
        <v>10</v>
      </c>
      <c r="L72" s="41">
        <f t="shared" si="109"/>
        <v>10</v>
      </c>
      <c r="M72" s="39">
        <f t="shared" si="136"/>
        <v>9.6666666666666679</v>
      </c>
      <c r="N72" s="97">
        <v>10</v>
      </c>
      <c r="O72" s="113">
        <v>14</v>
      </c>
      <c r="P72" s="41">
        <f t="shared" si="110"/>
        <v>11.333333333333334</v>
      </c>
      <c r="Q72" s="97">
        <v>7</v>
      </c>
      <c r="R72" s="113">
        <v>7.5</v>
      </c>
      <c r="S72" s="41">
        <f t="shared" si="114"/>
        <v>7.166666666666667</v>
      </c>
      <c r="T72" s="39">
        <f t="shared" si="137"/>
        <v>8.3333333333333339</v>
      </c>
      <c r="U72" s="117">
        <v>12</v>
      </c>
      <c r="V72" s="65">
        <f t="shared" si="115"/>
        <v>12</v>
      </c>
      <c r="W72" s="97">
        <v>4</v>
      </c>
      <c r="X72" s="41">
        <f t="shared" si="116"/>
        <v>4</v>
      </c>
      <c r="Y72" s="96">
        <v>9</v>
      </c>
      <c r="Z72" s="65">
        <f t="shared" si="117"/>
        <v>9</v>
      </c>
      <c r="AA72" s="46">
        <f t="shared" si="138"/>
        <v>11</v>
      </c>
      <c r="AB72" s="96">
        <v>5.5</v>
      </c>
      <c r="AC72" s="65">
        <f t="shared" ref="AC72" si="165">AB72</f>
        <v>5.5</v>
      </c>
      <c r="AD72" s="98">
        <v>16.5</v>
      </c>
      <c r="AE72" s="65">
        <f t="shared" si="119"/>
        <v>16.5</v>
      </c>
      <c r="AF72" s="46">
        <f t="shared" si="112"/>
        <v>13</v>
      </c>
      <c r="AG72" s="99">
        <v>13</v>
      </c>
      <c r="AH72" s="65">
        <f t="shared" si="120"/>
        <v>13</v>
      </c>
      <c r="AI72" s="47">
        <f t="shared" si="140"/>
        <v>9.5964912280701764</v>
      </c>
      <c r="AJ72" s="39">
        <f t="shared" si="141"/>
        <v>7.0666666666666673</v>
      </c>
      <c r="AK72" s="40">
        <v>8</v>
      </c>
      <c r="AL72" s="79">
        <v>10</v>
      </c>
      <c r="AM72" s="41">
        <f t="shared" si="121"/>
        <v>8.6666666666666661</v>
      </c>
      <c r="AN72" s="43">
        <v>3</v>
      </c>
      <c r="AO72" s="81">
        <v>8</v>
      </c>
      <c r="AP72" s="41">
        <f t="shared" si="122"/>
        <v>4.666666666666667</v>
      </c>
      <c r="AQ72" s="39">
        <f t="shared" si="123"/>
        <v>12.233333333333334</v>
      </c>
      <c r="AR72" s="40">
        <v>12.5</v>
      </c>
      <c r="AS72" s="79">
        <v>12.5</v>
      </c>
      <c r="AT72" s="40">
        <f t="shared" si="124"/>
        <v>12.5</v>
      </c>
      <c r="AU72" s="42">
        <f t="shared" si="125"/>
        <v>5</v>
      </c>
      <c r="AV72" s="44">
        <v>11.5</v>
      </c>
      <c r="AW72" s="84">
        <v>12.5</v>
      </c>
      <c r="AX72" s="41">
        <f t="shared" si="126"/>
        <v>11.833333333333334</v>
      </c>
      <c r="AY72" s="39">
        <f t="shared" si="127"/>
        <v>13</v>
      </c>
      <c r="AZ72" s="45">
        <v>13</v>
      </c>
      <c r="BA72" s="39">
        <f t="shared" si="142"/>
        <v>7.5</v>
      </c>
      <c r="BB72" s="79">
        <v>5</v>
      </c>
      <c r="BC72" s="44">
        <f t="shared" si="128"/>
        <v>5</v>
      </c>
      <c r="BD72" s="84">
        <v>10</v>
      </c>
      <c r="BE72" s="40">
        <f t="shared" si="129"/>
        <v>10</v>
      </c>
      <c r="BF72" s="39">
        <f t="shared" si="130"/>
        <v>13</v>
      </c>
      <c r="BG72" s="112">
        <v>13</v>
      </c>
      <c r="BH72" s="101">
        <f t="shared" si="113"/>
        <v>13</v>
      </c>
      <c r="BI72" s="48">
        <f t="shared" si="143"/>
        <v>10.657894736842104</v>
      </c>
      <c r="BJ72" s="40">
        <f t="shared" si="144"/>
        <v>10.12719298245614</v>
      </c>
      <c r="BK72" s="44" t="str">
        <f t="shared" si="145"/>
        <v>Admis</v>
      </c>
      <c r="BL72" s="57"/>
    </row>
    <row r="73" spans="1:64" ht="24.95" customHeight="1">
      <c r="A73" s="143">
        <v>59</v>
      </c>
      <c r="B73" s="119">
        <v>123013944</v>
      </c>
      <c r="C73" s="119" t="s">
        <v>171</v>
      </c>
      <c r="D73" s="119" t="s">
        <v>33</v>
      </c>
      <c r="E73" s="34" t="s">
        <v>60</v>
      </c>
      <c r="F73" s="39">
        <f t="shared" si="135"/>
        <v>10.933333333333334</v>
      </c>
      <c r="G73" s="93">
        <v>9</v>
      </c>
      <c r="H73" s="94">
        <v>12</v>
      </c>
      <c r="I73" s="41">
        <f t="shared" si="108"/>
        <v>10</v>
      </c>
      <c r="J73" s="96">
        <v>12.5</v>
      </c>
      <c r="K73" s="96">
        <v>12</v>
      </c>
      <c r="L73" s="41">
        <f t="shared" si="109"/>
        <v>12.333333333333334</v>
      </c>
      <c r="M73" s="39">
        <f t="shared" si="136"/>
        <v>12.033333333333335</v>
      </c>
      <c r="N73" s="123">
        <v>12</v>
      </c>
      <c r="O73" s="113">
        <v>11.5</v>
      </c>
      <c r="P73" s="41">
        <f t="shared" si="110"/>
        <v>11.833333333333334</v>
      </c>
      <c r="Q73" s="97">
        <v>13</v>
      </c>
      <c r="R73" s="113">
        <v>11</v>
      </c>
      <c r="S73" s="41">
        <f t="shared" si="114"/>
        <v>12.333333333333334</v>
      </c>
      <c r="T73" s="39">
        <f t="shared" si="137"/>
        <v>9.5</v>
      </c>
      <c r="U73" s="117">
        <v>10.5</v>
      </c>
      <c r="V73" s="65">
        <f t="shared" si="115"/>
        <v>10.5</v>
      </c>
      <c r="W73" s="97">
        <v>9</v>
      </c>
      <c r="X73" s="41">
        <f t="shared" si="116"/>
        <v>9</v>
      </c>
      <c r="Y73" s="96">
        <v>9</v>
      </c>
      <c r="Z73" s="65">
        <f t="shared" si="117"/>
        <v>9</v>
      </c>
      <c r="AA73" s="46">
        <f t="shared" si="138"/>
        <v>7.5</v>
      </c>
      <c r="AB73" s="126">
        <v>3</v>
      </c>
      <c r="AC73" s="65">
        <f t="shared" ref="AC73" si="166">+AB73</f>
        <v>3</v>
      </c>
      <c r="AD73" s="98">
        <v>12</v>
      </c>
      <c r="AE73" s="65">
        <f t="shared" si="119"/>
        <v>12</v>
      </c>
      <c r="AF73" s="46">
        <f t="shared" si="112"/>
        <v>15</v>
      </c>
      <c r="AG73" s="99">
        <v>15</v>
      </c>
      <c r="AH73" s="65">
        <f t="shared" si="120"/>
        <v>15</v>
      </c>
      <c r="AI73" s="47">
        <f t="shared" si="140"/>
        <v>10.62280701754386</v>
      </c>
      <c r="AJ73" s="39">
        <f t="shared" si="141"/>
        <v>9.5333333333333332</v>
      </c>
      <c r="AK73" s="40">
        <v>11</v>
      </c>
      <c r="AL73" s="79">
        <v>11</v>
      </c>
      <c r="AM73" s="41">
        <f t="shared" si="121"/>
        <v>11</v>
      </c>
      <c r="AN73" s="43">
        <v>5</v>
      </c>
      <c r="AO73" s="81">
        <v>12</v>
      </c>
      <c r="AP73" s="41">
        <f t="shared" si="122"/>
        <v>7.333333333333333</v>
      </c>
      <c r="AQ73" s="39">
        <f t="shared" si="123"/>
        <v>11.166666666666666</v>
      </c>
      <c r="AR73" s="40">
        <v>11.5</v>
      </c>
      <c r="AS73" s="79">
        <v>11.5</v>
      </c>
      <c r="AT73" s="40">
        <f t="shared" si="124"/>
        <v>11.5</v>
      </c>
      <c r="AU73" s="42">
        <f t="shared" si="125"/>
        <v>5</v>
      </c>
      <c r="AV73" s="44">
        <v>10.5</v>
      </c>
      <c r="AW73" s="84">
        <v>11</v>
      </c>
      <c r="AX73" s="41">
        <f t="shared" si="126"/>
        <v>10.666666666666666</v>
      </c>
      <c r="AY73" s="39">
        <f t="shared" si="127"/>
        <v>13.5</v>
      </c>
      <c r="AZ73" s="45">
        <v>13.5</v>
      </c>
      <c r="BA73" s="39">
        <f t="shared" si="142"/>
        <v>11</v>
      </c>
      <c r="BB73" s="79">
        <v>14.5</v>
      </c>
      <c r="BC73" s="44">
        <f t="shared" si="128"/>
        <v>14.5</v>
      </c>
      <c r="BD73" s="84">
        <v>7.5</v>
      </c>
      <c r="BE73" s="40">
        <f t="shared" si="129"/>
        <v>7.5</v>
      </c>
      <c r="BF73" s="39">
        <f t="shared" si="130"/>
        <v>11</v>
      </c>
      <c r="BG73" s="112">
        <v>11</v>
      </c>
      <c r="BH73" s="101">
        <f t="shared" si="113"/>
        <v>11</v>
      </c>
      <c r="BI73" s="48">
        <f t="shared" si="143"/>
        <v>11.447368421052632</v>
      </c>
      <c r="BJ73" s="40">
        <f t="shared" si="144"/>
        <v>11.035087719298247</v>
      </c>
      <c r="BK73" s="44" t="str">
        <f t="shared" ref="BK73" si="167">IF(BJ73&gt;=10,"Admis","Ajourné")</f>
        <v>Admis</v>
      </c>
      <c r="BL73" s="57"/>
    </row>
    <row r="74" spans="1:64" ht="24.95" customHeight="1">
      <c r="A74" s="35">
        <v>60</v>
      </c>
      <c r="B74" s="36">
        <v>123012185</v>
      </c>
      <c r="C74" s="36" t="s">
        <v>172</v>
      </c>
      <c r="D74" s="36" t="s">
        <v>33</v>
      </c>
      <c r="E74" s="34" t="s">
        <v>60</v>
      </c>
      <c r="F74" s="39">
        <f t="shared" si="135"/>
        <v>10.066666666666666</v>
      </c>
      <c r="G74" s="93">
        <v>8</v>
      </c>
      <c r="H74" s="94">
        <v>13</v>
      </c>
      <c r="I74" s="41">
        <f t="shared" si="108"/>
        <v>9.6666666666666661</v>
      </c>
      <c r="J74" s="96">
        <v>11</v>
      </c>
      <c r="K74" s="96">
        <v>10</v>
      </c>
      <c r="L74" s="41">
        <f t="shared" si="109"/>
        <v>10.666666666666666</v>
      </c>
      <c r="M74" s="39">
        <f t="shared" si="136"/>
        <v>10.1</v>
      </c>
      <c r="N74" s="123">
        <v>9</v>
      </c>
      <c r="O74" s="113">
        <v>10.5</v>
      </c>
      <c r="P74" s="41">
        <f t="shared" si="110"/>
        <v>9.5</v>
      </c>
      <c r="Q74" s="123">
        <v>14</v>
      </c>
      <c r="R74" s="113">
        <v>5</v>
      </c>
      <c r="S74" s="41">
        <f t="shared" si="114"/>
        <v>11</v>
      </c>
      <c r="T74" s="39">
        <f t="shared" si="137"/>
        <v>9.5</v>
      </c>
      <c r="U74" s="117">
        <v>10</v>
      </c>
      <c r="V74" s="65">
        <f t="shared" si="115"/>
        <v>10</v>
      </c>
      <c r="W74" s="97">
        <v>7.5</v>
      </c>
      <c r="X74" s="41">
        <f t="shared" si="116"/>
        <v>7.5</v>
      </c>
      <c r="Y74" s="126">
        <v>11</v>
      </c>
      <c r="Z74" s="65">
        <f t="shared" si="117"/>
        <v>11</v>
      </c>
      <c r="AA74" s="46">
        <f t="shared" si="138"/>
        <v>9.75</v>
      </c>
      <c r="AB74" s="96">
        <v>3.5</v>
      </c>
      <c r="AC74" s="65">
        <f t="shared" ref="AC74" si="168">AB74</f>
        <v>3.5</v>
      </c>
      <c r="AD74" s="98">
        <v>16</v>
      </c>
      <c r="AE74" s="65">
        <f t="shared" si="119"/>
        <v>16</v>
      </c>
      <c r="AF74" s="46">
        <f t="shared" si="112"/>
        <v>13</v>
      </c>
      <c r="AG74" s="99">
        <v>13</v>
      </c>
      <c r="AH74" s="65">
        <f t="shared" si="120"/>
        <v>13</v>
      </c>
      <c r="AI74" s="47">
        <f t="shared" si="140"/>
        <v>10.017543859649122</v>
      </c>
      <c r="AJ74" s="39">
        <f t="shared" si="141"/>
        <v>9.1999999999999993</v>
      </c>
      <c r="AK74" s="40">
        <v>10</v>
      </c>
      <c r="AL74" s="79">
        <v>14</v>
      </c>
      <c r="AM74" s="41">
        <f t="shared" si="121"/>
        <v>11.333333333333334</v>
      </c>
      <c r="AN74" s="43">
        <v>4</v>
      </c>
      <c r="AO74" s="81">
        <v>10</v>
      </c>
      <c r="AP74" s="41">
        <f t="shared" si="122"/>
        <v>6</v>
      </c>
      <c r="AQ74" s="39">
        <f t="shared" si="123"/>
        <v>11.533333333333335</v>
      </c>
      <c r="AR74" s="40">
        <v>10.5</v>
      </c>
      <c r="AS74" s="79">
        <v>12</v>
      </c>
      <c r="AT74" s="40">
        <f t="shared" si="124"/>
        <v>11</v>
      </c>
      <c r="AU74" s="42">
        <f t="shared" si="125"/>
        <v>5</v>
      </c>
      <c r="AV74" s="44">
        <v>15</v>
      </c>
      <c r="AW74" s="84">
        <v>7</v>
      </c>
      <c r="AX74" s="41">
        <f t="shared" si="126"/>
        <v>12.333333333333334</v>
      </c>
      <c r="AY74" s="39">
        <f t="shared" si="127"/>
        <v>12.5</v>
      </c>
      <c r="AZ74" s="45">
        <v>12.5</v>
      </c>
      <c r="BA74" s="39">
        <f t="shared" si="142"/>
        <v>9.5</v>
      </c>
      <c r="BB74" s="79">
        <v>9</v>
      </c>
      <c r="BC74" s="44">
        <f t="shared" si="128"/>
        <v>9</v>
      </c>
      <c r="BD74" s="84">
        <v>10</v>
      </c>
      <c r="BE74" s="40">
        <f t="shared" si="129"/>
        <v>10</v>
      </c>
      <c r="BF74" s="39">
        <f t="shared" si="130"/>
        <v>10</v>
      </c>
      <c r="BG74" s="112">
        <v>10</v>
      </c>
      <c r="BH74" s="101">
        <f t="shared" si="113"/>
        <v>10</v>
      </c>
      <c r="BI74" s="48">
        <f t="shared" si="143"/>
        <v>10.92982456140351</v>
      </c>
      <c r="BJ74" s="40">
        <f t="shared" si="144"/>
        <v>10.473684210526315</v>
      </c>
      <c r="BK74" s="44" t="str">
        <f t="shared" si="145"/>
        <v>Admis</v>
      </c>
      <c r="BL74" s="57"/>
    </row>
    <row r="75" spans="1:64" ht="24.95" customHeight="1">
      <c r="A75" s="35">
        <v>61</v>
      </c>
      <c r="B75" s="119">
        <v>1333018044</v>
      </c>
      <c r="C75" s="119" t="s">
        <v>173</v>
      </c>
      <c r="D75" s="119" t="s">
        <v>36</v>
      </c>
      <c r="E75" s="34" t="s">
        <v>60</v>
      </c>
      <c r="F75" s="39">
        <f t="shared" si="135"/>
        <v>9.466666666666665</v>
      </c>
      <c r="G75" s="93">
        <v>10</v>
      </c>
      <c r="H75" s="94">
        <v>10</v>
      </c>
      <c r="I75" s="41">
        <f t="shared" si="108"/>
        <v>10</v>
      </c>
      <c r="J75" s="96">
        <v>7</v>
      </c>
      <c r="K75" s="96">
        <v>12</v>
      </c>
      <c r="L75" s="41">
        <f t="shared" si="109"/>
        <v>8.6666666666666661</v>
      </c>
      <c r="M75" s="39">
        <f t="shared" si="136"/>
        <v>9.9</v>
      </c>
      <c r="N75" s="123">
        <v>12.5</v>
      </c>
      <c r="O75" s="113">
        <v>11.5</v>
      </c>
      <c r="P75" s="41">
        <f t="shared" si="110"/>
        <v>12.166666666666666</v>
      </c>
      <c r="Q75" s="97">
        <v>7</v>
      </c>
      <c r="R75" s="113">
        <v>5.5</v>
      </c>
      <c r="S75" s="41">
        <f t="shared" si="114"/>
        <v>6.5</v>
      </c>
      <c r="T75" s="39">
        <f t="shared" si="137"/>
        <v>8.5</v>
      </c>
      <c r="U75" s="117">
        <v>10</v>
      </c>
      <c r="V75" s="65">
        <f t="shared" si="115"/>
        <v>10</v>
      </c>
      <c r="W75" s="97">
        <v>5.5</v>
      </c>
      <c r="X75" s="41">
        <f t="shared" si="116"/>
        <v>5.5</v>
      </c>
      <c r="Y75" s="96">
        <v>10</v>
      </c>
      <c r="Z75" s="65">
        <f t="shared" si="117"/>
        <v>10</v>
      </c>
      <c r="AA75" s="46">
        <f t="shared" si="138"/>
        <v>9.5</v>
      </c>
      <c r="AB75" s="96">
        <v>6</v>
      </c>
      <c r="AC75" s="65">
        <f t="shared" ref="AC75" si="169">+AB75</f>
        <v>6</v>
      </c>
      <c r="AD75" s="98">
        <v>13</v>
      </c>
      <c r="AE75" s="65">
        <f t="shared" si="119"/>
        <v>13</v>
      </c>
      <c r="AF75" s="46">
        <f t="shared" si="112"/>
        <v>16</v>
      </c>
      <c r="AG75" s="99">
        <v>16</v>
      </c>
      <c r="AH75" s="65">
        <f t="shared" si="120"/>
        <v>16</v>
      </c>
      <c r="AI75" s="47">
        <f t="shared" si="140"/>
        <v>9.6228070175438578</v>
      </c>
      <c r="AJ75" s="39">
        <f t="shared" si="141"/>
        <v>10.6</v>
      </c>
      <c r="AK75" s="40">
        <v>9</v>
      </c>
      <c r="AL75" s="79">
        <v>11</v>
      </c>
      <c r="AM75" s="41">
        <f t="shared" si="121"/>
        <v>9.6666666666666661</v>
      </c>
      <c r="AN75" s="43">
        <v>12</v>
      </c>
      <c r="AO75" s="81">
        <v>12</v>
      </c>
      <c r="AP75" s="41">
        <f t="shared" si="122"/>
        <v>12</v>
      </c>
      <c r="AQ75" s="39">
        <f t="shared" si="123"/>
        <v>10.466666666666665</v>
      </c>
      <c r="AR75" s="40">
        <v>12.5</v>
      </c>
      <c r="AS75" s="79">
        <v>9</v>
      </c>
      <c r="AT75" s="40">
        <f t="shared" si="124"/>
        <v>11.333333333333334</v>
      </c>
      <c r="AU75" s="42">
        <f t="shared" si="125"/>
        <v>5</v>
      </c>
      <c r="AV75" s="44">
        <v>10</v>
      </c>
      <c r="AW75" s="84">
        <v>7.5</v>
      </c>
      <c r="AX75" s="41">
        <f t="shared" si="126"/>
        <v>9.1666666666666661</v>
      </c>
      <c r="AY75" s="39">
        <f t="shared" si="127"/>
        <v>13</v>
      </c>
      <c r="AZ75" s="45">
        <v>13</v>
      </c>
      <c r="BA75" s="39">
        <f t="shared" si="142"/>
        <v>9.75</v>
      </c>
      <c r="BB75" s="79">
        <v>12</v>
      </c>
      <c r="BC75" s="44">
        <f t="shared" si="128"/>
        <v>12</v>
      </c>
      <c r="BD75" s="84">
        <v>7.5</v>
      </c>
      <c r="BE75" s="40">
        <f t="shared" si="129"/>
        <v>7.5</v>
      </c>
      <c r="BF75" s="39">
        <f t="shared" si="130"/>
        <v>13.5</v>
      </c>
      <c r="BG75" s="112">
        <v>13.5</v>
      </c>
      <c r="BH75" s="101">
        <f t="shared" si="113"/>
        <v>13.5</v>
      </c>
      <c r="BI75" s="48">
        <f t="shared" si="143"/>
        <v>11.3859649122807</v>
      </c>
      <c r="BJ75" s="40">
        <f t="shared" si="144"/>
        <v>10.504385964912279</v>
      </c>
      <c r="BK75" s="44" t="s">
        <v>249</v>
      </c>
      <c r="BL75" s="57"/>
    </row>
    <row r="76" spans="1:64" ht="24.95" customHeight="1">
      <c r="A76" s="143">
        <v>62</v>
      </c>
      <c r="B76" s="119">
        <v>123003631</v>
      </c>
      <c r="C76" s="119" t="s">
        <v>174</v>
      </c>
      <c r="D76" s="119" t="s">
        <v>105</v>
      </c>
      <c r="E76" s="34" t="s">
        <v>60</v>
      </c>
      <c r="F76" s="39">
        <f t="shared" si="135"/>
        <v>10.266666666666666</v>
      </c>
      <c r="G76" s="93">
        <v>8.5</v>
      </c>
      <c r="H76" s="94">
        <v>13</v>
      </c>
      <c r="I76" s="41">
        <f t="shared" si="108"/>
        <v>10</v>
      </c>
      <c r="J76" s="126">
        <v>11</v>
      </c>
      <c r="K76" s="96">
        <v>10</v>
      </c>
      <c r="L76" s="41">
        <f t="shared" si="109"/>
        <v>10.666666666666666</v>
      </c>
      <c r="M76" s="39">
        <f t="shared" si="136"/>
        <v>7.7</v>
      </c>
      <c r="N76" s="123">
        <v>8</v>
      </c>
      <c r="O76" s="113">
        <v>8.5</v>
      </c>
      <c r="P76" s="41">
        <f t="shared" si="110"/>
        <v>8.1666666666666661</v>
      </c>
      <c r="Q76" s="97">
        <v>8.5</v>
      </c>
      <c r="R76" s="113">
        <v>4</v>
      </c>
      <c r="S76" s="41">
        <f t="shared" si="114"/>
        <v>7</v>
      </c>
      <c r="T76" s="39">
        <f t="shared" si="137"/>
        <v>9.8333333333333339</v>
      </c>
      <c r="U76" s="117">
        <v>12</v>
      </c>
      <c r="V76" s="65">
        <f t="shared" si="115"/>
        <v>12</v>
      </c>
      <c r="W76" s="123">
        <v>5</v>
      </c>
      <c r="X76" s="41">
        <f t="shared" si="116"/>
        <v>5</v>
      </c>
      <c r="Y76" s="126">
        <v>12.5</v>
      </c>
      <c r="Z76" s="65">
        <f t="shared" si="117"/>
        <v>12.5</v>
      </c>
      <c r="AA76" s="46">
        <f t="shared" si="138"/>
        <v>9.25</v>
      </c>
      <c r="AB76" s="96">
        <v>3.5</v>
      </c>
      <c r="AC76" s="65">
        <f t="shared" ref="AC76" si="170">+AB76</f>
        <v>3.5</v>
      </c>
      <c r="AD76" s="98">
        <v>15</v>
      </c>
      <c r="AE76" s="65">
        <f t="shared" si="119"/>
        <v>15</v>
      </c>
      <c r="AF76" s="46">
        <f t="shared" si="112"/>
        <v>12</v>
      </c>
      <c r="AG76" s="99">
        <v>12</v>
      </c>
      <c r="AH76" s="65">
        <f t="shared" si="120"/>
        <v>12</v>
      </c>
      <c r="AI76" s="47">
        <f t="shared" si="140"/>
        <v>9.4385964912280684</v>
      </c>
      <c r="AJ76" s="39">
        <f t="shared" si="141"/>
        <v>9.2666666666666657</v>
      </c>
      <c r="AK76" s="40">
        <v>7</v>
      </c>
      <c r="AL76" s="79">
        <v>11</v>
      </c>
      <c r="AM76" s="41">
        <f t="shared" si="121"/>
        <v>8.3333333333333339</v>
      </c>
      <c r="AN76" s="43">
        <v>10</v>
      </c>
      <c r="AO76" s="81">
        <v>12</v>
      </c>
      <c r="AP76" s="41">
        <f t="shared" si="122"/>
        <v>10.666666666666666</v>
      </c>
      <c r="AQ76" s="39">
        <f t="shared" si="123"/>
        <v>10.766666666666666</v>
      </c>
      <c r="AR76" s="40">
        <v>11</v>
      </c>
      <c r="AS76" s="79">
        <v>10.5</v>
      </c>
      <c r="AT76" s="40">
        <f t="shared" si="124"/>
        <v>10.833333333333334</v>
      </c>
      <c r="AU76" s="42">
        <f t="shared" si="125"/>
        <v>5</v>
      </c>
      <c r="AV76" s="44">
        <v>12</v>
      </c>
      <c r="AW76" s="84">
        <v>8</v>
      </c>
      <c r="AX76" s="41">
        <f t="shared" si="126"/>
        <v>10.666666666666666</v>
      </c>
      <c r="AY76" s="39">
        <f t="shared" si="127"/>
        <v>12.5</v>
      </c>
      <c r="AZ76" s="45">
        <v>12.5</v>
      </c>
      <c r="BA76" s="39">
        <f t="shared" si="142"/>
        <v>9</v>
      </c>
      <c r="BB76" s="79">
        <v>8</v>
      </c>
      <c r="BC76" s="44">
        <f t="shared" si="128"/>
        <v>8</v>
      </c>
      <c r="BD76" s="84">
        <v>10</v>
      </c>
      <c r="BE76" s="40">
        <f t="shared" si="129"/>
        <v>10</v>
      </c>
      <c r="BF76" s="39">
        <f t="shared" si="130"/>
        <v>8.5</v>
      </c>
      <c r="BG76" s="112">
        <v>8.5</v>
      </c>
      <c r="BH76" s="101">
        <f t="shared" si="113"/>
        <v>8.5</v>
      </c>
      <c r="BI76" s="48">
        <f t="shared" si="143"/>
        <v>10.614035087719298</v>
      </c>
      <c r="BJ76" s="40">
        <f t="shared" si="144"/>
        <v>10.026315789473685</v>
      </c>
      <c r="BK76" s="44" t="s">
        <v>251</v>
      </c>
      <c r="BL76" s="57" t="s">
        <v>200</v>
      </c>
    </row>
    <row r="77" spans="1:64" ht="24.95" customHeight="1">
      <c r="A77" s="35">
        <v>63</v>
      </c>
      <c r="B77" s="119">
        <v>1333005679</v>
      </c>
      <c r="C77" s="119" t="s">
        <v>175</v>
      </c>
      <c r="D77" s="120" t="s">
        <v>176</v>
      </c>
      <c r="E77" s="32" t="s">
        <v>61</v>
      </c>
      <c r="F77" s="39">
        <f t="shared" si="135"/>
        <v>10.733333333333334</v>
      </c>
      <c r="G77" s="124">
        <v>10</v>
      </c>
      <c r="H77" s="94">
        <v>11</v>
      </c>
      <c r="I77" s="41">
        <f t="shared" si="108"/>
        <v>10.333333333333334</v>
      </c>
      <c r="J77" s="126">
        <v>12</v>
      </c>
      <c r="K77" s="96">
        <v>10</v>
      </c>
      <c r="L77" s="41">
        <f t="shared" si="109"/>
        <v>11.333333333333334</v>
      </c>
      <c r="M77" s="39">
        <f t="shared" si="136"/>
        <v>9.7666666666666657</v>
      </c>
      <c r="N77" s="123">
        <v>8</v>
      </c>
      <c r="O77" s="113">
        <v>12.5</v>
      </c>
      <c r="P77" s="41">
        <f t="shared" si="110"/>
        <v>9.5</v>
      </c>
      <c r="Q77" s="97">
        <v>12.5</v>
      </c>
      <c r="R77" s="113">
        <v>5.5</v>
      </c>
      <c r="S77" s="41">
        <f t="shared" si="114"/>
        <v>10.166666666666666</v>
      </c>
      <c r="T77" s="39">
        <f t="shared" si="137"/>
        <v>10.833333333333334</v>
      </c>
      <c r="U77" s="117">
        <v>11</v>
      </c>
      <c r="V77" s="65">
        <f t="shared" si="115"/>
        <v>11</v>
      </c>
      <c r="W77" s="123">
        <v>11</v>
      </c>
      <c r="X77" s="41">
        <f t="shared" si="116"/>
        <v>11</v>
      </c>
      <c r="Y77" s="96">
        <v>10.5</v>
      </c>
      <c r="Z77" s="65">
        <f t="shared" si="117"/>
        <v>10.5</v>
      </c>
      <c r="AA77" s="46">
        <f t="shared" si="138"/>
        <v>7.5</v>
      </c>
      <c r="AB77" s="126">
        <v>7</v>
      </c>
      <c r="AC77" s="65">
        <f t="shared" ref="AC77" si="171">AB77</f>
        <v>7</v>
      </c>
      <c r="AD77" s="98">
        <v>8</v>
      </c>
      <c r="AE77" s="65">
        <f t="shared" si="119"/>
        <v>8</v>
      </c>
      <c r="AF77" s="46">
        <f t="shared" si="112"/>
        <v>14</v>
      </c>
      <c r="AG77" s="99">
        <v>14</v>
      </c>
      <c r="AH77" s="65">
        <f t="shared" si="120"/>
        <v>14</v>
      </c>
      <c r="AI77" s="47">
        <f t="shared" si="140"/>
        <v>10.342105263157896</v>
      </c>
      <c r="AJ77" s="39">
        <f t="shared" si="141"/>
        <v>9.9333333333333336</v>
      </c>
      <c r="AK77" s="40">
        <v>11</v>
      </c>
      <c r="AL77" s="79">
        <v>11</v>
      </c>
      <c r="AM77" s="41">
        <f t="shared" si="121"/>
        <v>11</v>
      </c>
      <c r="AN77" s="43">
        <v>9</v>
      </c>
      <c r="AO77" s="81">
        <v>7</v>
      </c>
      <c r="AP77" s="41">
        <f t="shared" si="122"/>
        <v>8.3333333333333339</v>
      </c>
      <c r="AQ77" s="39">
        <f t="shared" si="123"/>
        <v>11.9</v>
      </c>
      <c r="AR77" s="40">
        <v>13.5</v>
      </c>
      <c r="AS77" s="79">
        <v>10.5</v>
      </c>
      <c r="AT77" s="40">
        <f t="shared" si="124"/>
        <v>12.5</v>
      </c>
      <c r="AU77" s="42">
        <f t="shared" si="125"/>
        <v>5</v>
      </c>
      <c r="AV77" s="44">
        <v>10.5</v>
      </c>
      <c r="AW77" s="84">
        <v>12</v>
      </c>
      <c r="AX77" s="41">
        <f t="shared" si="126"/>
        <v>11</v>
      </c>
      <c r="AY77" s="39">
        <f t="shared" si="127"/>
        <v>12</v>
      </c>
      <c r="AZ77" s="45">
        <v>12</v>
      </c>
      <c r="BA77" s="39">
        <f t="shared" si="142"/>
        <v>11.375</v>
      </c>
      <c r="BB77" s="79">
        <v>10</v>
      </c>
      <c r="BC77" s="44">
        <f t="shared" si="128"/>
        <v>10</v>
      </c>
      <c r="BD77" s="84">
        <v>12.75</v>
      </c>
      <c r="BE77" s="40">
        <f t="shared" si="129"/>
        <v>12.75</v>
      </c>
      <c r="BF77" s="39">
        <f t="shared" si="130"/>
        <v>5.5</v>
      </c>
      <c r="BG77" s="112">
        <v>5.5</v>
      </c>
      <c r="BH77" s="101">
        <f t="shared" si="113"/>
        <v>5.5</v>
      </c>
      <c r="BI77" s="48">
        <f t="shared" si="143"/>
        <v>11.021929824561404</v>
      </c>
      <c r="BJ77" s="40">
        <f t="shared" si="144"/>
        <v>10.682017543859651</v>
      </c>
      <c r="BK77" s="44" t="str">
        <f t="shared" si="145"/>
        <v>Admis</v>
      </c>
      <c r="BL77" s="57"/>
    </row>
    <row r="78" spans="1:64" ht="24.95" customHeight="1">
      <c r="A78" s="35">
        <v>64</v>
      </c>
      <c r="B78" s="119">
        <v>1333001379</v>
      </c>
      <c r="C78" s="119" t="s">
        <v>177</v>
      </c>
      <c r="D78" s="120" t="s">
        <v>82</v>
      </c>
      <c r="E78" s="32" t="s">
        <v>61</v>
      </c>
      <c r="F78" s="39">
        <f t="shared" si="135"/>
        <v>9.466666666666665</v>
      </c>
      <c r="G78" s="124">
        <v>7.5</v>
      </c>
      <c r="H78" s="94">
        <v>11</v>
      </c>
      <c r="I78" s="41">
        <f t="shared" ref="I78:I95" si="172">SUM(((G78*2)+H78)/3)</f>
        <v>8.6666666666666661</v>
      </c>
      <c r="J78" s="96">
        <v>10</v>
      </c>
      <c r="K78" s="96">
        <v>12</v>
      </c>
      <c r="L78" s="41">
        <f t="shared" ref="L78:L95" si="173">SUM(((J78*2)+K78)/3)</f>
        <v>10.666666666666666</v>
      </c>
      <c r="M78" s="39">
        <f t="shared" si="136"/>
        <v>7.9666666666666668</v>
      </c>
      <c r="N78" s="123">
        <v>7.5</v>
      </c>
      <c r="O78" s="113">
        <v>9.5</v>
      </c>
      <c r="P78" s="41">
        <f t="shared" ref="P78:P95" si="174">SUM(((N78*2)+O78)/3)</f>
        <v>8.1666666666666661</v>
      </c>
      <c r="Q78" s="97">
        <v>9</v>
      </c>
      <c r="R78" s="113">
        <v>5</v>
      </c>
      <c r="S78" s="41">
        <f t="shared" si="114"/>
        <v>7.666666666666667</v>
      </c>
      <c r="T78" s="39">
        <f t="shared" si="137"/>
        <v>10.666666666666666</v>
      </c>
      <c r="U78" s="117">
        <v>10</v>
      </c>
      <c r="V78" s="65">
        <f t="shared" si="115"/>
        <v>10</v>
      </c>
      <c r="W78" s="123">
        <v>11</v>
      </c>
      <c r="X78" s="41">
        <f t="shared" si="116"/>
        <v>11</v>
      </c>
      <c r="Y78" s="96">
        <v>11</v>
      </c>
      <c r="Z78" s="65">
        <f t="shared" si="117"/>
        <v>11</v>
      </c>
      <c r="AA78" s="46">
        <f t="shared" si="138"/>
        <v>5.5</v>
      </c>
      <c r="AB78" s="96">
        <v>1</v>
      </c>
      <c r="AC78" s="65">
        <f t="shared" ref="AC78" si="175">AB78</f>
        <v>1</v>
      </c>
      <c r="AD78" s="128">
        <v>10</v>
      </c>
      <c r="AE78" s="65">
        <f t="shared" si="119"/>
        <v>10</v>
      </c>
      <c r="AF78" s="46">
        <f t="shared" ref="AF78:AF95" si="176">((AH78*1))</f>
        <v>15</v>
      </c>
      <c r="AG78" s="99">
        <v>15</v>
      </c>
      <c r="AH78" s="65">
        <f t="shared" si="120"/>
        <v>15</v>
      </c>
      <c r="AI78" s="47">
        <f t="shared" si="140"/>
        <v>9.3245614035087723</v>
      </c>
      <c r="AJ78" s="39">
        <f t="shared" si="141"/>
        <v>5</v>
      </c>
      <c r="AK78" s="40">
        <v>4</v>
      </c>
      <c r="AL78" s="79">
        <v>11</v>
      </c>
      <c r="AM78" s="41">
        <f t="shared" si="121"/>
        <v>6.333333333333333</v>
      </c>
      <c r="AN78" s="43">
        <v>0</v>
      </c>
      <c r="AO78" s="81">
        <v>9</v>
      </c>
      <c r="AP78" s="41">
        <f t="shared" si="122"/>
        <v>3</v>
      </c>
      <c r="AQ78" s="39">
        <f t="shared" si="123"/>
        <v>10.633333333333335</v>
      </c>
      <c r="AR78" s="40">
        <v>10</v>
      </c>
      <c r="AS78" s="79">
        <v>10.5</v>
      </c>
      <c r="AT78" s="40">
        <f t="shared" si="124"/>
        <v>10.166666666666666</v>
      </c>
      <c r="AU78" s="42">
        <f t="shared" si="125"/>
        <v>5</v>
      </c>
      <c r="AV78" s="44">
        <v>12</v>
      </c>
      <c r="AW78" s="84">
        <v>10</v>
      </c>
      <c r="AX78" s="41">
        <f t="shared" si="126"/>
        <v>11.333333333333334</v>
      </c>
      <c r="AY78" s="39">
        <f t="shared" si="127"/>
        <v>12</v>
      </c>
      <c r="AZ78" s="45">
        <v>12</v>
      </c>
      <c r="BA78" s="39">
        <f t="shared" si="142"/>
        <v>7.625</v>
      </c>
      <c r="BB78" s="79">
        <v>9</v>
      </c>
      <c r="BC78" s="44">
        <f t="shared" si="128"/>
        <v>9</v>
      </c>
      <c r="BD78" s="84">
        <v>6.25</v>
      </c>
      <c r="BE78" s="40">
        <f t="shared" si="129"/>
        <v>6.25</v>
      </c>
      <c r="BF78" s="39">
        <f t="shared" si="130"/>
        <v>13</v>
      </c>
      <c r="BG78" s="112">
        <v>13</v>
      </c>
      <c r="BH78" s="101">
        <f t="shared" ref="BH78:BH95" si="177">BG78</f>
        <v>13</v>
      </c>
      <c r="BI78" s="48">
        <f t="shared" si="143"/>
        <v>9.3903508771929829</v>
      </c>
      <c r="BJ78" s="40">
        <f t="shared" si="144"/>
        <v>9.3574561403508785</v>
      </c>
      <c r="BK78" s="44" t="str">
        <f>IF(BJ78&gt;=10,"Admis","Ajourné")</f>
        <v>Ajourné</v>
      </c>
      <c r="BL78" s="57"/>
    </row>
    <row r="79" spans="1:64" ht="24.95" customHeight="1">
      <c r="A79" s="35">
        <v>65</v>
      </c>
      <c r="B79" s="119">
        <v>123012137</v>
      </c>
      <c r="C79" s="119" t="s">
        <v>177</v>
      </c>
      <c r="D79" s="120" t="s">
        <v>178</v>
      </c>
      <c r="E79" s="32" t="s">
        <v>61</v>
      </c>
      <c r="F79" s="39">
        <f t="shared" si="135"/>
        <v>8.7333333333333343</v>
      </c>
      <c r="G79" s="93">
        <v>6</v>
      </c>
      <c r="H79" s="94">
        <v>7</v>
      </c>
      <c r="I79" s="41">
        <f t="shared" si="172"/>
        <v>6.333333333333333</v>
      </c>
      <c r="J79" s="126">
        <v>13</v>
      </c>
      <c r="K79" s="96">
        <v>11</v>
      </c>
      <c r="L79" s="41">
        <f t="shared" si="173"/>
        <v>12.333333333333334</v>
      </c>
      <c r="M79" s="39">
        <f t="shared" si="136"/>
        <v>9.9</v>
      </c>
      <c r="N79" s="97">
        <v>10.5</v>
      </c>
      <c r="O79" s="113">
        <v>12.5</v>
      </c>
      <c r="P79" s="41">
        <f t="shared" si="174"/>
        <v>11.166666666666666</v>
      </c>
      <c r="Q79" s="97">
        <v>9.5</v>
      </c>
      <c r="R79" s="113">
        <v>5</v>
      </c>
      <c r="S79" s="41">
        <f t="shared" ref="S79:S95" si="178">SUM(((Q79*2)+R79)/3)</f>
        <v>8</v>
      </c>
      <c r="T79" s="39">
        <f t="shared" si="137"/>
        <v>9.5</v>
      </c>
      <c r="U79" s="117">
        <v>10.5</v>
      </c>
      <c r="V79" s="65">
        <f t="shared" ref="V79:V95" si="179">U79</f>
        <v>10.5</v>
      </c>
      <c r="W79" s="97">
        <v>8</v>
      </c>
      <c r="X79" s="41">
        <f t="shared" ref="X79:X95" si="180">W79</f>
        <v>8</v>
      </c>
      <c r="Y79" s="96">
        <v>10</v>
      </c>
      <c r="Z79" s="65">
        <f t="shared" ref="Z79:Z95" si="181">Y79</f>
        <v>10</v>
      </c>
      <c r="AA79" s="46">
        <f t="shared" si="138"/>
        <v>6.75</v>
      </c>
      <c r="AB79" s="96">
        <v>3</v>
      </c>
      <c r="AC79" s="65">
        <f t="shared" ref="AC79" si="182">+AB79</f>
        <v>3</v>
      </c>
      <c r="AD79" s="98">
        <v>10.5</v>
      </c>
      <c r="AE79" s="65">
        <f t="shared" ref="AE79:AE95" si="183">AD79</f>
        <v>10.5</v>
      </c>
      <c r="AF79" s="46">
        <f t="shared" si="176"/>
        <v>18</v>
      </c>
      <c r="AG79" s="99">
        <v>18</v>
      </c>
      <c r="AH79" s="65">
        <f t="shared" ref="AH79:AH95" si="184">AG79</f>
        <v>18</v>
      </c>
      <c r="AI79" s="47">
        <f t="shared" si="140"/>
        <v>9.5614035087719316</v>
      </c>
      <c r="AJ79" s="39">
        <f t="shared" si="141"/>
        <v>10.066666666666666</v>
      </c>
      <c r="AK79" s="40">
        <v>14</v>
      </c>
      <c r="AL79" s="79">
        <v>11</v>
      </c>
      <c r="AM79" s="41">
        <f t="shared" ref="AM79:AM95" si="185">SUM(((AK79*2)+AL79)/3)</f>
        <v>13</v>
      </c>
      <c r="AN79" s="43">
        <v>3</v>
      </c>
      <c r="AO79" s="81">
        <v>11</v>
      </c>
      <c r="AP79" s="41">
        <f t="shared" ref="AP79:AP95" si="186">SUM(((AN79*2)+AO79)/3)</f>
        <v>5.666666666666667</v>
      </c>
      <c r="AQ79" s="39">
        <f t="shared" ref="AQ79:AQ95" si="187">((AT79*3)+(AX79*2))/5</f>
        <v>12.3</v>
      </c>
      <c r="AR79" s="40">
        <v>14.5</v>
      </c>
      <c r="AS79" s="79">
        <v>14.5</v>
      </c>
      <c r="AT79" s="40">
        <f t="shared" ref="AT79:AT95" si="188">SUM(((AR79*2)+AS79)/3)</f>
        <v>14.5</v>
      </c>
      <c r="AU79" s="42">
        <f t="shared" ref="AU79:AU95" si="189">IF(AT79&gt;= 10,5,0)</f>
        <v>5</v>
      </c>
      <c r="AV79" s="44">
        <v>10</v>
      </c>
      <c r="AW79" s="84">
        <v>7</v>
      </c>
      <c r="AX79" s="41">
        <f t="shared" ref="AX79:AX95" si="190">SUM(((AV79*2)+AW79)/3)</f>
        <v>9</v>
      </c>
      <c r="AY79" s="39">
        <f t="shared" ref="AY79:AY95" si="191">((AZ79*6))/6</f>
        <v>13</v>
      </c>
      <c r="AZ79" s="45">
        <v>13</v>
      </c>
      <c r="BA79" s="39">
        <f t="shared" si="142"/>
        <v>8.375</v>
      </c>
      <c r="BB79" s="79">
        <v>10</v>
      </c>
      <c r="BC79" s="44">
        <f t="shared" ref="BC79:BC95" si="192">BB79</f>
        <v>10</v>
      </c>
      <c r="BD79" s="84">
        <v>6.75</v>
      </c>
      <c r="BE79" s="40">
        <f t="shared" ref="BE79:BE95" si="193">BD79</f>
        <v>6.75</v>
      </c>
      <c r="BF79" s="39">
        <f t="shared" ref="BF79:BF95" si="194">(BH79*1)/1</f>
        <v>14.5</v>
      </c>
      <c r="BG79" s="112">
        <v>14.5</v>
      </c>
      <c r="BH79" s="101">
        <f t="shared" si="177"/>
        <v>14.5</v>
      </c>
      <c r="BI79" s="48">
        <f t="shared" si="143"/>
        <v>11.6359649122807</v>
      </c>
      <c r="BJ79" s="40">
        <f t="shared" si="144"/>
        <v>10.598684210526315</v>
      </c>
      <c r="BK79" s="44" t="s">
        <v>249</v>
      </c>
      <c r="BL79" s="57"/>
    </row>
    <row r="80" spans="1:64" ht="24.95" customHeight="1">
      <c r="A80" s="35">
        <v>66</v>
      </c>
      <c r="B80" s="119">
        <v>123001586</v>
      </c>
      <c r="C80" s="119" t="s">
        <v>177</v>
      </c>
      <c r="D80" s="120" t="s">
        <v>179</v>
      </c>
      <c r="E80" s="32" t="s">
        <v>61</v>
      </c>
      <c r="F80" s="39">
        <f t="shared" si="135"/>
        <v>10.199999999999999</v>
      </c>
      <c r="G80" s="124">
        <v>10</v>
      </c>
      <c r="H80" s="94">
        <v>11</v>
      </c>
      <c r="I80" s="41">
        <f t="shared" si="172"/>
        <v>10.333333333333334</v>
      </c>
      <c r="J80" s="126">
        <v>9</v>
      </c>
      <c r="K80" s="96">
        <v>12</v>
      </c>
      <c r="L80" s="41">
        <f t="shared" si="173"/>
        <v>10</v>
      </c>
      <c r="M80" s="39">
        <f t="shared" si="136"/>
        <v>9.6</v>
      </c>
      <c r="N80" s="123">
        <v>9.5</v>
      </c>
      <c r="O80" s="113">
        <v>8</v>
      </c>
      <c r="P80" s="41">
        <f t="shared" si="174"/>
        <v>9</v>
      </c>
      <c r="Q80" s="97">
        <v>11</v>
      </c>
      <c r="R80" s="113">
        <v>9.5</v>
      </c>
      <c r="S80" s="41">
        <f t="shared" si="178"/>
        <v>10.5</v>
      </c>
      <c r="T80" s="39">
        <f t="shared" si="137"/>
        <v>11.5</v>
      </c>
      <c r="U80" s="117">
        <v>10</v>
      </c>
      <c r="V80" s="65">
        <f t="shared" si="179"/>
        <v>10</v>
      </c>
      <c r="W80" s="123">
        <v>14.5</v>
      </c>
      <c r="X80" s="41">
        <f t="shared" si="180"/>
        <v>14.5</v>
      </c>
      <c r="Y80" s="126">
        <v>10</v>
      </c>
      <c r="Z80" s="65">
        <f t="shared" si="181"/>
        <v>10</v>
      </c>
      <c r="AA80" s="46">
        <f t="shared" si="138"/>
        <v>10</v>
      </c>
      <c r="AB80" s="126">
        <v>5</v>
      </c>
      <c r="AC80" s="65">
        <f t="shared" ref="AC80" si="195">AB80</f>
        <v>5</v>
      </c>
      <c r="AD80" s="128">
        <v>15</v>
      </c>
      <c r="AE80" s="65">
        <f t="shared" si="183"/>
        <v>15</v>
      </c>
      <c r="AF80" s="46">
        <f t="shared" si="176"/>
        <v>14.25</v>
      </c>
      <c r="AG80" s="99">
        <v>14.25</v>
      </c>
      <c r="AH80" s="65">
        <f t="shared" si="184"/>
        <v>14.25</v>
      </c>
      <c r="AI80" s="47">
        <f t="shared" si="140"/>
        <v>10.644736842105264</v>
      </c>
      <c r="AJ80" s="39">
        <f t="shared" si="141"/>
        <v>6.3333333333333339</v>
      </c>
      <c r="AK80" s="40">
        <v>0</v>
      </c>
      <c r="AL80" s="79">
        <v>9</v>
      </c>
      <c r="AM80" s="41">
        <f t="shared" si="185"/>
        <v>3</v>
      </c>
      <c r="AN80" s="43">
        <v>13</v>
      </c>
      <c r="AO80" s="81">
        <v>8</v>
      </c>
      <c r="AP80" s="41">
        <f t="shared" si="186"/>
        <v>11.333333333333334</v>
      </c>
      <c r="AQ80" s="39">
        <f t="shared" si="187"/>
        <v>11.633333333333335</v>
      </c>
      <c r="AR80" s="40">
        <v>10.5</v>
      </c>
      <c r="AS80" s="79">
        <v>12.5</v>
      </c>
      <c r="AT80" s="40">
        <f t="shared" si="188"/>
        <v>11.166666666666666</v>
      </c>
      <c r="AU80" s="42">
        <f t="shared" si="189"/>
        <v>5</v>
      </c>
      <c r="AV80" s="44">
        <v>12.5</v>
      </c>
      <c r="AW80" s="84">
        <v>12</v>
      </c>
      <c r="AX80" s="41">
        <f t="shared" si="190"/>
        <v>12.333333333333334</v>
      </c>
      <c r="AY80" s="39">
        <f t="shared" si="191"/>
        <v>12</v>
      </c>
      <c r="AZ80" s="45">
        <v>12</v>
      </c>
      <c r="BA80" s="39">
        <f t="shared" si="142"/>
        <v>9</v>
      </c>
      <c r="BB80" s="79">
        <v>8</v>
      </c>
      <c r="BC80" s="44">
        <f t="shared" si="192"/>
        <v>8</v>
      </c>
      <c r="BD80" s="84">
        <v>10</v>
      </c>
      <c r="BE80" s="40">
        <f t="shared" si="193"/>
        <v>10</v>
      </c>
      <c r="BF80" s="39">
        <f t="shared" si="194"/>
        <v>13</v>
      </c>
      <c r="BG80" s="112">
        <v>13</v>
      </c>
      <c r="BH80" s="101">
        <f t="shared" si="177"/>
        <v>13</v>
      </c>
      <c r="BI80" s="48">
        <f t="shared" si="143"/>
        <v>10.149122807017545</v>
      </c>
      <c r="BJ80" s="40">
        <f t="shared" si="144"/>
        <v>10.396929824561404</v>
      </c>
      <c r="BK80" s="44" t="str">
        <f t="shared" ref="BK80:BK95" si="196">IF(BJ80&gt;=10,"Admis","Rattrapage")</f>
        <v>Admis</v>
      </c>
      <c r="BL80" s="57"/>
    </row>
    <row r="81" spans="1:64" ht="24.95" customHeight="1">
      <c r="A81" s="35">
        <v>67</v>
      </c>
      <c r="B81" s="119">
        <v>1333008473</v>
      </c>
      <c r="C81" s="119" t="s">
        <v>180</v>
      </c>
      <c r="D81" s="120" t="s">
        <v>53</v>
      </c>
      <c r="E81" s="32" t="s">
        <v>61</v>
      </c>
      <c r="F81" s="39">
        <f t="shared" si="135"/>
        <v>9.7333333333333343</v>
      </c>
      <c r="G81" s="124">
        <v>11</v>
      </c>
      <c r="H81" s="94">
        <v>10</v>
      </c>
      <c r="I81" s="41">
        <f t="shared" si="172"/>
        <v>10.666666666666666</v>
      </c>
      <c r="J81" s="96">
        <v>7</v>
      </c>
      <c r="K81" s="96">
        <v>11</v>
      </c>
      <c r="L81" s="41">
        <f t="shared" si="173"/>
        <v>8.3333333333333339</v>
      </c>
      <c r="M81" s="39">
        <f t="shared" si="136"/>
        <v>10.8</v>
      </c>
      <c r="N81" s="123">
        <v>12</v>
      </c>
      <c r="O81" s="113">
        <v>10</v>
      </c>
      <c r="P81" s="41">
        <f t="shared" si="174"/>
        <v>11.333333333333334</v>
      </c>
      <c r="Q81" s="97">
        <v>12</v>
      </c>
      <c r="R81" s="113">
        <v>6</v>
      </c>
      <c r="S81" s="41">
        <f t="shared" si="178"/>
        <v>10</v>
      </c>
      <c r="T81" s="39">
        <f t="shared" si="137"/>
        <v>10.666666666666666</v>
      </c>
      <c r="U81" s="117">
        <v>10</v>
      </c>
      <c r="V81" s="65">
        <f t="shared" si="179"/>
        <v>10</v>
      </c>
      <c r="W81" s="123">
        <v>9</v>
      </c>
      <c r="X81" s="41">
        <f t="shared" si="180"/>
        <v>9</v>
      </c>
      <c r="Y81" s="126">
        <v>13</v>
      </c>
      <c r="Z81" s="65">
        <f t="shared" si="181"/>
        <v>13</v>
      </c>
      <c r="AA81" s="46">
        <f t="shared" si="138"/>
        <v>6</v>
      </c>
      <c r="AB81" s="126">
        <v>5</v>
      </c>
      <c r="AC81" s="65">
        <f t="shared" ref="AC81" si="197">+AB81</f>
        <v>5</v>
      </c>
      <c r="AD81" s="98">
        <v>7</v>
      </c>
      <c r="AE81" s="65">
        <f t="shared" si="183"/>
        <v>7</v>
      </c>
      <c r="AF81" s="46">
        <f t="shared" si="176"/>
        <v>15</v>
      </c>
      <c r="AG81" s="99">
        <v>15</v>
      </c>
      <c r="AH81" s="65">
        <f t="shared" si="184"/>
        <v>15</v>
      </c>
      <c r="AI81" s="47">
        <f t="shared" si="140"/>
        <v>10.192982456140351</v>
      </c>
      <c r="AJ81" s="39">
        <f t="shared" si="141"/>
        <v>11.3</v>
      </c>
      <c r="AK81" s="40">
        <v>12</v>
      </c>
      <c r="AL81" s="79">
        <v>14.5</v>
      </c>
      <c r="AM81" s="41">
        <f t="shared" si="185"/>
        <v>12.833333333333334</v>
      </c>
      <c r="AN81" s="43">
        <v>9</v>
      </c>
      <c r="AO81" s="81">
        <v>9</v>
      </c>
      <c r="AP81" s="41">
        <f t="shared" si="186"/>
        <v>9</v>
      </c>
      <c r="AQ81" s="39">
        <f t="shared" si="187"/>
        <v>11.7</v>
      </c>
      <c r="AR81" s="40">
        <v>12.5</v>
      </c>
      <c r="AS81" s="79">
        <v>11.5</v>
      </c>
      <c r="AT81" s="40">
        <f t="shared" si="188"/>
        <v>12.166666666666666</v>
      </c>
      <c r="AU81" s="42">
        <f t="shared" si="189"/>
        <v>5</v>
      </c>
      <c r="AV81" s="44">
        <v>11.5</v>
      </c>
      <c r="AW81" s="84">
        <v>10</v>
      </c>
      <c r="AX81" s="41">
        <f t="shared" si="190"/>
        <v>11</v>
      </c>
      <c r="AY81" s="39">
        <f t="shared" si="191"/>
        <v>12</v>
      </c>
      <c r="AZ81" s="45">
        <v>12</v>
      </c>
      <c r="BA81" s="39">
        <f t="shared" si="142"/>
        <v>12</v>
      </c>
      <c r="BB81" s="79">
        <v>10</v>
      </c>
      <c r="BC81" s="44">
        <f t="shared" si="192"/>
        <v>10</v>
      </c>
      <c r="BD81" s="84">
        <v>14</v>
      </c>
      <c r="BE81" s="40">
        <f t="shared" si="193"/>
        <v>14</v>
      </c>
      <c r="BF81" s="39">
        <f t="shared" si="194"/>
        <v>12.5</v>
      </c>
      <c r="BG81" s="112">
        <v>12.5</v>
      </c>
      <c r="BH81" s="101">
        <f t="shared" si="177"/>
        <v>12.5</v>
      </c>
      <c r="BI81" s="48">
        <f t="shared" si="143"/>
        <v>11.763157894736842</v>
      </c>
      <c r="BJ81" s="40">
        <f t="shared" si="144"/>
        <v>10.978070175438596</v>
      </c>
      <c r="BK81" s="44" t="str">
        <f t="shared" si="196"/>
        <v>Admis</v>
      </c>
      <c r="BL81" s="57"/>
    </row>
    <row r="82" spans="1:64" ht="24.95" customHeight="1">
      <c r="A82" s="35">
        <v>68</v>
      </c>
      <c r="B82" s="36">
        <v>1335059701</v>
      </c>
      <c r="C82" s="36" t="s">
        <v>181</v>
      </c>
      <c r="D82" s="50" t="s">
        <v>182</v>
      </c>
      <c r="E82" s="32" t="s">
        <v>61</v>
      </c>
      <c r="F82" s="39">
        <f t="shared" si="135"/>
        <v>7.6</v>
      </c>
      <c r="G82" s="124">
        <v>10.5</v>
      </c>
      <c r="H82" s="94">
        <v>7</v>
      </c>
      <c r="I82" s="41">
        <f t="shared" si="172"/>
        <v>9.3333333333333339</v>
      </c>
      <c r="J82" s="126">
        <v>2</v>
      </c>
      <c r="K82" s="96">
        <v>11</v>
      </c>
      <c r="L82" s="41">
        <f t="shared" si="173"/>
        <v>5</v>
      </c>
      <c r="M82" s="39">
        <f t="shared" si="136"/>
        <v>5</v>
      </c>
      <c r="N82" s="97">
        <v>5</v>
      </c>
      <c r="O82" s="113">
        <v>3</v>
      </c>
      <c r="P82" s="41">
        <f t="shared" si="174"/>
        <v>4.333333333333333</v>
      </c>
      <c r="Q82" s="97">
        <v>8</v>
      </c>
      <c r="R82" s="113">
        <v>2</v>
      </c>
      <c r="S82" s="41">
        <f t="shared" si="178"/>
        <v>6</v>
      </c>
      <c r="T82" s="39">
        <f t="shared" si="137"/>
        <v>13</v>
      </c>
      <c r="U82" s="117">
        <v>14</v>
      </c>
      <c r="V82" s="65">
        <f t="shared" si="179"/>
        <v>14</v>
      </c>
      <c r="W82" s="97">
        <v>10.5</v>
      </c>
      <c r="X82" s="41">
        <f t="shared" si="180"/>
        <v>10.5</v>
      </c>
      <c r="Y82" s="96">
        <v>14.5</v>
      </c>
      <c r="Z82" s="65">
        <f t="shared" si="181"/>
        <v>14.5</v>
      </c>
      <c r="AA82" s="46">
        <f t="shared" si="138"/>
        <v>9</v>
      </c>
      <c r="AB82" s="96">
        <v>8</v>
      </c>
      <c r="AC82" s="65">
        <f t="shared" ref="AC82" si="198">AB82</f>
        <v>8</v>
      </c>
      <c r="AD82" s="98">
        <v>10</v>
      </c>
      <c r="AE82" s="65">
        <f t="shared" si="183"/>
        <v>10</v>
      </c>
      <c r="AF82" s="46">
        <f t="shared" si="176"/>
        <v>13</v>
      </c>
      <c r="AG82" s="99">
        <v>13</v>
      </c>
      <c r="AH82" s="65">
        <f t="shared" si="184"/>
        <v>13</v>
      </c>
      <c r="AI82" s="47">
        <f t="shared" si="140"/>
        <v>9.0526315789473681</v>
      </c>
      <c r="AJ82" s="39">
        <f t="shared" si="141"/>
        <v>8.8000000000000007</v>
      </c>
      <c r="AK82" s="135">
        <v>11</v>
      </c>
      <c r="AL82" s="79">
        <v>6</v>
      </c>
      <c r="AM82" s="41">
        <f t="shared" si="185"/>
        <v>9.3333333333333339</v>
      </c>
      <c r="AN82" s="136">
        <v>7.5</v>
      </c>
      <c r="AO82" s="81">
        <v>9</v>
      </c>
      <c r="AP82" s="41">
        <f t="shared" si="186"/>
        <v>8</v>
      </c>
      <c r="AQ82" s="39">
        <f t="shared" si="187"/>
        <v>7.5333333333333341</v>
      </c>
      <c r="AR82" s="135">
        <v>7.5</v>
      </c>
      <c r="AS82" s="79">
        <v>5</v>
      </c>
      <c r="AT82" s="40">
        <f t="shared" si="188"/>
        <v>6.666666666666667</v>
      </c>
      <c r="AU82" s="42">
        <f t="shared" si="189"/>
        <v>0</v>
      </c>
      <c r="AV82" s="135">
        <v>8</v>
      </c>
      <c r="AW82" s="84">
        <v>10.5</v>
      </c>
      <c r="AX82" s="41">
        <f t="shared" si="190"/>
        <v>8.8333333333333339</v>
      </c>
      <c r="AY82" s="39">
        <f t="shared" si="191"/>
        <v>13</v>
      </c>
      <c r="AZ82" s="45">
        <v>13</v>
      </c>
      <c r="BA82" s="39">
        <f t="shared" si="142"/>
        <v>10</v>
      </c>
      <c r="BB82" s="134">
        <v>15</v>
      </c>
      <c r="BC82" s="44">
        <f t="shared" si="192"/>
        <v>15</v>
      </c>
      <c r="BD82" s="84">
        <v>5</v>
      </c>
      <c r="BE82" s="40">
        <f t="shared" si="193"/>
        <v>5</v>
      </c>
      <c r="BF82" s="39">
        <f t="shared" si="194"/>
        <v>3.5</v>
      </c>
      <c r="BG82" s="112">
        <v>3.5</v>
      </c>
      <c r="BH82" s="101">
        <f t="shared" si="177"/>
        <v>3.5</v>
      </c>
      <c r="BI82" s="48">
        <f t="shared" si="143"/>
        <v>9.6403508771929829</v>
      </c>
      <c r="BJ82" s="40">
        <f t="shared" si="144"/>
        <v>9.3464912280701764</v>
      </c>
      <c r="BK82" s="44" t="str">
        <f>IF(BJ82&gt;=10,"Admis","Ajourné")</f>
        <v>Ajourné</v>
      </c>
      <c r="BL82" s="57"/>
    </row>
    <row r="83" spans="1:64" ht="24.95" customHeight="1">
      <c r="A83" s="35">
        <v>69</v>
      </c>
      <c r="B83" s="36">
        <v>123013072</v>
      </c>
      <c r="C83" s="36" t="s">
        <v>183</v>
      </c>
      <c r="D83" s="50" t="s">
        <v>184</v>
      </c>
      <c r="E83" s="32" t="s">
        <v>61</v>
      </c>
      <c r="F83" s="39">
        <f t="shared" si="135"/>
        <v>10.533333333333335</v>
      </c>
      <c r="G83" s="124">
        <v>8</v>
      </c>
      <c r="H83" s="94">
        <v>10</v>
      </c>
      <c r="I83" s="41">
        <f t="shared" si="172"/>
        <v>8.6666666666666661</v>
      </c>
      <c r="J83" s="126">
        <v>15</v>
      </c>
      <c r="K83" s="96">
        <v>10</v>
      </c>
      <c r="L83" s="41">
        <f t="shared" si="173"/>
        <v>13.333333333333334</v>
      </c>
      <c r="M83" s="39">
        <f t="shared" si="136"/>
        <v>8.9666666666666668</v>
      </c>
      <c r="N83" s="97">
        <v>9.5</v>
      </c>
      <c r="O83" s="113">
        <v>13.5</v>
      </c>
      <c r="P83" s="41">
        <f t="shared" si="174"/>
        <v>10.833333333333334</v>
      </c>
      <c r="Q83" s="123">
        <v>5</v>
      </c>
      <c r="R83" s="113">
        <v>8.5</v>
      </c>
      <c r="S83" s="41">
        <f t="shared" si="178"/>
        <v>6.166666666666667</v>
      </c>
      <c r="T83" s="39">
        <f t="shared" si="137"/>
        <v>11</v>
      </c>
      <c r="U83" s="117">
        <v>10</v>
      </c>
      <c r="V83" s="65">
        <f t="shared" si="179"/>
        <v>10</v>
      </c>
      <c r="W83" s="123">
        <v>12</v>
      </c>
      <c r="X83" s="41">
        <f t="shared" si="180"/>
        <v>12</v>
      </c>
      <c r="Y83" s="126">
        <v>11</v>
      </c>
      <c r="Z83" s="65">
        <f t="shared" si="181"/>
        <v>11</v>
      </c>
      <c r="AA83" s="46">
        <f t="shared" si="138"/>
        <v>4.5</v>
      </c>
      <c r="AB83" s="126">
        <v>4</v>
      </c>
      <c r="AC83" s="65">
        <f t="shared" ref="AC83" si="199">+AB83</f>
        <v>4</v>
      </c>
      <c r="AD83" s="128">
        <v>5</v>
      </c>
      <c r="AE83" s="65">
        <f t="shared" si="183"/>
        <v>5</v>
      </c>
      <c r="AF83" s="46">
        <f t="shared" si="176"/>
        <v>15</v>
      </c>
      <c r="AG83" s="99">
        <v>15</v>
      </c>
      <c r="AH83" s="65">
        <f t="shared" si="184"/>
        <v>15</v>
      </c>
      <c r="AI83" s="47">
        <f t="shared" si="140"/>
        <v>9.8684210526315788</v>
      </c>
      <c r="AJ83" s="39">
        <f t="shared" si="141"/>
        <v>12.166666666666668</v>
      </c>
      <c r="AK83" s="135">
        <v>14.5</v>
      </c>
      <c r="AL83" s="79">
        <v>16.5</v>
      </c>
      <c r="AM83" s="41">
        <f t="shared" si="185"/>
        <v>15.166666666666666</v>
      </c>
      <c r="AN83" s="43">
        <v>7</v>
      </c>
      <c r="AO83" s="81">
        <v>9</v>
      </c>
      <c r="AP83" s="41">
        <f t="shared" si="186"/>
        <v>7.666666666666667</v>
      </c>
      <c r="AQ83" s="39">
        <f t="shared" si="187"/>
        <v>10.966666666666665</v>
      </c>
      <c r="AR83" s="40">
        <v>11</v>
      </c>
      <c r="AS83" s="79">
        <v>13.5</v>
      </c>
      <c r="AT83" s="40">
        <f t="shared" si="188"/>
        <v>11.833333333333334</v>
      </c>
      <c r="AU83" s="42">
        <f t="shared" si="189"/>
        <v>5</v>
      </c>
      <c r="AV83" s="44">
        <v>12</v>
      </c>
      <c r="AW83" s="84">
        <v>5</v>
      </c>
      <c r="AX83" s="41">
        <f t="shared" si="190"/>
        <v>9.6666666666666661</v>
      </c>
      <c r="AY83" s="39">
        <f t="shared" si="191"/>
        <v>13.5</v>
      </c>
      <c r="AZ83" s="141">
        <v>13.5</v>
      </c>
      <c r="BA83" s="39">
        <f t="shared" si="142"/>
        <v>9.75</v>
      </c>
      <c r="BB83" s="79">
        <v>7</v>
      </c>
      <c r="BC83" s="44">
        <f t="shared" si="192"/>
        <v>7</v>
      </c>
      <c r="BD83" s="84">
        <v>12.5</v>
      </c>
      <c r="BE83" s="40">
        <f t="shared" si="193"/>
        <v>12.5</v>
      </c>
      <c r="BF83" s="39">
        <f t="shared" si="194"/>
        <v>13.5</v>
      </c>
      <c r="BG83" s="137">
        <v>13.5</v>
      </c>
      <c r="BH83" s="101">
        <f t="shared" si="177"/>
        <v>13.5</v>
      </c>
      <c r="BI83" s="48">
        <f t="shared" si="143"/>
        <v>12.087719298245615</v>
      </c>
      <c r="BJ83" s="40">
        <f t="shared" si="144"/>
        <v>10.978070175438598</v>
      </c>
      <c r="BK83" s="44" t="str">
        <f t="shared" si="196"/>
        <v>Admis</v>
      </c>
      <c r="BL83" s="57"/>
    </row>
    <row r="84" spans="1:64" ht="24.95" customHeight="1">
      <c r="A84" s="35">
        <v>70</v>
      </c>
      <c r="B84" s="119">
        <v>123005934</v>
      </c>
      <c r="C84" s="119" t="s">
        <v>185</v>
      </c>
      <c r="D84" s="120" t="s">
        <v>186</v>
      </c>
      <c r="E84" s="32" t="s">
        <v>61</v>
      </c>
      <c r="F84" s="39">
        <f t="shared" si="135"/>
        <v>10.133333333333335</v>
      </c>
      <c r="G84" s="93">
        <v>6.5</v>
      </c>
      <c r="H84" s="94">
        <v>13</v>
      </c>
      <c r="I84" s="41">
        <f t="shared" si="172"/>
        <v>8.6666666666666661</v>
      </c>
      <c r="J84" s="96">
        <v>12</v>
      </c>
      <c r="K84" s="96">
        <v>13</v>
      </c>
      <c r="L84" s="41">
        <f t="shared" si="173"/>
        <v>12.333333333333334</v>
      </c>
      <c r="M84" s="39">
        <f t="shared" si="136"/>
        <v>12.866666666666665</v>
      </c>
      <c r="N84" s="97">
        <v>15.5</v>
      </c>
      <c r="O84" s="113">
        <v>12</v>
      </c>
      <c r="P84" s="41">
        <f t="shared" si="174"/>
        <v>14.333333333333334</v>
      </c>
      <c r="Q84" s="97">
        <v>13</v>
      </c>
      <c r="R84" s="113">
        <v>6</v>
      </c>
      <c r="S84" s="41">
        <f t="shared" si="178"/>
        <v>10.666666666666666</v>
      </c>
      <c r="T84" s="39">
        <f t="shared" si="137"/>
        <v>10.5</v>
      </c>
      <c r="U84" s="117">
        <v>12</v>
      </c>
      <c r="V84" s="65">
        <f t="shared" si="179"/>
        <v>12</v>
      </c>
      <c r="W84" s="97">
        <v>10</v>
      </c>
      <c r="X84" s="41">
        <f t="shared" si="180"/>
        <v>10</v>
      </c>
      <c r="Y84" s="96">
        <v>9.5</v>
      </c>
      <c r="Z84" s="65">
        <f t="shared" si="181"/>
        <v>9.5</v>
      </c>
      <c r="AA84" s="46">
        <f t="shared" si="138"/>
        <v>5.5</v>
      </c>
      <c r="AB84" s="96">
        <v>2</v>
      </c>
      <c r="AC84" s="65">
        <f t="shared" ref="AC84" si="200">AB84</f>
        <v>2</v>
      </c>
      <c r="AD84" s="98">
        <v>9</v>
      </c>
      <c r="AE84" s="65">
        <f t="shared" si="183"/>
        <v>9</v>
      </c>
      <c r="AF84" s="46">
        <f t="shared" si="176"/>
        <v>15</v>
      </c>
      <c r="AG84" s="99">
        <v>15</v>
      </c>
      <c r="AH84" s="65">
        <f t="shared" si="184"/>
        <v>15</v>
      </c>
      <c r="AI84" s="47">
        <f t="shared" si="140"/>
        <v>10.736842105263158</v>
      </c>
      <c r="AJ84" s="39">
        <f t="shared" si="141"/>
        <v>12.266666666666666</v>
      </c>
      <c r="AK84" s="40">
        <v>14</v>
      </c>
      <c r="AL84" s="79">
        <v>10</v>
      </c>
      <c r="AM84" s="41">
        <f t="shared" si="185"/>
        <v>12.666666666666666</v>
      </c>
      <c r="AN84" s="43">
        <v>13</v>
      </c>
      <c r="AO84" s="81">
        <v>9</v>
      </c>
      <c r="AP84" s="41">
        <f t="shared" si="186"/>
        <v>11.666666666666666</v>
      </c>
      <c r="AQ84" s="39">
        <f t="shared" si="187"/>
        <v>14.366666666666665</v>
      </c>
      <c r="AR84" s="40">
        <v>15.5</v>
      </c>
      <c r="AS84" s="79">
        <v>13.5</v>
      </c>
      <c r="AT84" s="40">
        <f t="shared" si="188"/>
        <v>14.833333333333334</v>
      </c>
      <c r="AU84" s="42">
        <f t="shared" si="189"/>
        <v>5</v>
      </c>
      <c r="AV84" s="44">
        <v>14.5</v>
      </c>
      <c r="AW84" s="84">
        <v>12</v>
      </c>
      <c r="AX84" s="41">
        <f t="shared" si="190"/>
        <v>13.666666666666666</v>
      </c>
      <c r="AY84" s="39">
        <f t="shared" si="191"/>
        <v>13</v>
      </c>
      <c r="AZ84" s="45">
        <v>13</v>
      </c>
      <c r="BA84" s="39">
        <f t="shared" si="142"/>
        <v>12.875</v>
      </c>
      <c r="BB84" s="79">
        <v>15</v>
      </c>
      <c r="BC84" s="44">
        <f t="shared" si="192"/>
        <v>15</v>
      </c>
      <c r="BD84" s="84">
        <v>10.75</v>
      </c>
      <c r="BE84" s="40">
        <f t="shared" si="193"/>
        <v>10.75</v>
      </c>
      <c r="BF84" s="39">
        <f t="shared" si="194"/>
        <v>10</v>
      </c>
      <c r="BG84" s="112">
        <v>10</v>
      </c>
      <c r="BH84" s="101">
        <f t="shared" si="177"/>
        <v>10</v>
      </c>
      <c r="BI84" s="48">
        <f t="shared" si="143"/>
        <v>12.995614035087719</v>
      </c>
      <c r="BJ84" s="40">
        <f t="shared" si="144"/>
        <v>11.866228070175438</v>
      </c>
      <c r="BK84" s="44" t="s">
        <v>249</v>
      </c>
      <c r="BL84" s="57"/>
    </row>
    <row r="85" spans="1:64" ht="24.95" customHeight="1">
      <c r="A85" s="35">
        <v>71</v>
      </c>
      <c r="B85" s="36">
        <v>123009357</v>
      </c>
      <c r="C85" s="36" t="s">
        <v>187</v>
      </c>
      <c r="D85" s="50" t="s">
        <v>188</v>
      </c>
      <c r="E85" s="32" t="s">
        <v>61</v>
      </c>
      <c r="F85" s="39">
        <f t="shared" si="135"/>
        <v>9.8666666666666671</v>
      </c>
      <c r="G85" s="124">
        <v>10</v>
      </c>
      <c r="H85" s="94">
        <v>14</v>
      </c>
      <c r="I85" s="41">
        <f t="shared" si="172"/>
        <v>11.333333333333334</v>
      </c>
      <c r="J85" s="96">
        <v>6</v>
      </c>
      <c r="K85" s="96">
        <v>11</v>
      </c>
      <c r="L85" s="41">
        <f t="shared" si="173"/>
        <v>7.666666666666667</v>
      </c>
      <c r="M85" s="39">
        <f t="shared" si="136"/>
        <v>8.8333333333333339</v>
      </c>
      <c r="N85" s="123">
        <v>8.5</v>
      </c>
      <c r="O85" s="113">
        <v>10.5</v>
      </c>
      <c r="P85" s="41">
        <f t="shared" si="174"/>
        <v>9.1666666666666661</v>
      </c>
      <c r="Q85" s="123">
        <v>11</v>
      </c>
      <c r="R85" s="113">
        <v>3</v>
      </c>
      <c r="S85" s="41">
        <f t="shared" si="178"/>
        <v>8.3333333333333339</v>
      </c>
      <c r="T85" s="39">
        <f t="shared" si="137"/>
        <v>9.1666666666666661</v>
      </c>
      <c r="U85" s="117">
        <v>10</v>
      </c>
      <c r="V85" s="65">
        <f t="shared" si="179"/>
        <v>10</v>
      </c>
      <c r="W85" s="97">
        <v>8.5</v>
      </c>
      <c r="X85" s="41">
        <f t="shared" si="180"/>
        <v>8.5</v>
      </c>
      <c r="Y85" s="96">
        <v>9</v>
      </c>
      <c r="Z85" s="65">
        <f t="shared" si="181"/>
        <v>9</v>
      </c>
      <c r="AA85" s="46">
        <f t="shared" si="138"/>
        <v>10.75</v>
      </c>
      <c r="AB85" s="96">
        <v>7</v>
      </c>
      <c r="AC85" s="65">
        <f t="shared" ref="AC85" si="201">+AB85</f>
        <v>7</v>
      </c>
      <c r="AD85" s="98">
        <v>14.5</v>
      </c>
      <c r="AE85" s="65">
        <f t="shared" si="183"/>
        <v>14.5</v>
      </c>
      <c r="AF85" s="46">
        <f t="shared" si="176"/>
        <v>13</v>
      </c>
      <c r="AG85" s="99">
        <v>13</v>
      </c>
      <c r="AH85" s="65">
        <f t="shared" si="184"/>
        <v>13</v>
      </c>
      <c r="AI85" s="47">
        <f t="shared" si="140"/>
        <v>9.6315789473684212</v>
      </c>
      <c r="AJ85" s="39">
        <f t="shared" si="141"/>
        <v>11.866666666666665</v>
      </c>
      <c r="AK85" s="40">
        <v>9</v>
      </c>
      <c r="AL85" s="79">
        <v>16</v>
      </c>
      <c r="AM85" s="41">
        <f t="shared" si="185"/>
        <v>11.333333333333334</v>
      </c>
      <c r="AN85" s="43">
        <v>14</v>
      </c>
      <c r="AO85" s="81">
        <v>10</v>
      </c>
      <c r="AP85" s="41">
        <f t="shared" si="186"/>
        <v>12.666666666666666</v>
      </c>
      <c r="AQ85" s="39">
        <f t="shared" si="187"/>
        <v>10.4</v>
      </c>
      <c r="AR85" s="40">
        <v>11.5</v>
      </c>
      <c r="AS85" s="79">
        <v>9</v>
      </c>
      <c r="AT85" s="40">
        <f t="shared" si="188"/>
        <v>10.666666666666666</v>
      </c>
      <c r="AU85" s="42">
        <f t="shared" si="189"/>
        <v>5</v>
      </c>
      <c r="AV85" s="44">
        <v>10</v>
      </c>
      <c r="AW85" s="84">
        <v>10</v>
      </c>
      <c r="AX85" s="41">
        <f t="shared" si="190"/>
        <v>10</v>
      </c>
      <c r="AY85" s="39">
        <f t="shared" si="191"/>
        <v>13.5</v>
      </c>
      <c r="AZ85" s="45">
        <v>13.5</v>
      </c>
      <c r="BA85" s="39">
        <f t="shared" si="142"/>
        <v>7.875</v>
      </c>
      <c r="BB85" s="79">
        <v>10</v>
      </c>
      <c r="BC85" s="44">
        <f t="shared" si="192"/>
        <v>10</v>
      </c>
      <c r="BD85" s="84">
        <v>5.75</v>
      </c>
      <c r="BE85" s="40">
        <f t="shared" si="193"/>
        <v>5.75</v>
      </c>
      <c r="BF85" s="39">
        <f t="shared" si="194"/>
        <v>11.5</v>
      </c>
      <c r="BG85" s="112">
        <v>11.5</v>
      </c>
      <c r="BH85" s="101">
        <f t="shared" si="177"/>
        <v>11.5</v>
      </c>
      <c r="BI85" s="48">
        <f t="shared" si="143"/>
        <v>11.557017543859649</v>
      </c>
      <c r="BJ85" s="40">
        <f t="shared" si="144"/>
        <v>10.594298245614036</v>
      </c>
      <c r="BK85" s="44" t="str">
        <f t="shared" si="196"/>
        <v>Admis</v>
      </c>
      <c r="BL85" s="57"/>
    </row>
    <row r="86" spans="1:64" ht="24.95" customHeight="1">
      <c r="A86" s="35">
        <v>72</v>
      </c>
      <c r="B86" s="36" t="s">
        <v>189</v>
      </c>
      <c r="C86" s="36" t="s">
        <v>190</v>
      </c>
      <c r="D86" s="50" t="s">
        <v>50</v>
      </c>
      <c r="E86" s="32" t="s">
        <v>61</v>
      </c>
      <c r="F86" s="39">
        <f t="shared" si="135"/>
        <v>10.533333333333335</v>
      </c>
      <c r="G86" s="93">
        <v>8</v>
      </c>
      <c r="H86" s="94">
        <v>12</v>
      </c>
      <c r="I86" s="41">
        <f t="shared" si="172"/>
        <v>9.3333333333333339</v>
      </c>
      <c r="J86" s="96">
        <v>12</v>
      </c>
      <c r="K86" s="96">
        <v>13</v>
      </c>
      <c r="L86" s="41">
        <f t="shared" si="173"/>
        <v>12.333333333333334</v>
      </c>
      <c r="M86" s="39">
        <f t="shared" si="136"/>
        <v>9.2666666666666657</v>
      </c>
      <c r="N86" s="97">
        <v>5.5</v>
      </c>
      <c r="O86" s="113">
        <v>13</v>
      </c>
      <c r="P86" s="41">
        <f t="shared" si="174"/>
        <v>8</v>
      </c>
      <c r="Q86" s="97">
        <v>12</v>
      </c>
      <c r="R86" s="113">
        <v>9.5</v>
      </c>
      <c r="S86" s="41">
        <f t="shared" si="178"/>
        <v>11.166666666666666</v>
      </c>
      <c r="T86" s="39">
        <f t="shared" si="137"/>
        <v>10</v>
      </c>
      <c r="U86" s="117">
        <v>11</v>
      </c>
      <c r="V86" s="65">
        <f t="shared" si="179"/>
        <v>11</v>
      </c>
      <c r="W86" s="97">
        <v>9</v>
      </c>
      <c r="X86" s="41">
        <f t="shared" si="180"/>
        <v>9</v>
      </c>
      <c r="Y86" s="96">
        <v>10</v>
      </c>
      <c r="Z86" s="65">
        <f t="shared" si="181"/>
        <v>10</v>
      </c>
      <c r="AA86" s="46">
        <f t="shared" si="138"/>
        <v>6.5</v>
      </c>
      <c r="AB86" s="96">
        <v>2</v>
      </c>
      <c r="AC86" s="65">
        <f t="shared" ref="AC86" si="202">+AB86</f>
        <v>2</v>
      </c>
      <c r="AD86" s="98">
        <v>11</v>
      </c>
      <c r="AE86" s="65">
        <f t="shared" si="183"/>
        <v>11</v>
      </c>
      <c r="AF86" s="46">
        <f t="shared" si="176"/>
        <v>15.5</v>
      </c>
      <c r="AG86" s="99">
        <v>15.5</v>
      </c>
      <c r="AH86" s="65">
        <f t="shared" si="184"/>
        <v>15.5</v>
      </c>
      <c r="AI86" s="47">
        <f t="shared" si="140"/>
        <v>9.8684210526315788</v>
      </c>
      <c r="AJ86" s="39">
        <f t="shared" si="141"/>
        <v>12.533333333333335</v>
      </c>
      <c r="AK86" s="40">
        <v>14</v>
      </c>
      <c r="AL86" s="79">
        <v>12</v>
      </c>
      <c r="AM86" s="41">
        <f t="shared" si="185"/>
        <v>13.333333333333334</v>
      </c>
      <c r="AN86" s="43">
        <v>12</v>
      </c>
      <c r="AO86" s="81">
        <v>10</v>
      </c>
      <c r="AP86" s="41">
        <f t="shared" si="186"/>
        <v>11.333333333333334</v>
      </c>
      <c r="AQ86" s="39">
        <f t="shared" si="187"/>
        <v>11.266666666666666</v>
      </c>
      <c r="AR86" s="40">
        <v>10</v>
      </c>
      <c r="AS86" s="79">
        <v>13</v>
      </c>
      <c r="AT86" s="40">
        <f t="shared" si="188"/>
        <v>11</v>
      </c>
      <c r="AU86" s="42">
        <f t="shared" si="189"/>
        <v>5</v>
      </c>
      <c r="AV86" s="44">
        <v>12</v>
      </c>
      <c r="AW86" s="84">
        <v>11</v>
      </c>
      <c r="AX86" s="41">
        <f t="shared" si="190"/>
        <v>11.666666666666666</v>
      </c>
      <c r="AY86" s="39">
        <f t="shared" si="191"/>
        <v>13.5</v>
      </c>
      <c r="AZ86" s="141">
        <v>13.5</v>
      </c>
      <c r="BA86" s="39">
        <f t="shared" si="142"/>
        <v>10.5</v>
      </c>
      <c r="BB86" s="79">
        <v>11</v>
      </c>
      <c r="BC86" s="44">
        <f t="shared" si="192"/>
        <v>11</v>
      </c>
      <c r="BD86" s="84">
        <v>10</v>
      </c>
      <c r="BE86" s="40">
        <f t="shared" si="193"/>
        <v>10</v>
      </c>
      <c r="BF86" s="39">
        <f t="shared" si="194"/>
        <v>12.5</v>
      </c>
      <c r="BG86" s="112">
        <v>12.5</v>
      </c>
      <c r="BH86" s="101">
        <f t="shared" si="177"/>
        <v>12.5</v>
      </c>
      <c r="BI86" s="48">
        <f t="shared" si="143"/>
        <v>12.289473684210526</v>
      </c>
      <c r="BJ86" s="40">
        <f t="shared" si="144"/>
        <v>11.078947368421053</v>
      </c>
      <c r="BK86" s="44" t="str">
        <f t="shared" si="196"/>
        <v>Admis</v>
      </c>
      <c r="BL86" s="57"/>
    </row>
    <row r="87" spans="1:64" ht="24.95" customHeight="1">
      <c r="A87" s="143">
        <v>73</v>
      </c>
      <c r="B87" s="119">
        <v>123010847</v>
      </c>
      <c r="C87" s="119" t="s">
        <v>191</v>
      </c>
      <c r="D87" s="120" t="s">
        <v>192</v>
      </c>
      <c r="E87" s="32" t="s">
        <v>61</v>
      </c>
      <c r="F87" s="39">
        <f t="shared" si="135"/>
        <v>8.6</v>
      </c>
      <c r="G87" s="93">
        <v>6</v>
      </c>
      <c r="H87" s="94">
        <v>11</v>
      </c>
      <c r="I87" s="41">
        <f t="shared" si="172"/>
        <v>7.666666666666667</v>
      </c>
      <c r="J87" s="96">
        <v>10</v>
      </c>
      <c r="K87" s="96">
        <v>10</v>
      </c>
      <c r="L87" s="41">
        <f t="shared" si="173"/>
        <v>10</v>
      </c>
      <c r="M87" s="39">
        <f t="shared" si="136"/>
        <v>10.966666666666665</v>
      </c>
      <c r="N87" s="123">
        <v>12.5</v>
      </c>
      <c r="O87" s="113">
        <v>8.5</v>
      </c>
      <c r="P87" s="41">
        <f t="shared" si="174"/>
        <v>11.166666666666666</v>
      </c>
      <c r="Q87" s="123">
        <v>14</v>
      </c>
      <c r="R87" s="113">
        <v>4</v>
      </c>
      <c r="S87" s="41">
        <f t="shared" si="178"/>
        <v>10.666666666666666</v>
      </c>
      <c r="T87" s="39">
        <f t="shared" si="137"/>
        <v>9</v>
      </c>
      <c r="U87" s="117">
        <v>11</v>
      </c>
      <c r="V87" s="65">
        <f t="shared" si="179"/>
        <v>11</v>
      </c>
      <c r="W87" s="97">
        <v>6</v>
      </c>
      <c r="X87" s="41">
        <f t="shared" si="180"/>
        <v>6</v>
      </c>
      <c r="Y87" s="126">
        <v>10</v>
      </c>
      <c r="Z87" s="65">
        <f t="shared" si="181"/>
        <v>10</v>
      </c>
      <c r="AA87" s="46">
        <f t="shared" si="138"/>
        <v>5.75</v>
      </c>
      <c r="AB87" s="96">
        <v>4</v>
      </c>
      <c r="AC87" s="65">
        <f t="shared" ref="AC87" si="203">+AB87</f>
        <v>4</v>
      </c>
      <c r="AD87" s="128">
        <v>7.5</v>
      </c>
      <c r="AE87" s="65">
        <f t="shared" si="183"/>
        <v>7.5</v>
      </c>
      <c r="AF87" s="46">
        <f t="shared" si="176"/>
        <v>13</v>
      </c>
      <c r="AG87" s="99">
        <v>13</v>
      </c>
      <c r="AH87" s="65">
        <f t="shared" si="184"/>
        <v>13</v>
      </c>
      <c r="AI87" s="47">
        <f t="shared" si="140"/>
        <v>9.280701754385964</v>
      </c>
      <c r="AJ87" s="39">
        <f t="shared" si="141"/>
        <v>11.2</v>
      </c>
      <c r="AK87" s="40">
        <v>13</v>
      </c>
      <c r="AL87" s="79">
        <v>10</v>
      </c>
      <c r="AM87" s="41">
        <f t="shared" si="185"/>
        <v>12</v>
      </c>
      <c r="AN87" s="43">
        <v>10</v>
      </c>
      <c r="AO87" s="81">
        <v>10</v>
      </c>
      <c r="AP87" s="41">
        <f t="shared" si="186"/>
        <v>10</v>
      </c>
      <c r="AQ87" s="39">
        <f t="shared" si="187"/>
        <v>12.166666666666666</v>
      </c>
      <c r="AR87" s="40">
        <v>14</v>
      </c>
      <c r="AS87" s="79">
        <v>8.5</v>
      </c>
      <c r="AT87" s="40">
        <f t="shared" si="188"/>
        <v>12.166666666666666</v>
      </c>
      <c r="AU87" s="42">
        <f t="shared" si="189"/>
        <v>5</v>
      </c>
      <c r="AV87" s="44">
        <v>14</v>
      </c>
      <c r="AW87" s="84">
        <v>8.5</v>
      </c>
      <c r="AX87" s="41">
        <f t="shared" si="190"/>
        <v>12.166666666666666</v>
      </c>
      <c r="AY87" s="39">
        <f t="shared" si="191"/>
        <v>13.5</v>
      </c>
      <c r="AZ87" s="45">
        <v>13.5</v>
      </c>
      <c r="BA87" s="39">
        <f t="shared" si="142"/>
        <v>9</v>
      </c>
      <c r="BB87" s="79">
        <v>13</v>
      </c>
      <c r="BC87" s="44">
        <f t="shared" si="192"/>
        <v>13</v>
      </c>
      <c r="BD87" s="84">
        <v>5</v>
      </c>
      <c r="BE87" s="40">
        <f t="shared" si="193"/>
        <v>5</v>
      </c>
      <c r="BF87" s="39">
        <f t="shared" si="194"/>
        <v>13</v>
      </c>
      <c r="BG87" s="112">
        <v>13</v>
      </c>
      <c r="BH87" s="101">
        <f t="shared" si="177"/>
        <v>13</v>
      </c>
      <c r="BI87" s="48">
        <f t="shared" si="143"/>
        <v>12.043859649122806</v>
      </c>
      <c r="BJ87" s="40">
        <f t="shared" si="144"/>
        <v>10.662280701754385</v>
      </c>
      <c r="BK87" s="44" t="s">
        <v>251</v>
      </c>
      <c r="BL87" s="57" t="s">
        <v>200</v>
      </c>
    </row>
    <row r="88" spans="1:64" ht="24.95" customHeight="1">
      <c r="A88" s="35">
        <v>74</v>
      </c>
      <c r="B88" s="36">
        <v>123003575</v>
      </c>
      <c r="C88" s="36" t="s">
        <v>193</v>
      </c>
      <c r="D88" s="50" t="s">
        <v>52</v>
      </c>
      <c r="E88" s="32" t="s">
        <v>61</v>
      </c>
      <c r="F88" s="39">
        <f t="shared" si="135"/>
        <v>10.533333333333335</v>
      </c>
      <c r="G88" s="124">
        <v>10</v>
      </c>
      <c r="H88" s="94">
        <v>10</v>
      </c>
      <c r="I88" s="41">
        <f t="shared" si="172"/>
        <v>10</v>
      </c>
      <c r="J88" s="126">
        <v>12</v>
      </c>
      <c r="K88" s="96">
        <v>10</v>
      </c>
      <c r="L88" s="41">
        <f t="shared" si="173"/>
        <v>11.333333333333334</v>
      </c>
      <c r="M88" s="39">
        <f t="shared" si="136"/>
        <v>8.3666666666666654</v>
      </c>
      <c r="N88" s="123">
        <v>8.5</v>
      </c>
      <c r="O88" s="113">
        <v>7.5</v>
      </c>
      <c r="P88" s="41">
        <f t="shared" si="174"/>
        <v>8.1666666666666661</v>
      </c>
      <c r="Q88" s="97">
        <v>8.5</v>
      </c>
      <c r="R88" s="113">
        <v>9</v>
      </c>
      <c r="S88" s="41">
        <f t="shared" si="178"/>
        <v>8.6666666666666661</v>
      </c>
      <c r="T88" s="39">
        <f t="shared" si="137"/>
        <v>10.5</v>
      </c>
      <c r="U88" s="117">
        <v>11.5</v>
      </c>
      <c r="V88" s="65">
        <f t="shared" si="179"/>
        <v>11.5</v>
      </c>
      <c r="W88" s="97">
        <v>10</v>
      </c>
      <c r="X88" s="41">
        <f t="shared" si="180"/>
        <v>10</v>
      </c>
      <c r="Y88" s="96">
        <v>10</v>
      </c>
      <c r="Z88" s="65">
        <f t="shared" si="181"/>
        <v>10</v>
      </c>
      <c r="AA88" s="46">
        <f t="shared" si="138"/>
        <v>3.25</v>
      </c>
      <c r="AB88" s="96">
        <v>3</v>
      </c>
      <c r="AC88" s="65">
        <f t="shared" ref="AC88" si="204">AB88</f>
        <v>3</v>
      </c>
      <c r="AD88" s="98">
        <v>3.5</v>
      </c>
      <c r="AE88" s="65">
        <f t="shared" si="183"/>
        <v>3.5</v>
      </c>
      <c r="AF88" s="46">
        <f t="shared" si="176"/>
        <v>14.5</v>
      </c>
      <c r="AG88" s="99">
        <v>14.5</v>
      </c>
      <c r="AH88" s="65">
        <f t="shared" si="184"/>
        <v>14.5</v>
      </c>
      <c r="AI88" s="47">
        <f t="shared" si="140"/>
        <v>9.3947368421052637</v>
      </c>
      <c r="AJ88" s="39">
        <f t="shared" si="141"/>
        <v>9.4</v>
      </c>
      <c r="AK88" s="40">
        <v>11</v>
      </c>
      <c r="AL88" s="79">
        <v>7</v>
      </c>
      <c r="AM88" s="41">
        <f t="shared" si="185"/>
        <v>9.6666666666666661</v>
      </c>
      <c r="AN88" s="43">
        <v>10</v>
      </c>
      <c r="AO88" s="81">
        <v>7</v>
      </c>
      <c r="AP88" s="41">
        <f t="shared" si="186"/>
        <v>9</v>
      </c>
      <c r="AQ88" s="39">
        <f t="shared" si="187"/>
        <v>10.1</v>
      </c>
      <c r="AR88" s="135">
        <v>8.5</v>
      </c>
      <c r="AS88" s="79">
        <v>11.5</v>
      </c>
      <c r="AT88" s="40">
        <f t="shared" si="188"/>
        <v>9.5</v>
      </c>
      <c r="AU88" s="42">
        <f t="shared" si="189"/>
        <v>0</v>
      </c>
      <c r="AV88" s="135">
        <v>12</v>
      </c>
      <c r="AW88" s="84">
        <v>9</v>
      </c>
      <c r="AX88" s="41">
        <f t="shared" si="190"/>
        <v>11</v>
      </c>
      <c r="AY88" s="39">
        <f t="shared" si="191"/>
        <v>13.5</v>
      </c>
      <c r="AZ88" s="141">
        <v>13.5</v>
      </c>
      <c r="BA88" s="39">
        <f t="shared" si="142"/>
        <v>9</v>
      </c>
      <c r="BB88" s="79">
        <v>10</v>
      </c>
      <c r="BC88" s="44">
        <f t="shared" si="192"/>
        <v>10</v>
      </c>
      <c r="BD88" s="84">
        <v>8</v>
      </c>
      <c r="BE88" s="40">
        <f t="shared" si="193"/>
        <v>8</v>
      </c>
      <c r="BF88" s="39">
        <f t="shared" si="194"/>
        <v>13</v>
      </c>
      <c r="BG88" s="137">
        <v>13</v>
      </c>
      <c r="BH88" s="101">
        <f t="shared" si="177"/>
        <v>13</v>
      </c>
      <c r="BI88" s="48">
        <f t="shared" si="143"/>
        <v>11.026315789473685</v>
      </c>
      <c r="BJ88" s="40">
        <f t="shared" si="144"/>
        <v>10.210526315789474</v>
      </c>
      <c r="BK88" s="44" t="str">
        <f t="shared" si="196"/>
        <v>Admis</v>
      </c>
      <c r="BL88" s="57"/>
    </row>
    <row r="89" spans="1:64" ht="24.95" customHeight="1">
      <c r="A89" s="35">
        <v>75</v>
      </c>
      <c r="B89" s="36">
        <v>1333014101</v>
      </c>
      <c r="C89" s="36" t="s">
        <v>194</v>
      </c>
      <c r="D89" s="50" t="s">
        <v>79</v>
      </c>
      <c r="E89" s="32" t="s">
        <v>61</v>
      </c>
      <c r="F89" s="39">
        <f t="shared" si="135"/>
        <v>9.1999999999999993</v>
      </c>
      <c r="G89" s="124">
        <v>8</v>
      </c>
      <c r="H89" s="94">
        <v>10</v>
      </c>
      <c r="I89" s="41">
        <f t="shared" si="172"/>
        <v>8.6666666666666661</v>
      </c>
      <c r="J89" s="126">
        <v>10</v>
      </c>
      <c r="K89" s="96">
        <v>10</v>
      </c>
      <c r="L89" s="41">
        <f t="shared" si="173"/>
        <v>10</v>
      </c>
      <c r="M89" s="39">
        <f t="shared" si="136"/>
        <v>11.133333333333335</v>
      </c>
      <c r="N89" s="123">
        <v>11.5</v>
      </c>
      <c r="O89" s="113">
        <v>10</v>
      </c>
      <c r="P89" s="41">
        <f t="shared" si="174"/>
        <v>11</v>
      </c>
      <c r="Q89" s="97">
        <v>14</v>
      </c>
      <c r="R89" s="113">
        <v>6</v>
      </c>
      <c r="S89" s="41">
        <f t="shared" si="178"/>
        <v>11.333333333333334</v>
      </c>
      <c r="T89" s="39">
        <f t="shared" si="137"/>
        <v>11.333333333333334</v>
      </c>
      <c r="U89" s="117">
        <v>12</v>
      </c>
      <c r="V89" s="65">
        <f t="shared" si="179"/>
        <v>12</v>
      </c>
      <c r="W89" s="123">
        <v>10</v>
      </c>
      <c r="X89" s="41">
        <f t="shared" si="180"/>
        <v>10</v>
      </c>
      <c r="Y89" s="126">
        <v>12</v>
      </c>
      <c r="Z89" s="65">
        <f t="shared" si="181"/>
        <v>12</v>
      </c>
      <c r="AA89" s="46">
        <f t="shared" si="138"/>
        <v>8.5</v>
      </c>
      <c r="AB89" s="126">
        <v>6</v>
      </c>
      <c r="AC89" s="65">
        <f t="shared" ref="AC89" si="205">+AB89</f>
        <v>6</v>
      </c>
      <c r="AD89" s="128">
        <v>11</v>
      </c>
      <c r="AE89" s="65">
        <f t="shared" si="183"/>
        <v>11</v>
      </c>
      <c r="AF89" s="46">
        <f t="shared" si="176"/>
        <v>16.25</v>
      </c>
      <c r="AG89" s="99">
        <v>16.25</v>
      </c>
      <c r="AH89" s="65">
        <f t="shared" si="184"/>
        <v>16.25</v>
      </c>
      <c r="AI89" s="47">
        <f t="shared" si="140"/>
        <v>10.67982456140351</v>
      </c>
      <c r="AJ89" s="39">
        <f t="shared" si="141"/>
        <v>10.4</v>
      </c>
      <c r="AK89" s="40">
        <v>9</v>
      </c>
      <c r="AL89" s="79">
        <v>12</v>
      </c>
      <c r="AM89" s="41">
        <f t="shared" si="185"/>
        <v>10</v>
      </c>
      <c r="AN89" s="43">
        <v>10</v>
      </c>
      <c r="AO89" s="81">
        <v>13</v>
      </c>
      <c r="AP89" s="41">
        <f t="shared" si="186"/>
        <v>11</v>
      </c>
      <c r="AQ89" s="39">
        <f t="shared" si="187"/>
        <v>12.366666666666665</v>
      </c>
      <c r="AR89" s="40">
        <v>13.5</v>
      </c>
      <c r="AS89" s="79">
        <v>8.5</v>
      </c>
      <c r="AT89" s="40">
        <f t="shared" si="188"/>
        <v>11.833333333333334</v>
      </c>
      <c r="AU89" s="42">
        <f t="shared" si="189"/>
        <v>5</v>
      </c>
      <c r="AV89" s="44">
        <v>16</v>
      </c>
      <c r="AW89" s="84">
        <v>7.5</v>
      </c>
      <c r="AX89" s="41">
        <f t="shared" si="190"/>
        <v>13.166666666666666</v>
      </c>
      <c r="AY89" s="39">
        <f t="shared" si="191"/>
        <v>12</v>
      </c>
      <c r="AZ89" s="45">
        <v>12</v>
      </c>
      <c r="BA89" s="39">
        <f t="shared" si="142"/>
        <v>6.5</v>
      </c>
      <c r="BB89" s="79">
        <v>5</v>
      </c>
      <c r="BC89" s="44">
        <f t="shared" si="192"/>
        <v>5</v>
      </c>
      <c r="BD89" s="84">
        <v>8</v>
      </c>
      <c r="BE89" s="40">
        <f t="shared" si="193"/>
        <v>8</v>
      </c>
      <c r="BF89" s="39">
        <f t="shared" si="194"/>
        <v>10.5</v>
      </c>
      <c r="BG89" s="112">
        <v>10.5</v>
      </c>
      <c r="BH89" s="101">
        <f t="shared" si="177"/>
        <v>10.5</v>
      </c>
      <c r="BI89" s="48">
        <f t="shared" si="143"/>
        <v>11.017543859649122</v>
      </c>
      <c r="BJ89" s="40">
        <f t="shared" si="144"/>
        <v>10.848684210526315</v>
      </c>
      <c r="BK89" s="44" t="str">
        <f t="shared" si="196"/>
        <v>Admis</v>
      </c>
      <c r="BL89" s="57"/>
    </row>
    <row r="90" spans="1:64" ht="24.95" customHeight="1">
      <c r="A90" s="35">
        <v>76</v>
      </c>
      <c r="B90" s="36">
        <v>123012130</v>
      </c>
      <c r="C90" s="36" t="s">
        <v>195</v>
      </c>
      <c r="D90" s="50" t="s">
        <v>196</v>
      </c>
      <c r="E90" s="32" t="s">
        <v>61</v>
      </c>
      <c r="F90" s="39">
        <f t="shared" si="135"/>
        <v>9.1333333333333346</v>
      </c>
      <c r="G90" s="124">
        <v>7.5</v>
      </c>
      <c r="H90" s="94">
        <v>10</v>
      </c>
      <c r="I90" s="41">
        <f t="shared" si="172"/>
        <v>8.3333333333333339</v>
      </c>
      <c r="J90" s="96">
        <v>10</v>
      </c>
      <c r="K90" s="96">
        <v>11</v>
      </c>
      <c r="L90" s="41">
        <f t="shared" si="173"/>
        <v>10.333333333333334</v>
      </c>
      <c r="M90" s="39">
        <f t="shared" si="136"/>
        <v>9.7333333333333325</v>
      </c>
      <c r="N90" s="123">
        <v>12.5</v>
      </c>
      <c r="O90" s="113">
        <v>8</v>
      </c>
      <c r="P90" s="41">
        <f t="shared" si="174"/>
        <v>11</v>
      </c>
      <c r="Q90" s="97">
        <v>9.5</v>
      </c>
      <c r="R90" s="113">
        <v>4.5</v>
      </c>
      <c r="S90" s="41">
        <f t="shared" si="178"/>
        <v>7.833333333333333</v>
      </c>
      <c r="T90" s="39">
        <f t="shared" si="137"/>
        <v>10.333333333333334</v>
      </c>
      <c r="U90" s="117">
        <v>10</v>
      </c>
      <c r="V90" s="65">
        <f t="shared" si="179"/>
        <v>10</v>
      </c>
      <c r="W90" s="123">
        <v>10.5</v>
      </c>
      <c r="X90" s="41">
        <f t="shared" si="180"/>
        <v>10.5</v>
      </c>
      <c r="Y90" s="96">
        <v>10.5</v>
      </c>
      <c r="Z90" s="65">
        <f t="shared" si="181"/>
        <v>10.5</v>
      </c>
      <c r="AA90" s="46">
        <f t="shared" si="138"/>
        <v>4.5</v>
      </c>
      <c r="AB90" s="96">
        <v>2</v>
      </c>
      <c r="AC90" s="65">
        <f t="shared" ref="AC90" si="206">AB90</f>
        <v>2</v>
      </c>
      <c r="AD90" s="98">
        <v>7</v>
      </c>
      <c r="AE90" s="65">
        <f t="shared" si="183"/>
        <v>7</v>
      </c>
      <c r="AF90" s="46">
        <f t="shared" si="176"/>
        <v>13</v>
      </c>
      <c r="AG90" s="99">
        <v>13</v>
      </c>
      <c r="AH90" s="65">
        <f t="shared" si="184"/>
        <v>13</v>
      </c>
      <c r="AI90" s="47">
        <f t="shared" si="140"/>
        <v>9.3859649122807021</v>
      </c>
      <c r="AJ90" s="39">
        <f t="shared" si="141"/>
        <v>9</v>
      </c>
      <c r="AK90" s="40">
        <v>10.5</v>
      </c>
      <c r="AL90" s="79">
        <v>12</v>
      </c>
      <c r="AM90" s="41">
        <f t="shared" si="185"/>
        <v>11</v>
      </c>
      <c r="AN90" s="43">
        <v>5</v>
      </c>
      <c r="AO90" s="81">
        <v>8</v>
      </c>
      <c r="AP90" s="41">
        <f t="shared" si="186"/>
        <v>6</v>
      </c>
      <c r="AQ90" s="39">
        <f t="shared" si="187"/>
        <v>10.5</v>
      </c>
      <c r="AR90" s="40">
        <v>11.5</v>
      </c>
      <c r="AS90" s="79">
        <v>9.5</v>
      </c>
      <c r="AT90" s="40">
        <f t="shared" si="188"/>
        <v>10.833333333333334</v>
      </c>
      <c r="AU90" s="42">
        <f t="shared" si="189"/>
        <v>5</v>
      </c>
      <c r="AV90" s="44">
        <v>10</v>
      </c>
      <c r="AW90" s="84">
        <v>10</v>
      </c>
      <c r="AX90" s="41">
        <f t="shared" si="190"/>
        <v>10</v>
      </c>
      <c r="AY90" s="39">
        <f t="shared" si="191"/>
        <v>13</v>
      </c>
      <c r="AZ90" s="45">
        <v>13</v>
      </c>
      <c r="BA90" s="39">
        <f t="shared" si="142"/>
        <v>7.375</v>
      </c>
      <c r="BB90" s="79">
        <v>6.5</v>
      </c>
      <c r="BC90" s="44">
        <f t="shared" si="192"/>
        <v>6.5</v>
      </c>
      <c r="BD90" s="84">
        <v>8.25</v>
      </c>
      <c r="BE90" s="40">
        <f t="shared" si="193"/>
        <v>8.25</v>
      </c>
      <c r="BF90" s="39">
        <f t="shared" si="194"/>
        <v>10</v>
      </c>
      <c r="BG90" s="112">
        <v>10</v>
      </c>
      <c r="BH90" s="101">
        <f t="shared" si="177"/>
        <v>10</v>
      </c>
      <c r="BI90" s="48">
        <f t="shared" si="143"/>
        <v>10.539473684210526</v>
      </c>
      <c r="BJ90" s="40">
        <f t="shared" si="144"/>
        <v>9.9627192982456148</v>
      </c>
      <c r="BK90" s="44" t="str">
        <f>IF(BJ90&gt;=10,"Admis","Ajourné")</f>
        <v>Ajourné</v>
      </c>
      <c r="BL90" s="57"/>
    </row>
    <row r="91" spans="1:64" ht="24.95" customHeight="1">
      <c r="A91" s="35">
        <v>77</v>
      </c>
      <c r="B91" s="36">
        <v>113013937</v>
      </c>
      <c r="C91" s="36" t="s">
        <v>197</v>
      </c>
      <c r="D91" s="50" t="s">
        <v>139</v>
      </c>
      <c r="E91" s="32" t="s">
        <v>61</v>
      </c>
      <c r="F91" s="39">
        <f t="shared" si="135"/>
        <v>7.3333333333333339</v>
      </c>
      <c r="G91" s="125">
        <v>5</v>
      </c>
      <c r="H91" s="94">
        <v>10</v>
      </c>
      <c r="I91" s="41">
        <f t="shared" si="172"/>
        <v>6.666666666666667</v>
      </c>
      <c r="J91" s="126">
        <v>8</v>
      </c>
      <c r="K91" s="96">
        <v>9</v>
      </c>
      <c r="L91" s="41">
        <f t="shared" si="173"/>
        <v>8.3333333333333339</v>
      </c>
      <c r="M91" s="39">
        <f t="shared" si="136"/>
        <v>6.6333333333333329</v>
      </c>
      <c r="N91" s="97">
        <v>4</v>
      </c>
      <c r="O91" s="113">
        <v>11.5</v>
      </c>
      <c r="P91" s="41">
        <f t="shared" si="174"/>
        <v>6.5</v>
      </c>
      <c r="Q91" s="97">
        <v>5.5</v>
      </c>
      <c r="R91" s="113">
        <v>9.5</v>
      </c>
      <c r="S91" s="41">
        <f t="shared" si="178"/>
        <v>6.833333333333333</v>
      </c>
      <c r="T91" s="39">
        <f t="shared" si="137"/>
        <v>11</v>
      </c>
      <c r="U91" s="117">
        <v>11</v>
      </c>
      <c r="V91" s="65">
        <f t="shared" si="179"/>
        <v>11</v>
      </c>
      <c r="W91" s="123">
        <v>10</v>
      </c>
      <c r="X91" s="41">
        <f t="shared" si="180"/>
        <v>10</v>
      </c>
      <c r="Y91" s="126">
        <v>12</v>
      </c>
      <c r="Z91" s="65">
        <f t="shared" si="181"/>
        <v>12</v>
      </c>
      <c r="AA91" s="46">
        <f t="shared" si="138"/>
        <v>7.5</v>
      </c>
      <c r="AB91" s="126">
        <v>5</v>
      </c>
      <c r="AC91" s="65">
        <f t="shared" ref="AC91" si="207">+AB91</f>
        <v>5</v>
      </c>
      <c r="AD91" s="128">
        <v>10</v>
      </c>
      <c r="AE91" s="65">
        <f t="shared" si="183"/>
        <v>10</v>
      </c>
      <c r="AF91" s="46">
        <f t="shared" si="176"/>
        <v>15.5</v>
      </c>
      <c r="AG91" s="99">
        <v>15.5</v>
      </c>
      <c r="AH91" s="65">
        <f t="shared" si="184"/>
        <v>15.5</v>
      </c>
      <c r="AI91" s="47">
        <f t="shared" si="140"/>
        <v>8.7543859649122808</v>
      </c>
      <c r="AJ91" s="39">
        <f t="shared" si="141"/>
        <v>11.8</v>
      </c>
      <c r="AK91" s="40">
        <v>12</v>
      </c>
      <c r="AL91" s="79">
        <v>15</v>
      </c>
      <c r="AM91" s="41">
        <f t="shared" si="185"/>
        <v>13</v>
      </c>
      <c r="AN91" s="43">
        <v>10</v>
      </c>
      <c r="AO91" s="81">
        <v>10</v>
      </c>
      <c r="AP91" s="41">
        <f t="shared" si="186"/>
        <v>10</v>
      </c>
      <c r="AQ91" s="39">
        <f t="shared" si="187"/>
        <v>9.1</v>
      </c>
      <c r="AR91" s="40">
        <v>10.5</v>
      </c>
      <c r="AS91" s="79">
        <v>8.5</v>
      </c>
      <c r="AT91" s="40">
        <f t="shared" si="188"/>
        <v>9.8333333333333339</v>
      </c>
      <c r="AU91" s="42">
        <f t="shared" si="189"/>
        <v>0</v>
      </c>
      <c r="AV91" s="44">
        <v>9</v>
      </c>
      <c r="AW91" s="84">
        <v>6</v>
      </c>
      <c r="AX91" s="41">
        <f t="shared" si="190"/>
        <v>8</v>
      </c>
      <c r="AY91" s="39">
        <f t="shared" si="191"/>
        <v>13.5</v>
      </c>
      <c r="AZ91" s="141">
        <v>13.5</v>
      </c>
      <c r="BA91" s="39">
        <f t="shared" si="142"/>
        <v>11.75</v>
      </c>
      <c r="BB91" s="79">
        <v>13.5</v>
      </c>
      <c r="BC91" s="44">
        <f t="shared" si="192"/>
        <v>13.5</v>
      </c>
      <c r="BD91" s="134">
        <v>10</v>
      </c>
      <c r="BE91" s="40">
        <f t="shared" si="193"/>
        <v>10</v>
      </c>
      <c r="BF91" s="39">
        <f t="shared" si="194"/>
        <v>13.5</v>
      </c>
      <c r="BG91" s="137">
        <v>13.5</v>
      </c>
      <c r="BH91" s="101">
        <f t="shared" si="177"/>
        <v>13.5</v>
      </c>
      <c r="BI91" s="48">
        <f t="shared" si="143"/>
        <v>11.710526315789474</v>
      </c>
      <c r="BJ91" s="40">
        <f t="shared" si="144"/>
        <v>10.232456140350878</v>
      </c>
      <c r="BK91" s="44" t="str">
        <f t="shared" si="196"/>
        <v>Admis</v>
      </c>
      <c r="BL91" s="57"/>
    </row>
    <row r="92" spans="1:64" ht="24.95" customHeight="1">
      <c r="A92" s="35">
        <v>78</v>
      </c>
      <c r="B92" s="36">
        <v>123012223</v>
      </c>
      <c r="C92" s="36" t="s">
        <v>197</v>
      </c>
      <c r="D92" s="50" t="s">
        <v>45</v>
      </c>
      <c r="E92" s="32" t="s">
        <v>61</v>
      </c>
      <c r="F92" s="39">
        <f t="shared" si="135"/>
        <v>8.3333333333333339</v>
      </c>
      <c r="G92" s="125">
        <v>7</v>
      </c>
      <c r="H92" s="94">
        <v>11</v>
      </c>
      <c r="I92" s="41">
        <f t="shared" si="172"/>
        <v>8.3333333333333339</v>
      </c>
      <c r="J92" s="126">
        <v>8</v>
      </c>
      <c r="K92" s="96">
        <v>9</v>
      </c>
      <c r="L92" s="41">
        <f t="shared" si="173"/>
        <v>8.3333333333333339</v>
      </c>
      <c r="M92" s="39">
        <f t="shared" si="136"/>
        <v>7.4333333333333327</v>
      </c>
      <c r="N92" s="123">
        <v>9.5</v>
      </c>
      <c r="O92" s="113">
        <v>9.5</v>
      </c>
      <c r="P92" s="41">
        <f t="shared" si="174"/>
        <v>9.5</v>
      </c>
      <c r="Q92" s="97">
        <v>5.5</v>
      </c>
      <c r="R92" s="113">
        <v>2</v>
      </c>
      <c r="S92" s="41">
        <f t="shared" si="178"/>
        <v>4.333333333333333</v>
      </c>
      <c r="T92" s="39">
        <f t="shared" si="137"/>
        <v>7.833333333333333</v>
      </c>
      <c r="U92" s="117">
        <v>10.5</v>
      </c>
      <c r="V92" s="65">
        <f t="shared" si="179"/>
        <v>10.5</v>
      </c>
      <c r="W92" s="97">
        <v>3</v>
      </c>
      <c r="X92" s="41">
        <f t="shared" si="180"/>
        <v>3</v>
      </c>
      <c r="Y92" s="96">
        <v>10</v>
      </c>
      <c r="Z92" s="65">
        <f t="shared" si="181"/>
        <v>10</v>
      </c>
      <c r="AA92" s="46">
        <f t="shared" si="138"/>
        <v>6.5</v>
      </c>
      <c r="AB92" s="126">
        <v>3</v>
      </c>
      <c r="AC92" s="65">
        <f t="shared" ref="AC92" si="208">AB92</f>
        <v>3</v>
      </c>
      <c r="AD92" s="128">
        <v>10</v>
      </c>
      <c r="AE92" s="65">
        <f t="shared" si="183"/>
        <v>10</v>
      </c>
      <c r="AF92" s="46">
        <f t="shared" si="176"/>
        <v>13</v>
      </c>
      <c r="AG92" s="99">
        <v>13</v>
      </c>
      <c r="AH92" s="65">
        <f t="shared" si="184"/>
        <v>13</v>
      </c>
      <c r="AI92" s="47">
        <f t="shared" si="140"/>
        <v>7.9912280701754392</v>
      </c>
      <c r="AJ92" s="39">
        <f t="shared" si="141"/>
        <v>8.1333333333333329</v>
      </c>
      <c r="AK92" s="40">
        <v>9</v>
      </c>
      <c r="AL92" s="79">
        <v>12</v>
      </c>
      <c r="AM92" s="41">
        <f t="shared" si="185"/>
        <v>10</v>
      </c>
      <c r="AN92" s="43">
        <v>4</v>
      </c>
      <c r="AO92" s="81">
        <v>8</v>
      </c>
      <c r="AP92" s="41">
        <f t="shared" si="186"/>
        <v>5.333333333333333</v>
      </c>
      <c r="AQ92" s="39">
        <f t="shared" si="187"/>
        <v>9.2333333333333325</v>
      </c>
      <c r="AR92" s="40">
        <v>11.5</v>
      </c>
      <c r="AS92" s="79">
        <v>8.5</v>
      </c>
      <c r="AT92" s="40">
        <f t="shared" si="188"/>
        <v>10.5</v>
      </c>
      <c r="AU92" s="42">
        <f t="shared" si="189"/>
        <v>5</v>
      </c>
      <c r="AV92" s="44">
        <v>7</v>
      </c>
      <c r="AW92" s="84">
        <v>8</v>
      </c>
      <c r="AX92" s="41">
        <f t="shared" si="190"/>
        <v>7.333333333333333</v>
      </c>
      <c r="AY92" s="39">
        <f t="shared" si="191"/>
        <v>13</v>
      </c>
      <c r="AZ92" s="45">
        <v>13</v>
      </c>
      <c r="BA92" s="39">
        <f t="shared" si="142"/>
        <v>8.5</v>
      </c>
      <c r="BB92" s="79">
        <v>8.5</v>
      </c>
      <c r="BC92" s="44">
        <f t="shared" si="192"/>
        <v>8.5</v>
      </c>
      <c r="BD92" s="84">
        <v>8.5</v>
      </c>
      <c r="BE92" s="40">
        <f t="shared" si="193"/>
        <v>8.5</v>
      </c>
      <c r="BF92" s="39">
        <f t="shared" si="194"/>
        <v>8.5</v>
      </c>
      <c r="BG92" s="112">
        <v>8.5</v>
      </c>
      <c r="BH92" s="101">
        <f t="shared" si="177"/>
        <v>8.5</v>
      </c>
      <c r="BI92" s="48">
        <f t="shared" si="143"/>
        <v>10.017543859649122</v>
      </c>
      <c r="BJ92" s="40">
        <f t="shared" si="144"/>
        <v>9.0043859649122791</v>
      </c>
      <c r="BK92" s="44" t="str">
        <f t="shared" ref="BK92:BK94" si="209">IF(BJ92&gt;=10,"Admis","Ajourné")</f>
        <v>Ajourné</v>
      </c>
      <c r="BL92" s="57"/>
    </row>
    <row r="93" spans="1:64" ht="24.95" customHeight="1">
      <c r="A93" s="35">
        <v>79</v>
      </c>
      <c r="B93" s="36">
        <v>123004488</v>
      </c>
      <c r="C93" s="36" t="s">
        <v>198</v>
      </c>
      <c r="D93" s="50" t="s">
        <v>50</v>
      </c>
      <c r="E93" s="32" t="s">
        <v>61</v>
      </c>
      <c r="F93" s="39">
        <f t="shared" si="135"/>
        <v>9.7333333333333343</v>
      </c>
      <c r="G93" s="125">
        <v>8.5</v>
      </c>
      <c r="H93" s="94">
        <v>11</v>
      </c>
      <c r="I93" s="41">
        <f t="shared" si="172"/>
        <v>9.3333333333333339</v>
      </c>
      <c r="J93" s="126">
        <v>11</v>
      </c>
      <c r="K93" s="96">
        <v>9</v>
      </c>
      <c r="L93" s="41">
        <f t="shared" si="173"/>
        <v>10.333333333333334</v>
      </c>
      <c r="M93" s="39">
        <f t="shared" si="136"/>
        <v>9.1333333333333346</v>
      </c>
      <c r="N93" s="123">
        <v>8.5</v>
      </c>
      <c r="O93" s="113">
        <v>11</v>
      </c>
      <c r="P93" s="41">
        <f t="shared" si="174"/>
        <v>9.3333333333333339</v>
      </c>
      <c r="Q93" s="97">
        <v>11</v>
      </c>
      <c r="R93" s="113">
        <v>4.5</v>
      </c>
      <c r="S93" s="41">
        <f t="shared" si="178"/>
        <v>8.8333333333333339</v>
      </c>
      <c r="T93" s="39">
        <f t="shared" si="137"/>
        <v>10.166666666666666</v>
      </c>
      <c r="U93" s="117">
        <v>10.5</v>
      </c>
      <c r="V93" s="65">
        <f t="shared" si="179"/>
        <v>10.5</v>
      </c>
      <c r="W93" s="97">
        <v>9</v>
      </c>
      <c r="X93" s="41">
        <f t="shared" si="180"/>
        <v>9</v>
      </c>
      <c r="Y93" s="126">
        <v>11</v>
      </c>
      <c r="Z93" s="65">
        <f t="shared" si="181"/>
        <v>11</v>
      </c>
      <c r="AA93" s="46">
        <f t="shared" si="138"/>
        <v>6.75</v>
      </c>
      <c r="AB93" s="126">
        <v>6</v>
      </c>
      <c r="AC93" s="65">
        <f t="shared" ref="AC93" si="210">+AB93</f>
        <v>6</v>
      </c>
      <c r="AD93" s="128">
        <v>7.5</v>
      </c>
      <c r="AE93" s="65">
        <f t="shared" si="183"/>
        <v>7.5</v>
      </c>
      <c r="AF93" s="46">
        <f t="shared" si="176"/>
        <v>13</v>
      </c>
      <c r="AG93" s="99">
        <v>13</v>
      </c>
      <c r="AH93" s="65">
        <f t="shared" si="184"/>
        <v>13</v>
      </c>
      <c r="AI93" s="47">
        <f t="shared" si="140"/>
        <v>9.5701754385964914</v>
      </c>
      <c r="AJ93" s="39">
        <f t="shared" si="141"/>
        <v>9.1333333333333329</v>
      </c>
      <c r="AK93" s="40">
        <v>10.5</v>
      </c>
      <c r="AL93" s="79">
        <v>10</v>
      </c>
      <c r="AM93" s="41">
        <f t="shared" si="185"/>
        <v>10.333333333333334</v>
      </c>
      <c r="AN93" s="43">
        <v>7</v>
      </c>
      <c r="AO93" s="81">
        <v>8</v>
      </c>
      <c r="AP93" s="41">
        <f t="shared" si="186"/>
        <v>7.333333333333333</v>
      </c>
      <c r="AQ93" s="39">
        <f t="shared" si="187"/>
        <v>9.2333333333333343</v>
      </c>
      <c r="AR93" s="40">
        <v>10</v>
      </c>
      <c r="AS93" s="79">
        <v>8.5</v>
      </c>
      <c r="AT93" s="40">
        <f t="shared" si="188"/>
        <v>9.5</v>
      </c>
      <c r="AU93" s="42">
        <f t="shared" si="189"/>
        <v>0</v>
      </c>
      <c r="AV93" s="44">
        <v>9</v>
      </c>
      <c r="AW93" s="84">
        <v>8.5</v>
      </c>
      <c r="AX93" s="41">
        <f t="shared" si="190"/>
        <v>8.8333333333333339</v>
      </c>
      <c r="AY93" s="39">
        <f t="shared" si="191"/>
        <v>13</v>
      </c>
      <c r="AZ93" s="45">
        <v>13</v>
      </c>
      <c r="BA93" s="39">
        <f t="shared" si="142"/>
        <v>9.5</v>
      </c>
      <c r="BB93" s="79">
        <v>11</v>
      </c>
      <c r="BC93" s="44">
        <f t="shared" si="192"/>
        <v>11</v>
      </c>
      <c r="BD93" s="84">
        <v>8</v>
      </c>
      <c r="BE93" s="40">
        <f t="shared" si="193"/>
        <v>8</v>
      </c>
      <c r="BF93" s="39">
        <f t="shared" si="194"/>
        <v>8</v>
      </c>
      <c r="BG93" s="112">
        <v>8</v>
      </c>
      <c r="BH93" s="101">
        <f t="shared" si="177"/>
        <v>8</v>
      </c>
      <c r="BI93" s="48">
        <f t="shared" si="143"/>
        <v>10.359649122807019</v>
      </c>
      <c r="BJ93" s="40">
        <f t="shared" si="144"/>
        <v>9.9649122807017569</v>
      </c>
      <c r="BK93" s="44" t="str">
        <f t="shared" si="209"/>
        <v>Ajourné</v>
      </c>
      <c r="BL93" s="57"/>
    </row>
    <row r="94" spans="1:64" ht="24.95" customHeight="1">
      <c r="A94" s="35">
        <v>80</v>
      </c>
      <c r="B94" s="119">
        <v>123010732</v>
      </c>
      <c r="C94" s="119" t="s">
        <v>198</v>
      </c>
      <c r="D94" s="120" t="s">
        <v>143</v>
      </c>
      <c r="E94" s="32" t="s">
        <v>61</v>
      </c>
      <c r="F94" s="39">
        <f t="shared" si="135"/>
        <v>11.133333333333335</v>
      </c>
      <c r="G94" s="125">
        <v>11</v>
      </c>
      <c r="H94" s="94">
        <v>11</v>
      </c>
      <c r="I94" s="41">
        <f t="shared" si="172"/>
        <v>11</v>
      </c>
      <c r="J94" s="126">
        <v>12</v>
      </c>
      <c r="K94" s="96">
        <v>10</v>
      </c>
      <c r="L94" s="41">
        <f t="shared" si="173"/>
        <v>11.333333333333334</v>
      </c>
      <c r="M94" s="39">
        <f t="shared" si="136"/>
        <v>7.833333333333333</v>
      </c>
      <c r="N94" s="123">
        <v>11</v>
      </c>
      <c r="O94" s="113">
        <v>8.5</v>
      </c>
      <c r="P94" s="41">
        <f t="shared" si="174"/>
        <v>10.166666666666666</v>
      </c>
      <c r="Q94" s="97">
        <v>4.5</v>
      </c>
      <c r="R94" s="113">
        <v>4</v>
      </c>
      <c r="S94" s="41">
        <f t="shared" si="178"/>
        <v>4.333333333333333</v>
      </c>
      <c r="T94" s="39">
        <f t="shared" si="137"/>
        <v>10.5</v>
      </c>
      <c r="U94" s="117">
        <v>10.5</v>
      </c>
      <c r="V94" s="65">
        <f t="shared" si="179"/>
        <v>10.5</v>
      </c>
      <c r="W94" s="123">
        <v>9</v>
      </c>
      <c r="X94" s="41">
        <f t="shared" si="180"/>
        <v>9</v>
      </c>
      <c r="Y94" s="126">
        <v>12</v>
      </c>
      <c r="Z94" s="65">
        <f t="shared" si="181"/>
        <v>12</v>
      </c>
      <c r="AA94" s="46">
        <f t="shared" si="138"/>
        <v>7</v>
      </c>
      <c r="AB94" s="96">
        <v>3</v>
      </c>
      <c r="AC94" s="65">
        <f t="shared" ref="AC94" si="211">AB94</f>
        <v>3</v>
      </c>
      <c r="AD94" s="98">
        <v>11</v>
      </c>
      <c r="AE94" s="65">
        <f t="shared" si="183"/>
        <v>11</v>
      </c>
      <c r="AF94" s="46">
        <f t="shared" si="176"/>
        <v>12</v>
      </c>
      <c r="AG94" s="99">
        <v>12</v>
      </c>
      <c r="AH94" s="65">
        <f t="shared" si="184"/>
        <v>12</v>
      </c>
      <c r="AI94" s="47">
        <f t="shared" si="140"/>
        <v>9.6754385964912277</v>
      </c>
      <c r="AJ94" s="39">
        <f t="shared" si="141"/>
        <v>7.1333333333333329</v>
      </c>
      <c r="AK94" s="40">
        <v>9</v>
      </c>
      <c r="AL94" s="79">
        <v>11</v>
      </c>
      <c r="AM94" s="41">
        <f t="shared" si="185"/>
        <v>9.6666666666666661</v>
      </c>
      <c r="AN94" s="43">
        <v>2</v>
      </c>
      <c r="AO94" s="81">
        <v>6</v>
      </c>
      <c r="AP94" s="41">
        <f t="shared" si="186"/>
        <v>3.3333333333333335</v>
      </c>
      <c r="AQ94" s="39">
        <f t="shared" si="187"/>
        <v>8.0666666666666664</v>
      </c>
      <c r="AR94" s="40">
        <v>7.5</v>
      </c>
      <c r="AS94" s="79">
        <v>8</v>
      </c>
      <c r="AT94" s="40">
        <f t="shared" si="188"/>
        <v>7.666666666666667</v>
      </c>
      <c r="AU94" s="42">
        <f t="shared" si="189"/>
        <v>0</v>
      </c>
      <c r="AV94" s="44">
        <v>8</v>
      </c>
      <c r="AW94" s="84">
        <v>10</v>
      </c>
      <c r="AX94" s="41">
        <f t="shared" si="190"/>
        <v>8.6666666666666661</v>
      </c>
      <c r="AY94" s="39">
        <f t="shared" si="191"/>
        <v>13.5</v>
      </c>
      <c r="AZ94" s="45">
        <v>13.5</v>
      </c>
      <c r="BA94" s="39">
        <f t="shared" si="142"/>
        <v>8</v>
      </c>
      <c r="BB94" s="79">
        <v>10</v>
      </c>
      <c r="BC94" s="44">
        <f t="shared" si="192"/>
        <v>10</v>
      </c>
      <c r="BD94" s="84">
        <v>6</v>
      </c>
      <c r="BE94" s="40">
        <f t="shared" si="193"/>
        <v>6</v>
      </c>
      <c r="BF94" s="39">
        <f t="shared" si="194"/>
        <v>11.5</v>
      </c>
      <c r="BG94" s="112">
        <v>11.5</v>
      </c>
      <c r="BH94" s="101">
        <f t="shared" si="177"/>
        <v>11.5</v>
      </c>
      <c r="BI94" s="48">
        <f t="shared" si="143"/>
        <v>9.7105263157894743</v>
      </c>
      <c r="BJ94" s="40">
        <f t="shared" si="144"/>
        <v>9.692982456140351</v>
      </c>
      <c r="BK94" s="44" t="str">
        <f t="shared" si="209"/>
        <v>Ajourné</v>
      </c>
      <c r="BL94" s="57"/>
    </row>
    <row r="95" spans="1:64" ht="24.95" customHeight="1">
      <c r="A95" s="35">
        <v>81</v>
      </c>
      <c r="B95" s="36">
        <v>1333010858</v>
      </c>
      <c r="C95" s="36" t="s">
        <v>199</v>
      </c>
      <c r="D95" s="50" t="s">
        <v>154</v>
      </c>
      <c r="E95" s="32" t="s">
        <v>61</v>
      </c>
      <c r="F95" s="39">
        <f t="shared" si="135"/>
        <v>9.8666666666666654</v>
      </c>
      <c r="G95" s="125">
        <v>10</v>
      </c>
      <c r="H95" s="94">
        <v>10</v>
      </c>
      <c r="I95" s="41">
        <f t="shared" si="172"/>
        <v>10</v>
      </c>
      <c r="J95" s="126">
        <v>10</v>
      </c>
      <c r="K95" s="96">
        <v>9</v>
      </c>
      <c r="L95" s="41">
        <f t="shared" si="173"/>
        <v>9.6666666666666661</v>
      </c>
      <c r="M95" s="39">
        <f t="shared" si="136"/>
        <v>12.4</v>
      </c>
      <c r="N95" s="123">
        <v>13.5</v>
      </c>
      <c r="O95" s="113">
        <v>10</v>
      </c>
      <c r="P95" s="41">
        <f t="shared" si="174"/>
        <v>12.333333333333334</v>
      </c>
      <c r="Q95" s="123">
        <v>14</v>
      </c>
      <c r="R95" s="113">
        <v>9.5</v>
      </c>
      <c r="S95" s="41">
        <f t="shared" si="178"/>
        <v>12.5</v>
      </c>
      <c r="T95" s="39">
        <f t="shared" si="137"/>
        <v>12</v>
      </c>
      <c r="U95" s="117">
        <v>11.5</v>
      </c>
      <c r="V95" s="65">
        <f t="shared" si="179"/>
        <v>11.5</v>
      </c>
      <c r="W95" s="123">
        <v>13</v>
      </c>
      <c r="X95" s="41">
        <f t="shared" si="180"/>
        <v>13</v>
      </c>
      <c r="Y95" s="96">
        <v>11.5</v>
      </c>
      <c r="Z95" s="65">
        <f t="shared" si="181"/>
        <v>11.5</v>
      </c>
      <c r="AA95" s="46">
        <f t="shared" si="138"/>
        <v>7.5</v>
      </c>
      <c r="AB95" s="126">
        <v>3</v>
      </c>
      <c r="AC95" s="65">
        <f t="shared" ref="AC95" si="212">+AB95</f>
        <v>3</v>
      </c>
      <c r="AD95" s="128">
        <v>12</v>
      </c>
      <c r="AE95" s="65">
        <f t="shared" si="183"/>
        <v>12</v>
      </c>
      <c r="AF95" s="46">
        <f t="shared" si="176"/>
        <v>15</v>
      </c>
      <c r="AG95" s="99">
        <v>15</v>
      </c>
      <c r="AH95" s="65">
        <f t="shared" si="184"/>
        <v>15</v>
      </c>
      <c r="AI95" s="47">
        <f t="shared" si="140"/>
        <v>11.228070175438596</v>
      </c>
      <c r="AJ95" s="39">
        <f t="shared" si="141"/>
        <v>6.9333333333333327</v>
      </c>
      <c r="AK95" s="40">
        <v>7</v>
      </c>
      <c r="AL95" s="79">
        <v>8</v>
      </c>
      <c r="AM95" s="41">
        <f t="shared" si="185"/>
        <v>7.333333333333333</v>
      </c>
      <c r="AN95" s="43">
        <v>2</v>
      </c>
      <c r="AO95" s="81">
        <v>15</v>
      </c>
      <c r="AP95" s="41">
        <f t="shared" si="186"/>
        <v>6.333333333333333</v>
      </c>
      <c r="AQ95" s="39">
        <f t="shared" si="187"/>
        <v>12.966666666666665</v>
      </c>
      <c r="AR95" s="40">
        <v>15</v>
      </c>
      <c r="AS95" s="79">
        <v>8.5</v>
      </c>
      <c r="AT95" s="40">
        <f t="shared" si="188"/>
        <v>12.833333333333334</v>
      </c>
      <c r="AU95" s="42">
        <f t="shared" si="189"/>
        <v>5</v>
      </c>
      <c r="AV95" s="44">
        <v>14</v>
      </c>
      <c r="AW95" s="84">
        <v>11.5</v>
      </c>
      <c r="AX95" s="41">
        <f t="shared" si="190"/>
        <v>13.166666666666666</v>
      </c>
      <c r="AY95" s="39">
        <f t="shared" si="191"/>
        <v>11.5</v>
      </c>
      <c r="AZ95" s="45">
        <v>11.5</v>
      </c>
      <c r="BA95" s="39">
        <f t="shared" si="142"/>
        <v>10.125</v>
      </c>
      <c r="BB95" s="79">
        <v>10</v>
      </c>
      <c r="BC95" s="44">
        <f t="shared" si="192"/>
        <v>10</v>
      </c>
      <c r="BD95" s="84">
        <v>10.25</v>
      </c>
      <c r="BE95" s="40">
        <f t="shared" si="193"/>
        <v>10.25</v>
      </c>
      <c r="BF95" s="39">
        <f t="shared" si="194"/>
        <v>7</v>
      </c>
      <c r="BG95" s="112">
        <v>7</v>
      </c>
      <c r="BH95" s="101">
        <f t="shared" si="177"/>
        <v>7</v>
      </c>
      <c r="BI95" s="48">
        <f t="shared" si="143"/>
        <v>10.302631578947368</v>
      </c>
      <c r="BJ95" s="40">
        <f t="shared" si="144"/>
        <v>10.765350877192981</v>
      </c>
      <c r="BK95" s="44" t="str">
        <f t="shared" si="196"/>
        <v>Admis</v>
      </c>
      <c r="BL95" s="57"/>
    </row>
    <row r="96" spans="1:64">
      <c r="BA96" s="6"/>
      <c r="BC96" s="6"/>
    </row>
    <row r="97" spans="53:55">
      <c r="BA97" s="6"/>
      <c r="BC97" s="6"/>
    </row>
  </sheetData>
  <mergeCells count="157">
    <mergeCell ref="BA54:BA55"/>
    <mergeCell ref="BC54:BC55"/>
    <mergeCell ref="BE54:BE55"/>
    <mergeCell ref="AY54:AY55"/>
    <mergeCell ref="AZ54:AZ55"/>
    <mergeCell ref="BJ54:BJ55"/>
    <mergeCell ref="BK54:BK55"/>
    <mergeCell ref="BL54:BL55"/>
    <mergeCell ref="BF54:BF55"/>
    <mergeCell ref="BH54:BH55"/>
    <mergeCell ref="BI54:BI55"/>
    <mergeCell ref="AM54:AM55"/>
    <mergeCell ref="AF54:AF55"/>
    <mergeCell ref="AH54:AH55"/>
    <mergeCell ref="AI54:AI55"/>
    <mergeCell ref="AR54:AS54"/>
    <mergeCell ref="AT54:AT55"/>
    <mergeCell ref="AU54:AU55"/>
    <mergeCell ref="AV54:AW54"/>
    <mergeCell ref="AX54:AX55"/>
    <mergeCell ref="AN54:AO54"/>
    <mergeCell ref="AP54:AP55"/>
    <mergeCell ref="AQ54:AQ55"/>
    <mergeCell ref="Q53:R53"/>
    <mergeCell ref="BJ27:BJ28"/>
    <mergeCell ref="BK27:BK28"/>
    <mergeCell ref="BL27:BL28"/>
    <mergeCell ref="BF27:BF28"/>
    <mergeCell ref="BH27:BH28"/>
    <mergeCell ref="BI27:BI28"/>
    <mergeCell ref="BA27:BA28"/>
    <mergeCell ref="J54:K54"/>
    <mergeCell ref="L54:L55"/>
    <mergeCell ref="M54:M55"/>
    <mergeCell ref="T54:T55"/>
    <mergeCell ref="V54:V55"/>
    <mergeCell ref="N54:O54"/>
    <mergeCell ref="P54:P55"/>
    <mergeCell ref="Q54:R54"/>
    <mergeCell ref="S54:S55"/>
    <mergeCell ref="AC54:AC55"/>
    <mergeCell ref="AE54:AE55"/>
    <mergeCell ref="X54:X55"/>
    <mergeCell ref="Z54:Z55"/>
    <mergeCell ref="AA54:AA55"/>
    <mergeCell ref="AJ54:AJ55"/>
    <mergeCell ref="AK54:AL54"/>
    <mergeCell ref="A54:A55"/>
    <mergeCell ref="B54:B55"/>
    <mergeCell ref="C54:C55"/>
    <mergeCell ref="D54:D55"/>
    <mergeCell ref="E54:E55"/>
    <mergeCell ref="A53:D53"/>
    <mergeCell ref="G53:H53"/>
    <mergeCell ref="J53:K53"/>
    <mergeCell ref="N53:O53"/>
    <mergeCell ref="F54:F55"/>
    <mergeCell ref="G54:H54"/>
    <mergeCell ref="I54:I55"/>
    <mergeCell ref="AV27:AW27"/>
    <mergeCell ref="AX27:AX28"/>
    <mergeCell ref="AN27:AO27"/>
    <mergeCell ref="AP27:AP28"/>
    <mergeCell ref="AQ27:AQ28"/>
    <mergeCell ref="BC27:BC28"/>
    <mergeCell ref="BE27:BE28"/>
    <mergeCell ref="AY27:AY28"/>
    <mergeCell ref="AZ27:AZ28"/>
    <mergeCell ref="AJ27:AJ28"/>
    <mergeCell ref="AK27:AL27"/>
    <mergeCell ref="AM27:AM28"/>
    <mergeCell ref="AF27:AF28"/>
    <mergeCell ref="AH27:AH28"/>
    <mergeCell ref="AI27:AI28"/>
    <mergeCell ref="AR27:AS27"/>
    <mergeCell ref="AT27:AT28"/>
    <mergeCell ref="AU27:AU28"/>
    <mergeCell ref="T27:T28"/>
    <mergeCell ref="V27:V28"/>
    <mergeCell ref="N27:O27"/>
    <mergeCell ref="P27:P28"/>
    <mergeCell ref="Q27:R27"/>
    <mergeCell ref="S27:S28"/>
    <mergeCell ref="AC27:AC28"/>
    <mergeCell ref="AE27:AE28"/>
    <mergeCell ref="X27:X28"/>
    <mergeCell ref="Z27:Z28"/>
    <mergeCell ref="AA27:AA28"/>
    <mergeCell ref="A27:A28"/>
    <mergeCell ref="B27:B28"/>
    <mergeCell ref="C27:C28"/>
    <mergeCell ref="D27:D28"/>
    <mergeCell ref="E27:E28"/>
    <mergeCell ref="A26:D26"/>
    <mergeCell ref="G26:H26"/>
    <mergeCell ref="J26:K26"/>
    <mergeCell ref="N26:O26"/>
    <mergeCell ref="J27:K27"/>
    <mergeCell ref="L27:L28"/>
    <mergeCell ref="M27:M28"/>
    <mergeCell ref="F27:F28"/>
    <mergeCell ref="G27:H27"/>
    <mergeCell ref="I27:I28"/>
    <mergeCell ref="Q26:R26"/>
    <mergeCell ref="X7:X8"/>
    <mergeCell ref="Z7:Z8"/>
    <mergeCell ref="AZ7:AZ8"/>
    <mergeCell ref="BA7:BA8"/>
    <mergeCell ref="AU7:AU8"/>
    <mergeCell ref="AV7:AW7"/>
    <mergeCell ref="AX7:AX8"/>
    <mergeCell ref="AY7:AY8"/>
    <mergeCell ref="AQ7:AQ8"/>
    <mergeCell ref="AP7:AP8"/>
    <mergeCell ref="T7:T8"/>
    <mergeCell ref="V7:V8"/>
    <mergeCell ref="BH7:BH8"/>
    <mergeCell ref="BC7:BC8"/>
    <mergeCell ref="BF7:BF8"/>
    <mergeCell ref="BL7:BL8"/>
    <mergeCell ref="BJ7:BJ8"/>
    <mergeCell ref="BK7:BK8"/>
    <mergeCell ref="BE7:BE8"/>
    <mergeCell ref="BI7:BI8"/>
    <mergeCell ref="AR7:AS7"/>
    <mergeCell ref="AT7:AT8"/>
    <mergeCell ref="A6:D6"/>
    <mergeCell ref="A4:BE4"/>
    <mergeCell ref="G7:H7"/>
    <mergeCell ref="A7:A8"/>
    <mergeCell ref="B7:B8"/>
    <mergeCell ref="C7:C8"/>
    <mergeCell ref="D7:D8"/>
    <mergeCell ref="E7:E8"/>
    <mergeCell ref="F7:F8"/>
    <mergeCell ref="J7:K7"/>
    <mergeCell ref="G6:H6"/>
    <mergeCell ref="I7:I8"/>
    <mergeCell ref="AJ7:AJ8"/>
    <mergeCell ref="J6:K6"/>
    <mergeCell ref="L7:L8"/>
    <mergeCell ref="M7:M8"/>
    <mergeCell ref="N7:O7"/>
    <mergeCell ref="N6:O6"/>
    <mergeCell ref="AK7:AL7"/>
    <mergeCell ref="AM7:AM8"/>
    <mergeCell ref="AN7:AO7"/>
    <mergeCell ref="P7:P8"/>
    <mergeCell ref="Q6:R6"/>
    <mergeCell ref="AI7:AI8"/>
    <mergeCell ref="S7:S8"/>
    <mergeCell ref="Q7:R7"/>
    <mergeCell ref="AE7:AE8"/>
    <mergeCell ref="AF7:AF8"/>
    <mergeCell ref="AH7:AH8"/>
    <mergeCell ref="AA7:AA8"/>
    <mergeCell ref="AC7:AC8"/>
  </mergeCells>
  <pageMargins left="0.7" right="0.7" top="0.75" bottom="0.75" header="0.3" footer="0.3"/>
  <pageSetup paperSize="8" scale="21" orientation="landscape" verticalDpi="300" r:id="rId1"/>
  <rowBreaks count="2" manualBreakCount="2">
    <brk id="25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U31"/>
  <sheetViews>
    <sheetView workbookViewId="0">
      <selection activeCell="L6" sqref="L6:M6"/>
    </sheetView>
  </sheetViews>
  <sheetFormatPr baseColWidth="10" defaultRowHeight="15"/>
  <cols>
    <col min="2" max="2" width="6.5703125" customWidth="1"/>
    <col min="3" max="3" width="11.28515625" customWidth="1"/>
    <col min="4" max="4" width="8.5703125" customWidth="1"/>
    <col min="5" max="6" width="6.28515625" customWidth="1"/>
    <col min="7" max="7" width="13.28515625" customWidth="1"/>
    <col min="8" max="8" width="8.42578125" customWidth="1"/>
    <col min="9" max="9" width="11.7109375" customWidth="1"/>
    <col min="10" max="10" width="6.85546875" customWidth="1"/>
    <col min="11" max="12" width="9.140625" customWidth="1"/>
    <col min="13" max="13" width="9.42578125" customWidth="1"/>
    <col min="14" max="14" width="11.7109375" customWidth="1"/>
    <col min="15" max="16" width="12" customWidth="1"/>
    <col min="17" max="17" width="11.85546875" customWidth="1"/>
    <col min="18" max="18" width="6.28515625" customWidth="1"/>
    <col min="19" max="19" width="13.5703125" customWidth="1"/>
  </cols>
  <sheetData>
    <row r="2" spans="1:21">
      <c r="A2" t="s">
        <v>205</v>
      </c>
      <c r="D2" t="s">
        <v>209</v>
      </c>
    </row>
    <row r="3" spans="1:21">
      <c r="A3" t="s">
        <v>203</v>
      </c>
    </row>
    <row r="4" spans="1:21">
      <c r="A4" t="s">
        <v>204</v>
      </c>
    </row>
    <row r="5" spans="1:21">
      <c r="A5" t="s">
        <v>207</v>
      </c>
      <c r="G5" t="s">
        <v>208</v>
      </c>
    </row>
    <row r="6" spans="1:21" ht="106.5" customHeight="1">
      <c r="A6" s="58" t="s">
        <v>23</v>
      </c>
      <c r="B6" s="178" t="s">
        <v>210</v>
      </c>
      <c r="C6" s="189"/>
      <c r="D6" s="178" t="s">
        <v>212</v>
      </c>
      <c r="E6" s="189"/>
      <c r="F6" s="178" t="s">
        <v>216</v>
      </c>
      <c r="G6" s="189"/>
      <c r="H6" s="71" t="s">
        <v>218</v>
      </c>
      <c r="I6" s="72"/>
      <c r="J6" s="187" t="s">
        <v>220</v>
      </c>
      <c r="K6" s="188"/>
      <c r="L6" s="178" t="s">
        <v>222</v>
      </c>
      <c r="M6" s="189"/>
      <c r="N6" s="178" t="s">
        <v>224</v>
      </c>
      <c r="O6" s="189"/>
      <c r="P6" s="178" t="s">
        <v>226</v>
      </c>
      <c r="Q6" s="189"/>
      <c r="R6" s="177" t="s">
        <v>228</v>
      </c>
      <c r="S6" s="178"/>
      <c r="T6" s="73" t="s">
        <v>230</v>
      </c>
      <c r="U6" s="77"/>
    </row>
    <row r="7" spans="1:21" ht="26.25" customHeight="1">
      <c r="A7" s="58"/>
      <c r="B7" s="60" t="s">
        <v>24</v>
      </c>
      <c r="C7" s="60" t="s">
        <v>25</v>
      </c>
      <c r="D7" s="68" t="s">
        <v>24</v>
      </c>
      <c r="E7" s="68" t="s">
        <v>25</v>
      </c>
      <c r="F7" s="68" t="s">
        <v>24</v>
      </c>
      <c r="G7" s="60" t="s">
        <v>25</v>
      </c>
      <c r="H7" s="60" t="s">
        <v>24</v>
      </c>
      <c r="I7" s="60" t="s">
        <v>25</v>
      </c>
      <c r="J7" s="60" t="s">
        <v>25</v>
      </c>
      <c r="K7" s="60" t="s">
        <v>24</v>
      </c>
      <c r="L7" s="60" t="s">
        <v>25</v>
      </c>
      <c r="M7" s="60" t="s">
        <v>24</v>
      </c>
      <c r="N7" s="60" t="s">
        <v>25</v>
      </c>
      <c r="O7" s="60" t="s">
        <v>24</v>
      </c>
      <c r="P7" s="60" t="s">
        <v>24</v>
      </c>
      <c r="Q7" s="60" t="s">
        <v>25</v>
      </c>
      <c r="R7" s="60" t="s">
        <v>24</v>
      </c>
      <c r="S7" s="74" t="s">
        <v>25</v>
      </c>
      <c r="T7" s="60" t="s">
        <v>24</v>
      </c>
      <c r="U7" s="76" t="s">
        <v>25</v>
      </c>
    </row>
    <row r="8" spans="1:21" ht="24.95" customHeight="1">
      <c r="A8" s="59" t="s">
        <v>54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75"/>
      <c r="T8" s="59"/>
      <c r="U8" s="59"/>
    </row>
    <row r="9" spans="1:21" ht="24.95" customHeight="1">
      <c r="A9" s="59" t="s">
        <v>55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75"/>
      <c r="T9" s="59"/>
      <c r="U9" s="59"/>
    </row>
    <row r="10" spans="1:21" ht="24.95" customHeight="1">
      <c r="A10" s="59" t="s">
        <v>56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75"/>
      <c r="T10" s="59"/>
      <c r="U10" s="59"/>
    </row>
    <row r="11" spans="1:21" ht="24.95" customHeight="1">
      <c r="A11" s="59" t="s">
        <v>57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75"/>
      <c r="T11" s="59"/>
      <c r="U11" s="59"/>
    </row>
    <row r="12" spans="1:21" ht="24.95" customHeight="1">
      <c r="A12" s="59" t="s">
        <v>58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75"/>
      <c r="T12" s="59"/>
      <c r="U12" s="59"/>
    </row>
    <row r="13" spans="1:21" ht="24.95" customHeight="1">
      <c r="A13" s="59" t="s">
        <v>59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75"/>
      <c r="T13" s="59"/>
      <c r="U13" s="59"/>
    </row>
    <row r="14" spans="1:21" ht="24.95" customHeight="1">
      <c r="A14" s="59" t="s">
        <v>60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75"/>
      <c r="T14" s="59"/>
      <c r="U14" s="59"/>
    </row>
    <row r="15" spans="1:21" ht="24.95" customHeight="1">
      <c r="A15" s="59" t="s">
        <v>61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75"/>
      <c r="T15" s="59"/>
      <c r="U15" s="59"/>
    </row>
    <row r="18" spans="1:21">
      <c r="A18" t="s">
        <v>206</v>
      </c>
    </row>
    <row r="19" spans="1:21">
      <c r="D19" t="s">
        <v>208</v>
      </c>
    </row>
    <row r="22" spans="1:21" ht="106.5" customHeight="1">
      <c r="A22" s="181" t="s">
        <v>23</v>
      </c>
      <c r="B22" s="185" t="s">
        <v>26</v>
      </c>
      <c r="C22" s="186"/>
      <c r="D22" s="183" t="s">
        <v>10</v>
      </c>
      <c r="E22" s="184"/>
      <c r="F22" s="185" t="s">
        <v>11</v>
      </c>
      <c r="G22" s="186"/>
      <c r="H22" s="179" t="s">
        <v>12</v>
      </c>
      <c r="I22" s="180"/>
      <c r="J22" s="187" t="s">
        <v>14</v>
      </c>
      <c r="K22" s="188"/>
      <c r="L22" s="183" t="s">
        <v>15</v>
      </c>
      <c r="M22" s="184"/>
      <c r="N22" s="178" t="s">
        <v>16</v>
      </c>
      <c r="O22" s="189"/>
      <c r="P22" s="183" t="s">
        <v>18</v>
      </c>
      <c r="Q22" s="184"/>
      <c r="R22" s="177" t="s">
        <v>19</v>
      </c>
      <c r="S22" s="178"/>
      <c r="T22" s="61" t="s">
        <v>22</v>
      </c>
      <c r="U22" s="77"/>
    </row>
    <row r="23" spans="1:21" ht="26.25" customHeight="1">
      <c r="A23" s="182"/>
      <c r="B23" s="60" t="s">
        <v>24</v>
      </c>
      <c r="C23" s="60" t="s">
        <v>25</v>
      </c>
      <c r="D23" s="68" t="s">
        <v>24</v>
      </c>
      <c r="E23" s="68" t="s">
        <v>25</v>
      </c>
      <c r="F23" s="68" t="s">
        <v>24</v>
      </c>
      <c r="G23" s="60" t="s">
        <v>25</v>
      </c>
      <c r="H23" s="60" t="s">
        <v>24</v>
      </c>
      <c r="I23" s="60" t="s">
        <v>25</v>
      </c>
      <c r="J23" s="60" t="s">
        <v>25</v>
      </c>
      <c r="K23" s="60" t="s">
        <v>24</v>
      </c>
      <c r="L23" s="60" t="s">
        <v>25</v>
      </c>
      <c r="M23" s="60" t="s">
        <v>24</v>
      </c>
      <c r="N23" s="60" t="s">
        <v>25</v>
      </c>
      <c r="O23" s="60" t="s">
        <v>24</v>
      </c>
      <c r="P23" s="60" t="s">
        <v>24</v>
      </c>
      <c r="Q23" s="60" t="s">
        <v>25</v>
      </c>
      <c r="R23" s="60" t="s">
        <v>24</v>
      </c>
      <c r="S23" s="76" t="s">
        <v>25</v>
      </c>
      <c r="T23" s="60" t="s">
        <v>24</v>
      </c>
      <c r="U23" s="76" t="s">
        <v>25</v>
      </c>
    </row>
    <row r="24" spans="1:21" ht="24.95" customHeight="1">
      <c r="A24" s="59" t="s">
        <v>54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1:21" ht="24.95" customHeight="1">
      <c r="A25" s="59" t="s">
        <v>55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1" ht="24.95" customHeight="1">
      <c r="A26" s="59" t="s">
        <v>56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 ht="24.95" customHeight="1">
      <c r="A27" s="59" t="s">
        <v>57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1:21" ht="24.95" customHeight="1">
      <c r="A28" s="59" t="s">
        <v>58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1:21" ht="24.95" customHeight="1">
      <c r="A29" s="59" t="s">
        <v>59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1" ht="24.95" customHeight="1">
      <c r="A30" s="59" t="s">
        <v>60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21" ht="24.95" customHeight="1">
      <c r="A31" s="59" t="s">
        <v>61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</sheetData>
  <mergeCells count="18">
    <mergeCell ref="R6:S6"/>
    <mergeCell ref="J6:K6"/>
    <mergeCell ref="N6:O6"/>
    <mergeCell ref="B6:C6"/>
    <mergeCell ref="F6:G6"/>
    <mergeCell ref="D6:E6"/>
    <mergeCell ref="P6:Q6"/>
    <mergeCell ref="L6:M6"/>
    <mergeCell ref="R22:S22"/>
    <mergeCell ref="H22:I22"/>
    <mergeCell ref="A22:A23"/>
    <mergeCell ref="P22:Q22"/>
    <mergeCell ref="L22:M22"/>
    <mergeCell ref="B22:C22"/>
    <mergeCell ref="D22:E22"/>
    <mergeCell ref="F22:G22"/>
    <mergeCell ref="J22:K22"/>
    <mergeCell ref="N22:O22"/>
  </mergeCell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S5"/>
  <sheetViews>
    <sheetView workbookViewId="0">
      <selection activeCell="S4" sqref="S4"/>
    </sheetView>
  </sheetViews>
  <sheetFormatPr baseColWidth="10" defaultRowHeight="15"/>
  <sheetData>
    <row r="4" spans="1:19" ht="105">
      <c r="A4" s="190" t="s">
        <v>210</v>
      </c>
      <c r="B4" s="191"/>
      <c r="C4" s="190" t="s">
        <v>212</v>
      </c>
      <c r="D4" s="191"/>
      <c r="E4" s="190" t="s">
        <v>216</v>
      </c>
      <c r="F4" s="191"/>
      <c r="G4" s="69" t="s">
        <v>218</v>
      </c>
      <c r="H4" s="70"/>
      <c r="I4" s="192" t="s">
        <v>220</v>
      </c>
      <c r="J4" s="193"/>
      <c r="K4" s="190" t="s">
        <v>222</v>
      </c>
      <c r="L4" s="191"/>
      <c r="M4" s="190" t="s">
        <v>224</v>
      </c>
      <c r="N4" s="191"/>
      <c r="O4" s="190" t="s">
        <v>226</v>
      </c>
      <c r="P4" s="191"/>
      <c r="Q4" s="190" t="s">
        <v>228</v>
      </c>
      <c r="R4" s="191"/>
      <c r="S4" s="67" t="s">
        <v>230</v>
      </c>
    </row>
    <row r="5" spans="1:19" ht="20.25">
      <c r="A5" s="62" t="s">
        <v>24</v>
      </c>
      <c r="B5" s="63" t="s">
        <v>25</v>
      </c>
      <c r="C5" s="62" t="s">
        <v>24</v>
      </c>
      <c r="D5" s="63" t="s">
        <v>25</v>
      </c>
      <c r="E5" s="62" t="s">
        <v>24</v>
      </c>
      <c r="F5" s="63" t="s">
        <v>25</v>
      </c>
      <c r="G5" s="62" t="s">
        <v>24</v>
      </c>
      <c r="H5" s="63" t="s">
        <v>25</v>
      </c>
      <c r="I5" s="62" t="s">
        <v>24</v>
      </c>
      <c r="J5" s="63" t="s">
        <v>25</v>
      </c>
      <c r="K5" s="62" t="s">
        <v>24</v>
      </c>
      <c r="L5" s="63" t="s">
        <v>25</v>
      </c>
      <c r="M5" s="62" t="s">
        <v>24</v>
      </c>
      <c r="N5" s="62" t="s">
        <v>24</v>
      </c>
      <c r="O5" s="62" t="s">
        <v>24</v>
      </c>
      <c r="P5" s="63" t="s">
        <v>25</v>
      </c>
      <c r="Q5" s="62" t="s">
        <v>24</v>
      </c>
      <c r="R5" s="63" t="s">
        <v>25</v>
      </c>
      <c r="S5" s="63" t="s">
        <v>25</v>
      </c>
    </row>
  </sheetData>
  <mergeCells count="8">
    <mergeCell ref="E4:F4"/>
    <mergeCell ref="A4:B4"/>
    <mergeCell ref="C4:D4"/>
    <mergeCell ref="Q4:R4"/>
    <mergeCell ref="O4:P4"/>
    <mergeCell ref="K4:L4"/>
    <mergeCell ref="M4:N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F43"/>
  <sheetViews>
    <sheetView topLeftCell="A31" workbookViewId="0">
      <selection activeCell="E3" sqref="E3:E43"/>
    </sheetView>
  </sheetViews>
  <sheetFormatPr baseColWidth="10" defaultRowHeight="15"/>
  <sheetData>
    <row r="3" spans="2:6" ht="16.5">
      <c r="B3">
        <v>1</v>
      </c>
      <c r="C3" s="44" t="s">
        <v>249</v>
      </c>
      <c r="E3">
        <v>1</v>
      </c>
      <c r="F3" s="44" t="s">
        <v>251</v>
      </c>
    </row>
    <row r="4" spans="2:6" ht="16.5">
      <c r="B4">
        <v>2</v>
      </c>
      <c r="C4" s="44" t="s">
        <v>249</v>
      </c>
      <c r="E4">
        <v>2</v>
      </c>
      <c r="F4" s="44" t="s">
        <v>251</v>
      </c>
    </row>
    <row r="5" spans="2:6" ht="16.5">
      <c r="B5">
        <v>3</v>
      </c>
      <c r="C5" s="44" t="s">
        <v>249</v>
      </c>
      <c r="E5">
        <v>3</v>
      </c>
      <c r="F5" s="44" t="s">
        <v>251</v>
      </c>
    </row>
    <row r="6" spans="2:6" ht="16.5">
      <c r="B6">
        <v>4</v>
      </c>
      <c r="C6" s="44" t="s">
        <v>249</v>
      </c>
      <c r="E6">
        <v>4</v>
      </c>
      <c r="F6" s="44" t="s">
        <v>251</v>
      </c>
    </row>
    <row r="7" spans="2:6" ht="16.5">
      <c r="B7">
        <v>5</v>
      </c>
      <c r="C7" s="44" t="s">
        <v>249</v>
      </c>
      <c r="E7">
        <v>5</v>
      </c>
      <c r="F7" s="44" t="s">
        <v>251</v>
      </c>
    </row>
    <row r="8" spans="2:6" ht="16.5">
      <c r="B8">
        <v>6</v>
      </c>
      <c r="C8" s="44" t="s">
        <v>249</v>
      </c>
      <c r="E8">
        <v>6</v>
      </c>
      <c r="F8" s="44" t="s">
        <v>251</v>
      </c>
    </row>
    <row r="9" spans="2:6" ht="16.5">
      <c r="B9">
        <v>7</v>
      </c>
      <c r="C9" s="44" t="s">
        <v>249</v>
      </c>
      <c r="E9">
        <v>7</v>
      </c>
      <c r="F9" s="44" t="s">
        <v>251</v>
      </c>
    </row>
    <row r="10" spans="2:6" ht="16.5">
      <c r="B10">
        <v>8</v>
      </c>
      <c r="C10" s="44" t="s">
        <v>249</v>
      </c>
      <c r="E10">
        <v>8</v>
      </c>
      <c r="F10" s="44" t="s">
        <v>251</v>
      </c>
    </row>
    <row r="11" spans="2:6" ht="16.5">
      <c r="B11">
        <v>9</v>
      </c>
      <c r="C11" s="44" t="s">
        <v>249</v>
      </c>
      <c r="E11">
        <v>9</v>
      </c>
      <c r="F11" s="44" t="s">
        <v>251</v>
      </c>
    </row>
    <row r="12" spans="2:6" ht="16.5">
      <c r="B12">
        <v>10</v>
      </c>
      <c r="C12" s="44" t="s">
        <v>249</v>
      </c>
      <c r="E12">
        <v>10</v>
      </c>
      <c r="F12" s="44" t="s">
        <v>251</v>
      </c>
    </row>
    <row r="13" spans="2:6" ht="16.5">
      <c r="B13">
        <v>11</v>
      </c>
      <c r="C13" s="44" t="s">
        <v>249</v>
      </c>
      <c r="E13">
        <v>11</v>
      </c>
      <c r="F13" s="44" t="s">
        <v>251</v>
      </c>
    </row>
    <row r="14" spans="2:6" ht="16.5">
      <c r="B14">
        <v>12</v>
      </c>
      <c r="C14" s="44" t="s">
        <v>249</v>
      </c>
      <c r="E14">
        <v>12</v>
      </c>
      <c r="F14" s="44" t="s">
        <v>251</v>
      </c>
    </row>
    <row r="15" spans="2:6" ht="16.5">
      <c r="B15">
        <v>13</v>
      </c>
      <c r="C15" s="44" t="s">
        <v>249</v>
      </c>
      <c r="E15">
        <v>13</v>
      </c>
      <c r="F15" s="44" t="s">
        <v>251</v>
      </c>
    </row>
    <row r="16" spans="2:6" ht="16.5">
      <c r="B16">
        <v>14</v>
      </c>
      <c r="C16" s="44" t="s">
        <v>249</v>
      </c>
      <c r="E16">
        <v>14</v>
      </c>
      <c r="F16" s="44" t="s">
        <v>251</v>
      </c>
    </row>
    <row r="17" spans="2:6" ht="16.5">
      <c r="B17">
        <v>15</v>
      </c>
      <c r="C17" s="44" t="s">
        <v>249</v>
      </c>
      <c r="E17">
        <v>15</v>
      </c>
      <c r="F17" s="44" t="s">
        <v>251</v>
      </c>
    </row>
    <row r="18" spans="2:6" ht="16.5">
      <c r="B18">
        <v>16</v>
      </c>
      <c r="C18" s="44" t="s">
        <v>249</v>
      </c>
      <c r="E18">
        <v>16</v>
      </c>
      <c r="F18" s="44" t="s">
        <v>251</v>
      </c>
    </row>
    <row r="19" spans="2:6" ht="16.5">
      <c r="B19">
        <v>17</v>
      </c>
      <c r="C19" s="44" t="s">
        <v>249</v>
      </c>
      <c r="E19">
        <v>17</v>
      </c>
      <c r="F19" s="44" t="s">
        <v>251</v>
      </c>
    </row>
    <row r="20" spans="2:6" ht="16.5">
      <c r="B20">
        <v>18</v>
      </c>
      <c r="C20" s="44" t="s">
        <v>249</v>
      </c>
      <c r="E20">
        <v>18</v>
      </c>
      <c r="F20" s="44" t="s">
        <v>251</v>
      </c>
    </row>
    <row r="21" spans="2:6" ht="16.5">
      <c r="B21">
        <v>19</v>
      </c>
      <c r="C21" s="44" t="s">
        <v>249</v>
      </c>
      <c r="E21">
        <v>19</v>
      </c>
      <c r="F21" s="44" t="s">
        <v>251</v>
      </c>
    </row>
    <row r="22" spans="2:6" ht="16.5">
      <c r="B22">
        <v>20</v>
      </c>
      <c r="C22" s="44" t="s">
        <v>249</v>
      </c>
      <c r="E22">
        <v>20</v>
      </c>
      <c r="F22" s="44" t="s">
        <v>251</v>
      </c>
    </row>
    <row r="23" spans="2:6" ht="16.5">
      <c r="B23">
        <v>21</v>
      </c>
      <c r="C23" s="44" t="s">
        <v>249</v>
      </c>
      <c r="E23">
        <v>21</v>
      </c>
      <c r="F23" s="44" t="s">
        <v>251</v>
      </c>
    </row>
    <row r="24" spans="2:6" ht="16.5">
      <c r="B24">
        <v>22</v>
      </c>
      <c r="C24" s="44" t="s">
        <v>249</v>
      </c>
      <c r="E24">
        <v>22</v>
      </c>
      <c r="F24" s="44" t="s">
        <v>251</v>
      </c>
    </row>
    <row r="25" spans="2:6" ht="16.5">
      <c r="B25">
        <v>23</v>
      </c>
      <c r="C25" s="44" t="s">
        <v>249</v>
      </c>
      <c r="E25">
        <v>23</v>
      </c>
      <c r="F25" s="44" t="s">
        <v>251</v>
      </c>
    </row>
    <row r="26" spans="2:6" ht="16.5">
      <c r="B26">
        <v>24</v>
      </c>
      <c r="C26" s="44" t="s">
        <v>249</v>
      </c>
      <c r="E26">
        <v>24</v>
      </c>
      <c r="F26" s="44" t="s">
        <v>251</v>
      </c>
    </row>
    <row r="27" spans="2:6" ht="16.5">
      <c r="B27">
        <v>25</v>
      </c>
      <c r="C27" s="44" t="s">
        <v>249</v>
      </c>
      <c r="E27">
        <v>25</v>
      </c>
      <c r="F27" s="44" t="s">
        <v>251</v>
      </c>
    </row>
    <row r="28" spans="2:6" ht="16.5">
      <c r="B28">
        <v>26</v>
      </c>
      <c r="C28" s="44" t="s">
        <v>249</v>
      </c>
      <c r="E28">
        <v>26</v>
      </c>
      <c r="F28" s="44" t="s">
        <v>251</v>
      </c>
    </row>
    <row r="29" spans="2:6" ht="16.5">
      <c r="B29">
        <v>27</v>
      </c>
      <c r="C29" s="44" t="s">
        <v>249</v>
      </c>
      <c r="E29">
        <v>27</v>
      </c>
      <c r="F29" s="44" t="s">
        <v>251</v>
      </c>
    </row>
    <row r="30" spans="2:6" ht="16.5">
      <c r="B30">
        <v>28</v>
      </c>
      <c r="C30" s="44" t="s">
        <v>249</v>
      </c>
      <c r="E30">
        <v>28</v>
      </c>
      <c r="F30" s="44" t="s">
        <v>251</v>
      </c>
    </row>
    <row r="31" spans="2:6" ht="16.5">
      <c r="B31">
        <v>29</v>
      </c>
      <c r="C31" s="44" t="s">
        <v>249</v>
      </c>
      <c r="E31">
        <v>29</v>
      </c>
      <c r="F31" s="44" t="s">
        <v>251</v>
      </c>
    </row>
    <row r="32" spans="2:6" ht="16.5">
      <c r="B32">
        <v>30</v>
      </c>
      <c r="C32" s="44" t="s">
        <v>249</v>
      </c>
      <c r="E32">
        <v>30</v>
      </c>
      <c r="F32" s="44" t="s">
        <v>251</v>
      </c>
    </row>
    <row r="33" spans="2:6" ht="16.5">
      <c r="B33">
        <v>31</v>
      </c>
      <c r="C33" s="44" t="s">
        <v>249</v>
      </c>
      <c r="E33">
        <v>31</v>
      </c>
      <c r="F33" s="44" t="s">
        <v>251</v>
      </c>
    </row>
    <row r="34" spans="2:6" ht="16.5">
      <c r="B34">
        <v>32</v>
      </c>
      <c r="C34" s="44" t="s">
        <v>249</v>
      </c>
      <c r="E34">
        <v>32</v>
      </c>
      <c r="F34" s="44" t="s">
        <v>251</v>
      </c>
    </row>
    <row r="35" spans="2:6" ht="16.5">
      <c r="B35">
        <v>33</v>
      </c>
      <c r="C35" s="44" t="s">
        <v>249</v>
      </c>
      <c r="E35">
        <v>33</v>
      </c>
      <c r="F35" s="44" t="s">
        <v>251</v>
      </c>
    </row>
    <row r="36" spans="2:6" ht="16.5">
      <c r="B36">
        <v>34</v>
      </c>
      <c r="C36" s="44" t="s">
        <v>249</v>
      </c>
      <c r="E36">
        <v>34</v>
      </c>
      <c r="F36" s="44" t="s">
        <v>251</v>
      </c>
    </row>
    <row r="37" spans="2:6" ht="16.5">
      <c r="B37">
        <v>35</v>
      </c>
      <c r="C37" s="44" t="s">
        <v>249</v>
      </c>
      <c r="E37">
        <v>35</v>
      </c>
      <c r="F37" s="44" t="s">
        <v>251</v>
      </c>
    </row>
    <row r="38" spans="2:6" ht="16.5">
      <c r="B38">
        <v>36</v>
      </c>
      <c r="C38" s="44" t="s">
        <v>249</v>
      </c>
      <c r="E38">
        <v>36</v>
      </c>
      <c r="F38" s="44" t="s">
        <v>251</v>
      </c>
    </row>
    <row r="39" spans="2:6" ht="16.5">
      <c r="B39">
        <v>37</v>
      </c>
      <c r="C39" s="44" t="s">
        <v>249</v>
      </c>
      <c r="E39">
        <v>37</v>
      </c>
      <c r="F39" s="44" t="s">
        <v>251</v>
      </c>
    </row>
    <row r="40" spans="2:6" ht="16.5">
      <c r="B40">
        <v>38</v>
      </c>
      <c r="C40" s="44" t="s">
        <v>249</v>
      </c>
      <c r="E40">
        <v>38</v>
      </c>
      <c r="F40" s="44" t="s">
        <v>251</v>
      </c>
    </row>
    <row r="41" spans="2:6" ht="16.5">
      <c r="B41">
        <v>39</v>
      </c>
      <c r="C41" s="44" t="s">
        <v>249</v>
      </c>
      <c r="E41">
        <v>39</v>
      </c>
      <c r="F41" s="44" t="s">
        <v>251</v>
      </c>
    </row>
    <row r="42" spans="2:6" ht="16.5">
      <c r="B42">
        <v>40</v>
      </c>
      <c r="C42" s="44" t="s">
        <v>249</v>
      </c>
      <c r="E42">
        <v>40</v>
      </c>
      <c r="F42" s="44" t="s">
        <v>251</v>
      </c>
    </row>
    <row r="43" spans="2:6" ht="16.5">
      <c r="E43">
        <v>41</v>
      </c>
      <c r="F43" s="44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G19"/>
  <sheetViews>
    <sheetView workbookViewId="0">
      <selection activeCell="D18" sqref="D18"/>
    </sheetView>
  </sheetViews>
  <sheetFormatPr baseColWidth="10" defaultRowHeight="15"/>
  <cols>
    <col min="3" max="3" width="16.85546875" customWidth="1"/>
    <col min="4" max="4" width="16.28515625" customWidth="1"/>
    <col min="5" max="5" width="13.140625" customWidth="1"/>
  </cols>
  <sheetData>
    <row r="4" spans="2:7" ht="16.5">
      <c r="B4" s="35">
        <v>1</v>
      </c>
      <c r="C4" s="51" t="s">
        <v>37</v>
      </c>
      <c r="D4" s="52" t="s">
        <v>38</v>
      </c>
      <c r="E4" s="53" t="s">
        <v>39</v>
      </c>
      <c r="F4" s="40">
        <v>10.475877192982455</v>
      </c>
      <c r="G4" s="57" t="s">
        <v>200</v>
      </c>
    </row>
    <row r="5" spans="2:7" ht="16.5">
      <c r="B5" s="35">
        <v>2</v>
      </c>
      <c r="C5" s="51" t="s">
        <v>43</v>
      </c>
      <c r="D5" s="52" t="s">
        <v>44</v>
      </c>
      <c r="E5" s="53" t="s">
        <v>45</v>
      </c>
      <c r="F5" s="40">
        <v>10.392543859649123</v>
      </c>
      <c r="G5" s="57" t="s">
        <v>200</v>
      </c>
    </row>
    <row r="6" spans="2:7" ht="16.5">
      <c r="B6" s="35">
        <v>3</v>
      </c>
      <c r="C6" s="51">
        <v>1333005707</v>
      </c>
      <c r="D6" s="51" t="s">
        <v>72</v>
      </c>
      <c r="E6" s="54" t="s">
        <v>73</v>
      </c>
      <c r="F6" s="40">
        <v>10.368421052631579</v>
      </c>
      <c r="G6" s="57" t="s">
        <v>200</v>
      </c>
    </row>
    <row r="7" spans="2:7" ht="16.5">
      <c r="B7" s="35">
        <v>4</v>
      </c>
      <c r="C7" s="51">
        <v>1333009530</v>
      </c>
      <c r="D7" s="51" t="s">
        <v>76</v>
      </c>
      <c r="E7" s="54" t="s">
        <v>50</v>
      </c>
      <c r="F7" s="40">
        <v>10.690789473684211</v>
      </c>
      <c r="G7" s="57" t="s">
        <v>200</v>
      </c>
    </row>
    <row r="8" spans="2:7" ht="16.5">
      <c r="B8" s="35">
        <v>5</v>
      </c>
      <c r="C8" s="56">
        <v>1333003561</v>
      </c>
      <c r="D8" s="51" t="s">
        <v>77</v>
      </c>
      <c r="E8" s="54" t="s">
        <v>78</v>
      </c>
      <c r="F8" s="40">
        <v>12.168859649122808</v>
      </c>
      <c r="G8" s="57" t="s">
        <v>202</v>
      </c>
    </row>
    <row r="9" spans="2:7" ht="16.5">
      <c r="B9" s="35">
        <v>6</v>
      </c>
      <c r="C9" s="130">
        <v>1333005787</v>
      </c>
      <c r="D9" s="130" t="s">
        <v>80</v>
      </c>
      <c r="E9" s="55" t="s">
        <v>81</v>
      </c>
      <c r="F9" s="40">
        <v>11.035087719298245</v>
      </c>
      <c r="G9" s="57" t="s">
        <v>200</v>
      </c>
    </row>
    <row r="10" spans="2:7" ht="16.5">
      <c r="B10" s="35">
        <v>7</v>
      </c>
      <c r="C10" s="51">
        <v>1333001230</v>
      </c>
      <c r="D10" s="51" t="s">
        <v>87</v>
      </c>
      <c r="E10" s="54" t="s">
        <v>88</v>
      </c>
      <c r="F10" s="40">
        <v>10.785087719298247</v>
      </c>
      <c r="G10" s="57" t="s">
        <v>200</v>
      </c>
    </row>
    <row r="11" spans="2:7" ht="16.5">
      <c r="B11" s="35">
        <v>8</v>
      </c>
      <c r="C11" s="51">
        <v>1333011086</v>
      </c>
      <c r="D11" s="51" t="s">
        <v>118</v>
      </c>
      <c r="E11" s="54" t="s">
        <v>39</v>
      </c>
      <c r="F11" s="40">
        <v>10.883771929824562</v>
      </c>
      <c r="G11" s="57" t="s">
        <v>200</v>
      </c>
    </row>
    <row r="12" spans="2:7" ht="16.5">
      <c r="B12" s="35">
        <v>9</v>
      </c>
      <c r="C12" s="51">
        <v>123005244</v>
      </c>
      <c r="D12" s="51" t="s">
        <v>127</v>
      </c>
      <c r="E12" s="54" t="s">
        <v>39</v>
      </c>
      <c r="F12" s="40">
        <v>10.258771929824562</v>
      </c>
      <c r="G12" s="57" t="s">
        <v>200</v>
      </c>
    </row>
    <row r="13" spans="2:7" ht="16.5">
      <c r="B13" s="35">
        <v>10</v>
      </c>
      <c r="C13" s="51">
        <v>1333014348</v>
      </c>
      <c r="D13" s="51" t="s">
        <v>128</v>
      </c>
      <c r="E13" s="54" t="s">
        <v>106</v>
      </c>
      <c r="F13" s="40">
        <v>10.831140350877194</v>
      </c>
      <c r="G13" s="57" t="s">
        <v>200</v>
      </c>
    </row>
    <row r="14" spans="2:7" ht="16.5">
      <c r="B14" s="35">
        <v>11</v>
      </c>
      <c r="C14" s="51">
        <v>1333015879</v>
      </c>
      <c r="D14" s="51" t="s">
        <v>161</v>
      </c>
      <c r="E14" s="51" t="s">
        <v>63</v>
      </c>
      <c r="F14" s="40">
        <v>10.271929824561404</v>
      </c>
      <c r="G14" s="57" t="s">
        <v>200</v>
      </c>
    </row>
    <row r="15" spans="2:7" ht="16.5">
      <c r="B15" s="35">
        <v>12</v>
      </c>
      <c r="C15" s="51">
        <v>1333008468</v>
      </c>
      <c r="D15" s="51" t="s">
        <v>164</v>
      </c>
      <c r="E15" s="51" t="s">
        <v>165</v>
      </c>
      <c r="F15" s="40">
        <v>10.271929824561402</v>
      </c>
      <c r="G15" s="57" t="s">
        <v>200</v>
      </c>
    </row>
    <row r="16" spans="2:7" ht="16.5">
      <c r="B16" s="35">
        <v>13</v>
      </c>
      <c r="C16" s="51">
        <v>1333017285</v>
      </c>
      <c r="D16" s="51" t="s">
        <v>166</v>
      </c>
      <c r="E16" s="51" t="s">
        <v>167</v>
      </c>
      <c r="F16" s="40">
        <v>10.339912280701753</v>
      </c>
      <c r="G16" s="57" t="s">
        <v>200</v>
      </c>
    </row>
    <row r="17" spans="2:7" ht="16.5">
      <c r="B17" s="35">
        <v>14</v>
      </c>
      <c r="C17" s="51">
        <v>123013944</v>
      </c>
      <c r="D17" s="51" t="s">
        <v>171</v>
      </c>
      <c r="E17" s="51" t="s">
        <v>33</v>
      </c>
      <c r="F17" s="40">
        <v>11.035087719298247</v>
      </c>
      <c r="G17" s="57" t="s">
        <v>200</v>
      </c>
    </row>
    <row r="18" spans="2:7" ht="16.5">
      <c r="B18" s="35">
        <v>15</v>
      </c>
      <c r="C18" s="51">
        <v>123003631</v>
      </c>
      <c r="D18" s="51" t="s">
        <v>174</v>
      </c>
      <c r="E18" s="51" t="s">
        <v>105</v>
      </c>
      <c r="F18" s="40">
        <v>10.026315789473685</v>
      </c>
      <c r="G18" s="57" t="s">
        <v>200</v>
      </c>
    </row>
    <row r="19" spans="2:7" ht="16.5">
      <c r="B19" s="35">
        <v>16</v>
      </c>
      <c r="C19" s="51">
        <v>123010847</v>
      </c>
      <c r="D19" s="51" t="s">
        <v>191</v>
      </c>
      <c r="E19" s="54" t="s">
        <v>192</v>
      </c>
      <c r="F19" s="40">
        <v>10.662280701754385</v>
      </c>
      <c r="G19" s="57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Feuil3</vt:lpstr>
      <vt:lpstr>Feuil2</vt:lpstr>
      <vt:lpstr>Feuil4</vt:lpstr>
      <vt:lpstr>Feuil5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sco-ar</cp:lastModifiedBy>
  <cp:lastPrinted>2016-07-03T07:53:28Z</cp:lastPrinted>
  <dcterms:created xsi:type="dcterms:W3CDTF">2013-03-10T17:14:42Z</dcterms:created>
  <dcterms:modified xsi:type="dcterms:W3CDTF">2016-09-25T13:26:21Z</dcterms:modified>
</cp:coreProperties>
</file>