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5570" windowHeight="11700" activeTab="2"/>
  </bookViews>
  <sheets>
    <sheet name="Ancien-Prog" sheetId="1" r:id="rId1"/>
    <sheet name="anciens" sheetId="2" r:id="rId2"/>
    <sheet name="Nouveau-Prog 2016-2017" sheetId="5" r:id="rId3"/>
    <sheet name="Jijel" sheetId="3" r:id="rId4"/>
    <sheet name="Feuil1" sheetId="6" r:id="rId5"/>
  </sheets>
  <definedNames>
    <definedName name="_xlnm._FilterDatabase" localSheetId="0" hidden="1">'Ancien-Prog'!$A$9:$AU$9</definedName>
    <definedName name="_xlnm._FilterDatabase" localSheetId="1" hidden="1">anciens!$A$9:$AP$80</definedName>
    <definedName name="_xlnm._FilterDatabase" localSheetId="2" hidden="1">'Nouveau-Prog 2016-2017'!$A$10:$AN$136</definedName>
    <definedName name="_xlnm.Print_Area" localSheetId="1">anciens!$A$1:$AO$80</definedName>
    <definedName name="_xlnm.Print_Area" localSheetId="2">'Nouveau-Prog 2016-2017'!$A$1:$AN$136</definedName>
  </definedNames>
  <calcPr calcId="125725"/>
</workbook>
</file>

<file path=xl/calcChain.xml><?xml version="1.0" encoding="utf-8"?>
<calcChain xmlns="http://schemas.openxmlformats.org/spreadsheetml/2006/main">
  <c r="G120" i="5"/>
  <c r="L120"/>
  <c r="AJ76" i="6"/>
  <c r="AG76"/>
  <c r="AC76"/>
  <c r="X76"/>
  <c r="AL76" s="1"/>
  <c r="S76"/>
  <c r="P76"/>
  <c r="L76"/>
  <c r="G76"/>
  <c r="U76" s="1"/>
  <c r="AN76" s="1"/>
  <c r="AO76" s="1"/>
  <c r="AJ75"/>
  <c r="AG75"/>
  <c r="AC75"/>
  <c r="X75"/>
  <c r="AL75" s="1"/>
  <c r="S75"/>
  <c r="P75"/>
  <c r="L75"/>
  <c r="G75"/>
  <c r="U75" s="1"/>
  <c r="AN75" s="1"/>
  <c r="AO75" s="1"/>
  <c r="AJ74"/>
  <c r="AG74"/>
  <c r="AC74"/>
  <c r="X74"/>
  <c r="AL74" s="1"/>
  <c r="S74"/>
  <c r="P74"/>
  <c r="L74"/>
  <c r="G74"/>
  <c r="U74" s="1"/>
  <c r="AN74" s="1"/>
  <c r="AO74" s="1"/>
  <c r="AJ73"/>
  <c r="AG73"/>
  <c r="AC73"/>
  <c r="X73"/>
  <c r="AL73" s="1"/>
  <c r="S73"/>
  <c r="P73"/>
  <c r="L73"/>
  <c r="G73"/>
  <c r="U73" s="1"/>
  <c r="AN73" s="1"/>
  <c r="AO73" s="1"/>
  <c r="AJ72"/>
  <c r="AG72"/>
  <c r="AC72"/>
  <c r="X72"/>
  <c r="AL72" s="1"/>
  <c r="S72"/>
  <c r="P72"/>
  <c r="L72"/>
  <c r="G72"/>
  <c r="U72" s="1"/>
  <c r="AN72" s="1"/>
  <c r="AO72" s="1"/>
  <c r="AJ71"/>
  <c r="AG71"/>
  <c r="AC71"/>
  <c r="X71"/>
  <c r="AL71" s="1"/>
  <c r="S71"/>
  <c r="P71"/>
  <c r="L71"/>
  <c r="G71"/>
  <c r="U71" s="1"/>
  <c r="AN71" s="1"/>
  <c r="AO71" s="1"/>
  <c r="AJ70"/>
  <c r="AG70"/>
  <c r="AC70"/>
  <c r="X70"/>
  <c r="AL70" s="1"/>
  <c r="S70"/>
  <c r="P70"/>
  <c r="L70"/>
  <c r="G70"/>
  <c r="U70" s="1"/>
  <c r="AN70" s="1"/>
  <c r="AO70" s="1"/>
  <c r="AJ69"/>
  <c r="AG69"/>
  <c r="AC69"/>
  <c r="X69"/>
  <c r="AL69" s="1"/>
  <c r="S69"/>
  <c r="P69"/>
  <c r="L69"/>
  <c r="G69"/>
  <c r="U69" s="1"/>
  <c r="AN69" s="1"/>
  <c r="AO69" s="1"/>
  <c r="AJ68"/>
  <c r="AG68"/>
  <c r="AC68"/>
  <c r="X68"/>
  <c r="AL68" s="1"/>
  <c r="S68"/>
  <c r="P68"/>
  <c r="L68"/>
  <c r="G68"/>
  <c r="U68" s="1"/>
  <c r="AN68" s="1"/>
  <c r="AO68" s="1"/>
  <c r="AJ67"/>
  <c r="AG67"/>
  <c r="AC67"/>
  <c r="X67"/>
  <c r="AL67" s="1"/>
  <c r="S67"/>
  <c r="P67"/>
  <c r="L67"/>
  <c r="G67"/>
  <c r="U67" s="1"/>
  <c r="AN67" s="1"/>
  <c r="AO67" s="1"/>
  <c r="AJ66"/>
  <c r="AG66"/>
  <c r="AC66"/>
  <c r="X66"/>
  <c r="AL66" s="1"/>
  <c r="S66"/>
  <c r="P66"/>
  <c r="L66"/>
  <c r="G66"/>
  <c r="U66" s="1"/>
  <c r="AN66" s="1"/>
  <c r="AO66" s="1"/>
  <c r="AJ65"/>
  <c r="AG65"/>
  <c r="AC65"/>
  <c r="X65"/>
  <c r="AL65" s="1"/>
  <c r="S65"/>
  <c r="P65"/>
  <c r="L65"/>
  <c r="G65"/>
  <c r="U65" s="1"/>
  <c r="AN65" s="1"/>
  <c r="AO65" s="1"/>
  <c r="AJ64"/>
  <c r="AG64"/>
  <c r="AC64"/>
  <c r="X64"/>
  <c r="AL64" s="1"/>
  <c r="S64"/>
  <c r="P64"/>
  <c r="L64"/>
  <c r="G64"/>
  <c r="U64" s="1"/>
  <c r="AN64" s="1"/>
  <c r="AO64" s="1"/>
  <c r="AJ63"/>
  <c r="AG63"/>
  <c r="AC63"/>
  <c r="X63"/>
  <c r="AL63" s="1"/>
  <c r="S63"/>
  <c r="P63"/>
  <c r="L63"/>
  <c r="G63"/>
  <c r="U63" s="1"/>
  <c r="AN63" s="1"/>
  <c r="AO63" s="1"/>
  <c r="AJ62"/>
  <c r="AG62"/>
  <c r="AC62"/>
  <c r="X62"/>
  <c r="AL62" s="1"/>
  <c r="S62"/>
  <c r="P62"/>
  <c r="L62"/>
  <c r="G62"/>
  <c r="U62" s="1"/>
  <c r="AN62" s="1"/>
  <c r="AO62" s="1"/>
  <c r="AJ61"/>
  <c r="AG61"/>
  <c r="AC61"/>
  <c r="X61"/>
  <c r="AL61" s="1"/>
  <c r="S61"/>
  <c r="P61"/>
  <c r="L61"/>
  <c r="G61"/>
  <c r="U61" s="1"/>
  <c r="AN61" s="1"/>
  <c r="AO61" s="1"/>
  <c r="AJ60"/>
  <c r="AG60"/>
  <c r="AC60"/>
  <c r="X60"/>
  <c r="AL60" s="1"/>
  <c r="S60"/>
  <c r="P60"/>
  <c r="L60"/>
  <c r="G60"/>
  <c r="U60" s="1"/>
  <c r="AN60" s="1"/>
  <c r="AO60" s="1"/>
  <c r="AJ59"/>
  <c r="AG59"/>
  <c r="AC59"/>
  <c r="X59"/>
  <c r="AL59" s="1"/>
  <c r="S59"/>
  <c r="P59"/>
  <c r="L59"/>
  <c r="G59"/>
  <c r="U59" s="1"/>
  <c r="AN59" s="1"/>
  <c r="AO59" s="1"/>
  <c r="AJ58"/>
  <c r="AG58"/>
  <c r="AC58"/>
  <c r="X58"/>
  <c r="AL58" s="1"/>
  <c r="S58"/>
  <c r="P58"/>
  <c r="L58"/>
  <c r="G58"/>
  <c r="U58" s="1"/>
  <c r="AN58" s="1"/>
  <c r="AO58" s="1"/>
  <c r="AJ57"/>
  <c r="AG57"/>
  <c r="AC57"/>
  <c r="X57"/>
  <c r="AL57" s="1"/>
  <c r="S57"/>
  <c r="P57"/>
  <c r="L57"/>
  <c r="G57"/>
  <c r="U57" s="1"/>
  <c r="AN57" s="1"/>
  <c r="AO57" s="1"/>
  <c r="AJ56"/>
  <c r="AG56"/>
  <c r="AC56"/>
  <c r="X56"/>
  <c r="AL56" s="1"/>
  <c r="S56"/>
  <c r="P56"/>
  <c r="L56"/>
  <c r="G56"/>
  <c r="U56" s="1"/>
  <c r="AN56" s="1"/>
  <c r="AO56" s="1"/>
  <c r="AJ55"/>
  <c r="AG55"/>
  <c r="AC55"/>
  <c r="X55"/>
  <c r="AL55" s="1"/>
  <c r="S55"/>
  <c r="P55"/>
  <c r="L55"/>
  <c r="G55"/>
  <c r="U55" s="1"/>
  <c r="AN55" s="1"/>
  <c r="AO55" s="1"/>
  <c r="AJ54"/>
  <c r="AG54"/>
  <c r="AC54"/>
  <c r="X54"/>
  <c r="AL54" s="1"/>
  <c r="S54"/>
  <c r="P54"/>
  <c r="L54"/>
  <c r="G54"/>
  <c r="U54" s="1"/>
  <c r="AN54" s="1"/>
  <c r="AO54" s="1"/>
  <c r="AJ53"/>
  <c r="AG53"/>
  <c r="AC53"/>
  <c r="X53"/>
  <c r="AL53" s="1"/>
  <c r="S53"/>
  <c r="P53"/>
  <c r="L53"/>
  <c r="G53"/>
  <c r="U53" s="1"/>
  <c r="AN53" s="1"/>
  <c r="AO53" s="1"/>
  <c r="AJ52"/>
  <c r="AG52"/>
  <c r="AC52"/>
  <c r="X52"/>
  <c r="AL52" s="1"/>
  <c r="S52"/>
  <c r="P52"/>
  <c r="L52"/>
  <c r="G52"/>
  <c r="U52" s="1"/>
  <c r="AJ51"/>
  <c r="AG51"/>
  <c r="AC51"/>
  <c r="X51"/>
  <c r="AL51" s="1"/>
  <c r="S51"/>
  <c r="P51"/>
  <c r="L51"/>
  <c r="G51"/>
  <c r="U51" s="1"/>
  <c r="AJ50"/>
  <c r="AG50"/>
  <c r="AC50"/>
  <c r="X50"/>
  <c r="AL50" s="1"/>
  <c r="S50"/>
  <c r="P50"/>
  <c r="L50"/>
  <c r="G50"/>
  <c r="U50" s="1"/>
  <c r="AN50" s="1"/>
  <c r="AO50" s="1"/>
  <c r="AJ49"/>
  <c r="AG49"/>
  <c r="AC49"/>
  <c r="X49"/>
  <c r="AL49" s="1"/>
  <c r="S49"/>
  <c r="P49"/>
  <c r="L49"/>
  <c r="G49"/>
  <c r="U49" s="1"/>
  <c r="AN49" s="1"/>
  <c r="AO49" s="1"/>
  <c r="AJ48"/>
  <c r="AG48"/>
  <c r="AC48"/>
  <c r="X48"/>
  <c r="AL48" s="1"/>
  <c r="S48"/>
  <c r="P48"/>
  <c r="L48"/>
  <c r="G48"/>
  <c r="U48" s="1"/>
  <c r="AN48" s="1"/>
  <c r="AO48" s="1"/>
  <c r="AJ47"/>
  <c r="AG47"/>
  <c r="AC47"/>
  <c r="X47"/>
  <c r="AL47" s="1"/>
  <c r="S47"/>
  <c r="P47"/>
  <c r="L47"/>
  <c r="G47"/>
  <c r="U47" s="1"/>
  <c r="AN47" s="1"/>
  <c r="AO47" s="1"/>
  <c r="AJ46"/>
  <c r="AG46"/>
  <c r="AC46"/>
  <c r="X46"/>
  <c r="AL46" s="1"/>
  <c r="S46"/>
  <c r="P46"/>
  <c r="L46"/>
  <c r="G46"/>
  <c r="U46" s="1"/>
  <c r="AN46" s="1"/>
  <c r="AO46" s="1"/>
  <c r="AJ45"/>
  <c r="AG45"/>
  <c r="AC45"/>
  <c r="X45"/>
  <c r="AL45" s="1"/>
  <c r="S45"/>
  <c r="P45"/>
  <c r="L45"/>
  <c r="G45"/>
  <c r="U45" s="1"/>
  <c r="AN45" s="1"/>
  <c r="AO45" s="1"/>
  <c r="AJ44"/>
  <c r="AG44"/>
  <c r="AC44"/>
  <c r="X44"/>
  <c r="AL44" s="1"/>
  <c r="S44"/>
  <c r="P44"/>
  <c r="L44"/>
  <c r="G44"/>
  <c r="U44" s="1"/>
  <c r="AN44" s="1"/>
  <c r="AO44" s="1"/>
  <c r="AJ43"/>
  <c r="AG43"/>
  <c r="AC43"/>
  <c r="X43"/>
  <c r="AL43" s="1"/>
  <c r="S43"/>
  <c r="P43"/>
  <c r="L43"/>
  <c r="G43"/>
  <c r="U43" s="1"/>
  <c r="AN43" s="1"/>
  <c r="AO43" s="1"/>
  <c r="AJ42"/>
  <c r="AG42"/>
  <c r="AC42"/>
  <c r="X42"/>
  <c r="AL42" s="1"/>
  <c r="S42"/>
  <c r="P42"/>
  <c r="L42"/>
  <c r="G42"/>
  <c r="U42" s="1"/>
  <c r="AN42" s="1"/>
  <c r="AO42" s="1"/>
  <c r="AJ41"/>
  <c r="AG41"/>
  <c r="AC41"/>
  <c r="X41"/>
  <c r="AL41" s="1"/>
  <c r="S41"/>
  <c r="P41"/>
  <c r="L41"/>
  <c r="G41"/>
  <c r="U41" s="1"/>
  <c r="AN41" s="1"/>
  <c r="AO41" s="1"/>
  <c r="AJ40"/>
  <c r="AG40"/>
  <c r="AC40"/>
  <c r="X40"/>
  <c r="AL40" s="1"/>
  <c r="S40"/>
  <c r="P40"/>
  <c r="L40"/>
  <c r="G40"/>
  <c r="U40" s="1"/>
  <c r="AN40" s="1"/>
  <c r="AO40" s="1"/>
  <c r="AJ39"/>
  <c r="AG39"/>
  <c r="AC39"/>
  <c r="X39"/>
  <c r="AL39" s="1"/>
  <c r="S39"/>
  <c r="P39"/>
  <c r="L39"/>
  <c r="G39"/>
  <c r="U39" s="1"/>
  <c r="AN39" s="1"/>
  <c r="AO39" s="1"/>
  <c r="AJ38"/>
  <c r="AG38"/>
  <c r="AC38"/>
  <c r="X38"/>
  <c r="AL38" s="1"/>
  <c r="S38"/>
  <c r="P38"/>
  <c r="L38"/>
  <c r="G38"/>
  <c r="U38" s="1"/>
  <c r="AN38" s="1"/>
  <c r="AO38" s="1"/>
  <c r="AJ37"/>
  <c r="AG37"/>
  <c r="AC37"/>
  <c r="X37"/>
  <c r="AL37" s="1"/>
  <c r="S37"/>
  <c r="P37"/>
  <c r="L37"/>
  <c r="G37"/>
  <c r="U37" s="1"/>
  <c r="AN37" s="1"/>
  <c r="AO37" s="1"/>
  <c r="AJ36"/>
  <c r="AG36"/>
  <c r="AC36"/>
  <c r="X36"/>
  <c r="AL36" s="1"/>
  <c r="S36"/>
  <c r="P36"/>
  <c r="L36"/>
  <c r="G36"/>
  <c r="U36" s="1"/>
  <c r="AN36" s="1"/>
  <c r="AO36" s="1"/>
  <c r="AJ35"/>
  <c r="AG35"/>
  <c r="AC35"/>
  <c r="X35"/>
  <c r="AL35" s="1"/>
  <c r="S35"/>
  <c r="P35"/>
  <c r="L35"/>
  <c r="G35"/>
  <c r="U35" s="1"/>
  <c r="AN35" s="1"/>
  <c r="AO35" s="1"/>
  <c r="AJ34"/>
  <c r="AG34"/>
  <c r="AC34"/>
  <c r="X34"/>
  <c r="AL34" s="1"/>
  <c r="S34"/>
  <c r="P34"/>
  <c r="L34"/>
  <c r="G34"/>
  <c r="U34" s="1"/>
  <c r="AN34" s="1"/>
  <c r="AO34" s="1"/>
  <c r="AJ33"/>
  <c r="AG33"/>
  <c r="AC33"/>
  <c r="X33"/>
  <c r="AL33" s="1"/>
  <c r="S33"/>
  <c r="P33"/>
  <c r="L33"/>
  <c r="G33"/>
  <c r="U33" s="1"/>
  <c r="AN33" s="1"/>
  <c r="AO33" s="1"/>
  <c r="AJ32"/>
  <c r="AG32"/>
  <c r="AC32"/>
  <c r="X32"/>
  <c r="AL32" s="1"/>
  <c r="S32"/>
  <c r="P32"/>
  <c r="L32"/>
  <c r="G32"/>
  <c r="U32" s="1"/>
  <c r="AN32" s="1"/>
  <c r="AO32" s="1"/>
  <c r="AJ31"/>
  <c r="AG31"/>
  <c r="AC31"/>
  <c r="X31"/>
  <c r="AL31" s="1"/>
  <c r="S31"/>
  <c r="P31"/>
  <c r="L31"/>
  <c r="G31"/>
  <c r="U31" s="1"/>
  <c r="AN31" s="1"/>
  <c r="AO31" s="1"/>
  <c r="AJ30"/>
  <c r="AG30"/>
  <c r="AC30"/>
  <c r="X30"/>
  <c r="AL30" s="1"/>
  <c r="S30"/>
  <c r="P30"/>
  <c r="L30"/>
  <c r="G30"/>
  <c r="U30" s="1"/>
  <c r="AN30" s="1"/>
  <c r="AO30" s="1"/>
  <c r="AJ29"/>
  <c r="AG29"/>
  <c r="AC29"/>
  <c r="X29"/>
  <c r="AL29" s="1"/>
  <c r="S29"/>
  <c r="P29"/>
  <c r="L29"/>
  <c r="G29"/>
  <c r="U29" s="1"/>
  <c r="AN29" s="1"/>
  <c r="AO29" s="1"/>
  <c r="AJ28"/>
  <c r="AG28"/>
  <c r="AC28"/>
  <c r="X28"/>
  <c r="AL28" s="1"/>
  <c r="S28"/>
  <c r="P28"/>
  <c r="L28"/>
  <c r="G28"/>
  <c r="U28" s="1"/>
  <c r="AN28" s="1"/>
  <c r="AO28" s="1"/>
  <c r="AJ27"/>
  <c r="AG27"/>
  <c r="AC27"/>
  <c r="X27"/>
  <c r="AL27" s="1"/>
  <c r="S27"/>
  <c r="P27"/>
  <c r="L27"/>
  <c r="G27"/>
  <c r="U27" s="1"/>
  <c r="AN27" s="1"/>
  <c r="AO27" s="1"/>
  <c r="AJ26"/>
  <c r="AG26"/>
  <c r="AC26"/>
  <c r="X26"/>
  <c r="AL26" s="1"/>
  <c r="S26"/>
  <c r="P26"/>
  <c r="L26"/>
  <c r="G26"/>
  <c r="U26" s="1"/>
  <c r="AN26" s="1"/>
  <c r="AO26" s="1"/>
  <c r="AJ25"/>
  <c r="AG25"/>
  <c r="AC25"/>
  <c r="X25"/>
  <c r="AL25" s="1"/>
  <c r="S25"/>
  <c r="P25"/>
  <c r="L25"/>
  <c r="G25"/>
  <c r="U25" s="1"/>
  <c r="AN25" s="1"/>
  <c r="AO25" s="1"/>
  <c r="AJ24"/>
  <c r="AG24"/>
  <c r="AC24"/>
  <c r="X24"/>
  <c r="AL24" s="1"/>
  <c r="S24"/>
  <c r="P24"/>
  <c r="L24"/>
  <c r="G24"/>
  <c r="U24" s="1"/>
  <c r="AN24" s="1"/>
  <c r="AO24" s="1"/>
  <c r="AJ23"/>
  <c r="AG23"/>
  <c r="AC23"/>
  <c r="X23"/>
  <c r="AL23" s="1"/>
  <c r="S23"/>
  <c r="P23"/>
  <c r="L23"/>
  <c r="G23"/>
  <c r="U23" s="1"/>
  <c r="AN23" s="1"/>
  <c r="AO23" s="1"/>
  <c r="AJ22"/>
  <c r="AG22"/>
  <c r="AC22"/>
  <c r="X22"/>
  <c r="AL22" s="1"/>
  <c r="S22"/>
  <c r="P22"/>
  <c r="L22"/>
  <c r="G22"/>
  <c r="U22" s="1"/>
  <c r="AN22" s="1"/>
  <c r="AO22" s="1"/>
  <c r="AJ21"/>
  <c r="AG21"/>
  <c r="AC21"/>
  <c r="X21"/>
  <c r="AL21" s="1"/>
  <c r="S21"/>
  <c r="P21"/>
  <c r="L21"/>
  <c r="G21"/>
  <c r="U21" s="1"/>
  <c r="AN21" s="1"/>
  <c r="AO21" s="1"/>
  <c r="AJ20"/>
  <c r="AG20"/>
  <c r="AC20"/>
  <c r="X20"/>
  <c r="AL20" s="1"/>
  <c r="S20"/>
  <c r="P20"/>
  <c r="L20"/>
  <c r="G20"/>
  <c r="U20" s="1"/>
  <c r="AN20" s="1"/>
  <c r="AO20" s="1"/>
  <c r="AJ19"/>
  <c r="AG19"/>
  <c r="AC19"/>
  <c r="X19"/>
  <c r="AL19" s="1"/>
  <c r="S19"/>
  <c r="P19"/>
  <c r="L19"/>
  <c r="G19"/>
  <c r="U19" s="1"/>
  <c r="AN19" s="1"/>
  <c r="AO19" s="1"/>
  <c r="AJ18"/>
  <c r="AG18"/>
  <c r="AC18"/>
  <c r="X18"/>
  <c r="AL18" s="1"/>
  <c r="S18"/>
  <c r="P18"/>
  <c r="L18"/>
  <c r="G18"/>
  <c r="U18" s="1"/>
  <c r="AN18" s="1"/>
  <c r="AO18" s="1"/>
  <c r="AJ17"/>
  <c r="AG17"/>
  <c r="AC17"/>
  <c r="X17"/>
  <c r="AL17" s="1"/>
  <c r="S17"/>
  <c r="P17"/>
  <c r="L17"/>
  <c r="G17"/>
  <c r="U17" s="1"/>
  <c r="AN17" s="1"/>
  <c r="AO17" s="1"/>
  <c r="AJ16"/>
  <c r="AG16"/>
  <c r="AC16"/>
  <c r="X16"/>
  <c r="AL16" s="1"/>
  <c r="S16"/>
  <c r="P16"/>
  <c r="L16"/>
  <c r="G16"/>
  <c r="U16" s="1"/>
  <c r="AN16" s="1"/>
  <c r="AO16" s="1"/>
  <c r="AJ15"/>
  <c r="AG15"/>
  <c r="AC15"/>
  <c r="X15"/>
  <c r="AL15" s="1"/>
  <c r="S15"/>
  <c r="P15"/>
  <c r="L15"/>
  <c r="G15"/>
  <c r="U15" s="1"/>
  <c r="AN15" s="1"/>
  <c r="AO15" s="1"/>
  <c r="AJ14"/>
  <c r="AG14"/>
  <c r="AC14"/>
  <c r="X14"/>
  <c r="AL14" s="1"/>
  <c r="S14"/>
  <c r="P14"/>
  <c r="L14"/>
  <c r="G14"/>
  <c r="U14" s="1"/>
  <c r="AN14" s="1"/>
  <c r="AO14" s="1"/>
  <c r="AJ13"/>
  <c r="AG13"/>
  <c r="AC13"/>
  <c r="X13"/>
  <c r="AL13" s="1"/>
  <c r="S13"/>
  <c r="P13"/>
  <c r="L13"/>
  <c r="G13"/>
  <c r="U13" s="1"/>
  <c r="AN13" s="1"/>
  <c r="AO13" s="1"/>
  <c r="AJ12"/>
  <c r="AG12"/>
  <c r="AC12"/>
  <c r="X12"/>
  <c r="AL12" s="1"/>
  <c r="S12"/>
  <c r="P12"/>
  <c r="L12"/>
  <c r="G12"/>
  <c r="U12" s="1"/>
  <c r="AN12" s="1"/>
  <c r="AO12" s="1"/>
  <c r="AJ11"/>
  <c r="AG11"/>
  <c r="AC11"/>
  <c r="X11"/>
  <c r="AL11" s="1"/>
  <c r="S11"/>
  <c r="P11"/>
  <c r="L11"/>
  <c r="G11"/>
  <c r="U11" s="1"/>
  <c r="AN11" s="1"/>
  <c r="AO11" s="1"/>
  <c r="AJ10"/>
  <c r="AG10"/>
  <c r="AC10"/>
  <c r="X10"/>
  <c r="AL10" s="1"/>
  <c r="S10"/>
  <c r="P10"/>
  <c r="L10"/>
  <c r="G10"/>
  <c r="U10" s="1"/>
  <c r="AN10" s="1"/>
  <c r="AO10" s="1"/>
  <c r="AJ9"/>
  <c r="AG9"/>
  <c r="AC9"/>
  <c r="X9"/>
  <c r="AL9" s="1"/>
  <c r="S9"/>
  <c r="P9"/>
  <c r="L9"/>
  <c r="G9"/>
  <c r="U9" s="1"/>
  <c r="AN9" s="1"/>
  <c r="AO9" s="1"/>
  <c r="AJ8"/>
  <c r="AG8"/>
  <c r="AC8"/>
  <c r="X8"/>
  <c r="AL8" s="1"/>
  <c r="S8"/>
  <c r="P8"/>
  <c r="L8"/>
  <c r="G8"/>
  <c r="U8" s="1"/>
  <c r="AN8" s="1"/>
  <c r="AO8" s="1"/>
  <c r="AJ7"/>
  <c r="AG7"/>
  <c r="AC7"/>
  <c r="X7"/>
  <c r="AL7" s="1"/>
  <c r="S7"/>
  <c r="P7"/>
  <c r="L7"/>
  <c r="G7"/>
  <c r="U7" s="1"/>
  <c r="AN7" s="1"/>
  <c r="AO7" s="1"/>
  <c r="AJ6"/>
  <c r="AG6"/>
  <c r="AC6"/>
  <c r="X6"/>
  <c r="AL6" s="1"/>
  <c r="S6"/>
  <c r="P6"/>
  <c r="L6"/>
  <c r="G6"/>
  <c r="U6" s="1"/>
  <c r="AN6" s="1"/>
  <c r="AO6" s="1"/>
  <c r="AI136" i="5"/>
  <c r="AF136"/>
  <c r="AB136"/>
  <c r="W136"/>
  <c r="S136"/>
  <c r="P136"/>
  <c r="L136"/>
  <c r="G136"/>
  <c r="AI134"/>
  <c r="AF134"/>
  <c r="AB134"/>
  <c r="W134"/>
  <c r="S134"/>
  <c r="P134"/>
  <c r="L134"/>
  <c r="G134"/>
  <c r="AI133"/>
  <c r="AF133"/>
  <c r="AB133"/>
  <c r="W133"/>
  <c r="S133"/>
  <c r="P133"/>
  <c r="L133"/>
  <c r="G133"/>
  <c r="AI132"/>
  <c r="AF132"/>
  <c r="AB132"/>
  <c r="W132"/>
  <c r="S132"/>
  <c r="P132"/>
  <c r="L132"/>
  <c r="G132"/>
  <c r="AI131"/>
  <c r="AF131"/>
  <c r="AB131"/>
  <c r="W131"/>
  <c r="S131"/>
  <c r="P131"/>
  <c r="L131"/>
  <c r="G131"/>
  <c r="AI129"/>
  <c r="AF129"/>
  <c r="AB129"/>
  <c r="W129"/>
  <c r="S129"/>
  <c r="P129"/>
  <c r="L129"/>
  <c r="G129"/>
  <c r="AI128"/>
  <c r="AF128"/>
  <c r="AB128"/>
  <c r="W128"/>
  <c r="S128"/>
  <c r="P128"/>
  <c r="L128"/>
  <c r="G128"/>
  <c r="AI126"/>
  <c r="AF126"/>
  <c r="AB126"/>
  <c r="W126"/>
  <c r="S126"/>
  <c r="P126"/>
  <c r="L126"/>
  <c r="G126"/>
  <c r="AI120"/>
  <c r="AF120"/>
  <c r="AB120"/>
  <c r="W120"/>
  <c r="S120"/>
  <c r="P120"/>
  <c r="AI119"/>
  <c r="AF119"/>
  <c r="AB119"/>
  <c r="W119"/>
  <c r="S119"/>
  <c r="P119"/>
  <c r="L119"/>
  <c r="G119"/>
  <c r="AI118"/>
  <c r="AF118"/>
  <c r="AB118"/>
  <c r="W118"/>
  <c r="S118"/>
  <c r="P118"/>
  <c r="L118"/>
  <c r="G118"/>
  <c r="AI117"/>
  <c r="AF117"/>
  <c r="AB117"/>
  <c r="W117"/>
  <c r="S117"/>
  <c r="P117"/>
  <c r="L117"/>
  <c r="G117"/>
  <c r="AI116"/>
  <c r="AF116"/>
  <c r="AB116"/>
  <c r="W116"/>
  <c r="S116"/>
  <c r="P116"/>
  <c r="L116"/>
  <c r="G116"/>
  <c r="AI115"/>
  <c r="AF115"/>
  <c r="AB115"/>
  <c r="W115"/>
  <c r="S115"/>
  <c r="P115"/>
  <c r="L115"/>
  <c r="G115"/>
  <c r="AI114"/>
  <c r="AF114"/>
  <c r="AB114"/>
  <c r="W114"/>
  <c r="S114"/>
  <c r="P114"/>
  <c r="L114"/>
  <c r="G114"/>
  <c r="AI113"/>
  <c r="AF113"/>
  <c r="AB113"/>
  <c r="W113"/>
  <c r="S113"/>
  <c r="P113"/>
  <c r="L113"/>
  <c r="G113"/>
  <c r="AI111"/>
  <c r="AF111"/>
  <c r="AB111"/>
  <c r="W111"/>
  <c r="S111"/>
  <c r="P111"/>
  <c r="L111"/>
  <c r="G111"/>
  <c r="AI110"/>
  <c r="AF110"/>
  <c r="AB110"/>
  <c r="W110"/>
  <c r="S110"/>
  <c r="P110"/>
  <c r="L110"/>
  <c r="G110"/>
  <c r="AI108"/>
  <c r="AF108"/>
  <c r="AB108"/>
  <c r="W108"/>
  <c r="S108"/>
  <c r="P108"/>
  <c r="L108"/>
  <c r="G108"/>
  <c r="AI107"/>
  <c r="AF107"/>
  <c r="AB107"/>
  <c r="W107"/>
  <c r="S107"/>
  <c r="P107"/>
  <c r="L107"/>
  <c r="G107"/>
  <c r="AI106"/>
  <c r="AF106"/>
  <c r="AB106"/>
  <c r="W106"/>
  <c r="S106"/>
  <c r="P106"/>
  <c r="L106"/>
  <c r="G106"/>
  <c r="AI105"/>
  <c r="AF105"/>
  <c r="AB105"/>
  <c r="W105"/>
  <c r="S105"/>
  <c r="P105"/>
  <c r="L105"/>
  <c r="G105"/>
  <c r="AI103"/>
  <c r="AF103"/>
  <c r="AB103"/>
  <c r="W103"/>
  <c r="S103"/>
  <c r="P103"/>
  <c r="L103"/>
  <c r="G103"/>
  <c r="AI102"/>
  <c r="AF102"/>
  <c r="AB102"/>
  <c r="W102"/>
  <c r="S102"/>
  <c r="P102"/>
  <c r="L102"/>
  <c r="G102"/>
  <c r="AI100"/>
  <c r="AF100"/>
  <c r="AB100"/>
  <c r="W100"/>
  <c r="S100"/>
  <c r="P100"/>
  <c r="L100"/>
  <c r="G100"/>
  <c r="AI98"/>
  <c r="AF98"/>
  <c r="AB98"/>
  <c r="W98"/>
  <c r="S98"/>
  <c r="P98"/>
  <c r="L98"/>
  <c r="G98"/>
  <c r="AI97"/>
  <c r="AF97"/>
  <c r="AB97"/>
  <c r="W97"/>
  <c r="S97"/>
  <c r="P97"/>
  <c r="L97"/>
  <c r="G97"/>
  <c r="AI92"/>
  <c r="AF92"/>
  <c r="AB92"/>
  <c r="W92"/>
  <c r="S92"/>
  <c r="P92"/>
  <c r="L92"/>
  <c r="G92"/>
  <c r="AI91"/>
  <c r="AF91"/>
  <c r="AB91"/>
  <c r="W91"/>
  <c r="S91"/>
  <c r="P91"/>
  <c r="L91"/>
  <c r="G91"/>
  <c r="AI90"/>
  <c r="AF90"/>
  <c r="AB90"/>
  <c r="W90"/>
  <c r="S90"/>
  <c r="P90"/>
  <c r="L90"/>
  <c r="G90"/>
  <c r="AI86"/>
  <c r="AF86"/>
  <c r="AB86"/>
  <c r="W86"/>
  <c r="S86"/>
  <c r="P86"/>
  <c r="L86"/>
  <c r="G86"/>
  <c r="AI83"/>
  <c r="AF83"/>
  <c r="AB83"/>
  <c r="W83"/>
  <c r="S83"/>
  <c r="P83"/>
  <c r="L83"/>
  <c r="G83"/>
  <c r="AI82"/>
  <c r="AF82"/>
  <c r="AB82"/>
  <c r="W82"/>
  <c r="S82"/>
  <c r="P82"/>
  <c r="L82"/>
  <c r="G82"/>
  <c r="AI81"/>
  <c r="AF81"/>
  <c r="AB81"/>
  <c r="W81"/>
  <c r="S81"/>
  <c r="P81"/>
  <c r="L81"/>
  <c r="G81"/>
  <c r="AI80"/>
  <c r="AF80"/>
  <c r="AB80"/>
  <c r="W80"/>
  <c r="S80"/>
  <c r="P80"/>
  <c r="L80"/>
  <c r="G80"/>
  <c r="AI79"/>
  <c r="AF79"/>
  <c r="AB79"/>
  <c r="W79"/>
  <c r="S79"/>
  <c r="P79"/>
  <c r="L79"/>
  <c r="G79"/>
  <c r="AI78"/>
  <c r="AF78"/>
  <c r="AB78"/>
  <c r="W78"/>
  <c r="S78"/>
  <c r="P78"/>
  <c r="L78"/>
  <c r="G78"/>
  <c r="AI75"/>
  <c r="AF75"/>
  <c r="AB75"/>
  <c r="W75"/>
  <c r="S75"/>
  <c r="P75"/>
  <c r="L75"/>
  <c r="G75"/>
  <c r="AI73"/>
  <c r="AF73"/>
  <c r="AB73"/>
  <c r="W73"/>
  <c r="S73"/>
  <c r="P73"/>
  <c r="L73"/>
  <c r="G73"/>
  <c r="AI72"/>
  <c r="AF72"/>
  <c r="AB72"/>
  <c r="W72"/>
  <c r="S72"/>
  <c r="P72"/>
  <c r="L72"/>
  <c r="G72"/>
  <c r="AI67"/>
  <c r="AF67"/>
  <c r="AB67"/>
  <c r="W67"/>
  <c r="S67"/>
  <c r="P67"/>
  <c r="L67"/>
  <c r="G67"/>
  <c r="AI66"/>
  <c r="AF66"/>
  <c r="AB66"/>
  <c r="W66"/>
  <c r="S66"/>
  <c r="P66"/>
  <c r="L66"/>
  <c r="G66"/>
  <c r="AI65"/>
  <c r="AF65"/>
  <c r="AB65"/>
  <c r="W65"/>
  <c r="S65"/>
  <c r="P65"/>
  <c r="L65"/>
  <c r="G65"/>
  <c r="AI63"/>
  <c r="AF63"/>
  <c r="AB63"/>
  <c r="W63"/>
  <c r="S63"/>
  <c r="P63"/>
  <c r="L63"/>
  <c r="G63"/>
  <c r="AI61"/>
  <c r="AF61"/>
  <c r="AB61"/>
  <c r="W61"/>
  <c r="S61"/>
  <c r="P61"/>
  <c r="L61"/>
  <c r="G61"/>
  <c r="AI60"/>
  <c r="AF60"/>
  <c r="AB60"/>
  <c r="W60"/>
  <c r="S60"/>
  <c r="P60"/>
  <c r="L60"/>
  <c r="G60"/>
  <c r="AI58"/>
  <c r="AF58"/>
  <c r="AB58"/>
  <c r="W58"/>
  <c r="S58"/>
  <c r="P58"/>
  <c r="L58"/>
  <c r="G58"/>
  <c r="AI57"/>
  <c r="AF57"/>
  <c r="AB57"/>
  <c r="W57"/>
  <c r="S57"/>
  <c r="P57"/>
  <c r="L57"/>
  <c r="G57"/>
  <c r="AI55"/>
  <c r="AF55"/>
  <c r="AB55"/>
  <c r="W55"/>
  <c r="S55"/>
  <c r="P55"/>
  <c r="L55"/>
  <c r="G55"/>
  <c r="AI54"/>
  <c r="AF54"/>
  <c r="AB54"/>
  <c r="W54"/>
  <c r="S54"/>
  <c r="P54"/>
  <c r="L54"/>
  <c r="G54"/>
  <c r="AI53"/>
  <c r="AF53"/>
  <c r="AB53"/>
  <c r="W53"/>
  <c r="S53"/>
  <c r="P53"/>
  <c r="L53"/>
  <c r="G53"/>
  <c r="AI52"/>
  <c r="AF52"/>
  <c r="AB52"/>
  <c r="W52"/>
  <c r="S52"/>
  <c r="P52"/>
  <c r="L52"/>
  <c r="G52"/>
  <c r="AI48"/>
  <c r="AF48"/>
  <c r="AB48"/>
  <c r="W48"/>
  <c r="S48"/>
  <c r="P48"/>
  <c r="L48"/>
  <c r="G48"/>
  <c r="AI45"/>
  <c r="AF45"/>
  <c r="AB45"/>
  <c r="W45"/>
  <c r="S45"/>
  <c r="P45"/>
  <c r="L45"/>
  <c r="G45"/>
  <c r="AI44"/>
  <c r="AF44"/>
  <c r="AB44"/>
  <c r="W44"/>
  <c r="S44"/>
  <c r="P44"/>
  <c r="L44"/>
  <c r="G44"/>
  <c r="AI43"/>
  <c r="AF43"/>
  <c r="AB43"/>
  <c r="W43"/>
  <c r="S43"/>
  <c r="P43"/>
  <c r="L43"/>
  <c r="G43"/>
  <c r="AI42"/>
  <c r="AF42"/>
  <c r="AB42"/>
  <c r="W42"/>
  <c r="S42"/>
  <c r="P42"/>
  <c r="L42"/>
  <c r="G42"/>
  <c r="AI41"/>
  <c r="AF41"/>
  <c r="AB41"/>
  <c r="W41"/>
  <c r="S41"/>
  <c r="P41"/>
  <c r="L41"/>
  <c r="G41"/>
  <c r="AI39"/>
  <c r="AF39"/>
  <c r="AB39"/>
  <c r="W39"/>
  <c r="S39"/>
  <c r="P39"/>
  <c r="L39"/>
  <c r="G39"/>
  <c r="AI38"/>
  <c r="AF38"/>
  <c r="AB38"/>
  <c r="W38"/>
  <c r="S38"/>
  <c r="P38"/>
  <c r="L38"/>
  <c r="G38"/>
  <c r="AI36"/>
  <c r="AF36"/>
  <c r="AB36"/>
  <c r="W36"/>
  <c r="S36"/>
  <c r="P36"/>
  <c r="L36"/>
  <c r="G36"/>
  <c r="AI35"/>
  <c r="AF35"/>
  <c r="AB35"/>
  <c r="W35"/>
  <c r="S35"/>
  <c r="P35"/>
  <c r="L35"/>
  <c r="G35"/>
  <c r="AI34"/>
  <c r="AF34"/>
  <c r="AB34"/>
  <c r="W34"/>
  <c r="S34"/>
  <c r="P34"/>
  <c r="L34"/>
  <c r="G34"/>
  <c r="AI32"/>
  <c r="AF32"/>
  <c r="AB32"/>
  <c r="W32"/>
  <c r="S32"/>
  <c r="P32"/>
  <c r="L32"/>
  <c r="G32"/>
  <c r="AI31"/>
  <c r="AF31"/>
  <c r="AB31"/>
  <c r="W31"/>
  <c r="S31"/>
  <c r="P31"/>
  <c r="L31"/>
  <c r="G31"/>
  <c r="AI30"/>
  <c r="AF30"/>
  <c r="AB30"/>
  <c r="W30"/>
  <c r="S30"/>
  <c r="P30"/>
  <c r="L30"/>
  <c r="G30"/>
  <c r="AI29"/>
  <c r="AF29"/>
  <c r="AB29"/>
  <c r="W29"/>
  <c r="S29"/>
  <c r="P29"/>
  <c r="L29"/>
  <c r="G29"/>
  <c r="AI25"/>
  <c r="AF25"/>
  <c r="AB25"/>
  <c r="W25"/>
  <c r="S25"/>
  <c r="P25"/>
  <c r="L25"/>
  <c r="G25"/>
  <c r="AI24"/>
  <c r="AF24"/>
  <c r="AB24"/>
  <c r="W24"/>
  <c r="S24"/>
  <c r="P24"/>
  <c r="L24"/>
  <c r="G24"/>
  <c r="AI15"/>
  <c r="AF15"/>
  <c r="AB15"/>
  <c r="W15"/>
  <c r="S15"/>
  <c r="P15"/>
  <c r="L15"/>
  <c r="G15"/>
  <c r="AI11"/>
  <c r="AF11"/>
  <c r="AB11"/>
  <c r="W11"/>
  <c r="S11"/>
  <c r="P11"/>
  <c r="L11"/>
  <c r="G11"/>
  <c r="AI13"/>
  <c r="AI14"/>
  <c r="AI16"/>
  <c r="AI17"/>
  <c r="AI18"/>
  <c r="AI19"/>
  <c r="AI20"/>
  <c r="AI21"/>
  <c r="AI22"/>
  <c r="AI23"/>
  <c r="AI26"/>
  <c r="AI27"/>
  <c r="AI28"/>
  <c r="AI33"/>
  <c r="AI37"/>
  <c r="AI40"/>
  <c r="AI46"/>
  <c r="AI47"/>
  <c r="AI49"/>
  <c r="AI50"/>
  <c r="AI51"/>
  <c r="AI56"/>
  <c r="AI59"/>
  <c r="AI62"/>
  <c r="AI64"/>
  <c r="AI68"/>
  <c r="AI69"/>
  <c r="AI70"/>
  <c r="AI71"/>
  <c r="AI74"/>
  <c r="AI76"/>
  <c r="AI77"/>
  <c r="AI84"/>
  <c r="AI85"/>
  <c r="AI87"/>
  <c r="AI88"/>
  <c r="AI89"/>
  <c r="AI93"/>
  <c r="AI94"/>
  <c r="AI95"/>
  <c r="AI96"/>
  <c r="AI99"/>
  <c r="AI101"/>
  <c r="AI104"/>
  <c r="AI109"/>
  <c r="AI112"/>
  <c r="AI121"/>
  <c r="AI122"/>
  <c r="AI123"/>
  <c r="AI124"/>
  <c r="AI125"/>
  <c r="AI127"/>
  <c r="AI130"/>
  <c r="AI135"/>
  <c r="AI12"/>
  <c r="AF13"/>
  <c r="AF14"/>
  <c r="AF16"/>
  <c r="AF17"/>
  <c r="AF18"/>
  <c r="AF19"/>
  <c r="AF20"/>
  <c r="AF21"/>
  <c r="AF22"/>
  <c r="AF23"/>
  <c r="AF26"/>
  <c r="AF27"/>
  <c r="AF28"/>
  <c r="AF33"/>
  <c r="AF37"/>
  <c r="AF40"/>
  <c r="AF46"/>
  <c r="AF47"/>
  <c r="AF49"/>
  <c r="AF50"/>
  <c r="AF51"/>
  <c r="AF56"/>
  <c r="AF59"/>
  <c r="AF62"/>
  <c r="AF64"/>
  <c r="AF68"/>
  <c r="AF69"/>
  <c r="AF70"/>
  <c r="AF71"/>
  <c r="AF74"/>
  <c r="AF76"/>
  <c r="AF77"/>
  <c r="AF84"/>
  <c r="AF85"/>
  <c r="AF87"/>
  <c r="AF88"/>
  <c r="AF89"/>
  <c r="AF93"/>
  <c r="AF94"/>
  <c r="AF95"/>
  <c r="AF96"/>
  <c r="AF99"/>
  <c r="AF101"/>
  <c r="AF104"/>
  <c r="AF109"/>
  <c r="AF112"/>
  <c r="AF121"/>
  <c r="AF122"/>
  <c r="AF123"/>
  <c r="AF124"/>
  <c r="AF125"/>
  <c r="AF127"/>
  <c r="AF130"/>
  <c r="AF135"/>
  <c r="AF12"/>
  <c r="AB13"/>
  <c r="AB14"/>
  <c r="AB16"/>
  <c r="AB17"/>
  <c r="AB18"/>
  <c r="AB19"/>
  <c r="AB20"/>
  <c r="AB21"/>
  <c r="AB22"/>
  <c r="AB23"/>
  <c r="AB26"/>
  <c r="AB27"/>
  <c r="AB28"/>
  <c r="AB33"/>
  <c r="AB37"/>
  <c r="AB40"/>
  <c r="AB46"/>
  <c r="AB47"/>
  <c r="AB49"/>
  <c r="AB50"/>
  <c r="AB51"/>
  <c r="AB56"/>
  <c r="AB59"/>
  <c r="AB62"/>
  <c r="AB64"/>
  <c r="AB68"/>
  <c r="AB69"/>
  <c r="AB70"/>
  <c r="AB71"/>
  <c r="AB74"/>
  <c r="AB76"/>
  <c r="AB77"/>
  <c r="AB84"/>
  <c r="AB85"/>
  <c r="AB87"/>
  <c r="AB88"/>
  <c r="AB89"/>
  <c r="AB93"/>
  <c r="AB94"/>
  <c r="AB95"/>
  <c r="AB96"/>
  <c r="AB99"/>
  <c r="AB101"/>
  <c r="AB104"/>
  <c r="AB109"/>
  <c r="AB112"/>
  <c r="AB121"/>
  <c r="AB122"/>
  <c r="AB123"/>
  <c r="AB124"/>
  <c r="AB125"/>
  <c r="AB127"/>
  <c r="AB130"/>
  <c r="AB135"/>
  <c r="AB12"/>
  <c r="W13"/>
  <c r="W14"/>
  <c r="W16"/>
  <c r="W17"/>
  <c r="W18"/>
  <c r="W19"/>
  <c r="W20"/>
  <c r="W21"/>
  <c r="W22"/>
  <c r="W23"/>
  <c r="W26"/>
  <c r="W27"/>
  <c r="W28"/>
  <c r="W33"/>
  <c r="W37"/>
  <c r="W40"/>
  <c r="W46"/>
  <c r="W47"/>
  <c r="W49"/>
  <c r="W50"/>
  <c r="W51"/>
  <c r="W56"/>
  <c r="W59"/>
  <c r="W62"/>
  <c r="W64"/>
  <c r="W68"/>
  <c r="W69"/>
  <c r="W70"/>
  <c r="W71"/>
  <c r="W74"/>
  <c r="W76"/>
  <c r="W77"/>
  <c r="W84"/>
  <c r="W85"/>
  <c r="W87"/>
  <c r="W88"/>
  <c r="W89"/>
  <c r="W93"/>
  <c r="W94"/>
  <c r="W95"/>
  <c r="W96"/>
  <c r="W99"/>
  <c r="W101"/>
  <c r="W104"/>
  <c r="W109"/>
  <c r="W112"/>
  <c r="W121"/>
  <c r="W122"/>
  <c r="W123"/>
  <c r="W124"/>
  <c r="W125"/>
  <c r="W127"/>
  <c r="W130"/>
  <c r="W135"/>
  <c r="W12"/>
  <c r="S13"/>
  <c r="S14"/>
  <c r="S16"/>
  <c r="S17"/>
  <c r="S18"/>
  <c r="S19"/>
  <c r="S20"/>
  <c r="S21"/>
  <c r="S22"/>
  <c r="S23"/>
  <c r="S26"/>
  <c r="S27"/>
  <c r="S28"/>
  <c r="S33"/>
  <c r="S37"/>
  <c r="S40"/>
  <c r="S46"/>
  <c r="S47"/>
  <c r="S49"/>
  <c r="S50"/>
  <c r="S51"/>
  <c r="S56"/>
  <c r="S59"/>
  <c r="S62"/>
  <c r="S64"/>
  <c r="S68"/>
  <c r="S69"/>
  <c r="S70"/>
  <c r="S71"/>
  <c r="S74"/>
  <c r="S76"/>
  <c r="S77"/>
  <c r="S84"/>
  <c r="S85"/>
  <c r="S87"/>
  <c r="S88"/>
  <c r="S89"/>
  <c r="S93"/>
  <c r="S94"/>
  <c r="S95"/>
  <c r="S96"/>
  <c r="S99"/>
  <c r="S101"/>
  <c r="S104"/>
  <c r="S109"/>
  <c r="S112"/>
  <c r="S121"/>
  <c r="S122"/>
  <c r="S123"/>
  <c r="S124"/>
  <c r="S125"/>
  <c r="S127"/>
  <c r="S130"/>
  <c r="S135"/>
  <c r="S12"/>
  <c r="P13"/>
  <c r="P14"/>
  <c r="P16"/>
  <c r="P17"/>
  <c r="P18"/>
  <c r="P19"/>
  <c r="P20"/>
  <c r="P21"/>
  <c r="P22"/>
  <c r="P23"/>
  <c r="P26"/>
  <c r="P27"/>
  <c r="P28"/>
  <c r="P33"/>
  <c r="P37"/>
  <c r="P40"/>
  <c r="P46"/>
  <c r="P47"/>
  <c r="P49"/>
  <c r="P50"/>
  <c r="P51"/>
  <c r="P56"/>
  <c r="P59"/>
  <c r="P62"/>
  <c r="P64"/>
  <c r="P68"/>
  <c r="P69"/>
  <c r="P70"/>
  <c r="P71"/>
  <c r="P74"/>
  <c r="P76"/>
  <c r="P77"/>
  <c r="P84"/>
  <c r="P85"/>
  <c r="P87"/>
  <c r="P88"/>
  <c r="P89"/>
  <c r="P93"/>
  <c r="P94"/>
  <c r="P95"/>
  <c r="P96"/>
  <c r="P99"/>
  <c r="P101"/>
  <c r="P104"/>
  <c r="P109"/>
  <c r="P112"/>
  <c r="P121"/>
  <c r="P122"/>
  <c r="P123"/>
  <c r="P124"/>
  <c r="P125"/>
  <c r="P127"/>
  <c r="P130"/>
  <c r="P135"/>
  <c r="P12"/>
  <c r="L13"/>
  <c r="L14"/>
  <c r="L16"/>
  <c r="L17"/>
  <c r="L18"/>
  <c r="L19"/>
  <c r="L20"/>
  <c r="L21"/>
  <c r="L22"/>
  <c r="L23"/>
  <c r="L26"/>
  <c r="L27"/>
  <c r="L28"/>
  <c r="L33"/>
  <c r="L37"/>
  <c r="L40"/>
  <c r="L46"/>
  <c r="L47"/>
  <c r="L49"/>
  <c r="L50"/>
  <c r="L51"/>
  <c r="L56"/>
  <c r="L59"/>
  <c r="L62"/>
  <c r="L64"/>
  <c r="L68"/>
  <c r="L69"/>
  <c r="L70"/>
  <c r="L71"/>
  <c r="L74"/>
  <c r="L76"/>
  <c r="L77"/>
  <c r="L84"/>
  <c r="L85"/>
  <c r="L87"/>
  <c r="L88"/>
  <c r="L89"/>
  <c r="L93"/>
  <c r="L94"/>
  <c r="L95"/>
  <c r="L96"/>
  <c r="L99"/>
  <c r="L101"/>
  <c r="L104"/>
  <c r="L109"/>
  <c r="L112"/>
  <c r="L121"/>
  <c r="L122"/>
  <c r="L123"/>
  <c r="L124"/>
  <c r="L125"/>
  <c r="L127"/>
  <c r="L130"/>
  <c r="L135"/>
  <c r="L12"/>
  <c r="G13"/>
  <c r="G14"/>
  <c r="G16"/>
  <c r="G17"/>
  <c r="G18"/>
  <c r="G19"/>
  <c r="G20"/>
  <c r="G21"/>
  <c r="G22"/>
  <c r="G23"/>
  <c r="G26"/>
  <c r="G27"/>
  <c r="G28"/>
  <c r="G33"/>
  <c r="G37"/>
  <c r="G40"/>
  <c r="G46"/>
  <c r="G47"/>
  <c r="G49"/>
  <c r="G50"/>
  <c r="G51"/>
  <c r="G56"/>
  <c r="G59"/>
  <c r="G62"/>
  <c r="G64"/>
  <c r="G68"/>
  <c r="G69"/>
  <c r="G70"/>
  <c r="G71"/>
  <c r="G74"/>
  <c r="G76"/>
  <c r="G77"/>
  <c r="G84"/>
  <c r="G85"/>
  <c r="G87"/>
  <c r="G88"/>
  <c r="G89"/>
  <c r="G93"/>
  <c r="G94"/>
  <c r="G95"/>
  <c r="G96"/>
  <c r="G99"/>
  <c r="G101"/>
  <c r="G104"/>
  <c r="G109"/>
  <c r="G112"/>
  <c r="G121"/>
  <c r="G122"/>
  <c r="G123"/>
  <c r="G124"/>
  <c r="G125"/>
  <c r="G127"/>
  <c r="G130"/>
  <c r="G135"/>
  <c r="G12"/>
  <c r="AJ10" i="2"/>
  <c r="AJ12"/>
  <c r="AJ15"/>
  <c r="AJ16"/>
  <c r="AJ18"/>
  <c r="AJ19"/>
  <c r="AJ21"/>
  <c r="AJ22"/>
  <c r="AJ23"/>
  <c r="AJ26"/>
  <c r="AJ27"/>
  <c r="AJ28"/>
  <c r="AJ29"/>
  <c r="AJ31"/>
  <c r="AJ32"/>
  <c r="AJ33"/>
  <c r="AJ35"/>
  <c r="AJ36"/>
  <c r="AJ39"/>
  <c r="AJ41"/>
  <c r="AJ42"/>
  <c r="AJ43"/>
  <c r="AJ44"/>
  <c r="AJ45"/>
  <c r="AJ46"/>
  <c r="AJ49"/>
  <c r="AJ50"/>
  <c r="AJ53"/>
  <c r="AJ56"/>
  <c r="AJ59"/>
  <c r="AJ63"/>
  <c r="AJ64"/>
  <c r="AJ65"/>
  <c r="AJ67"/>
  <c r="AJ68"/>
  <c r="AJ69"/>
  <c r="AJ71"/>
  <c r="AJ72"/>
  <c r="AJ73"/>
  <c r="AJ74"/>
  <c r="AJ75"/>
  <c r="AJ76"/>
  <c r="AJ77"/>
  <c r="AJ79"/>
  <c r="AG10"/>
  <c r="AG12"/>
  <c r="AG15"/>
  <c r="AG16"/>
  <c r="AG18"/>
  <c r="AG19"/>
  <c r="AG21"/>
  <c r="AG22"/>
  <c r="AG23"/>
  <c r="AG26"/>
  <c r="AG27"/>
  <c r="AG28"/>
  <c r="AG29"/>
  <c r="AG31"/>
  <c r="AG32"/>
  <c r="AG33"/>
  <c r="AG35"/>
  <c r="AG36"/>
  <c r="AG39"/>
  <c r="AG41"/>
  <c r="AG42"/>
  <c r="AG43"/>
  <c r="AG44"/>
  <c r="AG45"/>
  <c r="AG46"/>
  <c r="AG49"/>
  <c r="AG50"/>
  <c r="AG53"/>
  <c r="AG56"/>
  <c r="AG59"/>
  <c r="AG63"/>
  <c r="AG64"/>
  <c r="AG65"/>
  <c r="AG67"/>
  <c r="AG68"/>
  <c r="AG69"/>
  <c r="AG71"/>
  <c r="AG72"/>
  <c r="AG73"/>
  <c r="AG74"/>
  <c r="AG75"/>
  <c r="AG76"/>
  <c r="AG77"/>
  <c r="AG79"/>
  <c r="AC10"/>
  <c r="AC12"/>
  <c r="AC15"/>
  <c r="AC16"/>
  <c r="AC18"/>
  <c r="AC19"/>
  <c r="AC21"/>
  <c r="AC22"/>
  <c r="AC23"/>
  <c r="AC26"/>
  <c r="AC27"/>
  <c r="AC28"/>
  <c r="AC29"/>
  <c r="AC31"/>
  <c r="AC32"/>
  <c r="AC33"/>
  <c r="AC35"/>
  <c r="AC36"/>
  <c r="AC39"/>
  <c r="AC41"/>
  <c r="AC42"/>
  <c r="AC43"/>
  <c r="AC44"/>
  <c r="AC45"/>
  <c r="AC46"/>
  <c r="AC49"/>
  <c r="AC50"/>
  <c r="AC53"/>
  <c r="AC56"/>
  <c r="AC59"/>
  <c r="AC63"/>
  <c r="AC64"/>
  <c r="AC65"/>
  <c r="AC67"/>
  <c r="AC68"/>
  <c r="AC69"/>
  <c r="AC71"/>
  <c r="AC72"/>
  <c r="AC73"/>
  <c r="AC74"/>
  <c r="AC75"/>
  <c r="AC76"/>
  <c r="AC77"/>
  <c r="AC79"/>
  <c r="X10"/>
  <c r="X12"/>
  <c r="X15"/>
  <c r="X16"/>
  <c r="X18"/>
  <c r="X19"/>
  <c r="AL19" s="1"/>
  <c r="X21"/>
  <c r="X22"/>
  <c r="X23"/>
  <c r="X26"/>
  <c r="X27"/>
  <c r="X28"/>
  <c r="X29"/>
  <c r="X31"/>
  <c r="X32"/>
  <c r="X33"/>
  <c r="X35"/>
  <c r="X36"/>
  <c r="X39"/>
  <c r="X41"/>
  <c r="X42"/>
  <c r="X43"/>
  <c r="X44"/>
  <c r="X45"/>
  <c r="X46"/>
  <c r="X49"/>
  <c r="X50"/>
  <c r="X53"/>
  <c r="X56"/>
  <c r="X59"/>
  <c r="X63"/>
  <c r="X64"/>
  <c r="X65"/>
  <c r="X67"/>
  <c r="X68"/>
  <c r="X69"/>
  <c r="X71"/>
  <c r="X72"/>
  <c r="X73"/>
  <c r="X74"/>
  <c r="X75"/>
  <c r="X76"/>
  <c r="X77"/>
  <c r="X79"/>
  <c r="S10"/>
  <c r="S12"/>
  <c r="S15"/>
  <c r="S16"/>
  <c r="S18"/>
  <c r="S19"/>
  <c r="S21"/>
  <c r="S22"/>
  <c r="S23"/>
  <c r="S26"/>
  <c r="S27"/>
  <c r="S28"/>
  <c r="S29"/>
  <c r="S31"/>
  <c r="S32"/>
  <c r="S33"/>
  <c r="S35"/>
  <c r="S36"/>
  <c r="S39"/>
  <c r="S41"/>
  <c r="S42"/>
  <c r="S43"/>
  <c r="S44"/>
  <c r="S45"/>
  <c r="S46"/>
  <c r="S49"/>
  <c r="S50"/>
  <c r="S53"/>
  <c r="S56"/>
  <c r="S59"/>
  <c r="S63"/>
  <c r="S64"/>
  <c r="S65"/>
  <c r="S67"/>
  <c r="S68"/>
  <c r="S69"/>
  <c r="S71"/>
  <c r="S72"/>
  <c r="S73"/>
  <c r="S74"/>
  <c r="S75"/>
  <c r="S76"/>
  <c r="S77"/>
  <c r="S79"/>
  <c r="P10"/>
  <c r="P12"/>
  <c r="P15"/>
  <c r="P16"/>
  <c r="P18"/>
  <c r="P19"/>
  <c r="P21"/>
  <c r="P22"/>
  <c r="P23"/>
  <c r="P26"/>
  <c r="P27"/>
  <c r="P28"/>
  <c r="P29"/>
  <c r="P31"/>
  <c r="P32"/>
  <c r="P33"/>
  <c r="P35"/>
  <c r="P36"/>
  <c r="P39"/>
  <c r="P41"/>
  <c r="P42"/>
  <c r="P43"/>
  <c r="P44"/>
  <c r="P45"/>
  <c r="P46"/>
  <c r="P49"/>
  <c r="P50"/>
  <c r="P53"/>
  <c r="P56"/>
  <c r="P59"/>
  <c r="P63"/>
  <c r="P64"/>
  <c r="P65"/>
  <c r="P67"/>
  <c r="P68"/>
  <c r="P69"/>
  <c r="P71"/>
  <c r="P72"/>
  <c r="P73"/>
  <c r="P74"/>
  <c r="P75"/>
  <c r="P76"/>
  <c r="P77"/>
  <c r="P79"/>
  <c r="L10"/>
  <c r="L12"/>
  <c r="L15"/>
  <c r="L16"/>
  <c r="L18"/>
  <c r="L19"/>
  <c r="L21"/>
  <c r="L22"/>
  <c r="L23"/>
  <c r="L26"/>
  <c r="L27"/>
  <c r="L28"/>
  <c r="L29"/>
  <c r="L31"/>
  <c r="L32"/>
  <c r="L33"/>
  <c r="L35"/>
  <c r="L36"/>
  <c r="L39"/>
  <c r="L41"/>
  <c r="L42"/>
  <c r="L43"/>
  <c r="L44"/>
  <c r="L45"/>
  <c r="L46"/>
  <c r="L49"/>
  <c r="L50"/>
  <c r="L53"/>
  <c r="L56"/>
  <c r="L59"/>
  <c r="L63"/>
  <c r="L64"/>
  <c r="L65"/>
  <c r="L67"/>
  <c r="L68"/>
  <c r="L69"/>
  <c r="L71"/>
  <c r="L72"/>
  <c r="L73"/>
  <c r="L74"/>
  <c r="L75"/>
  <c r="L76"/>
  <c r="L77"/>
  <c r="L79"/>
  <c r="G10"/>
  <c r="G12"/>
  <c r="G15"/>
  <c r="G16"/>
  <c r="G18"/>
  <c r="G19"/>
  <c r="U19" s="1"/>
  <c r="G21"/>
  <c r="G22"/>
  <c r="G23"/>
  <c r="G26"/>
  <c r="G27"/>
  <c r="G28"/>
  <c r="U28" s="1"/>
  <c r="G29"/>
  <c r="G31"/>
  <c r="G32"/>
  <c r="G33"/>
  <c r="G35"/>
  <c r="G36"/>
  <c r="G39"/>
  <c r="G41"/>
  <c r="G42"/>
  <c r="G43"/>
  <c r="G44"/>
  <c r="G45"/>
  <c r="G46"/>
  <c r="G49"/>
  <c r="G50"/>
  <c r="G53"/>
  <c r="G56"/>
  <c r="G59"/>
  <c r="G63"/>
  <c r="G64"/>
  <c r="G65"/>
  <c r="G67"/>
  <c r="G68"/>
  <c r="G69"/>
  <c r="G71"/>
  <c r="G72"/>
  <c r="G73"/>
  <c r="G74"/>
  <c r="G75"/>
  <c r="G76"/>
  <c r="G77"/>
  <c r="G79"/>
  <c r="AF11" i="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10"/>
  <c r="U123" i="5" l="1"/>
  <c r="U84"/>
  <c r="U46"/>
  <c r="U13"/>
  <c r="AK12"/>
  <c r="AK130"/>
  <c r="AK125"/>
  <c r="AK123"/>
  <c r="AK121"/>
  <c r="AK109"/>
  <c r="AK94"/>
  <c r="AK89"/>
  <c r="AK87"/>
  <c r="AK76"/>
  <c r="AK71"/>
  <c r="AK69"/>
  <c r="AK64"/>
  <c r="AK51"/>
  <c r="AK49"/>
  <c r="AK26"/>
  <c r="AK22"/>
  <c r="AK20"/>
  <c r="AK18"/>
  <c r="AK16"/>
  <c r="AK13"/>
  <c r="AK11"/>
  <c r="AK15"/>
  <c r="AK24"/>
  <c r="AK25"/>
  <c r="AK29"/>
  <c r="AK30"/>
  <c r="AK31"/>
  <c r="AK32"/>
  <c r="AK34"/>
  <c r="AK35"/>
  <c r="AK36"/>
  <c r="AK38"/>
  <c r="AK39"/>
  <c r="AK41"/>
  <c r="AK42"/>
  <c r="AK43"/>
  <c r="AK44"/>
  <c r="AK45"/>
  <c r="AK48"/>
  <c r="AK52"/>
  <c r="AK53"/>
  <c r="AK54"/>
  <c r="AK55"/>
  <c r="AK57"/>
  <c r="AK58"/>
  <c r="AK60"/>
  <c r="AK61"/>
  <c r="AK63"/>
  <c r="AK65"/>
  <c r="AK66"/>
  <c r="AK67"/>
  <c r="AK72"/>
  <c r="AK73"/>
  <c r="AK75"/>
  <c r="AK78"/>
  <c r="AK79"/>
  <c r="AK80"/>
  <c r="AK81"/>
  <c r="AK82"/>
  <c r="AK83"/>
  <c r="AK86"/>
  <c r="AK90"/>
  <c r="AK91"/>
  <c r="AK92"/>
  <c r="AK97"/>
  <c r="AK98"/>
  <c r="AK100"/>
  <c r="AK102"/>
  <c r="AK103"/>
  <c r="AK105"/>
  <c r="AK106"/>
  <c r="AK107"/>
  <c r="AK108"/>
  <c r="AK110"/>
  <c r="AK111"/>
  <c r="AK113"/>
  <c r="AK114"/>
  <c r="AK115"/>
  <c r="AK116"/>
  <c r="AK117"/>
  <c r="AK118"/>
  <c r="AK119"/>
  <c r="AK120"/>
  <c r="AK126"/>
  <c r="AK128"/>
  <c r="AK129"/>
  <c r="AK131"/>
  <c r="AN51" i="6"/>
  <c r="AO51" s="1"/>
  <c r="AN52"/>
  <c r="AO52" s="1"/>
  <c r="AK132" i="5"/>
  <c r="AK133"/>
  <c r="AK134"/>
  <c r="AK136"/>
  <c r="U11"/>
  <c r="U15"/>
  <c r="U24"/>
  <c r="U25"/>
  <c r="U29"/>
  <c r="U30"/>
  <c r="U31"/>
  <c r="U32"/>
  <c r="U34"/>
  <c r="U35"/>
  <c r="U36"/>
  <c r="U38"/>
  <c r="U39"/>
  <c r="U41"/>
  <c r="U42"/>
  <c r="U43"/>
  <c r="U44"/>
  <c r="U45"/>
  <c r="U48"/>
  <c r="U52"/>
  <c r="U53"/>
  <c r="U54"/>
  <c r="U55"/>
  <c r="U57"/>
  <c r="U58"/>
  <c r="U60"/>
  <c r="U61"/>
  <c r="U63"/>
  <c r="U65"/>
  <c r="U66"/>
  <c r="U67"/>
  <c r="U72"/>
  <c r="U73"/>
  <c r="U75"/>
  <c r="U78"/>
  <c r="U79"/>
  <c r="U80"/>
  <c r="U81"/>
  <c r="U82"/>
  <c r="U83"/>
  <c r="U86"/>
  <c r="U90"/>
  <c r="U91"/>
  <c r="U92"/>
  <c r="U97"/>
  <c r="U98"/>
  <c r="U100"/>
  <c r="U102"/>
  <c r="U103"/>
  <c r="U105"/>
  <c r="U106"/>
  <c r="U107"/>
  <c r="U108"/>
  <c r="U110"/>
  <c r="U111"/>
  <c r="U113"/>
  <c r="U114"/>
  <c r="U115"/>
  <c r="U116"/>
  <c r="U117"/>
  <c r="U118"/>
  <c r="U119"/>
  <c r="U120"/>
  <c r="U126"/>
  <c r="U128"/>
  <c r="U129"/>
  <c r="U131"/>
  <c r="U132"/>
  <c r="U133"/>
  <c r="U134"/>
  <c r="U136"/>
  <c r="U10" i="2"/>
  <c r="AL10"/>
  <c r="U72"/>
  <c r="U36"/>
  <c r="U33"/>
  <c r="U31"/>
  <c r="U27"/>
  <c r="U23"/>
  <c r="U21"/>
  <c r="U18"/>
  <c r="U15"/>
  <c r="AL76"/>
  <c r="AL72"/>
  <c r="AL69"/>
  <c r="AL67"/>
  <c r="AL36"/>
  <c r="AL33"/>
  <c r="AN33" s="1"/>
  <c r="AO33" s="1"/>
  <c r="AL28"/>
  <c r="AN28" s="1"/>
  <c r="AO28" s="1"/>
  <c r="AL27"/>
  <c r="AN27" s="1"/>
  <c r="AO27" s="1"/>
  <c r="AL23"/>
  <c r="AL21"/>
  <c r="AN21" s="1"/>
  <c r="AO21" s="1"/>
  <c r="AL18"/>
  <c r="AL15"/>
  <c r="AN15" s="1"/>
  <c r="AO15" s="1"/>
  <c r="U56"/>
  <c r="AL56"/>
  <c r="U50"/>
  <c r="U49"/>
  <c r="U45"/>
  <c r="U43"/>
  <c r="U41"/>
  <c r="U39"/>
  <c r="AL50"/>
  <c r="AL49"/>
  <c r="AL45"/>
  <c r="AL41"/>
  <c r="AL39"/>
  <c r="U79"/>
  <c r="U77"/>
  <c r="U75"/>
  <c r="U71"/>
  <c r="U65"/>
  <c r="U63"/>
  <c r="U59"/>
  <c r="U53"/>
  <c r="U46"/>
  <c r="U44"/>
  <c r="U42"/>
  <c r="U35"/>
  <c r="U32"/>
  <c r="U29"/>
  <c r="U26"/>
  <c r="U22"/>
  <c r="U16"/>
  <c r="U12"/>
  <c r="AL77"/>
  <c r="AL75"/>
  <c r="AL74"/>
  <c r="AL73"/>
  <c r="AL68"/>
  <c r="AL63"/>
  <c r="AL59"/>
  <c r="AL53"/>
  <c r="AL46"/>
  <c r="AL44"/>
  <c r="AL42"/>
  <c r="AL35"/>
  <c r="AL32"/>
  <c r="AL29"/>
  <c r="AL26"/>
  <c r="AL22"/>
  <c r="AL16"/>
  <c r="AL12"/>
  <c r="AK101" i="5"/>
  <c r="AK96"/>
  <c r="AK84"/>
  <c r="AK59"/>
  <c r="AK46"/>
  <c r="AK37"/>
  <c r="AK28"/>
  <c r="U125"/>
  <c r="AM125" s="1"/>
  <c r="AN125" s="1"/>
  <c r="U121"/>
  <c r="U101"/>
  <c r="U94"/>
  <c r="U87"/>
  <c r="AM87" s="1"/>
  <c r="AN87" s="1"/>
  <c r="U76"/>
  <c r="U69"/>
  <c r="U59"/>
  <c r="U49"/>
  <c r="AM49" s="1"/>
  <c r="AN49" s="1"/>
  <c r="U37"/>
  <c r="U26"/>
  <c r="U20"/>
  <c r="U16"/>
  <c r="AM16" s="1"/>
  <c r="AN16" s="1"/>
  <c r="U96"/>
  <c r="U64"/>
  <c r="AM64" s="1"/>
  <c r="AN64" s="1"/>
  <c r="U22"/>
  <c r="U130"/>
  <c r="U109"/>
  <c r="U89"/>
  <c r="U71"/>
  <c r="U51"/>
  <c r="U28"/>
  <c r="AM28" s="1"/>
  <c r="AN28" s="1"/>
  <c r="U18"/>
  <c r="AK135"/>
  <c r="AK127"/>
  <c r="AK124"/>
  <c r="AK122"/>
  <c r="AK112"/>
  <c r="AK104"/>
  <c r="AK99"/>
  <c r="AK95"/>
  <c r="AK93"/>
  <c r="AK88"/>
  <c r="AK85"/>
  <c r="AK77"/>
  <c r="AK74"/>
  <c r="AK70"/>
  <c r="AK68"/>
  <c r="AK62"/>
  <c r="AK56"/>
  <c r="AK50"/>
  <c r="AK47"/>
  <c r="AK40"/>
  <c r="AK33"/>
  <c r="AK27"/>
  <c r="AK23"/>
  <c r="AK21"/>
  <c r="AK19"/>
  <c r="AK17"/>
  <c r="AK14"/>
  <c r="AM18"/>
  <c r="AN18" s="1"/>
  <c r="U135"/>
  <c r="U127"/>
  <c r="U124"/>
  <c r="U122"/>
  <c r="U112"/>
  <c r="U104"/>
  <c r="U99"/>
  <c r="U95"/>
  <c r="U93"/>
  <c r="U88"/>
  <c r="U85"/>
  <c r="U77"/>
  <c r="U74"/>
  <c r="U70"/>
  <c r="U68"/>
  <c r="U62"/>
  <c r="U56"/>
  <c r="U50"/>
  <c r="U47"/>
  <c r="U40"/>
  <c r="U33"/>
  <c r="U27"/>
  <c r="U23"/>
  <c r="U21"/>
  <c r="U19"/>
  <c r="U17"/>
  <c r="U14"/>
  <c r="U12"/>
  <c r="U76" i="2"/>
  <c r="AN76" s="1"/>
  <c r="AO76" s="1"/>
  <c r="U67"/>
  <c r="U69"/>
  <c r="U64"/>
  <c r="AL71"/>
  <c r="U73"/>
  <c r="U74"/>
  <c r="U68"/>
  <c r="AN19"/>
  <c r="AO19" s="1"/>
  <c r="AL64"/>
  <c r="AL31"/>
  <c r="AL79"/>
  <c r="AL65"/>
  <c r="AL43"/>
  <c r="AN10"/>
  <c r="AO10" s="1"/>
  <c r="W10" i="1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10"/>
  <c r="AM13" i="5" l="1"/>
  <c r="AN13" s="1"/>
  <c r="AM12"/>
  <c r="AN12" s="1"/>
  <c r="AM71"/>
  <c r="AN71" s="1"/>
  <c r="AM22"/>
  <c r="AN22" s="1"/>
  <c r="AM94"/>
  <c r="AN94" s="1"/>
  <c r="AM121"/>
  <c r="AN121" s="1"/>
  <c r="AM46"/>
  <c r="AN46" s="1"/>
  <c r="AM69"/>
  <c r="AN69" s="1"/>
  <c r="AM32"/>
  <c r="AN32" s="1"/>
  <c r="AM134"/>
  <c r="AN134" s="1"/>
  <c r="AM132"/>
  <c r="AN132" s="1"/>
  <c r="AM129"/>
  <c r="AN129" s="1"/>
  <c r="AM126"/>
  <c r="AN126" s="1"/>
  <c r="AM119"/>
  <c r="AN119" s="1"/>
  <c r="AM117"/>
  <c r="AN117" s="1"/>
  <c r="AM115"/>
  <c r="AN115" s="1"/>
  <c r="AM113"/>
  <c r="AN113" s="1"/>
  <c r="AM110"/>
  <c r="AN110" s="1"/>
  <c r="AM107"/>
  <c r="AN107" s="1"/>
  <c r="AM105"/>
  <c r="AN105" s="1"/>
  <c r="AM102"/>
  <c r="AN102" s="1"/>
  <c r="AM98"/>
  <c r="AN98" s="1"/>
  <c r="AM92"/>
  <c r="AN92" s="1"/>
  <c r="AM90"/>
  <c r="AN90" s="1"/>
  <c r="AM83"/>
  <c r="AN83" s="1"/>
  <c r="AM81"/>
  <c r="AN81" s="1"/>
  <c r="AM79"/>
  <c r="AN79" s="1"/>
  <c r="AM75"/>
  <c r="AN75" s="1"/>
  <c r="AM72"/>
  <c r="AN72" s="1"/>
  <c r="AM66"/>
  <c r="AN66" s="1"/>
  <c r="AM63"/>
  <c r="AN63" s="1"/>
  <c r="AM60"/>
  <c r="AN60" s="1"/>
  <c r="AM57"/>
  <c r="AN57" s="1"/>
  <c r="AM54"/>
  <c r="AN54" s="1"/>
  <c r="AM52"/>
  <c r="AN52" s="1"/>
  <c r="AM45"/>
  <c r="AN45" s="1"/>
  <c r="AM43"/>
  <c r="AN43" s="1"/>
  <c r="AM41"/>
  <c r="AN41" s="1"/>
  <c r="AM38"/>
  <c r="AN38" s="1"/>
  <c r="AM35"/>
  <c r="AN35" s="1"/>
  <c r="AM30"/>
  <c r="AN30" s="1"/>
  <c r="AM25"/>
  <c r="AN25" s="1"/>
  <c r="AM15"/>
  <c r="AN15" s="1"/>
  <c r="AM39"/>
  <c r="AN39" s="1"/>
  <c r="AM123"/>
  <c r="AN123" s="1"/>
  <c r="AM17"/>
  <c r="AN17" s="1"/>
  <c r="AM21"/>
  <c r="AN21" s="1"/>
  <c r="AM27"/>
  <c r="AN27" s="1"/>
  <c r="AM77"/>
  <c r="AN77" s="1"/>
  <c r="AM26"/>
  <c r="AN26" s="1"/>
  <c r="AM109"/>
  <c r="AN109" s="1"/>
  <c r="AM20"/>
  <c r="AN20" s="1"/>
  <c r="AM76"/>
  <c r="AN76" s="1"/>
  <c r="AM84"/>
  <c r="AN84" s="1"/>
  <c r="AM51"/>
  <c r="AN51" s="1"/>
  <c r="AM89"/>
  <c r="AN89" s="1"/>
  <c r="AM130"/>
  <c r="AN130" s="1"/>
  <c r="AM136"/>
  <c r="AN136" s="1"/>
  <c r="AM133"/>
  <c r="AN133" s="1"/>
  <c r="AM131"/>
  <c r="AN131" s="1"/>
  <c r="AM128"/>
  <c r="AN128" s="1"/>
  <c r="AM120"/>
  <c r="AN120" s="1"/>
  <c r="AM118"/>
  <c r="AN118" s="1"/>
  <c r="AM116"/>
  <c r="AN116" s="1"/>
  <c r="AM114"/>
  <c r="AN114" s="1"/>
  <c r="AM111"/>
  <c r="AN111" s="1"/>
  <c r="AM108"/>
  <c r="AN108" s="1"/>
  <c r="AM106"/>
  <c r="AN106" s="1"/>
  <c r="AM103"/>
  <c r="AN103" s="1"/>
  <c r="AM100"/>
  <c r="AN100" s="1"/>
  <c r="AM97"/>
  <c r="AN97" s="1"/>
  <c r="AM91"/>
  <c r="AN91" s="1"/>
  <c r="AM86"/>
  <c r="AN86" s="1"/>
  <c r="AM82"/>
  <c r="AN82" s="1"/>
  <c r="AM80"/>
  <c r="AN80" s="1"/>
  <c r="AM78"/>
  <c r="AN78" s="1"/>
  <c r="AM73"/>
  <c r="AN73" s="1"/>
  <c r="AM67"/>
  <c r="AN67" s="1"/>
  <c r="AM65"/>
  <c r="AN65" s="1"/>
  <c r="AM61"/>
  <c r="AN61" s="1"/>
  <c r="AM58"/>
  <c r="AN58" s="1"/>
  <c r="AM55"/>
  <c r="AN55" s="1"/>
  <c r="AM53"/>
  <c r="AN53" s="1"/>
  <c r="AM48"/>
  <c r="AN48" s="1"/>
  <c r="AM44"/>
  <c r="AN44" s="1"/>
  <c r="AM42"/>
  <c r="AN42" s="1"/>
  <c r="AM36"/>
  <c r="AN36" s="1"/>
  <c r="AM34"/>
  <c r="AN34" s="1"/>
  <c r="AM31"/>
  <c r="AN31" s="1"/>
  <c r="AM29"/>
  <c r="AN29" s="1"/>
  <c r="AM24"/>
  <c r="AN24" s="1"/>
  <c r="AM11"/>
  <c r="AN11" s="1"/>
  <c r="AM101"/>
  <c r="AN101" s="1"/>
  <c r="AM14"/>
  <c r="AN14" s="1"/>
  <c r="AM23"/>
  <c r="AN23" s="1"/>
  <c r="AM74"/>
  <c r="AN74" s="1"/>
  <c r="AM85"/>
  <c r="AN85" s="1"/>
  <c r="AM93"/>
  <c r="AN93" s="1"/>
  <c r="AM112"/>
  <c r="AN112" s="1"/>
  <c r="AM124"/>
  <c r="AN124" s="1"/>
  <c r="AN31" i="2"/>
  <c r="AO31" s="1"/>
  <c r="AN67"/>
  <c r="AO67" s="1"/>
  <c r="AN36"/>
  <c r="AO36" s="1"/>
  <c r="AN72"/>
  <c r="AO72" s="1"/>
  <c r="AN69"/>
  <c r="AO69" s="1"/>
  <c r="AN18"/>
  <c r="AO18" s="1"/>
  <c r="AN23"/>
  <c r="AO23" s="1"/>
  <c r="AN46"/>
  <c r="AO46" s="1"/>
  <c r="AN56"/>
  <c r="AO56" s="1"/>
  <c r="AN75"/>
  <c r="AO75" s="1"/>
  <c r="AN43"/>
  <c r="AO43" s="1"/>
  <c r="AN65"/>
  <c r="AO65" s="1"/>
  <c r="AN79"/>
  <c r="AO79" s="1"/>
  <c r="AN53"/>
  <c r="AO53" s="1"/>
  <c r="AN26"/>
  <c r="AO26" s="1"/>
  <c r="AN32"/>
  <c r="AO32" s="1"/>
  <c r="AN41"/>
  <c r="AO41" s="1"/>
  <c r="AN45"/>
  <c r="AO45" s="1"/>
  <c r="AN50"/>
  <c r="AO50" s="1"/>
  <c r="AN74"/>
  <c r="AO74" s="1"/>
  <c r="AN39"/>
  <c r="AO39" s="1"/>
  <c r="AN49"/>
  <c r="AO49" s="1"/>
  <c r="AN44"/>
  <c r="AO44" s="1"/>
  <c r="AN68"/>
  <c r="AO68" s="1"/>
  <c r="AN77"/>
  <c r="AO77" s="1"/>
  <c r="AN16"/>
  <c r="AO16" s="1"/>
  <c r="AN29"/>
  <c r="AO29" s="1"/>
  <c r="AN73"/>
  <c r="AO73" s="1"/>
  <c r="AN71"/>
  <c r="AO71" s="1"/>
  <c r="AN63"/>
  <c r="AO63" s="1"/>
  <c r="AN22"/>
  <c r="AO22" s="1"/>
  <c r="AN42"/>
  <c r="AO42" s="1"/>
  <c r="AN59"/>
  <c r="AO59" s="1"/>
  <c r="AN12"/>
  <c r="AO12" s="1"/>
  <c r="AN35"/>
  <c r="AO35" s="1"/>
  <c r="AM135" i="5"/>
  <c r="AN135" s="1"/>
  <c r="AM127"/>
  <c r="AN127" s="1"/>
  <c r="AM122"/>
  <c r="AN122" s="1"/>
  <c r="AM104"/>
  <c r="AN104" s="1"/>
  <c r="AM99"/>
  <c r="AN99" s="1"/>
  <c r="AM96"/>
  <c r="AN96" s="1"/>
  <c r="AM95"/>
  <c r="AN95" s="1"/>
  <c r="AM88"/>
  <c r="AN88" s="1"/>
  <c r="AM70"/>
  <c r="AN70" s="1"/>
  <c r="AM68"/>
  <c r="AN68" s="1"/>
  <c r="AM62"/>
  <c r="AN62" s="1"/>
  <c r="AM59"/>
  <c r="AN59" s="1"/>
  <c r="AM56"/>
  <c r="AN56" s="1"/>
  <c r="AM50"/>
  <c r="AN50" s="1"/>
  <c r="AM47"/>
  <c r="AN47" s="1"/>
  <c r="AM40"/>
  <c r="AN40" s="1"/>
  <c r="AM37"/>
  <c r="AN37" s="1"/>
  <c r="AM33"/>
  <c r="AN33" s="1"/>
  <c r="AM19"/>
  <c r="AN19" s="1"/>
  <c r="AN64" i="2"/>
  <c r="AO64" s="1"/>
  <c r="O11" i="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10"/>
  <c r="AK31" l="1"/>
  <c r="AD31"/>
  <c r="W31"/>
  <c r="T31"/>
  <c r="L31"/>
  <c r="G31"/>
  <c r="AK26"/>
  <c r="AD26"/>
  <c r="W26"/>
  <c r="T26"/>
  <c r="L26"/>
  <c r="G26"/>
  <c r="AL23" i="3"/>
  <c r="AF23"/>
  <c r="AD23"/>
  <c r="X23"/>
  <c r="U23"/>
  <c r="O23"/>
  <c r="L23"/>
  <c r="G23"/>
  <c r="AL22"/>
  <c r="AF22"/>
  <c r="AD22"/>
  <c r="X22"/>
  <c r="U22"/>
  <c r="O22"/>
  <c r="L22"/>
  <c r="G22"/>
  <c r="AL21"/>
  <c r="AF21"/>
  <c r="AD21"/>
  <c r="X21"/>
  <c r="U21"/>
  <c r="O21"/>
  <c r="L21"/>
  <c r="G21"/>
  <c r="AL19"/>
  <c r="AF19"/>
  <c r="AD19"/>
  <c r="X19"/>
  <c r="U19"/>
  <c r="O19"/>
  <c r="L19"/>
  <c r="G19"/>
  <c r="AL18"/>
  <c r="AF18"/>
  <c r="AD18"/>
  <c r="X18"/>
  <c r="U18"/>
  <c r="O18"/>
  <c r="L18"/>
  <c r="G18"/>
  <c r="AL17"/>
  <c r="AF17"/>
  <c r="AD17"/>
  <c r="X17"/>
  <c r="U17"/>
  <c r="O17"/>
  <c r="L17"/>
  <c r="G17"/>
  <c r="AL16"/>
  <c r="AF16"/>
  <c r="AD16"/>
  <c r="X16"/>
  <c r="U16"/>
  <c r="O16"/>
  <c r="L16"/>
  <c r="G16"/>
  <c r="AL15"/>
  <c r="AF15"/>
  <c r="AD15"/>
  <c r="X15"/>
  <c r="U15"/>
  <c r="O15"/>
  <c r="L15"/>
  <c r="G15"/>
  <c r="AL14"/>
  <c r="AF14"/>
  <c r="AD14"/>
  <c r="X14"/>
  <c r="U14"/>
  <c r="O14"/>
  <c r="L14"/>
  <c r="G14"/>
  <c r="AL13"/>
  <c r="AF13"/>
  <c r="AD13"/>
  <c r="X13"/>
  <c r="U13"/>
  <c r="O13"/>
  <c r="L13"/>
  <c r="G13"/>
  <c r="AL12"/>
  <c r="AF12"/>
  <c r="AD12"/>
  <c r="X12"/>
  <c r="U12"/>
  <c r="O12"/>
  <c r="L12"/>
  <c r="G12"/>
  <c r="AL11"/>
  <c r="AF11"/>
  <c r="AD11"/>
  <c r="X11"/>
  <c r="U11"/>
  <c r="O11"/>
  <c r="L11"/>
  <c r="G11"/>
  <c r="AL10"/>
  <c r="AF10"/>
  <c r="AD10"/>
  <c r="X10"/>
  <c r="U10"/>
  <c r="O10"/>
  <c r="L10"/>
  <c r="G10"/>
  <c r="AK16" i="1"/>
  <c r="AD16"/>
  <c r="W16"/>
  <c r="G16"/>
  <c r="T16"/>
  <c r="L16"/>
  <c r="AK94"/>
  <c r="AD94"/>
  <c r="W94"/>
  <c r="T94"/>
  <c r="L94"/>
  <c r="G94"/>
  <c r="AK15"/>
  <c r="AD15"/>
  <c r="W15"/>
  <c r="T15"/>
  <c r="G15"/>
  <c r="L15"/>
  <c r="W85"/>
  <c r="AD85"/>
  <c r="AK85"/>
  <c r="T85"/>
  <c r="L85"/>
  <c r="G85"/>
  <c r="AJ78" i="2"/>
  <c r="AJ80"/>
  <c r="AJ66"/>
  <c r="AJ70"/>
  <c r="AJ52"/>
  <c r="AJ54"/>
  <c r="AJ55"/>
  <c r="AJ57"/>
  <c r="AJ58"/>
  <c r="AJ60"/>
  <c r="AJ61"/>
  <c r="AJ62"/>
  <c r="AJ51"/>
  <c r="AJ30"/>
  <c r="AJ34"/>
  <c r="AJ37"/>
  <c r="AJ38"/>
  <c r="AJ40"/>
  <c r="AJ47"/>
  <c r="AJ48"/>
  <c r="AJ14"/>
  <c r="AJ17"/>
  <c r="AJ20"/>
  <c r="AJ24"/>
  <c r="AJ25"/>
  <c r="AJ13"/>
  <c r="AJ11"/>
  <c r="AG78"/>
  <c r="AG80"/>
  <c r="AG66"/>
  <c r="AG70"/>
  <c r="AG52"/>
  <c r="AG54"/>
  <c r="AG55"/>
  <c r="AG57"/>
  <c r="AG58"/>
  <c r="AG60"/>
  <c r="AG61"/>
  <c r="AG62"/>
  <c r="AG47"/>
  <c r="AG48"/>
  <c r="AG51"/>
  <c r="AG30"/>
  <c r="AG34"/>
  <c r="AG37"/>
  <c r="AG38"/>
  <c r="AG40"/>
  <c r="AG14"/>
  <c r="AG17"/>
  <c r="AG20"/>
  <c r="AG24"/>
  <c r="AG25"/>
  <c r="AG13"/>
  <c r="AG11"/>
  <c r="AC78"/>
  <c r="AC80"/>
  <c r="AC60"/>
  <c r="AC61"/>
  <c r="AC62"/>
  <c r="AC66"/>
  <c r="AC70"/>
  <c r="AC52"/>
  <c r="AC54"/>
  <c r="AC55"/>
  <c r="AC57"/>
  <c r="AC58"/>
  <c r="AC40"/>
  <c r="AC47"/>
  <c r="AC48"/>
  <c r="AC51"/>
  <c r="AC30"/>
  <c r="AC34"/>
  <c r="AC37"/>
  <c r="AC38"/>
  <c r="AC14"/>
  <c r="AC17"/>
  <c r="AC20"/>
  <c r="AC24"/>
  <c r="AC25"/>
  <c r="AC13"/>
  <c r="AC11"/>
  <c r="X78"/>
  <c r="X80"/>
  <c r="X57"/>
  <c r="X58"/>
  <c r="X60"/>
  <c r="X61"/>
  <c r="X62"/>
  <c r="X66"/>
  <c r="X70"/>
  <c r="X54"/>
  <c r="X55"/>
  <c r="X40"/>
  <c r="X47"/>
  <c r="X48"/>
  <c r="X51"/>
  <c r="X52"/>
  <c r="X30"/>
  <c r="X34"/>
  <c r="X37"/>
  <c r="X38"/>
  <c r="X14"/>
  <c r="X17"/>
  <c r="X20"/>
  <c r="X24"/>
  <c r="X25"/>
  <c r="X13"/>
  <c r="X11"/>
  <c r="S54"/>
  <c r="S55"/>
  <c r="S57"/>
  <c r="S58"/>
  <c r="S60"/>
  <c r="S61"/>
  <c r="S62"/>
  <c r="S66"/>
  <c r="S70"/>
  <c r="S78"/>
  <c r="S80"/>
  <c r="S13"/>
  <c r="S14"/>
  <c r="S17"/>
  <c r="S20"/>
  <c r="S24"/>
  <c r="S25"/>
  <c r="S30"/>
  <c r="S34"/>
  <c r="S37"/>
  <c r="S38"/>
  <c r="S40"/>
  <c r="S47"/>
  <c r="S48"/>
  <c r="S51"/>
  <c r="S52"/>
  <c r="S11"/>
  <c r="P70"/>
  <c r="P78"/>
  <c r="P80"/>
  <c r="P66"/>
  <c r="P30"/>
  <c r="P34"/>
  <c r="P37"/>
  <c r="P38"/>
  <c r="P40"/>
  <c r="P47"/>
  <c r="P48"/>
  <c r="P51"/>
  <c r="P52"/>
  <c r="P54"/>
  <c r="P55"/>
  <c r="P57"/>
  <c r="P58"/>
  <c r="P60"/>
  <c r="P61"/>
  <c r="P62"/>
  <c r="P13"/>
  <c r="P14"/>
  <c r="P17"/>
  <c r="P20"/>
  <c r="P24"/>
  <c r="P25"/>
  <c r="P11"/>
  <c r="L34"/>
  <c r="L37"/>
  <c r="L38"/>
  <c r="L40"/>
  <c r="L47"/>
  <c r="L48"/>
  <c r="L51"/>
  <c r="L52"/>
  <c r="L54"/>
  <c r="L55"/>
  <c r="L57"/>
  <c r="L58"/>
  <c r="L60"/>
  <c r="L61"/>
  <c r="L62"/>
  <c r="L66"/>
  <c r="L70"/>
  <c r="L78"/>
  <c r="L80"/>
  <c r="L13"/>
  <c r="L14"/>
  <c r="L17"/>
  <c r="L20"/>
  <c r="L24"/>
  <c r="L25"/>
  <c r="L30"/>
  <c r="L11"/>
  <c r="G80"/>
  <c r="G13"/>
  <c r="G14"/>
  <c r="G17"/>
  <c r="G20"/>
  <c r="G24"/>
  <c r="G25"/>
  <c r="G30"/>
  <c r="G34"/>
  <c r="G37"/>
  <c r="G38"/>
  <c r="G40"/>
  <c r="G47"/>
  <c r="G48"/>
  <c r="G51"/>
  <c r="G52"/>
  <c r="G54"/>
  <c r="G55"/>
  <c r="G57"/>
  <c r="G58"/>
  <c r="G60"/>
  <c r="G61"/>
  <c r="G62"/>
  <c r="G66"/>
  <c r="G70"/>
  <c r="G78"/>
  <c r="G11"/>
  <c r="AK10" i="1"/>
  <c r="AK11"/>
  <c r="AK12"/>
  <c r="AK13"/>
  <c r="AK14"/>
  <c r="AK17"/>
  <c r="AK18"/>
  <c r="AK19"/>
  <c r="AK20"/>
  <c r="AK21"/>
  <c r="AK22"/>
  <c r="AK23"/>
  <c r="AK24"/>
  <c r="AK25"/>
  <c r="AK27"/>
  <c r="AK28"/>
  <c r="AK29"/>
  <c r="AK30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6"/>
  <c r="AK87"/>
  <c r="AK88"/>
  <c r="AK89"/>
  <c r="AK90"/>
  <c r="AK91"/>
  <c r="AK92"/>
  <c r="AK93"/>
  <c r="AK95"/>
  <c r="AD95"/>
  <c r="W95"/>
  <c r="T10"/>
  <c r="T11"/>
  <c r="T12"/>
  <c r="T13"/>
  <c r="T14"/>
  <c r="T17"/>
  <c r="T18"/>
  <c r="T19"/>
  <c r="T20"/>
  <c r="T21"/>
  <c r="T22"/>
  <c r="T23"/>
  <c r="T24"/>
  <c r="T25"/>
  <c r="T27"/>
  <c r="T28"/>
  <c r="T29"/>
  <c r="T30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6"/>
  <c r="T87"/>
  <c r="T88"/>
  <c r="T89"/>
  <c r="T90"/>
  <c r="T91"/>
  <c r="T92"/>
  <c r="T93"/>
  <c r="T95"/>
  <c r="L10"/>
  <c r="L11"/>
  <c r="L12"/>
  <c r="L13"/>
  <c r="L14"/>
  <c r="L17"/>
  <c r="L18"/>
  <c r="L19"/>
  <c r="L20"/>
  <c r="L21"/>
  <c r="L22"/>
  <c r="L23"/>
  <c r="L24"/>
  <c r="L25"/>
  <c r="L27"/>
  <c r="L28"/>
  <c r="L29"/>
  <c r="L30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6"/>
  <c r="L87"/>
  <c r="L88"/>
  <c r="L89"/>
  <c r="L90"/>
  <c r="L91"/>
  <c r="L92"/>
  <c r="L93"/>
  <c r="L95"/>
  <c r="G10"/>
  <c r="G11"/>
  <c r="G12"/>
  <c r="G13"/>
  <c r="G14"/>
  <c r="G17"/>
  <c r="G18"/>
  <c r="G19"/>
  <c r="G20"/>
  <c r="G21"/>
  <c r="G22"/>
  <c r="G23"/>
  <c r="G24"/>
  <c r="G25"/>
  <c r="G27"/>
  <c r="G28"/>
  <c r="G29"/>
  <c r="G30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6"/>
  <c r="G87"/>
  <c r="G88"/>
  <c r="G89"/>
  <c r="G90"/>
  <c r="G91"/>
  <c r="G92"/>
  <c r="G93"/>
  <c r="G95"/>
  <c r="W11"/>
  <c r="W12"/>
  <c r="W13"/>
  <c r="W14"/>
  <c r="W17"/>
  <c r="W18"/>
  <c r="W19"/>
  <c r="W20"/>
  <c r="W21"/>
  <c r="W22"/>
  <c r="W23"/>
  <c r="W24"/>
  <c r="W25"/>
  <c r="W27"/>
  <c r="W28"/>
  <c r="W29"/>
  <c r="W30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6"/>
  <c r="W87"/>
  <c r="W88"/>
  <c r="W89"/>
  <c r="W90"/>
  <c r="W91"/>
  <c r="W92"/>
  <c r="W93"/>
  <c r="AD11"/>
  <c r="AD12"/>
  <c r="AD13"/>
  <c r="AD14"/>
  <c r="AD17"/>
  <c r="AD18"/>
  <c r="AD19"/>
  <c r="AD20"/>
  <c r="AD21"/>
  <c r="AD22"/>
  <c r="AD23"/>
  <c r="AD24"/>
  <c r="AD25"/>
  <c r="AD27"/>
  <c r="AD28"/>
  <c r="AD29"/>
  <c r="AD30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6"/>
  <c r="AD87"/>
  <c r="AD88"/>
  <c r="AD89"/>
  <c r="AD90"/>
  <c r="AD91"/>
  <c r="AD92"/>
  <c r="AD93"/>
  <c r="AD10"/>
  <c r="AL24" i="2" l="1"/>
  <c r="AL17"/>
  <c r="AL55"/>
  <c r="AL52"/>
  <c r="AL61"/>
  <c r="AL58"/>
  <c r="AL54"/>
  <c r="AL62"/>
  <c r="AL60"/>
  <c r="AL66"/>
  <c r="V75" i="1"/>
  <c r="V93"/>
  <c r="V91"/>
  <c r="V31"/>
  <c r="AM31"/>
  <c r="V64"/>
  <c r="V60"/>
  <c r="V85"/>
  <c r="V94"/>
  <c r="AM94"/>
  <c r="V16"/>
  <c r="AM16"/>
  <c r="V26"/>
  <c r="AM26"/>
  <c r="V15"/>
  <c r="W10" i="3"/>
  <c r="AN10"/>
  <c r="W11"/>
  <c r="AN11"/>
  <c r="W12"/>
  <c r="AN12"/>
  <c r="W13"/>
  <c r="AN13"/>
  <c r="W14"/>
  <c r="AN14"/>
  <c r="W15"/>
  <c r="AN15"/>
  <c r="W16"/>
  <c r="AN16"/>
  <c r="W17"/>
  <c r="AN17"/>
  <c r="W18"/>
  <c r="AN18"/>
  <c r="W19"/>
  <c r="AN19"/>
  <c r="W21"/>
  <c r="AN21"/>
  <c r="W22"/>
  <c r="AN22"/>
  <c r="W23"/>
  <c r="AN23"/>
  <c r="AM15" i="1"/>
  <c r="AM85"/>
  <c r="AL51" i="2"/>
  <c r="AL48"/>
  <c r="AL40"/>
  <c r="AL78"/>
  <c r="U11"/>
  <c r="U70"/>
  <c r="U61"/>
  <c r="U58"/>
  <c r="U55"/>
  <c r="U47"/>
  <c r="U38"/>
  <c r="U34"/>
  <c r="U30"/>
  <c r="U24"/>
  <c r="U17"/>
  <c r="U80"/>
  <c r="AL11"/>
  <c r="AL37"/>
  <c r="AL70"/>
  <c r="AL57"/>
  <c r="U78"/>
  <c r="U66"/>
  <c r="U62"/>
  <c r="AL13"/>
  <c r="AL25"/>
  <c r="AL20"/>
  <c r="AL14"/>
  <c r="AL38"/>
  <c r="AL34"/>
  <c r="AL30"/>
  <c r="AL47"/>
  <c r="AL80"/>
  <c r="U60"/>
  <c r="U57"/>
  <c r="U54"/>
  <c r="U52"/>
  <c r="U51"/>
  <c r="U48"/>
  <c r="U40"/>
  <c r="U37"/>
  <c r="U25"/>
  <c r="U20"/>
  <c r="U14"/>
  <c r="U13"/>
  <c r="V55" i="1"/>
  <c r="V19"/>
  <c r="AM92"/>
  <c r="AM87"/>
  <c r="AM82"/>
  <c r="AM81"/>
  <c r="AM79"/>
  <c r="AM76"/>
  <c r="AM72"/>
  <c r="AM71"/>
  <c r="AM68"/>
  <c r="AM67"/>
  <c r="AM61"/>
  <c r="AM54"/>
  <c r="AM52"/>
  <c r="AM49"/>
  <c r="AM47"/>
  <c r="AM42"/>
  <c r="AM36"/>
  <c r="AM35"/>
  <c r="AM32"/>
  <c r="AM27"/>
  <c r="AM25"/>
  <c r="AM20"/>
  <c r="AM14"/>
  <c r="AM12"/>
  <c r="V84"/>
  <c r="V81"/>
  <c r="V69"/>
  <c r="V51"/>
  <c r="V18"/>
  <c r="V10"/>
  <c r="AM58"/>
  <c r="AM23"/>
  <c r="AM84"/>
  <c r="AM69"/>
  <c r="AM18"/>
  <c r="AN18" s="1"/>
  <c r="AO18" s="1"/>
  <c r="V61"/>
  <c r="V20"/>
  <c r="AM91"/>
  <c r="AN91" s="1"/>
  <c r="AO91" s="1"/>
  <c r="AM10"/>
  <c r="AM95"/>
  <c r="V95"/>
  <c r="AM93"/>
  <c r="V92"/>
  <c r="AM90"/>
  <c r="V90"/>
  <c r="AM89"/>
  <c r="V89"/>
  <c r="AM88"/>
  <c r="V88"/>
  <c r="V87"/>
  <c r="AM86"/>
  <c r="V86"/>
  <c r="AM83"/>
  <c r="V83"/>
  <c r="V82"/>
  <c r="AM80"/>
  <c r="V80"/>
  <c r="V79"/>
  <c r="AM78"/>
  <c r="V78"/>
  <c r="AM77"/>
  <c r="V77"/>
  <c r="V76"/>
  <c r="AM75"/>
  <c r="AN75" s="1"/>
  <c r="AO75" s="1"/>
  <c r="AM74"/>
  <c r="V74"/>
  <c r="AM73"/>
  <c r="V73"/>
  <c r="V72"/>
  <c r="V71"/>
  <c r="AM70"/>
  <c r="V70"/>
  <c r="V68"/>
  <c r="V67"/>
  <c r="AM66"/>
  <c r="V66"/>
  <c r="AM65"/>
  <c r="V65"/>
  <c r="AM64"/>
  <c r="AN64" s="1"/>
  <c r="AO64" s="1"/>
  <c r="AM63"/>
  <c r="V63"/>
  <c r="AM62"/>
  <c r="V62"/>
  <c r="AM60"/>
  <c r="AM59"/>
  <c r="V59"/>
  <c r="V58"/>
  <c r="AM57"/>
  <c r="V57"/>
  <c r="AM56"/>
  <c r="V56"/>
  <c r="AM55"/>
  <c r="V54"/>
  <c r="AM53"/>
  <c r="V53"/>
  <c r="V52"/>
  <c r="AM51"/>
  <c r="AM50"/>
  <c r="V50"/>
  <c r="V49"/>
  <c r="AM48"/>
  <c r="V48"/>
  <c r="V47"/>
  <c r="AM46"/>
  <c r="V46"/>
  <c r="AM45"/>
  <c r="V45"/>
  <c r="AM44"/>
  <c r="V44"/>
  <c r="AM43"/>
  <c r="V43"/>
  <c r="V42"/>
  <c r="AM41"/>
  <c r="V41"/>
  <c r="AM40"/>
  <c r="V40"/>
  <c r="AM39"/>
  <c r="V39"/>
  <c r="AM38"/>
  <c r="V38"/>
  <c r="AM37"/>
  <c r="V37"/>
  <c r="V36"/>
  <c r="V35"/>
  <c r="AM34"/>
  <c r="V34"/>
  <c r="AM33"/>
  <c r="V33"/>
  <c r="V32"/>
  <c r="AN32" s="1"/>
  <c r="AO32" s="1"/>
  <c r="AM30"/>
  <c r="V30"/>
  <c r="AM29"/>
  <c r="V29"/>
  <c r="AM28"/>
  <c r="V28"/>
  <c r="V27"/>
  <c r="V25"/>
  <c r="AM24"/>
  <c r="V24"/>
  <c r="AM22"/>
  <c r="V22"/>
  <c r="V23"/>
  <c r="AM21"/>
  <c r="V21"/>
  <c r="AM17"/>
  <c r="V17"/>
  <c r="V14"/>
  <c r="AN14" s="1"/>
  <c r="AO14" s="1"/>
  <c r="AM13"/>
  <c r="V13"/>
  <c r="V12"/>
  <c r="AN12" s="1"/>
  <c r="AO12" s="1"/>
  <c r="AM11"/>
  <c r="V11"/>
  <c r="AM19"/>
  <c r="AN40" i="2" l="1"/>
  <c r="AO40" s="1"/>
  <c r="AN52"/>
  <c r="AO52" s="1"/>
  <c r="AN66"/>
  <c r="AO66" s="1"/>
  <c r="AN24"/>
  <c r="AO24" s="1"/>
  <c r="AN17"/>
  <c r="AO17" s="1"/>
  <c r="AN55"/>
  <c r="AO55" s="1"/>
  <c r="AN57"/>
  <c r="AO57" s="1"/>
  <c r="AN54"/>
  <c r="AO54" s="1"/>
  <c r="AN60"/>
  <c r="AO60" s="1"/>
  <c r="AN47"/>
  <c r="AO47" s="1"/>
  <c r="AN70"/>
  <c r="AO70" s="1"/>
  <c r="AN61"/>
  <c r="AO61" s="1"/>
  <c r="AN13"/>
  <c r="AO13" s="1"/>
  <c r="AN20"/>
  <c r="AO20" s="1"/>
  <c r="AN48"/>
  <c r="AO48" s="1"/>
  <c r="AN58"/>
  <c r="AO58" s="1"/>
  <c r="AN14"/>
  <c r="AO14" s="1"/>
  <c r="AN25"/>
  <c r="AO25" s="1"/>
  <c r="AN62"/>
  <c r="AO62" s="1"/>
  <c r="AN92" i="1"/>
  <c r="AO92" s="1"/>
  <c r="AN52"/>
  <c r="AO52" s="1"/>
  <c r="AN55"/>
  <c r="AO55" s="1"/>
  <c r="AN93"/>
  <c r="AO93" s="1"/>
  <c r="AN85"/>
  <c r="AO85" s="1"/>
  <c r="AN26"/>
  <c r="AO26" s="1"/>
  <c r="AN16"/>
  <c r="AO16" s="1"/>
  <c r="AN94"/>
  <c r="AO94" s="1"/>
  <c r="AN80" i="2"/>
  <c r="AO80" s="1"/>
  <c r="AN78"/>
  <c r="AO78" s="1"/>
  <c r="AN37"/>
  <c r="AO37" s="1"/>
  <c r="AN51"/>
  <c r="AO51" s="1"/>
  <c r="AN30"/>
  <c r="AO30" s="1"/>
  <c r="AN87" i="1"/>
  <c r="AO87" s="1"/>
  <c r="AN68"/>
  <c r="AO68" s="1"/>
  <c r="AN72"/>
  <c r="AO72" s="1"/>
  <c r="AN82"/>
  <c r="AO82" s="1"/>
  <c r="AN20"/>
  <c r="AO20" s="1"/>
  <c r="AN69"/>
  <c r="AO69" s="1"/>
  <c r="AN61"/>
  <c r="AO61" s="1"/>
  <c r="AN54"/>
  <c r="AO54" s="1"/>
  <c r="AN60"/>
  <c r="AO60" s="1"/>
  <c r="AN19"/>
  <c r="AO19" s="1"/>
  <c r="AN25"/>
  <c r="AO25" s="1"/>
  <c r="AN49"/>
  <c r="AO49" s="1"/>
  <c r="AN31"/>
  <c r="AO31" s="1"/>
  <c r="AN79"/>
  <c r="AO79" s="1"/>
  <c r="AN15"/>
  <c r="AO15" s="1"/>
  <c r="AN67"/>
  <c r="AO67" s="1"/>
  <c r="AN71"/>
  <c r="AO71" s="1"/>
  <c r="AN81"/>
  <c r="AO81" s="1"/>
  <c r="AN36"/>
  <c r="AO36" s="1"/>
  <c r="AO22" i="3"/>
  <c r="AO23"/>
  <c r="AO21"/>
  <c r="AO19"/>
  <c r="AO18"/>
  <c r="AO17"/>
  <c r="AO16"/>
  <c r="AO15"/>
  <c r="AO14"/>
  <c r="AO13"/>
  <c r="AO12"/>
  <c r="AO11"/>
  <c r="AO10"/>
  <c r="AN38" i="2"/>
  <c r="AO38" s="1"/>
  <c r="AN34"/>
  <c r="AO34" s="1"/>
  <c r="AN11"/>
  <c r="AO11" s="1"/>
  <c r="AN10" i="1"/>
  <c r="AO10" s="1"/>
  <c r="AN27"/>
  <c r="AO27" s="1"/>
  <c r="AN35"/>
  <c r="AO35" s="1"/>
  <c r="AN42"/>
  <c r="AO42" s="1"/>
  <c r="AN47"/>
  <c r="AO47" s="1"/>
  <c r="AN51"/>
  <c r="AO51" s="1"/>
  <c r="AN76"/>
  <c r="AO76" s="1"/>
  <c r="AN84"/>
  <c r="AO84" s="1"/>
  <c r="AN40"/>
  <c r="AO40" s="1"/>
  <c r="AN45"/>
  <c r="AO45" s="1"/>
  <c r="AN44"/>
  <c r="AO44" s="1"/>
  <c r="AN95"/>
  <c r="AO95" s="1"/>
  <c r="AN90"/>
  <c r="AO90" s="1"/>
  <c r="AN89"/>
  <c r="AO89" s="1"/>
  <c r="AN88"/>
  <c r="AO88" s="1"/>
  <c r="AN86"/>
  <c r="AO86" s="1"/>
  <c r="AN83"/>
  <c r="AO83" s="1"/>
  <c r="AN80"/>
  <c r="AO80" s="1"/>
  <c r="AN78"/>
  <c r="AO78" s="1"/>
  <c r="AN77"/>
  <c r="AO77" s="1"/>
  <c r="AN74"/>
  <c r="AO74" s="1"/>
  <c r="AN73"/>
  <c r="AO73" s="1"/>
  <c r="AN70"/>
  <c r="AO70" s="1"/>
  <c r="AN66"/>
  <c r="AO66" s="1"/>
  <c r="AN65"/>
  <c r="AO65" s="1"/>
  <c r="AN63"/>
  <c r="AO63" s="1"/>
  <c r="AN62"/>
  <c r="AO62" s="1"/>
  <c r="AN59"/>
  <c r="AO59" s="1"/>
  <c r="AN58"/>
  <c r="AO58" s="1"/>
  <c r="AN57"/>
  <c r="AO57" s="1"/>
  <c r="AN56"/>
  <c r="AO56" s="1"/>
  <c r="AN53"/>
  <c r="AO53" s="1"/>
  <c r="AN50"/>
  <c r="AO50" s="1"/>
  <c r="AN48"/>
  <c r="AO48" s="1"/>
  <c r="AN46"/>
  <c r="AO46" s="1"/>
  <c r="AN43"/>
  <c r="AO43" s="1"/>
  <c r="AN41"/>
  <c r="AO41" s="1"/>
  <c r="AN39"/>
  <c r="AO39" s="1"/>
  <c r="AN38"/>
  <c r="AO38" s="1"/>
  <c r="AN37"/>
  <c r="AO37" s="1"/>
  <c r="AN34"/>
  <c r="AO34" s="1"/>
  <c r="AN33"/>
  <c r="AO33" s="1"/>
  <c r="AN30"/>
  <c r="AO30" s="1"/>
  <c r="AN29"/>
  <c r="AO29" s="1"/>
  <c r="AN28"/>
  <c r="AO28" s="1"/>
  <c r="AN24"/>
  <c r="AO24" s="1"/>
  <c r="AN22"/>
  <c r="AO22" s="1"/>
  <c r="AN23"/>
  <c r="AO23" s="1"/>
  <c r="AN21"/>
  <c r="AO21" s="1"/>
  <c r="AN17"/>
  <c r="AO17" s="1"/>
  <c r="AN13"/>
  <c r="AO13" s="1"/>
  <c r="AN11"/>
  <c r="AO11" s="1"/>
</calcChain>
</file>

<file path=xl/comments1.xml><?xml version="1.0" encoding="utf-8"?>
<comments xmlns="http://schemas.openxmlformats.org/spreadsheetml/2006/main">
  <authors>
    <author>Auteur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 xml:space="preserve">HoC: non inscrite en 2 ème année 15/16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4" authorId="0">
      <text>
        <r>
          <rPr>
            <b/>
            <sz val="9"/>
            <color indexed="81"/>
            <rFont val="Tahoma"/>
            <family val="2"/>
          </rPr>
          <t xml:space="preserve">HoC: non inscrite en 2 ème année 15/16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<sst xmlns="http://schemas.openxmlformats.org/spreadsheetml/2006/main" count="1985" uniqueCount="759">
  <si>
    <t>UNIVERSITE ABDERRAHMANE MIRA DE BEJAIA</t>
  </si>
  <si>
    <t>FACULTE DES SCIENCES HUMAINES ET SOCIALES</t>
  </si>
  <si>
    <t>DEPARTEMENT SCIENCES SOCIALES</t>
  </si>
  <si>
    <t>PV Provisoire - DETTES  1ère Année</t>
  </si>
  <si>
    <r>
      <t xml:space="preserve">        </t>
    </r>
    <r>
      <rPr>
        <b/>
        <i/>
        <u/>
        <sz val="16"/>
        <rFont val="Arial"/>
        <family val="2"/>
      </rPr>
      <t>Semestre 01</t>
    </r>
  </si>
  <si>
    <t>N°</t>
  </si>
  <si>
    <t>N° d'inscription</t>
  </si>
  <si>
    <t>Nom</t>
  </si>
  <si>
    <t>Prénom</t>
  </si>
  <si>
    <t>UEF1</t>
  </si>
  <si>
    <t>UEM1</t>
  </si>
  <si>
    <t>UED1</t>
  </si>
  <si>
    <t xml:space="preserve">UET1 </t>
  </si>
  <si>
    <t>FR1</t>
  </si>
  <si>
    <t>Moy_S 1</t>
  </si>
  <si>
    <t>UEF2</t>
  </si>
  <si>
    <t>UEM2</t>
  </si>
  <si>
    <t>UED2</t>
  </si>
  <si>
    <t>TICE</t>
  </si>
  <si>
    <t>UET2</t>
  </si>
  <si>
    <t>Moy_S2</t>
  </si>
  <si>
    <t>Moy_Gle</t>
  </si>
  <si>
    <t>Résultats</t>
  </si>
  <si>
    <t>Nassima</t>
  </si>
  <si>
    <t>123006386</t>
  </si>
  <si>
    <t>ABBADI</t>
  </si>
  <si>
    <t>Amirouche</t>
  </si>
  <si>
    <t>Yacine</t>
  </si>
  <si>
    <t>1433009801</t>
  </si>
  <si>
    <t>ADEL</t>
  </si>
  <si>
    <t>Samiha</t>
  </si>
  <si>
    <t>123015565</t>
  </si>
  <si>
    <t>AGUERSIF</t>
  </si>
  <si>
    <t>Samir</t>
  </si>
  <si>
    <t>123009387</t>
  </si>
  <si>
    <t>AMRANE</t>
  </si>
  <si>
    <t>Kanza</t>
  </si>
  <si>
    <t>1333014031</t>
  </si>
  <si>
    <t>AOUDIA</t>
  </si>
  <si>
    <t>Farid</t>
  </si>
  <si>
    <t>1333003496</t>
  </si>
  <si>
    <t>AOUGHLIS</t>
  </si>
  <si>
    <t>Anis</t>
  </si>
  <si>
    <t>1333014501</t>
  </si>
  <si>
    <t>AZZI</t>
  </si>
  <si>
    <t>Brahim</t>
  </si>
  <si>
    <t>1433013480</t>
  </si>
  <si>
    <t>AZZOUG</t>
  </si>
  <si>
    <t>123016859</t>
  </si>
  <si>
    <t>BAOUCHE</t>
  </si>
  <si>
    <t>Salem</t>
  </si>
  <si>
    <t>1333014566</t>
  </si>
  <si>
    <t>BARACHE</t>
  </si>
  <si>
    <t>Sara</t>
  </si>
  <si>
    <t>Sofiane</t>
  </si>
  <si>
    <t>1333015523</t>
  </si>
  <si>
    <t>BEDJOU</t>
  </si>
  <si>
    <t>Nora</t>
  </si>
  <si>
    <t>113004855</t>
  </si>
  <si>
    <t>BELAID</t>
  </si>
  <si>
    <t>Abdelhak</t>
  </si>
  <si>
    <t>123005266</t>
  </si>
  <si>
    <t>Karima</t>
  </si>
  <si>
    <t>1333005210</t>
  </si>
  <si>
    <t>Mokrane</t>
  </si>
  <si>
    <t>1333005212</t>
  </si>
  <si>
    <t>Mourad</t>
  </si>
  <si>
    <t>1333015452</t>
  </si>
  <si>
    <t>BELARBI</t>
  </si>
  <si>
    <t>Louiza</t>
  </si>
  <si>
    <t>1333011026</t>
  </si>
  <si>
    <t>BELATTAF</t>
  </si>
  <si>
    <t>1333012478</t>
  </si>
  <si>
    <t>BELHOUL</t>
  </si>
  <si>
    <t>Hanane</t>
  </si>
  <si>
    <t>113003362</t>
  </si>
  <si>
    <t>BENCHALLAL</t>
  </si>
  <si>
    <t>Nassim</t>
  </si>
  <si>
    <t>113007419</t>
  </si>
  <si>
    <t>BENHAMMOUCHE</t>
  </si>
  <si>
    <t>Aimad</t>
  </si>
  <si>
    <t>1333014269</t>
  </si>
  <si>
    <t>BENKERROU</t>
  </si>
  <si>
    <t>Amel</t>
  </si>
  <si>
    <t>1433015478</t>
  </si>
  <si>
    <t>Lila</t>
  </si>
  <si>
    <t>123012256</t>
  </si>
  <si>
    <t>BEZZIOUEN</t>
  </si>
  <si>
    <t>Mohand</t>
  </si>
  <si>
    <t>1333006238</t>
  </si>
  <si>
    <t>BOUAMAR</t>
  </si>
  <si>
    <t>Souad</t>
  </si>
  <si>
    <t>113008621</t>
  </si>
  <si>
    <t>BOUAZZA</t>
  </si>
  <si>
    <t>Siham</t>
  </si>
  <si>
    <t>113000965</t>
  </si>
  <si>
    <t>BOUDJELAL</t>
  </si>
  <si>
    <t>Sonia</t>
  </si>
  <si>
    <t>1333012564</t>
  </si>
  <si>
    <t>BOUGHERIOU</t>
  </si>
  <si>
    <t>Soumia</t>
  </si>
  <si>
    <t>1433015790</t>
  </si>
  <si>
    <t>BOUHITEN</t>
  </si>
  <si>
    <t>Soria</t>
  </si>
  <si>
    <t>1333006330</t>
  </si>
  <si>
    <t>BOUICHER</t>
  </si>
  <si>
    <t>Djamila</t>
  </si>
  <si>
    <t>123013358</t>
  </si>
  <si>
    <t>BOUKHELIFA</t>
  </si>
  <si>
    <t>Djohra</t>
  </si>
  <si>
    <t>123013942</t>
  </si>
  <si>
    <t>BOUKIR</t>
  </si>
  <si>
    <t>Adel</t>
  </si>
  <si>
    <t>1333005720</t>
  </si>
  <si>
    <t>BOULKARIA</t>
  </si>
  <si>
    <t>Fahima</t>
  </si>
  <si>
    <t>11SHS0795</t>
  </si>
  <si>
    <t>BOUNIF</t>
  </si>
  <si>
    <t>Lamia</t>
  </si>
  <si>
    <t>1333003842</t>
  </si>
  <si>
    <t>BRAHAMI</t>
  </si>
  <si>
    <t>Sabiha</t>
  </si>
  <si>
    <t>1333018091</t>
  </si>
  <si>
    <t>BRAHIMI</t>
  </si>
  <si>
    <t>123017619</t>
  </si>
  <si>
    <t>CHABANE</t>
  </si>
  <si>
    <t>1333004564</t>
  </si>
  <si>
    <t>110097308</t>
  </si>
  <si>
    <t>CHEFFI</t>
  </si>
  <si>
    <t>Abou alaa ali</t>
  </si>
  <si>
    <t>1333009443</t>
  </si>
  <si>
    <t>CHENOUF</t>
  </si>
  <si>
    <t>Islam</t>
  </si>
  <si>
    <t>123014046</t>
  </si>
  <si>
    <t>CHERDOUH</t>
  </si>
  <si>
    <t>Massinissa</t>
  </si>
  <si>
    <t>113000903</t>
  </si>
  <si>
    <t>CHERIFI</t>
  </si>
  <si>
    <t>123005249</t>
  </si>
  <si>
    <t>CHERTOUK</t>
  </si>
  <si>
    <t>Abbes</t>
  </si>
  <si>
    <t>11SHS0915</t>
  </si>
  <si>
    <t>CHIKHOUNE</t>
  </si>
  <si>
    <t>1333003713</t>
  </si>
  <si>
    <t>CHITOUR</t>
  </si>
  <si>
    <t>138521</t>
  </si>
  <si>
    <t>CISSE</t>
  </si>
  <si>
    <t>Tieba</t>
  </si>
  <si>
    <t>1333016102</t>
  </si>
  <si>
    <t>DJARI</t>
  </si>
  <si>
    <t>113003996</t>
  </si>
  <si>
    <t>DJEBARI</t>
  </si>
  <si>
    <t>1333005264</t>
  </si>
  <si>
    <t>DJEMAI</t>
  </si>
  <si>
    <t>Djamel</t>
  </si>
  <si>
    <t>1433017293</t>
  </si>
  <si>
    <t>DRIS</t>
  </si>
  <si>
    <t>1333008397</t>
  </si>
  <si>
    <t>FENGAL</t>
  </si>
  <si>
    <t>Drifa</t>
  </si>
  <si>
    <t>1333005741</t>
  </si>
  <si>
    <t>FERGANI</t>
  </si>
  <si>
    <t>Linda</t>
  </si>
  <si>
    <t>1333015512</t>
  </si>
  <si>
    <t>FERHAD</t>
  </si>
  <si>
    <t>Fatima</t>
  </si>
  <si>
    <t>1333015505</t>
  </si>
  <si>
    <t>Thinhinane</t>
  </si>
  <si>
    <t>Salima</t>
  </si>
  <si>
    <t>10S12311CSH</t>
  </si>
  <si>
    <t>HADDAD</t>
  </si>
  <si>
    <t>Mouloud</t>
  </si>
  <si>
    <t>123008329</t>
  </si>
  <si>
    <t>Rami</t>
  </si>
  <si>
    <t>113005461</t>
  </si>
  <si>
    <t>HADJER</t>
  </si>
  <si>
    <t>Ali</t>
  </si>
  <si>
    <t>1333014287</t>
  </si>
  <si>
    <t>HAMIDOUCHE</t>
  </si>
  <si>
    <t>Dyhia</t>
  </si>
  <si>
    <t>123005192</t>
  </si>
  <si>
    <t>HAMZI</t>
  </si>
  <si>
    <t>Amokrane</t>
  </si>
  <si>
    <t>12LCA035713</t>
  </si>
  <si>
    <t>HARAOUI</t>
  </si>
  <si>
    <t>M'hamed</t>
  </si>
  <si>
    <t>1333013641</t>
  </si>
  <si>
    <t>HARGOUS</t>
  </si>
  <si>
    <t>Nadjib</t>
  </si>
  <si>
    <t>1433001853</t>
  </si>
  <si>
    <t>HARKOUK</t>
  </si>
  <si>
    <t>1333014222</t>
  </si>
  <si>
    <t>HARZOUNE</t>
  </si>
  <si>
    <t>Makhlouf</t>
  </si>
  <si>
    <t>1333014023</t>
  </si>
  <si>
    <t>HIDRI</t>
  </si>
  <si>
    <t>Abderachid</t>
  </si>
  <si>
    <t>1333003664</t>
  </si>
  <si>
    <t>IDIR</t>
  </si>
  <si>
    <t>Noura</t>
  </si>
  <si>
    <t>113013083</t>
  </si>
  <si>
    <t>IHAMOUCHENE</t>
  </si>
  <si>
    <t>Hana</t>
  </si>
  <si>
    <t>123010861</t>
  </si>
  <si>
    <t>IKHLEF</t>
  </si>
  <si>
    <t>Fairouze</t>
  </si>
  <si>
    <t>123003711</t>
  </si>
  <si>
    <t>IZIFANE</t>
  </si>
  <si>
    <t>Nabila</t>
  </si>
  <si>
    <t>1333004517</t>
  </si>
  <si>
    <t>KACIMI</t>
  </si>
  <si>
    <t>1433001993</t>
  </si>
  <si>
    <t>KARA</t>
  </si>
  <si>
    <t>Meriem</t>
  </si>
  <si>
    <t>1333003674</t>
  </si>
  <si>
    <t>KHANOUCHE</t>
  </si>
  <si>
    <t>Lamine</t>
  </si>
  <si>
    <t>123000008</t>
  </si>
  <si>
    <t>KHELLADI</t>
  </si>
  <si>
    <t>1333003623</t>
  </si>
  <si>
    <t>KHELOUFI</t>
  </si>
  <si>
    <t>Narimane</t>
  </si>
  <si>
    <t>10SHS11BA006</t>
  </si>
  <si>
    <t>LEFAM</t>
  </si>
  <si>
    <t>FERREIRA Ariadne</t>
  </si>
  <si>
    <t>1433015818</t>
  </si>
  <si>
    <t>MACHI</t>
  </si>
  <si>
    <t>Belkacem</t>
  </si>
  <si>
    <t>1433001557</t>
  </si>
  <si>
    <t>MAHMOUDI</t>
  </si>
  <si>
    <t>Abderrahim</t>
  </si>
  <si>
    <t>1333015349</t>
  </si>
  <si>
    <t>MANSOURI</t>
  </si>
  <si>
    <t>1333000248</t>
  </si>
  <si>
    <t>MAOUCHE</t>
  </si>
  <si>
    <t>Abderrahmane</t>
  </si>
  <si>
    <t>11SHS0405</t>
  </si>
  <si>
    <t>MAY</t>
  </si>
  <si>
    <t>1333003673</t>
  </si>
  <si>
    <t>MAZIOUA</t>
  </si>
  <si>
    <t>Ikhlef</t>
  </si>
  <si>
    <t>123011669</t>
  </si>
  <si>
    <t>MAZIZ</t>
  </si>
  <si>
    <t>1333006862</t>
  </si>
  <si>
    <t>MAZOUZ</t>
  </si>
  <si>
    <t>Youcef</t>
  </si>
  <si>
    <t>123006341</t>
  </si>
  <si>
    <t>MEGHEZZEL</t>
  </si>
  <si>
    <t>Bachir</t>
  </si>
  <si>
    <t>123016641</t>
  </si>
  <si>
    <t>MEKHAZNI</t>
  </si>
  <si>
    <t>1333000264</t>
  </si>
  <si>
    <t>MELAOUI</t>
  </si>
  <si>
    <t>Kahina</t>
  </si>
  <si>
    <t>1333001328</t>
  </si>
  <si>
    <t>MENDIL</t>
  </si>
  <si>
    <t>1433008964</t>
  </si>
  <si>
    <t>MERAH</t>
  </si>
  <si>
    <t>Rafik</t>
  </si>
  <si>
    <t>1333009672</t>
  </si>
  <si>
    <t>MESSALI</t>
  </si>
  <si>
    <t>Lidia</t>
  </si>
  <si>
    <t>1333005289</t>
  </si>
  <si>
    <t>MESSAOUDENE</t>
  </si>
  <si>
    <t>Yassine</t>
  </si>
  <si>
    <t>123006398</t>
  </si>
  <si>
    <t>MESSAOUDI</t>
  </si>
  <si>
    <t>Fayssal</t>
  </si>
  <si>
    <t>123013076</t>
  </si>
  <si>
    <t>MOULKAF</t>
  </si>
  <si>
    <t>Ouiza</t>
  </si>
  <si>
    <t>1333008803</t>
  </si>
  <si>
    <t>MOUSSAOUI</t>
  </si>
  <si>
    <t>Lidya</t>
  </si>
  <si>
    <t>123005222</t>
  </si>
  <si>
    <t>MOUSSI</t>
  </si>
  <si>
    <t>Zahia</t>
  </si>
  <si>
    <t>1333006211</t>
  </si>
  <si>
    <t>OUATMANI</t>
  </si>
  <si>
    <t>1333006290</t>
  </si>
  <si>
    <t>Nawal</t>
  </si>
  <si>
    <t>1433005025</t>
  </si>
  <si>
    <t>OUDIA</t>
  </si>
  <si>
    <t>Sarah</t>
  </si>
  <si>
    <t>1333003490</t>
  </si>
  <si>
    <t>OUDJEDOUB</t>
  </si>
  <si>
    <t>Arezki</t>
  </si>
  <si>
    <t>1333013960</t>
  </si>
  <si>
    <t>OUGALOU</t>
  </si>
  <si>
    <t>Habib</t>
  </si>
  <si>
    <t>113004207</t>
  </si>
  <si>
    <t>OUIZEM</t>
  </si>
  <si>
    <t>Arab</t>
  </si>
  <si>
    <t>10SHS486</t>
  </si>
  <si>
    <t>SAADI</t>
  </si>
  <si>
    <t>Azeddine</t>
  </si>
  <si>
    <t>11SHS1021</t>
  </si>
  <si>
    <t>SACI</t>
  </si>
  <si>
    <t>Amira</t>
  </si>
  <si>
    <t>123005212</t>
  </si>
  <si>
    <t>SADOK</t>
  </si>
  <si>
    <t>Dihia</t>
  </si>
  <si>
    <t>123015551</t>
  </si>
  <si>
    <t>SOLTANI</t>
  </si>
  <si>
    <t>Hamza</t>
  </si>
  <si>
    <t>1333012346</t>
  </si>
  <si>
    <t>SOUAGUI</t>
  </si>
  <si>
    <t>123013414</t>
  </si>
  <si>
    <t>TABET</t>
  </si>
  <si>
    <t>113006385</t>
  </si>
  <si>
    <t>TEKERRABET</t>
  </si>
  <si>
    <t>Katia</t>
  </si>
  <si>
    <t>113000769</t>
  </si>
  <si>
    <t>TITEM</t>
  </si>
  <si>
    <t>Bilal</t>
  </si>
  <si>
    <t>1333004362</t>
  </si>
  <si>
    <t>TOUATI</t>
  </si>
  <si>
    <t>123011000</t>
  </si>
  <si>
    <t>Thiziri</t>
  </si>
  <si>
    <t>1333011061</t>
  </si>
  <si>
    <t>YACINI</t>
  </si>
  <si>
    <t>Aounissa</t>
  </si>
  <si>
    <t>123001453</t>
  </si>
  <si>
    <t>YAHIAOUI</t>
  </si>
  <si>
    <t>Fawzi</t>
  </si>
  <si>
    <t>1333006790</t>
  </si>
  <si>
    <t>Faycal</t>
  </si>
  <si>
    <t>1333003740</t>
  </si>
  <si>
    <t>YESSAD</t>
  </si>
  <si>
    <t>Nacer-edin</t>
  </si>
  <si>
    <t>1333005157</t>
  </si>
  <si>
    <t>YOUCEF</t>
  </si>
  <si>
    <t>Said</t>
  </si>
  <si>
    <t xml:space="preserve">S.H  </t>
  </si>
  <si>
    <t xml:space="preserve">I.S </t>
  </si>
  <si>
    <t xml:space="preserve">IPSY </t>
  </si>
  <si>
    <t xml:space="preserve">S.E  </t>
  </si>
  <si>
    <t xml:space="preserve">EPIS </t>
  </si>
  <si>
    <t xml:space="preserve">TPSH </t>
  </si>
  <si>
    <t xml:space="preserve">TSO </t>
  </si>
  <si>
    <t xml:space="preserve">TPS </t>
  </si>
  <si>
    <t>METH 1</t>
  </si>
  <si>
    <t>METH 2</t>
  </si>
  <si>
    <t>FR2</t>
  </si>
  <si>
    <t>SIDI ALI</t>
  </si>
  <si>
    <t>Riad</t>
  </si>
  <si>
    <t>08/12/1991</t>
  </si>
  <si>
    <t>Bejaia</t>
  </si>
  <si>
    <t>El kseur</t>
  </si>
  <si>
    <t>27/03/1990</t>
  </si>
  <si>
    <t>Tazmalt</t>
  </si>
  <si>
    <t>27/01/1991</t>
  </si>
  <si>
    <t>Kherrata</t>
  </si>
  <si>
    <t>15/04/1991</t>
  </si>
  <si>
    <t>Akbou</t>
  </si>
  <si>
    <t>22/08/1993</t>
  </si>
  <si>
    <t>Beni messous</t>
  </si>
  <si>
    <t>23/12/1992</t>
  </si>
  <si>
    <t>05/06/1990</t>
  </si>
  <si>
    <t>Sidi-aich</t>
  </si>
  <si>
    <t>15/01/1994</t>
  </si>
  <si>
    <t>26/08/1991</t>
  </si>
  <si>
    <t>Azazga</t>
  </si>
  <si>
    <t>19/02/1989</t>
  </si>
  <si>
    <t>Henaide</t>
  </si>
  <si>
    <t>05/05/1992</t>
  </si>
  <si>
    <t>Yakourene</t>
  </si>
  <si>
    <t>10/06/1992</t>
  </si>
  <si>
    <t>04/08/1992</t>
  </si>
  <si>
    <t>Sidi aich</t>
  </si>
  <si>
    <t>29/10/1993</t>
  </si>
  <si>
    <t>03/05/1990</t>
  </si>
  <si>
    <t>Elkseur</t>
  </si>
  <si>
    <t>13/07/1990</t>
  </si>
  <si>
    <t>28/09/1992</t>
  </si>
  <si>
    <t>05/09/1993</t>
  </si>
  <si>
    <t>05/10/1990</t>
  </si>
  <si>
    <t>Barbacha</t>
  </si>
  <si>
    <t>15/03/1990</t>
  </si>
  <si>
    <t>07/04/1988</t>
  </si>
  <si>
    <t>Toudja</t>
  </si>
  <si>
    <t>10/05/1992</t>
  </si>
  <si>
    <t>Sidi aissa</t>
  </si>
  <si>
    <t>25/12/1990</t>
  </si>
  <si>
    <t>Ouzellaguen</t>
  </si>
  <si>
    <t>02/12/1990</t>
  </si>
  <si>
    <t>25/04/1993</t>
  </si>
  <si>
    <t>15/10/1988</t>
  </si>
  <si>
    <t>11/06/1994</t>
  </si>
  <si>
    <t>Amizour</t>
  </si>
  <si>
    <t>27/11/1987</t>
  </si>
  <si>
    <t>Darguina</t>
  </si>
  <si>
    <t>03/03/1990</t>
  </si>
  <si>
    <t>Béjaia</t>
  </si>
  <si>
    <t>12/03/1991</t>
  </si>
  <si>
    <t>23/02/1991</t>
  </si>
  <si>
    <t>Tunis</t>
  </si>
  <si>
    <t>28/06/1991</t>
  </si>
  <si>
    <t>06/02/1990</t>
  </si>
  <si>
    <t>20/06/1988</t>
  </si>
  <si>
    <t>Yakouren</t>
  </si>
  <si>
    <t>05/05/1989</t>
  </si>
  <si>
    <t>07/10/1990</t>
  </si>
  <si>
    <t>Feraoun</t>
  </si>
  <si>
    <t>02/07/1992</t>
  </si>
  <si>
    <t>M chedallah</t>
  </si>
  <si>
    <t>03/02/1990</t>
  </si>
  <si>
    <t>14/01/1991</t>
  </si>
  <si>
    <t>07/12/1992</t>
  </si>
  <si>
    <t>Timezrit</t>
  </si>
  <si>
    <t>31/07/1994</t>
  </si>
  <si>
    <t>08/02/1990</t>
  </si>
  <si>
    <t>Ighil ali</t>
  </si>
  <si>
    <t>23/01/1991</t>
  </si>
  <si>
    <t>12/11/1990</t>
  </si>
  <si>
    <t>02/06/1992</t>
  </si>
  <si>
    <t>27/10/1990</t>
  </si>
  <si>
    <t>Adekar</t>
  </si>
  <si>
    <t>05/02/1991</t>
  </si>
  <si>
    <t>Taskriout</t>
  </si>
  <si>
    <t>30/07/1992</t>
  </si>
  <si>
    <t>22/02/1992</t>
  </si>
  <si>
    <t>Tamokra</t>
  </si>
  <si>
    <t>11/06/1991</t>
  </si>
  <si>
    <t>18/03/1991</t>
  </si>
  <si>
    <t>Berbacha</t>
  </si>
  <si>
    <t>10/11/1991</t>
  </si>
  <si>
    <t>Tifra</t>
  </si>
  <si>
    <t>25/05/1991</t>
  </si>
  <si>
    <t>12/03/1992</t>
  </si>
  <si>
    <t>19/08/1991</t>
  </si>
  <si>
    <t>24/01/1992</t>
  </si>
  <si>
    <t>15/11/1989</t>
  </si>
  <si>
    <t>Guinea bissaou</t>
  </si>
  <si>
    <t>16/05/1993</t>
  </si>
  <si>
    <t>24/10/1993</t>
  </si>
  <si>
    <t>10/01/1990</t>
  </si>
  <si>
    <t>Draa el gaid</t>
  </si>
  <si>
    <t>06/10/1991</t>
  </si>
  <si>
    <t>Souk oufela</t>
  </si>
  <si>
    <t>09/06/1991</t>
  </si>
  <si>
    <t>20/11/1989</t>
  </si>
  <si>
    <t>02/12/1991</t>
  </si>
  <si>
    <t>17/01/1993</t>
  </si>
  <si>
    <t>Taourirt ighil</t>
  </si>
  <si>
    <t>04/06/1989</t>
  </si>
  <si>
    <t>Kendira</t>
  </si>
  <si>
    <t>13/09/1991</t>
  </si>
  <si>
    <t>Beni maouche</t>
  </si>
  <si>
    <t>31/01/1990</t>
  </si>
  <si>
    <t>22/05/1993</t>
  </si>
  <si>
    <t>13/05/1992</t>
  </si>
  <si>
    <t>11/04/1994</t>
  </si>
  <si>
    <t>10/03/1990</t>
  </si>
  <si>
    <t>28/04/1992</t>
  </si>
  <si>
    <t>03/01/1987</t>
  </si>
  <si>
    <t>Souk el tenine</t>
  </si>
  <si>
    <t>29/07/1992</t>
  </si>
  <si>
    <t>01/10/1990</t>
  </si>
  <si>
    <t>03/12/1991</t>
  </si>
  <si>
    <t>13/08/1992</t>
  </si>
  <si>
    <t>23/11/1991</t>
  </si>
  <si>
    <t>12/09/1990</t>
  </si>
  <si>
    <t>23/03/1991</t>
  </si>
  <si>
    <t>05/06/1992</t>
  </si>
  <si>
    <t>27/10/1993</t>
  </si>
  <si>
    <t>20/01/1992</t>
  </si>
  <si>
    <t>Souk oufella</t>
  </si>
  <si>
    <t>30/03/1992</t>
  </si>
  <si>
    <t>23/02/1993</t>
  </si>
  <si>
    <t>Aokas</t>
  </si>
  <si>
    <t>06/07/1992</t>
  </si>
  <si>
    <t>Date-N</t>
  </si>
  <si>
    <t>Lieu-N</t>
  </si>
  <si>
    <t xml:space="preserve">PsySO </t>
  </si>
  <si>
    <t>APP</t>
  </si>
  <si>
    <t>Bouhitem</t>
  </si>
  <si>
    <t>Bamako</t>
  </si>
  <si>
    <t>Ait smail</t>
  </si>
  <si>
    <t>Staouali</t>
  </si>
  <si>
    <t>Chemini</t>
  </si>
  <si>
    <t>I.STAT</t>
  </si>
  <si>
    <t>I.DEMOG</t>
  </si>
  <si>
    <t>I.ECON</t>
  </si>
  <si>
    <t>I.LINGU</t>
  </si>
  <si>
    <t xml:space="preserve">I.TRAV </t>
  </si>
  <si>
    <t>H.DEMO</t>
  </si>
  <si>
    <t>H.ECON</t>
  </si>
  <si>
    <t>H.CCA</t>
  </si>
  <si>
    <t xml:space="preserve">ST.INF </t>
  </si>
  <si>
    <t>COEF</t>
  </si>
  <si>
    <t>Credit S 1</t>
  </si>
  <si>
    <t>Resultat</t>
  </si>
  <si>
    <t>U.E.F 1</t>
  </si>
  <si>
    <t>U.E.M 1</t>
  </si>
  <si>
    <t>U.E.D 1</t>
  </si>
  <si>
    <t>U.E.T 1</t>
  </si>
  <si>
    <t>Moy_S1</t>
  </si>
  <si>
    <t>U.E.F 2</t>
  </si>
  <si>
    <t>U.E.M 2</t>
  </si>
  <si>
    <t>U.E.D 2</t>
  </si>
  <si>
    <t>U.E.T 2</t>
  </si>
  <si>
    <t>Anthrop</t>
  </si>
  <si>
    <t>Psycho</t>
  </si>
  <si>
    <t>Sociolog</t>
  </si>
  <si>
    <t>Philos</t>
  </si>
  <si>
    <t>Stat desc</t>
  </si>
  <si>
    <t>Economie</t>
  </si>
  <si>
    <t>Indiv-Cult</t>
  </si>
  <si>
    <t>L E 1</t>
  </si>
  <si>
    <t>Scien-Educ</t>
  </si>
  <si>
    <t>Démog</t>
  </si>
  <si>
    <t>Ortho</t>
  </si>
  <si>
    <t>Dom-S S</t>
  </si>
  <si>
    <t>Ecol-Méth 1</t>
  </si>
  <si>
    <t>Ecol-Méth 2</t>
  </si>
  <si>
    <t>Stat-Déduc</t>
  </si>
  <si>
    <t>Inform 2</t>
  </si>
  <si>
    <t>Inform 1</t>
  </si>
  <si>
    <t>Hést C A</t>
  </si>
  <si>
    <t>Int S I</t>
  </si>
  <si>
    <t>L E 2</t>
  </si>
  <si>
    <t>103026087</t>
  </si>
  <si>
    <t>SLIMANI</t>
  </si>
  <si>
    <t>Lazhar</t>
  </si>
  <si>
    <t>02/07/1990</t>
  </si>
  <si>
    <t>Anth</t>
  </si>
  <si>
    <t>anth</t>
  </si>
  <si>
    <t>educ</t>
  </si>
  <si>
    <t>ort</t>
  </si>
  <si>
    <t>AZEGAGH</t>
  </si>
  <si>
    <t>Messipsa</t>
  </si>
  <si>
    <t>Soraya</t>
  </si>
  <si>
    <t>AZIRI</t>
  </si>
  <si>
    <t>Silia</t>
  </si>
  <si>
    <t>KESSI</t>
  </si>
  <si>
    <t>Jugurtha</t>
  </si>
  <si>
    <t>Seddouk</t>
  </si>
  <si>
    <r>
      <rPr>
        <i/>
        <u/>
        <sz val="16"/>
        <rFont val="Arial"/>
        <family val="2"/>
      </rPr>
      <t>Niveaux Actuel :</t>
    </r>
    <r>
      <rPr>
        <i/>
        <sz val="16"/>
        <rFont val="Arial"/>
        <family val="2"/>
      </rPr>
      <t xml:space="preserve"> 2ème Année Sciences Sociales - </t>
    </r>
    <r>
      <rPr>
        <b/>
        <i/>
        <sz val="16"/>
        <rFont val="Arial"/>
        <family val="2"/>
      </rPr>
      <t>Sociologie</t>
    </r>
    <r>
      <rPr>
        <i/>
        <sz val="16"/>
        <rFont val="Arial"/>
        <family val="2"/>
      </rPr>
      <t xml:space="preserve"> (96)</t>
    </r>
  </si>
  <si>
    <t>Année : 2015/2016</t>
  </si>
  <si>
    <t>PV Délibération - DETTES  1ère Année</t>
  </si>
  <si>
    <r>
      <t xml:space="preserve">        </t>
    </r>
    <r>
      <rPr>
        <b/>
        <i/>
        <u/>
        <sz val="16"/>
        <rFont val="Arial"/>
        <family val="2"/>
      </rPr>
      <t>Session Rattrapage</t>
    </r>
  </si>
  <si>
    <t>Session Rattrapage</t>
  </si>
  <si>
    <r>
      <rPr>
        <i/>
        <u/>
        <sz val="16"/>
        <rFont val="Arial"/>
        <family val="2"/>
      </rPr>
      <t>Niveau Actuel :</t>
    </r>
    <r>
      <rPr>
        <i/>
        <sz val="16"/>
        <rFont val="Arial"/>
        <family val="2"/>
      </rPr>
      <t xml:space="preserve"> 2ème Année Sciences Sociales - </t>
    </r>
    <r>
      <rPr>
        <b/>
        <i/>
        <sz val="16"/>
        <rFont val="Arial"/>
        <family val="2"/>
      </rPr>
      <t>Sociologie</t>
    </r>
    <r>
      <rPr>
        <i/>
        <sz val="16"/>
        <rFont val="Arial"/>
        <family val="2"/>
      </rPr>
      <t xml:space="preserve"> (88)</t>
    </r>
  </si>
  <si>
    <t>TSO+TPS</t>
  </si>
  <si>
    <t>et H.CCA</t>
  </si>
  <si>
    <t xml:space="preserve"> le rachat à partir de 9.90</t>
  </si>
  <si>
    <r>
      <rPr>
        <i/>
        <u/>
        <sz val="16"/>
        <rFont val="Arial"/>
        <family val="2"/>
      </rPr>
      <t>Niveau Actuel :</t>
    </r>
    <r>
      <rPr>
        <i/>
        <sz val="16"/>
        <rFont val="Arial"/>
        <family val="2"/>
      </rPr>
      <t xml:space="preserve"> 2ème Année Sciences Sociales - </t>
    </r>
    <r>
      <rPr>
        <b/>
        <i/>
        <sz val="16"/>
        <rFont val="Arial"/>
        <family val="2"/>
      </rPr>
      <t>Sociologie</t>
    </r>
  </si>
  <si>
    <t>3eme</t>
  </si>
  <si>
    <t>2015/2016 ou avant</t>
  </si>
  <si>
    <t>Année : 2016/2017</t>
  </si>
  <si>
    <t>1533013380</t>
  </si>
  <si>
    <t>ABDERRAHIM</t>
  </si>
  <si>
    <t>Yanis</t>
  </si>
  <si>
    <t>02/03/1996</t>
  </si>
  <si>
    <t>Sidi Aich</t>
  </si>
  <si>
    <t>1533014147</t>
  </si>
  <si>
    <t>ABDOUS</t>
  </si>
  <si>
    <t>Fares</t>
  </si>
  <si>
    <t>21/10/1997</t>
  </si>
  <si>
    <t>1533018603</t>
  </si>
  <si>
    <t>ACHEMOUKH</t>
  </si>
  <si>
    <t>Chahinaz</t>
  </si>
  <si>
    <t>10/04/1993</t>
  </si>
  <si>
    <t>1533016883</t>
  </si>
  <si>
    <t>ADJLANE</t>
  </si>
  <si>
    <t>Sylia</t>
  </si>
  <si>
    <t>14/03/1994</t>
  </si>
  <si>
    <t>1533016534</t>
  </si>
  <si>
    <t>AFROUN</t>
  </si>
  <si>
    <t>Naouel</t>
  </si>
  <si>
    <t>17/06/1994</t>
  </si>
  <si>
    <t>1533002309</t>
  </si>
  <si>
    <t>AISSOU</t>
  </si>
  <si>
    <t>Hani</t>
  </si>
  <si>
    <t>01/07/1994</t>
  </si>
  <si>
    <t>1533004584</t>
  </si>
  <si>
    <t>ALOUACHE</t>
  </si>
  <si>
    <t>Radhia</t>
  </si>
  <si>
    <t>02/02/1992</t>
  </si>
  <si>
    <t>Feraoune</t>
  </si>
  <si>
    <t>1433005050</t>
  </si>
  <si>
    <t>AMARA</t>
  </si>
  <si>
    <t>10/09/1992</t>
  </si>
  <si>
    <t>El Kseur</t>
  </si>
  <si>
    <t>1533015951</t>
  </si>
  <si>
    <t>AOUCHENI</t>
  </si>
  <si>
    <t>Messaoud</t>
  </si>
  <si>
    <t>24/01/1994</t>
  </si>
  <si>
    <t>1333013269</t>
  </si>
  <si>
    <t>AREZKI</t>
  </si>
  <si>
    <t>Lhacen</t>
  </si>
  <si>
    <t>09/07/1993</t>
  </si>
  <si>
    <t>1533004637</t>
  </si>
  <si>
    <t>ATMANI</t>
  </si>
  <si>
    <t>13/04/1995</t>
  </si>
  <si>
    <t>1433006651</t>
  </si>
  <si>
    <t xml:space="preserve">BAOUCHE </t>
  </si>
  <si>
    <t>Fariel</t>
  </si>
  <si>
    <t>16/08/1993</t>
  </si>
  <si>
    <t>121970</t>
  </si>
  <si>
    <t>BARBOSA BIAGUE</t>
  </si>
  <si>
    <t>Esmirna tamara</t>
  </si>
  <si>
    <t>10/08/1993</t>
  </si>
  <si>
    <t>Guinee bissau</t>
  </si>
  <si>
    <t>1533016659</t>
  </si>
  <si>
    <t>BEDJA</t>
  </si>
  <si>
    <t>Anyas</t>
  </si>
  <si>
    <t>02/08/1996</t>
  </si>
  <si>
    <t>1533007458</t>
  </si>
  <si>
    <t>BELAZRI</t>
  </si>
  <si>
    <t>16/05/1992</t>
  </si>
  <si>
    <t>Semaoune</t>
  </si>
  <si>
    <t>1533021240</t>
  </si>
  <si>
    <t>BERRANI</t>
  </si>
  <si>
    <t>Syphax</t>
  </si>
  <si>
    <t>08/04/1992</t>
  </si>
  <si>
    <t>1333001402</t>
  </si>
  <si>
    <t>BOUDRIOUA</t>
  </si>
  <si>
    <t>Sid ali</t>
  </si>
  <si>
    <t>14/06/1993</t>
  </si>
  <si>
    <t>1533016772</t>
  </si>
  <si>
    <t>BOUMEZIREN</t>
  </si>
  <si>
    <t>Menoune</t>
  </si>
  <si>
    <t>25/04/1994</t>
  </si>
  <si>
    <t>1433009123</t>
  </si>
  <si>
    <t>BOURKEB</t>
  </si>
  <si>
    <t>Lyes</t>
  </si>
  <si>
    <t>Souk El Tenine</t>
  </si>
  <si>
    <t>1533013057</t>
  </si>
  <si>
    <t>CHABOUR</t>
  </si>
  <si>
    <t>Salim</t>
  </si>
  <si>
    <t>28/05/1993</t>
  </si>
  <si>
    <t>1533013051</t>
  </si>
  <si>
    <t>CHELALOU</t>
  </si>
  <si>
    <t>Samia</t>
  </si>
  <si>
    <t>09/06/1994</t>
  </si>
  <si>
    <t>1533010712</t>
  </si>
  <si>
    <t>CHEMACHE</t>
  </si>
  <si>
    <t>Moussa</t>
  </si>
  <si>
    <t>26/01/1997</t>
  </si>
  <si>
    <t>1533001611</t>
  </si>
  <si>
    <t>CHILLAOUI</t>
  </si>
  <si>
    <t>01/03/1993</t>
  </si>
  <si>
    <t>1533008946</t>
  </si>
  <si>
    <t>DJAHNINE</t>
  </si>
  <si>
    <t>Nadira</t>
  </si>
  <si>
    <t>29/11/1995</t>
  </si>
  <si>
    <t>1433012916</t>
  </si>
  <si>
    <t>DJERROUD</t>
  </si>
  <si>
    <t>Mohand amokrane</t>
  </si>
  <si>
    <t>19/05/1993</t>
  </si>
  <si>
    <t>1533018220</t>
  </si>
  <si>
    <t>FEDALA</t>
  </si>
  <si>
    <t>08/10/1992</t>
  </si>
  <si>
    <t>1533020181</t>
  </si>
  <si>
    <t>FEZZOUA</t>
  </si>
  <si>
    <t>Tarek</t>
  </si>
  <si>
    <t>27/08/1992</t>
  </si>
  <si>
    <t>1433013438</t>
  </si>
  <si>
    <t>GAROUCHE</t>
  </si>
  <si>
    <t>25/04/1991</t>
  </si>
  <si>
    <t>1533013247</t>
  </si>
  <si>
    <t>GHOUT</t>
  </si>
  <si>
    <t>Djedjiga</t>
  </si>
  <si>
    <t>27/11/1993</t>
  </si>
  <si>
    <t>1533006074</t>
  </si>
  <si>
    <t>GRIMET</t>
  </si>
  <si>
    <t>10/12/1993</t>
  </si>
  <si>
    <t>1533002039</t>
  </si>
  <si>
    <t>HAFIANE</t>
  </si>
  <si>
    <t>Sabrina</t>
  </si>
  <si>
    <t>21/05/1997</t>
  </si>
  <si>
    <t>1533007644</t>
  </si>
  <si>
    <t>HAMITOUCHE</t>
  </si>
  <si>
    <t>16/09/1996</t>
  </si>
  <si>
    <t>1533001834</t>
  </si>
  <si>
    <t>HAMOUCHE</t>
  </si>
  <si>
    <t>24/04/1997</t>
  </si>
  <si>
    <t>1533016563</t>
  </si>
  <si>
    <t>IDIRI</t>
  </si>
  <si>
    <t>Yamina</t>
  </si>
  <si>
    <t>26/08/1994</t>
  </si>
  <si>
    <t>1533007092</t>
  </si>
  <si>
    <t>IHADDADENE</t>
  </si>
  <si>
    <t>19/05/1994</t>
  </si>
  <si>
    <t>1533013080</t>
  </si>
  <si>
    <t>IMADALI</t>
  </si>
  <si>
    <t>11/06/1993</t>
  </si>
  <si>
    <t>1201016</t>
  </si>
  <si>
    <t>INJAI</t>
  </si>
  <si>
    <t>Maimuna</t>
  </si>
  <si>
    <t>16/07/1992</t>
  </si>
  <si>
    <t>Bissau</t>
  </si>
  <si>
    <t>1433006613</t>
  </si>
  <si>
    <t>KAOU</t>
  </si>
  <si>
    <t>08/11/1993</t>
  </si>
  <si>
    <t>1533002081</t>
  </si>
  <si>
    <t>KHOUCHANE</t>
  </si>
  <si>
    <t>Massilia</t>
  </si>
  <si>
    <t>23/07/1996</t>
  </si>
  <si>
    <t>1433016681</t>
  </si>
  <si>
    <t>LADJOUZI</t>
  </si>
  <si>
    <t>Daoud</t>
  </si>
  <si>
    <t>21/03/1992</t>
  </si>
  <si>
    <t>1533004909</t>
  </si>
  <si>
    <t>LALAOUI</t>
  </si>
  <si>
    <t>11/11/1993</t>
  </si>
  <si>
    <t>1433000251</t>
  </si>
  <si>
    <t>MAADSI</t>
  </si>
  <si>
    <t>Mazigh</t>
  </si>
  <si>
    <t>28/10/1994</t>
  </si>
  <si>
    <t>1533020167</t>
  </si>
  <si>
    <t>MAMERI</t>
  </si>
  <si>
    <t>06/07/1993</t>
  </si>
  <si>
    <t>1533008757</t>
  </si>
  <si>
    <t>08/03/1992</t>
  </si>
  <si>
    <t>1533016701</t>
  </si>
  <si>
    <t>MECHRI</t>
  </si>
  <si>
    <t>15/03/1995</t>
  </si>
  <si>
    <t>1433008167</t>
  </si>
  <si>
    <t>Saida</t>
  </si>
  <si>
    <t>19/06/1993</t>
  </si>
  <si>
    <t>1533016775</t>
  </si>
  <si>
    <t>MOUHOU</t>
  </si>
  <si>
    <t>Melissa</t>
  </si>
  <si>
    <t>10/08/1997</t>
  </si>
  <si>
    <t>1533013033</t>
  </si>
  <si>
    <t>RILI</t>
  </si>
  <si>
    <t>16/06/1995</t>
  </si>
  <si>
    <t>1533006138</t>
  </si>
  <si>
    <t>SADOU</t>
  </si>
  <si>
    <t>Amazigh</t>
  </si>
  <si>
    <t>08/02/1994</t>
  </si>
  <si>
    <t>123011730</t>
  </si>
  <si>
    <t>SEDDAOUI</t>
  </si>
  <si>
    <t>05/11/1993</t>
  </si>
  <si>
    <t>1533014604</t>
  </si>
  <si>
    <t>SEKHRIOU</t>
  </si>
  <si>
    <t>Zakia</t>
  </si>
  <si>
    <t>11/06/1996</t>
  </si>
  <si>
    <t>1533020916</t>
  </si>
  <si>
    <t>SERKHANE</t>
  </si>
  <si>
    <t>04/01/1993</t>
  </si>
  <si>
    <t>1533013130</t>
  </si>
  <si>
    <t>SMAINI</t>
  </si>
  <si>
    <t>Nesrine</t>
  </si>
  <si>
    <t>14/09/1996</t>
  </si>
  <si>
    <t>Msila</t>
  </si>
  <si>
    <t>1433000139</t>
  </si>
  <si>
    <t>TAZAMOUCHT</t>
  </si>
  <si>
    <t>18/03/1993</t>
  </si>
  <si>
    <t>1433006132</t>
  </si>
  <si>
    <t>Boussaad</t>
  </si>
  <si>
    <t>30/09/1993</t>
  </si>
  <si>
    <t>Archive les doublons - dettes</t>
  </si>
  <si>
    <r>
      <t xml:space="preserve">        </t>
    </r>
    <r>
      <rPr>
        <b/>
        <i/>
        <u/>
        <sz val="16"/>
        <rFont val="Arial"/>
        <family val="2"/>
      </rPr>
      <t>Session Normale</t>
    </r>
  </si>
  <si>
    <t>DEPARTEMENT DES SCIENCES SOCIALES</t>
  </si>
  <si>
    <r>
      <t xml:space="preserve">(Etudiants en 2ème Année Sciences Sociales - </t>
    </r>
    <r>
      <rPr>
        <b/>
        <i/>
        <sz val="12"/>
        <rFont val="Arial"/>
        <family val="2"/>
      </rPr>
      <t>Sociologie</t>
    </r>
    <r>
      <rPr>
        <i/>
        <sz val="12"/>
        <rFont val="Arial"/>
        <family val="2"/>
      </rPr>
      <t>)</t>
    </r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</si>
</sst>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i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i/>
      <u/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2"/>
      <name val="Simplified Arabic"/>
      <family val="1"/>
    </font>
    <font>
      <b/>
      <sz val="12"/>
      <name val="Simplified Arabic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80000"/>
      <name val="Times New Roman"/>
      <family val="1"/>
    </font>
    <font>
      <sz val="12"/>
      <color rgb="FF00B0F0"/>
      <name val="Times New Roman"/>
      <family val="1"/>
    </font>
    <font>
      <i/>
      <u/>
      <sz val="16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4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rgb="FFFF0000"/>
      <name val="Times New Roman"/>
      <family val="1"/>
    </font>
    <font>
      <sz val="16"/>
      <color theme="9" tint="-0.249977111117893"/>
      <name val="Arial"/>
      <family val="2"/>
    </font>
    <font>
      <sz val="11"/>
      <color rgb="FF00B0F0"/>
      <name val="Times New Roman"/>
      <family val="1"/>
    </font>
    <font>
      <i/>
      <sz val="12"/>
      <name val="Arial"/>
      <family val="2"/>
    </font>
    <font>
      <b/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151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4" fillId="0" borderId="0" xfId="0" applyFont="1"/>
    <xf numFmtId="0" fontId="5" fillId="0" borderId="0" xfId="0" applyFont="1"/>
    <xf numFmtId="0" fontId="2" fillId="0" borderId="0" xfId="0" applyFont="1" applyFill="1"/>
    <xf numFmtId="0" fontId="6" fillId="0" borderId="0" xfId="0" applyFont="1"/>
    <xf numFmtId="0" fontId="7" fillId="0" borderId="0" xfId="0" applyNumberFormat="1" applyFont="1" applyBorder="1" applyAlignment="1" applyProtection="1">
      <alignment horizontal="left"/>
      <protection locked="0"/>
    </xf>
    <xf numFmtId="0" fontId="8" fillId="0" borderId="0" xfId="0" applyNumberFormat="1" applyFont="1" applyBorder="1" applyAlignment="1" applyProtection="1">
      <alignment horizontal="left"/>
      <protection locked="0"/>
    </xf>
    <xf numFmtId="0" fontId="0" fillId="2" borderId="0" xfId="0" applyFill="1" applyBorder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/>
    <xf numFmtId="2" fontId="11" fillId="3" borderId="1" xfId="0" applyNumberFormat="1" applyFont="1" applyFill="1" applyBorder="1" applyProtection="1">
      <protection locked="0"/>
    </xf>
    <xf numFmtId="0" fontId="12" fillId="0" borderId="2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left"/>
      <protection locked="0"/>
    </xf>
    <xf numFmtId="0" fontId="11" fillId="2" borderId="1" xfId="0" applyNumberFormat="1" applyFont="1" applyFill="1" applyBorder="1" applyProtection="1">
      <protection locked="0"/>
    </xf>
    <xf numFmtId="2" fontId="11" fillId="2" borderId="1" xfId="0" applyNumberFormat="1" applyFont="1" applyFill="1" applyBorder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1" fillId="6" borderId="1" xfId="0" applyNumberFormat="1" applyFont="1" applyFill="1" applyBorder="1" applyAlignment="1" applyProtection="1">
      <alignment horizontal="left"/>
      <protection locked="0"/>
    </xf>
    <xf numFmtId="0" fontId="11" fillId="6" borderId="1" xfId="0" applyNumberFormat="1" applyFont="1" applyFill="1" applyBorder="1" applyProtection="1">
      <protection locked="0"/>
    </xf>
    <xf numFmtId="2" fontId="11" fillId="6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6" borderId="1" xfId="0" applyFont="1" applyFill="1" applyBorder="1"/>
    <xf numFmtId="0" fontId="13" fillId="7" borderId="1" xfId="0" applyNumberFormat="1" applyFont="1" applyFill="1" applyBorder="1" applyProtection="1">
      <protection locked="0"/>
    </xf>
    <xf numFmtId="0" fontId="13" fillId="7" borderId="1" xfId="0" applyNumberFormat="1" applyFont="1" applyFill="1" applyBorder="1" applyAlignment="1" applyProtection="1">
      <alignment vertical="top"/>
      <protection locked="0"/>
    </xf>
    <xf numFmtId="14" fontId="11" fillId="2" borderId="1" xfId="0" applyNumberFormat="1" applyFont="1" applyFill="1" applyBorder="1" applyAlignment="1" applyProtection="1">
      <alignment horizontal="left" vertical="top"/>
      <protection locked="0"/>
    </xf>
    <xf numFmtId="0" fontId="11" fillId="2" borderId="1" xfId="0" applyNumberFormat="1" applyFont="1" applyFill="1" applyBorder="1" applyAlignment="1" applyProtection="1">
      <alignment vertical="top"/>
      <protection locked="0"/>
    </xf>
    <xf numFmtId="0" fontId="13" fillId="7" borderId="1" xfId="0" applyNumberFormat="1" applyFont="1" applyFill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>
      <alignment horizontal="left" vertical="top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/>
    <xf numFmtId="0" fontId="14" fillId="0" borderId="1" xfId="0" applyFont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1" fontId="16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textRotation="90"/>
    </xf>
    <xf numFmtId="2" fontId="17" fillId="0" borderId="1" xfId="0" applyNumberFormat="1" applyFont="1" applyBorder="1" applyAlignment="1">
      <alignment horizontal="center" textRotation="90"/>
    </xf>
    <xf numFmtId="0" fontId="17" fillId="0" borderId="1" xfId="0" applyFont="1" applyFill="1" applyBorder="1" applyAlignment="1">
      <alignment horizontal="center" textRotation="90"/>
    </xf>
    <xf numFmtId="0" fontId="17" fillId="5" borderId="1" xfId="0" applyFont="1" applyFill="1" applyBorder="1" applyAlignment="1">
      <alignment horizontal="center" textRotation="90"/>
    </xf>
    <xf numFmtId="1" fontId="16" fillId="2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0" fontId="0" fillId="0" borderId="0" xfId="0" applyNumberFormat="1" applyBorder="1"/>
    <xf numFmtId="2" fontId="9" fillId="2" borderId="0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textRotation="90"/>
    </xf>
    <xf numFmtId="0" fontId="14" fillId="3" borderId="1" xfId="0" applyFont="1" applyFill="1" applyBorder="1" applyAlignment="1">
      <alignment horizontal="center" textRotation="90"/>
    </xf>
    <xf numFmtId="49" fontId="21" fillId="0" borderId="1" xfId="1" applyNumberFormat="1" applyFont="1" applyBorder="1" applyAlignment="1"/>
    <xf numFmtId="49" fontId="21" fillId="7" borderId="1" xfId="2" applyNumberFormat="1" applyFont="1" applyFill="1" applyBorder="1" applyAlignment="1"/>
    <xf numFmtId="2" fontId="22" fillId="2" borderId="1" xfId="0" applyNumberFormat="1" applyFont="1" applyFill="1" applyBorder="1"/>
    <xf numFmtId="2" fontId="22" fillId="2" borderId="1" xfId="0" applyNumberFormat="1" applyFont="1" applyFill="1" applyBorder="1" applyProtection="1">
      <protection locked="0"/>
    </xf>
    <xf numFmtId="2" fontId="11" fillId="2" borderId="1" xfId="0" applyNumberFormat="1" applyFont="1" applyFill="1" applyBorder="1" applyAlignment="1" applyProtection="1">
      <alignment horizontal="left"/>
      <protection locked="0"/>
    </xf>
    <xf numFmtId="2" fontId="11" fillId="2" borderId="1" xfId="0" applyNumberFormat="1" applyFont="1" applyFill="1" applyBorder="1"/>
    <xf numFmtId="2" fontId="10" fillId="0" borderId="1" xfId="0" applyNumberFormat="1" applyFont="1" applyBorder="1"/>
    <xf numFmtId="2" fontId="10" fillId="2" borderId="1" xfId="0" applyNumberFormat="1" applyFont="1" applyFill="1" applyBorder="1"/>
    <xf numFmtId="4" fontId="16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/>
      <protection locked="0"/>
    </xf>
    <xf numFmtId="2" fontId="22" fillId="2" borderId="2" xfId="0" applyNumberFormat="1" applyFont="1" applyFill="1" applyBorder="1" applyProtection="1">
      <protection locked="0"/>
    </xf>
    <xf numFmtId="2" fontId="22" fillId="0" borderId="1" xfId="0" applyNumberFormat="1" applyFont="1" applyBorder="1" applyAlignment="1" applyProtection="1">
      <alignment horizontal="center"/>
      <protection locked="0"/>
    </xf>
    <xf numFmtId="0" fontId="25" fillId="0" borderId="0" xfId="0" applyFont="1"/>
    <xf numFmtId="0" fontId="24" fillId="0" borderId="0" xfId="0" applyFont="1" applyBorder="1"/>
    <xf numFmtId="0" fontId="26" fillId="0" borderId="0" xfId="0" applyFont="1"/>
    <xf numFmtId="2" fontId="10" fillId="2" borderId="1" xfId="0" applyNumberFormat="1" applyFont="1" applyFill="1" applyBorder="1" applyProtection="1">
      <protection locked="0"/>
    </xf>
    <xf numFmtId="0" fontId="27" fillId="2" borderId="1" xfId="0" applyNumberFormat="1" applyFont="1" applyFill="1" applyBorder="1" applyProtection="1">
      <protection locked="0"/>
    </xf>
    <xf numFmtId="0" fontId="27" fillId="0" borderId="1" xfId="0" applyFont="1" applyBorder="1"/>
    <xf numFmtId="2" fontId="27" fillId="2" borderId="1" xfId="0" applyNumberFormat="1" applyFont="1" applyFill="1" applyBorder="1"/>
    <xf numFmtId="2" fontId="27" fillId="2" borderId="1" xfId="0" applyNumberFormat="1" applyFont="1" applyFill="1" applyBorder="1" applyProtection="1">
      <protection locked="0"/>
    </xf>
    <xf numFmtId="14" fontId="13" fillId="7" borderId="1" xfId="0" applyNumberFormat="1" applyFont="1" applyFill="1" applyBorder="1" applyAlignment="1" applyProtection="1">
      <alignment horizontal="left" vertical="top"/>
      <protection locked="0"/>
    </xf>
    <xf numFmtId="0" fontId="10" fillId="6" borderId="1" xfId="0" applyNumberFormat="1" applyFont="1" applyFill="1" applyBorder="1" applyProtection="1">
      <protection locked="0"/>
    </xf>
    <xf numFmtId="0" fontId="11" fillId="2" borderId="1" xfId="0" applyFont="1" applyFill="1" applyBorder="1"/>
    <xf numFmtId="0" fontId="17" fillId="0" borderId="1" xfId="0" applyFont="1" applyBorder="1" applyAlignment="1">
      <alignment horizontal="left" vertical="center"/>
    </xf>
    <xf numFmtId="1" fontId="16" fillId="2" borderId="0" xfId="0" applyNumberFormat="1" applyFont="1" applyFill="1" applyBorder="1"/>
    <xf numFmtId="0" fontId="17" fillId="2" borderId="0" xfId="0" applyFont="1" applyFill="1" applyBorder="1" applyAlignment="1">
      <alignment textRotation="90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7" fillId="2" borderId="3" xfId="0" applyFont="1" applyFill="1" applyBorder="1" applyAlignment="1">
      <alignment textRotation="90"/>
    </xf>
    <xf numFmtId="0" fontId="17" fillId="2" borderId="4" xfId="0" applyFont="1" applyFill="1" applyBorder="1" applyAlignment="1">
      <alignment textRotation="90"/>
    </xf>
    <xf numFmtId="0" fontId="17" fillId="2" borderId="4" xfId="0" applyFont="1" applyFill="1" applyBorder="1" applyAlignment="1">
      <alignment vertical="center" textRotation="90"/>
    </xf>
    <xf numFmtId="0" fontId="30" fillId="0" borderId="0" xfId="0" applyFont="1"/>
    <xf numFmtId="0" fontId="31" fillId="0" borderId="0" xfId="0" applyFont="1" applyBorder="1"/>
    <xf numFmtId="0" fontId="32" fillId="0" borderId="0" xfId="0" applyFont="1"/>
    <xf numFmtId="0" fontId="32" fillId="0" borderId="0" xfId="0" applyFont="1" applyBorder="1"/>
    <xf numFmtId="0" fontId="33" fillId="0" borderId="0" xfId="0" applyFont="1" applyBorder="1"/>
    <xf numFmtId="0" fontId="9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2" fontId="22" fillId="2" borderId="1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Border="1"/>
    <xf numFmtId="2" fontId="10" fillId="0" borderId="0" xfId="0" applyNumberFormat="1" applyFont="1" applyAlignment="1">
      <alignment horizontal="center"/>
    </xf>
    <xf numFmtId="0" fontId="35" fillId="2" borderId="1" xfId="0" applyFont="1" applyFill="1" applyBorder="1" applyAlignment="1">
      <alignment horizontal="center" textRotation="90"/>
    </xf>
    <xf numFmtId="2" fontId="10" fillId="0" borderId="1" xfId="0" applyNumberFormat="1" applyFont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vertical="center"/>
    </xf>
    <xf numFmtId="0" fontId="36" fillId="0" borderId="0" xfId="0" applyFont="1"/>
    <xf numFmtId="0" fontId="10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left"/>
      <protection locked="0"/>
    </xf>
    <xf numFmtId="0" fontId="34" fillId="7" borderId="0" xfId="0" applyFont="1" applyFill="1"/>
    <xf numFmtId="1" fontId="16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center" textRotation="90"/>
    </xf>
    <xf numFmtId="1" fontId="16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center" textRotation="90"/>
    </xf>
    <xf numFmtId="0" fontId="10" fillId="2" borderId="1" xfId="0" applyFont="1" applyFill="1" applyBorder="1" applyAlignment="1">
      <alignment horizontal="left"/>
    </xf>
    <xf numFmtId="4" fontId="16" fillId="0" borderId="2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0" fillId="2" borderId="0" xfId="0" applyNumberFormat="1" applyFont="1" applyFill="1"/>
    <xf numFmtId="0" fontId="17" fillId="2" borderId="0" xfId="0" applyFont="1" applyFill="1" applyAlignment="1">
      <alignment vertical="center" textRotation="90"/>
    </xf>
    <xf numFmtId="0" fontId="0" fillId="0" borderId="4" xfId="0" applyBorder="1"/>
    <xf numFmtId="0" fontId="34" fillId="2" borderId="0" xfId="0" applyFont="1" applyFill="1"/>
    <xf numFmtId="0" fontId="13" fillId="2" borderId="1" xfId="0" applyNumberFormat="1" applyFont="1" applyFill="1" applyBorder="1" applyAlignment="1" applyProtection="1">
      <alignment vertical="top"/>
      <protection locked="0"/>
    </xf>
    <xf numFmtId="0" fontId="13" fillId="2" borderId="1" xfId="0" applyNumberFormat="1" applyFont="1" applyFill="1" applyBorder="1" applyProtection="1">
      <protection locked="0"/>
    </xf>
    <xf numFmtId="0" fontId="13" fillId="2" borderId="1" xfId="0" applyNumberFormat="1" applyFont="1" applyFill="1" applyBorder="1" applyAlignment="1" applyProtection="1">
      <alignment horizontal="left" vertical="top"/>
      <protection locked="0"/>
    </xf>
    <xf numFmtId="14" fontId="11" fillId="2" borderId="1" xfId="0" applyNumberFormat="1" applyFont="1" applyFill="1" applyBorder="1" applyAlignment="1">
      <alignment horizontal="left" vertical="top"/>
    </xf>
    <xf numFmtId="0" fontId="0" fillId="0" borderId="1" xfId="0" applyBorder="1"/>
    <xf numFmtId="0" fontId="10" fillId="2" borderId="1" xfId="0" applyNumberFormat="1" applyFont="1" applyFill="1" applyBorder="1" applyAlignment="1" applyProtection="1">
      <alignment horizontal="left" vertical="top"/>
      <protection locked="0"/>
    </xf>
    <xf numFmtId="2" fontId="17" fillId="0" borderId="3" xfId="0" applyNumberFormat="1" applyFont="1" applyBorder="1" applyAlignment="1">
      <alignment horizontal="center" textRotation="90"/>
    </xf>
    <xf numFmtId="0" fontId="17" fillId="4" borderId="3" xfId="0" applyFont="1" applyFill="1" applyBorder="1" applyAlignment="1">
      <alignment horizontal="center" textRotation="90"/>
    </xf>
    <xf numFmtId="0" fontId="17" fillId="0" borderId="3" xfId="0" applyFont="1" applyFill="1" applyBorder="1" applyAlignment="1">
      <alignment horizontal="center" textRotation="90"/>
    </xf>
    <xf numFmtId="0" fontId="17" fillId="5" borderId="3" xfId="0" applyFont="1" applyFill="1" applyBorder="1" applyAlignment="1">
      <alignment horizontal="center" textRotation="90"/>
    </xf>
    <xf numFmtId="0" fontId="16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2" fontId="37" fillId="0" borderId="1" xfId="0" applyNumberFormat="1" applyFont="1" applyBorder="1" applyAlignment="1">
      <alignment horizontal="center" vertical="center"/>
    </xf>
    <xf numFmtId="0" fontId="38" fillId="0" borderId="0" xfId="0" applyFont="1"/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8" fillId="5" borderId="3" xfId="0" applyNumberFormat="1" applyFont="1" applyFill="1" applyBorder="1" applyAlignment="1">
      <alignment horizontal="center" textRotation="90"/>
    </xf>
    <xf numFmtId="1" fontId="18" fillId="5" borderId="2" xfId="0" applyNumberFormat="1" applyFont="1" applyFill="1" applyBorder="1" applyAlignment="1">
      <alignment horizontal="center" textRotation="90"/>
    </xf>
    <xf numFmtId="0" fontId="17" fillId="4" borderId="1" xfId="0" applyFont="1" applyFill="1" applyBorder="1" applyAlignment="1">
      <alignment horizontal="center" textRotation="90"/>
    </xf>
    <xf numFmtId="1" fontId="18" fillId="3" borderId="3" xfId="0" applyNumberFormat="1" applyFont="1" applyFill="1" applyBorder="1" applyAlignment="1">
      <alignment horizontal="center" textRotation="90"/>
    </xf>
    <xf numFmtId="1" fontId="18" fillId="3" borderId="2" xfId="0" applyNumberFormat="1" applyFont="1" applyFill="1" applyBorder="1" applyAlignment="1">
      <alignment horizontal="center" textRotation="90"/>
    </xf>
    <xf numFmtId="1" fontId="18" fillId="5" borderId="4" xfId="0" applyNumberFormat="1" applyFont="1" applyFill="1" applyBorder="1" applyAlignment="1">
      <alignment horizontal="center" textRotation="90"/>
    </xf>
    <xf numFmtId="1" fontId="18" fillId="3" borderId="4" xfId="0" applyNumberFormat="1" applyFont="1" applyFill="1" applyBorder="1" applyAlignment="1">
      <alignment horizontal="center" textRotation="90"/>
    </xf>
  </cellXfs>
  <cellStyles count="3">
    <cellStyle name="Normal" xfId="0" builtinId="0"/>
    <cellStyle name="Normal 2" xfId="1"/>
    <cellStyle name="Normal 3" xfId="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5"/>
  <sheetViews>
    <sheetView workbookViewId="0">
      <selection activeCell="C44" sqref="C44"/>
    </sheetView>
  </sheetViews>
  <sheetFormatPr baseColWidth="10" defaultColWidth="11.5703125" defaultRowHeight="15"/>
  <cols>
    <col min="1" max="1" width="4.7109375" style="6" customWidth="1"/>
    <col min="2" max="2" width="14.140625" style="6" customWidth="1"/>
    <col min="3" max="3" width="16.28515625" style="6" customWidth="1"/>
    <col min="4" max="4" width="15.5703125" style="6" customWidth="1"/>
    <col min="5" max="6" width="15.5703125" style="6" hidden="1" customWidth="1"/>
    <col min="7" max="10" width="6.7109375" style="6" customWidth="1"/>
    <col min="11" max="11" width="7.28515625" style="6" customWidth="1"/>
    <col min="12" max="40" width="6.7109375" style="6" customWidth="1"/>
    <col min="41" max="16384" width="11.5703125" style="6"/>
  </cols>
  <sheetData>
    <row r="1" spans="1:47" ht="20.25">
      <c r="A1" s="1" t="s">
        <v>0</v>
      </c>
      <c r="B1" s="1"/>
      <c r="C1" s="1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5"/>
      <c r="P1" s="4"/>
      <c r="Q1" s="4"/>
      <c r="R1" s="4"/>
      <c r="S1" s="4"/>
      <c r="T1" s="4"/>
      <c r="U1" s="4"/>
    </row>
    <row r="2" spans="1:47" ht="20.25">
      <c r="A2" s="1" t="s">
        <v>1</v>
      </c>
      <c r="B2" s="1"/>
      <c r="C2" s="1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5"/>
      <c r="P2" s="4"/>
      <c r="Q2" s="4"/>
      <c r="R2" s="4"/>
      <c r="S2" s="4"/>
      <c r="T2" s="4"/>
      <c r="U2" s="4"/>
    </row>
    <row r="3" spans="1:47" ht="20.25">
      <c r="A3" s="1" t="s">
        <v>2</v>
      </c>
      <c r="B3" s="1"/>
      <c r="C3" s="1"/>
      <c r="D3" s="2"/>
      <c r="E3" s="2"/>
      <c r="F3" s="2"/>
      <c r="G3" s="2"/>
      <c r="H3" s="2"/>
      <c r="I3" s="3"/>
      <c r="J3" s="3"/>
      <c r="K3" s="3"/>
      <c r="L3" s="3"/>
      <c r="M3" s="4"/>
      <c r="N3" s="4"/>
      <c r="O3" s="5"/>
      <c r="P3" s="4"/>
      <c r="Q3" s="4"/>
      <c r="R3" s="4"/>
      <c r="S3" s="4"/>
      <c r="T3" s="4"/>
      <c r="U3" s="4"/>
    </row>
    <row r="4" spans="1:47" ht="20.25">
      <c r="A4" s="1"/>
      <c r="B4" s="1"/>
      <c r="C4" s="1"/>
      <c r="D4" s="2"/>
      <c r="E4" s="2"/>
      <c r="F4" s="2"/>
      <c r="G4" s="2"/>
      <c r="H4" s="2"/>
      <c r="I4" s="3"/>
      <c r="J4" s="3"/>
      <c r="K4" s="3"/>
      <c r="L4" s="3"/>
      <c r="M4" s="4"/>
      <c r="N4" s="4"/>
      <c r="O4" s="5"/>
      <c r="P4" s="4"/>
      <c r="Q4" s="4"/>
      <c r="R4" s="4"/>
      <c r="S4" s="97" t="s">
        <v>540</v>
      </c>
      <c r="T4" s="97"/>
      <c r="U4" s="97"/>
      <c r="V4" s="98"/>
      <c r="W4" s="98"/>
      <c r="X4" s="98"/>
      <c r="Y4" s="98"/>
      <c r="AE4" s="105" t="s">
        <v>546</v>
      </c>
      <c r="AF4" s="105"/>
      <c r="AG4" s="105"/>
    </row>
    <row r="5" spans="1:47" ht="20.25">
      <c r="A5" s="3"/>
      <c r="B5" s="3"/>
      <c r="C5" s="3"/>
      <c r="D5" s="3"/>
      <c r="E5" s="3"/>
      <c r="F5" s="3"/>
      <c r="G5" s="3"/>
      <c r="H5" s="3"/>
      <c r="I5" s="7"/>
      <c r="J5" s="8"/>
      <c r="K5" s="8"/>
      <c r="L5" s="8"/>
      <c r="M5" s="8"/>
      <c r="N5" s="3"/>
      <c r="O5" s="3"/>
      <c r="P5" s="9"/>
      <c r="Q5" s="3"/>
      <c r="R5" s="4"/>
      <c r="S5"/>
      <c r="T5" s="99"/>
      <c r="U5" s="99" t="s">
        <v>542</v>
      </c>
      <c r="V5" s="100"/>
      <c r="W5" s="100"/>
      <c r="AL5" s="101" t="s">
        <v>539</v>
      </c>
      <c r="AM5" s="101"/>
      <c r="AN5" s="101"/>
    </row>
    <row r="6" spans="1:47" ht="20.25">
      <c r="A6" s="2" t="s">
        <v>543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5"/>
      <c r="P6" s="4"/>
      <c r="Q6" s="4"/>
      <c r="R6" s="4"/>
      <c r="S6" s="8"/>
      <c r="T6" s="8"/>
      <c r="U6" s="3"/>
      <c r="X6" s="79"/>
      <c r="AB6" s="79"/>
    </row>
    <row r="7" spans="1:47" ht="26.25" customHeigh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5"/>
      <c r="P7" s="4"/>
      <c r="Q7" s="4"/>
      <c r="R7" s="4"/>
      <c r="S7" s="2"/>
      <c r="T7" s="2"/>
      <c r="U7" s="2"/>
      <c r="AI7" s="6" t="s">
        <v>545</v>
      </c>
    </row>
    <row r="8" spans="1:47" s="13" customFormat="1" ht="18.75" customHeight="1">
      <c r="A8" s="6"/>
      <c r="B8" s="11"/>
      <c r="C8" s="12"/>
      <c r="D8" s="6"/>
      <c r="E8" s="6"/>
      <c r="F8" s="6"/>
      <c r="G8" s="42">
        <v>14</v>
      </c>
      <c r="H8" s="43">
        <v>2</v>
      </c>
      <c r="I8" s="43">
        <v>4</v>
      </c>
      <c r="J8" s="43">
        <v>4</v>
      </c>
      <c r="K8" s="43">
        <v>4</v>
      </c>
      <c r="L8" s="42">
        <v>6</v>
      </c>
      <c r="M8" s="43">
        <v>2</v>
      </c>
      <c r="N8" s="43">
        <v>4</v>
      </c>
      <c r="O8" s="42">
        <v>8</v>
      </c>
      <c r="P8" s="43">
        <v>2</v>
      </c>
      <c r="Q8" s="43">
        <v>2</v>
      </c>
      <c r="R8" s="43">
        <v>2</v>
      </c>
      <c r="S8" s="43">
        <v>2</v>
      </c>
      <c r="T8" s="42">
        <v>2</v>
      </c>
      <c r="U8" s="43">
        <v>2</v>
      </c>
      <c r="V8" s="37"/>
      <c r="W8" s="42">
        <v>14</v>
      </c>
      <c r="X8" s="44">
        <v>2</v>
      </c>
      <c r="Y8" s="44">
        <v>4</v>
      </c>
      <c r="Z8" s="44">
        <v>4</v>
      </c>
      <c r="AA8" s="44"/>
      <c r="AB8" s="44">
        <v>2</v>
      </c>
      <c r="AC8" s="44">
        <v>2</v>
      </c>
      <c r="AD8" s="42">
        <v>4</v>
      </c>
      <c r="AE8" s="44">
        <v>4</v>
      </c>
      <c r="AF8" s="42">
        <v>10</v>
      </c>
      <c r="AG8" s="44">
        <v>2</v>
      </c>
      <c r="AH8" s="44">
        <v>2</v>
      </c>
      <c r="AI8" s="44">
        <v>2</v>
      </c>
      <c r="AJ8" s="44">
        <v>4</v>
      </c>
      <c r="AK8" s="42">
        <v>2</v>
      </c>
      <c r="AL8" s="44">
        <v>2</v>
      </c>
      <c r="AM8" s="36"/>
      <c r="AN8" s="36"/>
      <c r="AO8" s="36"/>
    </row>
    <row r="9" spans="1:47" s="13" customFormat="1" ht="57.6" customHeight="1">
      <c r="A9" s="102" t="s">
        <v>5</v>
      </c>
      <c r="B9" s="44" t="s">
        <v>6</v>
      </c>
      <c r="C9" s="44" t="s">
        <v>7</v>
      </c>
      <c r="D9" s="103" t="s">
        <v>8</v>
      </c>
      <c r="E9" s="17" t="s">
        <v>472</v>
      </c>
      <c r="F9" s="17" t="s">
        <v>473</v>
      </c>
      <c r="G9" s="65" t="s">
        <v>9</v>
      </c>
      <c r="H9" s="64" t="s">
        <v>333</v>
      </c>
      <c r="I9" s="64" t="s">
        <v>334</v>
      </c>
      <c r="J9" s="64" t="s">
        <v>335</v>
      </c>
      <c r="K9" s="64" t="s">
        <v>336</v>
      </c>
      <c r="L9" s="65" t="s">
        <v>10</v>
      </c>
      <c r="M9" s="64" t="s">
        <v>337</v>
      </c>
      <c r="N9" s="64" t="s">
        <v>341</v>
      </c>
      <c r="O9" s="65" t="s">
        <v>11</v>
      </c>
      <c r="P9" s="64" t="s">
        <v>481</v>
      </c>
      <c r="Q9" s="64" t="s">
        <v>482</v>
      </c>
      <c r="R9" s="64" t="s">
        <v>483</v>
      </c>
      <c r="S9" s="64" t="s">
        <v>485</v>
      </c>
      <c r="T9" s="65" t="s">
        <v>12</v>
      </c>
      <c r="U9" s="64" t="s">
        <v>13</v>
      </c>
      <c r="V9" s="65" t="s">
        <v>14</v>
      </c>
      <c r="W9" s="65" t="s">
        <v>15</v>
      </c>
      <c r="X9" s="64" t="s">
        <v>338</v>
      </c>
      <c r="Y9" s="64" t="s">
        <v>339</v>
      </c>
      <c r="Z9" s="64" t="s">
        <v>340</v>
      </c>
      <c r="AA9" s="107" t="s">
        <v>544</v>
      </c>
      <c r="AB9" s="64" t="s">
        <v>474</v>
      </c>
      <c r="AC9" s="64" t="s">
        <v>475</v>
      </c>
      <c r="AD9" s="65" t="s">
        <v>16</v>
      </c>
      <c r="AE9" s="64" t="s">
        <v>342</v>
      </c>
      <c r="AF9" s="65" t="s">
        <v>17</v>
      </c>
      <c r="AG9" s="64" t="s">
        <v>489</v>
      </c>
      <c r="AH9" s="64" t="s">
        <v>486</v>
      </c>
      <c r="AI9" s="64" t="s">
        <v>487</v>
      </c>
      <c r="AJ9" s="64" t="s">
        <v>18</v>
      </c>
      <c r="AK9" s="65" t="s">
        <v>19</v>
      </c>
      <c r="AL9" s="64" t="s">
        <v>343</v>
      </c>
      <c r="AM9" s="65" t="s">
        <v>20</v>
      </c>
      <c r="AN9" s="65" t="s">
        <v>21</v>
      </c>
      <c r="AO9" s="65" t="s">
        <v>22</v>
      </c>
      <c r="AP9" s="41"/>
      <c r="AQ9" s="41"/>
      <c r="AR9" s="41"/>
      <c r="AS9" s="41"/>
      <c r="AT9" s="41"/>
      <c r="AU9" s="41"/>
    </row>
    <row r="10" spans="1:47" s="13" customFormat="1" ht="20.100000000000001" customHeight="1">
      <c r="A10" s="18">
        <v>1</v>
      </c>
      <c r="B10" s="19" t="s">
        <v>24</v>
      </c>
      <c r="C10" s="20" t="s">
        <v>25</v>
      </c>
      <c r="D10" s="21" t="s">
        <v>26</v>
      </c>
      <c r="E10" s="30" t="s">
        <v>346</v>
      </c>
      <c r="F10" s="29" t="s">
        <v>347</v>
      </c>
      <c r="G10" s="38">
        <f t="shared" ref="G10:G40" si="0">((H10*2)+(I10*4)+(J10*4)+(K10*4))/14</f>
        <v>4.2857142857142856</v>
      </c>
      <c r="H10" s="75"/>
      <c r="I10" s="75">
        <v>10</v>
      </c>
      <c r="J10" s="77">
        <v>5</v>
      </c>
      <c r="K10" s="75"/>
      <c r="L10" s="39">
        <f t="shared" ref="L10:L40" si="1">((M10*2)+(N10*4))/6</f>
        <v>7.333333333333333</v>
      </c>
      <c r="M10" s="72"/>
      <c r="N10" s="72">
        <v>11</v>
      </c>
      <c r="O10" s="39">
        <f>(P10+Q10+R10+S10)/4</f>
        <v>7.625</v>
      </c>
      <c r="P10" s="72"/>
      <c r="Q10" s="72">
        <v>10.5</v>
      </c>
      <c r="R10" s="72">
        <v>10</v>
      </c>
      <c r="S10" s="72">
        <v>10</v>
      </c>
      <c r="T10" s="39">
        <f t="shared" ref="T10:T40" si="2">U10</f>
        <v>15.5</v>
      </c>
      <c r="U10" s="72">
        <v>15.5</v>
      </c>
      <c r="V10" s="39">
        <f t="shared" ref="V10:V41" si="3">((G10*14)+(L10*6)+(O10*8)+(T10*2))/30</f>
        <v>6.5333333333333332</v>
      </c>
      <c r="W10" s="39">
        <f>((X10*2)+(Y10*4)+(Z10*4)+(AB10*2)+(AC10*2))/14</f>
        <v>10.357142857142858</v>
      </c>
      <c r="X10" s="72">
        <v>9.5</v>
      </c>
      <c r="Y10" s="72">
        <v>12</v>
      </c>
      <c r="Z10" s="72">
        <v>10</v>
      </c>
      <c r="AA10" s="72">
        <f>(Y10+Z10)/2</f>
        <v>11</v>
      </c>
      <c r="AB10" s="72">
        <v>8</v>
      </c>
      <c r="AC10" s="72">
        <v>11</v>
      </c>
      <c r="AD10" s="39">
        <f t="shared" ref="AD10:AD40" si="4">AE10</f>
        <v>8.66</v>
      </c>
      <c r="AE10" s="72">
        <v>8.66</v>
      </c>
      <c r="AF10" s="39">
        <f>((AG10*2)+(AH10*2)+(AI10*2)+(AJ10*4))/10</f>
        <v>9.8000000000000007</v>
      </c>
      <c r="AG10" s="72">
        <v>7.5</v>
      </c>
      <c r="AH10" s="72">
        <v>14</v>
      </c>
      <c r="AI10" s="72">
        <v>6.5</v>
      </c>
      <c r="AJ10" s="72">
        <v>10.5</v>
      </c>
      <c r="AK10" s="16">
        <f t="shared" ref="AK10:AK40" si="5">AL10</f>
        <v>12.66</v>
      </c>
      <c r="AL10" s="72">
        <v>12.66</v>
      </c>
      <c r="AM10" s="39">
        <f t="shared" ref="AM10:AM41" si="6">((W10*14)+(AD10*4)+(AF10*10)+(AK10*2))/30</f>
        <v>10.098666666666666</v>
      </c>
      <c r="AN10" s="39">
        <f t="shared" ref="AN10:AN41" si="7">ROUNDUP((V10+AM10)/2,2)</f>
        <v>8.32</v>
      </c>
      <c r="AO10" s="23" t="str">
        <f>IF(AN10&gt;9.99,"Admis(e)","Ajourné(e)" )</f>
        <v>Ajourné(e)</v>
      </c>
    </row>
    <row r="11" spans="1:47" s="13" customFormat="1" ht="20.100000000000001" customHeight="1">
      <c r="A11" s="18">
        <v>2</v>
      </c>
      <c r="B11" s="19" t="s">
        <v>31</v>
      </c>
      <c r="C11" s="20" t="s">
        <v>32</v>
      </c>
      <c r="D11" s="21" t="s">
        <v>33</v>
      </c>
      <c r="E11" s="30" t="s">
        <v>349</v>
      </c>
      <c r="F11" s="29" t="s">
        <v>350</v>
      </c>
      <c r="G11" s="38">
        <f t="shared" si="0"/>
        <v>6.6657142857142855</v>
      </c>
      <c r="H11" s="21"/>
      <c r="I11" s="21">
        <v>10</v>
      </c>
      <c r="J11" s="21">
        <v>13.33</v>
      </c>
      <c r="K11" s="70"/>
      <c r="L11" s="39">
        <f t="shared" si="1"/>
        <v>10.94</v>
      </c>
      <c r="M11" s="73">
        <v>11.5</v>
      </c>
      <c r="N11" s="73">
        <v>10.66</v>
      </c>
      <c r="O11" s="39">
        <f t="shared" ref="O11:O72" si="8">(P11+Q11+R11+S11)/4</f>
        <v>2.75</v>
      </c>
      <c r="P11" s="73"/>
      <c r="Q11" s="73">
        <v>11</v>
      </c>
      <c r="R11" s="73"/>
      <c r="S11" s="73"/>
      <c r="T11" s="39">
        <f t="shared" si="2"/>
        <v>11</v>
      </c>
      <c r="U11" s="73">
        <v>11</v>
      </c>
      <c r="V11" s="39">
        <f t="shared" si="3"/>
        <v>6.7653333333333325</v>
      </c>
      <c r="W11" s="39">
        <f t="shared" ref="W11:W40" si="9">((X11*2)+(Y11*4)+(Z11*4)+(AB11*2)+(AC11*2))/14</f>
        <v>5.7142857142857144</v>
      </c>
      <c r="X11" s="73"/>
      <c r="Y11" s="73">
        <v>10</v>
      </c>
      <c r="Z11" s="73">
        <v>10</v>
      </c>
      <c r="AA11" s="72">
        <f t="shared" ref="AA11:AA72" si="10">(Y11+Z11)/2</f>
        <v>10</v>
      </c>
      <c r="AB11" s="73"/>
      <c r="AC11" s="73"/>
      <c r="AD11" s="39">
        <f t="shared" si="4"/>
        <v>0</v>
      </c>
      <c r="AE11" s="73"/>
      <c r="AF11" s="39">
        <f t="shared" ref="AF11:AF72" si="11">((AG11*2)+(AH11*2)+(AI11*2)+(AJ11*4))/10</f>
        <v>10.3</v>
      </c>
      <c r="AG11" s="73">
        <v>15</v>
      </c>
      <c r="AH11" s="73">
        <v>10.5</v>
      </c>
      <c r="AI11" s="73">
        <v>4</v>
      </c>
      <c r="AJ11" s="73">
        <v>11</v>
      </c>
      <c r="AK11" s="39">
        <f t="shared" si="5"/>
        <v>13.33</v>
      </c>
      <c r="AL11" s="73">
        <v>13.33</v>
      </c>
      <c r="AM11" s="39">
        <f t="shared" si="6"/>
        <v>6.9886666666666661</v>
      </c>
      <c r="AN11" s="39">
        <f t="shared" si="7"/>
        <v>6.88</v>
      </c>
      <c r="AO11" s="23" t="str">
        <f t="shared" ref="AO11:AO69" si="12">IF(AN11&gt;9.99,"Admis(e)","Ajourné(e)" )</f>
        <v>Ajourné(e)</v>
      </c>
    </row>
    <row r="12" spans="1:47" s="13" customFormat="1" ht="20.100000000000001" customHeight="1">
      <c r="A12" s="18">
        <v>3</v>
      </c>
      <c r="B12" s="19" t="s">
        <v>34</v>
      </c>
      <c r="C12" s="20" t="s">
        <v>35</v>
      </c>
      <c r="D12" s="21" t="s">
        <v>36</v>
      </c>
      <c r="E12" s="30" t="s">
        <v>351</v>
      </c>
      <c r="F12" s="29" t="s">
        <v>352</v>
      </c>
      <c r="G12" s="38">
        <f t="shared" si="0"/>
        <v>6.0942857142857134</v>
      </c>
      <c r="H12" s="21"/>
      <c r="I12" s="21">
        <v>10.5</v>
      </c>
      <c r="J12" s="21">
        <v>10.83</v>
      </c>
      <c r="K12" s="70"/>
      <c r="L12" s="39">
        <f t="shared" si="1"/>
        <v>6.8866666666666667</v>
      </c>
      <c r="M12" s="73"/>
      <c r="N12" s="73">
        <v>10.33</v>
      </c>
      <c r="O12" s="39">
        <f t="shared" si="8"/>
        <v>5.5</v>
      </c>
      <c r="P12" s="73"/>
      <c r="Q12" s="73"/>
      <c r="R12" s="73">
        <v>11</v>
      </c>
      <c r="S12" s="73">
        <v>11</v>
      </c>
      <c r="T12" s="39">
        <f t="shared" si="2"/>
        <v>10</v>
      </c>
      <c r="U12" s="73">
        <v>10</v>
      </c>
      <c r="V12" s="39">
        <f t="shared" si="3"/>
        <v>6.3546666666666658</v>
      </c>
      <c r="W12" s="39">
        <f t="shared" si="9"/>
        <v>6.5714285714285712</v>
      </c>
      <c r="X12" s="73"/>
      <c r="Y12" s="73">
        <v>11</v>
      </c>
      <c r="Z12" s="73"/>
      <c r="AA12" s="72">
        <f t="shared" si="10"/>
        <v>5.5</v>
      </c>
      <c r="AB12" s="73">
        <v>13</v>
      </c>
      <c r="AC12" s="73">
        <v>11</v>
      </c>
      <c r="AD12" s="39">
        <f t="shared" si="4"/>
        <v>0</v>
      </c>
      <c r="AE12" s="73"/>
      <c r="AF12" s="39">
        <f t="shared" si="11"/>
        <v>8.1999999999999993</v>
      </c>
      <c r="AG12" s="73">
        <v>10</v>
      </c>
      <c r="AH12" s="73">
        <v>10</v>
      </c>
      <c r="AI12" s="73"/>
      <c r="AJ12" s="73">
        <v>10.5</v>
      </c>
      <c r="AK12" s="39">
        <f t="shared" si="5"/>
        <v>14.33</v>
      </c>
      <c r="AL12" s="73">
        <v>14.33</v>
      </c>
      <c r="AM12" s="39">
        <f t="shared" si="6"/>
        <v>6.7553333333333336</v>
      </c>
      <c r="AN12" s="39">
        <f t="shared" si="7"/>
        <v>6.56</v>
      </c>
      <c r="AO12" s="23" t="str">
        <f t="shared" si="12"/>
        <v>Ajourné(e)</v>
      </c>
    </row>
    <row r="13" spans="1:47" s="13" customFormat="1" ht="20.100000000000001" customHeight="1">
      <c r="A13" s="18">
        <v>4</v>
      </c>
      <c r="B13" s="19" t="s">
        <v>37</v>
      </c>
      <c r="C13" s="20" t="s">
        <v>38</v>
      </c>
      <c r="D13" s="21" t="s">
        <v>39</v>
      </c>
      <c r="E13" s="30" t="s">
        <v>353</v>
      </c>
      <c r="F13" s="29" t="s">
        <v>354</v>
      </c>
      <c r="G13" s="38">
        <f t="shared" si="0"/>
        <v>6.1914285714285722</v>
      </c>
      <c r="H13" s="76">
        <v>2</v>
      </c>
      <c r="I13" s="21">
        <v>10.67</v>
      </c>
      <c r="J13" s="21">
        <v>10</v>
      </c>
      <c r="K13" s="70"/>
      <c r="L13" s="39">
        <f t="shared" si="1"/>
        <v>0</v>
      </c>
      <c r="M13" s="73"/>
      <c r="N13" s="68">
        <v>0</v>
      </c>
      <c r="O13" s="39">
        <f t="shared" si="8"/>
        <v>8.1675000000000004</v>
      </c>
      <c r="P13" s="73">
        <v>10.67</v>
      </c>
      <c r="Q13" s="73"/>
      <c r="R13" s="73">
        <v>11</v>
      </c>
      <c r="S13" s="73">
        <v>11</v>
      </c>
      <c r="T13" s="39">
        <f t="shared" si="2"/>
        <v>13.83</v>
      </c>
      <c r="U13" s="73">
        <v>13.83</v>
      </c>
      <c r="V13" s="39">
        <f t="shared" si="3"/>
        <v>5.9893333333333336</v>
      </c>
      <c r="W13" s="39">
        <f t="shared" si="9"/>
        <v>9.9028571428571421</v>
      </c>
      <c r="X13" s="73">
        <v>6.33</v>
      </c>
      <c r="Y13" s="73">
        <v>11</v>
      </c>
      <c r="Z13" s="73">
        <v>10.33</v>
      </c>
      <c r="AA13" s="72">
        <f t="shared" si="10"/>
        <v>10.664999999999999</v>
      </c>
      <c r="AB13" s="73">
        <v>9.5</v>
      </c>
      <c r="AC13" s="73">
        <v>10.83</v>
      </c>
      <c r="AD13" s="39">
        <f t="shared" si="4"/>
        <v>7.5</v>
      </c>
      <c r="AE13" s="73">
        <v>7.5</v>
      </c>
      <c r="AF13" s="39">
        <f t="shared" si="11"/>
        <v>12.3</v>
      </c>
      <c r="AG13" s="73">
        <v>7</v>
      </c>
      <c r="AH13" s="73">
        <v>15</v>
      </c>
      <c r="AI13" s="73">
        <v>13.5</v>
      </c>
      <c r="AJ13" s="73">
        <v>13</v>
      </c>
      <c r="AK13" s="39">
        <f t="shared" si="5"/>
        <v>14</v>
      </c>
      <c r="AL13" s="73">
        <v>14</v>
      </c>
      <c r="AM13" s="39">
        <f t="shared" si="6"/>
        <v>10.654666666666666</v>
      </c>
      <c r="AN13" s="39">
        <f t="shared" si="7"/>
        <v>8.33</v>
      </c>
      <c r="AO13" s="23" t="str">
        <f t="shared" si="12"/>
        <v>Ajourné(e)</v>
      </c>
    </row>
    <row r="14" spans="1:47" s="13" customFormat="1" ht="20.100000000000001" customHeight="1">
      <c r="A14" s="18">
        <v>5</v>
      </c>
      <c r="B14" s="19" t="s">
        <v>40</v>
      </c>
      <c r="C14" s="20" t="s">
        <v>41</v>
      </c>
      <c r="D14" s="21" t="s">
        <v>42</v>
      </c>
      <c r="E14" s="30" t="s">
        <v>355</v>
      </c>
      <c r="F14" s="29" t="s">
        <v>356</v>
      </c>
      <c r="G14" s="38">
        <f t="shared" si="0"/>
        <v>6.6657142857142855</v>
      </c>
      <c r="H14" s="69">
        <v>2</v>
      </c>
      <c r="I14" s="69">
        <v>2</v>
      </c>
      <c r="J14" s="21">
        <v>10.33</v>
      </c>
      <c r="K14" s="70">
        <v>10</v>
      </c>
      <c r="L14" s="39">
        <f t="shared" si="1"/>
        <v>5.14</v>
      </c>
      <c r="M14" s="73">
        <v>11.42</v>
      </c>
      <c r="N14" s="68">
        <v>2</v>
      </c>
      <c r="O14" s="39">
        <f t="shared" si="8"/>
        <v>7.75</v>
      </c>
      <c r="P14" s="73"/>
      <c r="Q14" s="73">
        <v>13</v>
      </c>
      <c r="R14" s="68">
        <v>8</v>
      </c>
      <c r="S14" s="73">
        <v>10</v>
      </c>
      <c r="T14" s="39">
        <f t="shared" si="2"/>
        <v>12.75</v>
      </c>
      <c r="U14" s="73">
        <v>12.75</v>
      </c>
      <c r="V14" s="39">
        <f t="shared" si="3"/>
        <v>7.0553333333333335</v>
      </c>
      <c r="W14" s="39">
        <f t="shared" si="9"/>
        <v>9.6785714285714288</v>
      </c>
      <c r="X14" s="73">
        <v>5</v>
      </c>
      <c r="Y14" s="73">
        <v>8.33</v>
      </c>
      <c r="Z14" s="73">
        <v>12.67</v>
      </c>
      <c r="AA14" s="72">
        <f t="shared" si="10"/>
        <v>10.5</v>
      </c>
      <c r="AB14" s="73">
        <v>10.5</v>
      </c>
      <c r="AC14" s="73">
        <v>10.25</v>
      </c>
      <c r="AD14" s="39">
        <f t="shared" si="4"/>
        <v>5</v>
      </c>
      <c r="AE14" s="73">
        <v>5</v>
      </c>
      <c r="AF14" s="39">
        <f t="shared" si="11"/>
        <v>12.4</v>
      </c>
      <c r="AG14" s="73">
        <v>7</v>
      </c>
      <c r="AH14" s="73">
        <v>12.5</v>
      </c>
      <c r="AI14" s="73">
        <v>15.5</v>
      </c>
      <c r="AJ14" s="73">
        <v>13.5</v>
      </c>
      <c r="AK14" s="39">
        <f t="shared" si="5"/>
        <v>13.25</v>
      </c>
      <c r="AL14" s="73">
        <v>13.25</v>
      </c>
      <c r="AM14" s="39">
        <f t="shared" si="6"/>
        <v>10.199999999999999</v>
      </c>
      <c r="AN14" s="39">
        <f t="shared" si="7"/>
        <v>8.629999999999999</v>
      </c>
      <c r="AO14" s="23" t="str">
        <f t="shared" si="12"/>
        <v>Ajourné(e)</v>
      </c>
    </row>
    <row r="15" spans="1:47" s="13" customFormat="1" ht="20.100000000000001" customHeight="1">
      <c r="A15" s="18">
        <v>6</v>
      </c>
      <c r="B15" s="19">
        <v>1333008633</v>
      </c>
      <c r="C15" s="20" t="s">
        <v>530</v>
      </c>
      <c r="D15" s="21" t="s">
        <v>531</v>
      </c>
      <c r="E15" s="86">
        <v>34326</v>
      </c>
      <c r="F15" s="29" t="s">
        <v>352</v>
      </c>
      <c r="G15" s="38">
        <f t="shared" si="0"/>
        <v>8.7628571428571433</v>
      </c>
      <c r="H15" s="69"/>
      <c r="I15" s="81">
        <v>10.5</v>
      </c>
      <c r="J15" s="69">
        <v>10</v>
      </c>
      <c r="K15" s="70">
        <v>10.17</v>
      </c>
      <c r="L15" s="39">
        <f t="shared" si="1"/>
        <v>4.166666666666667</v>
      </c>
      <c r="M15" s="73">
        <v>12.5</v>
      </c>
      <c r="N15" s="68"/>
      <c r="O15" s="39">
        <f t="shared" si="8"/>
        <v>10.125</v>
      </c>
      <c r="P15" s="73">
        <v>11.5</v>
      </c>
      <c r="Q15" s="73">
        <v>7</v>
      </c>
      <c r="R15" s="73">
        <v>12</v>
      </c>
      <c r="S15" s="73">
        <v>10</v>
      </c>
      <c r="T15" s="39">
        <f t="shared" si="2"/>
        <v>11.63</v>
      </c>
      <c r="U15" s="73">
        <v>11.63</v>
      </c>
      <c r="V15" s="39">
        <f t="shared" si="3"/>
        <v>8.3979999999999997</v>
      </c>
      <c r="W15" s="39">
        <f t="shared" si="9"/>
        <v>7.1542857142857139</v>
      </c>
      <c r="X15" s="68">
        <v>8</v>
      </c>
      <c r="Y15" s="68">
        <v>5.5</v>
      </c>
      <c r="Z15" s="68">
        <v>5.5</v>
      </c>
      <c r="AA15" s="72">
        <f t="shared" si="10"/>
        <v>5.5</v>
      </c>
      <c r="AB15" s="68">
        <v>10</v>
      </c>
      <c r="AC15" s="73">
        <v>10.08</v>
      </c>
      <c r="AD15" s="39">
        <f t="shared" si="4"/>
        <v>10</v>
      </c>
      <c r="AE15" s="73">
        <v>10</v>
      </c>
      <c r="AF15" s="39">
        <f t="shared" si="11"/>
        <v>7</v>
      </c>
      <c r="AG15" s="73"/>
      <c r="AH15" s="73"/>
      <c r="AI15" s="68">
        <v>6</v>
      </c>
      <c r="AJ15" s="73">
        <v>14.5</v>
      </c>
      <c r="AK15" s="39">
        <f t="shared" si="5"/>
        <v>14.5</v>
      </c>
      <c r="AL15" s="73">
        <v>14.5</v>
      </c>
      <c r="AM15" s="39">
        <f t="shared" si="6"/>
        <v>7.9719999999999995</v>
      </c>
      <c r="AN15" s="39">
        <f t="shared" si="7"/>
        <v>8.19</v>
      </c>
      <c r="AO15" s="23" t="str">
        <f t="shared" si="12"/>
        <v>Ajourné(e)</v>
      </c>
    </row>
    <row r="16" spans="1:47" s="13" customFormat="1" ht="20.100000000000001" customHeight="1">
      <c r="A16" s="18">
        <v>7</v>
      </c>
      <c r="B16" s="19">
        <v>123012187</v>
      </c>
      <c r="C16" s="20" t="s">
        <v>533</v>
      </c>
      <c r="D16" s="21" t="s">
        <v>534</v>
      </c>
      <c r="E16" s="86">
        <v>33606</v>
      </c>
      <c r="F16" s="29" t="s">
        <v>537</v>
      </c>
      <c r="G16" s="38">
        <f t="shared" si="0"/>
        <v>3.4285714285714284</v>
      </c>
      <c r="H16" s="69"/>
      <c r="I16" s="81">
        <v>12</v>
      </c>
      <c r="J16" s="69"/>
      <c r="K16" s="70"/>
      <c r="L16" s="39">
        <f t="shared" si="1"/>
        <v>10.553333333333333</v>
      </c>
      <c r="M16" s="73">
        <v>9</v>
      </c>
      <c r="N16" s="73">
        <v>11.33</v>
      </c>
      <c r="O16" s="39">
        <f t="shared" si="8"/>
        <v>7.75</v>
      </c>
      <c r="P16" s="73"/>
      <c r="Q16" s="73">
        <v>10</v>
      </c>
      <c r="R16" s="73">
        <v>10</v>
      </c>
      <c r="S16" s="73">
        <v>11</v>
      </c>
      <c r="T16" s="39">
        <f t="shared" si="2"/>
        <v>11.5</v>
      </c>
      <c r="U16" s="73">
        <v>11.5</v>
      </c>
      <c r="V16" s="39">
        <f t="shared" si="3"/>
        <v>6.5439999999999996</v>
      </c>
      <c r="W16" s="39">
        <f t="shared" si="9"/>
        <v>9.7142857142857135</v>
      </c>
      <c r="X16" s="73">
        <v>9</v>
      </c>
      <c r="Y16" s="73">
        <v>11</v>
      </c>
      <c r="Z16" s="73">
        <v>7</v>
      </c>
      <c r="AA16" s="72">
        <f t="shared" si="10"/>
        <v>9</v>
      </c>
      <c r="AB16" s="73">
        <v>8</v>
      </c>
      <c r="AC16" s="73">
        <v>15</v>
      </c>
      <c r="AD16" s="39">
        <f t="shared" si="4"/>
        <v>8</v>
      </c>
      <c r="AE16" s="73">
        <v>8</v>
      </c>
      <c r="AF16" s="39">
        <f t="shared" si="11"/>
        <v>11.5</v>
      </c>
      <c r="AG16" s="73">
        <v>15.5</v>
      </c>
      <c r="AH16" s="73">
        <v>14</v>
      </c>
      <c r="AI16" s="73">
        <v>8</v>
      </c>
      <c r="AJ16" s="73">
        <v>10</v>
      </c>
      <c r="AK16" s="39">
        <f t="shared" si="5"/>
        <v>10.5</v>
      </c>
      <c r="AL16" s="73">
        <v>10.5</v>
      </c>
      <c r="AM16" s="39">
        <f t="shared" si="6"/>
        <v>10.133333333333333</v>
      </c>
      <c r="AN16" s="39">
        <f t="shared" si="7"/>
        <v>8.34</v>
      </c>
      <c r="AO16" s="23" t="str">
        <f t="shared" si="12"/>
        <v>Ajourné(e)</v>
      </c>
    </row>
    <row r="17" spans="1:41" s="13" customFormat="1" ht="20.100000000000001" customHeight="1">
      <c r="A17" s="18">
        <v>8</v>
      </c>
      <c r="B17" s="19" t="s">
        <v>43</v>
      </c>
      <c r="C17" s="20" t="s">
        <v>44</v>
      </c>
      <c r="D17" s="21" t="s">
        <v>45</v>
      </c>
      <c r="E17" s="30" t="s">
        <v>357</v>
      </c>
      <c r="F17" s="29" t="s">
        <v>354</v>
      </c>
      <c r="G17" s="38">
        <f t="shared" si="0"/>
        <v>5.3342857142857145</v>
      </c>
      <c r="H17" s="21"/>
      <c r="I17" s="21">
        <v>12.67</v>
      </c>
      <c r="J17" s="69">
        <v>6</v>
      </c>
      <c r="K17" s="70"/>
      <c r="L17" s="39">
        <f t="shared" si="1"/>
        <v>3.4433333333333334</v>
      </c>
      <c r="M17" s="73">
        <v>10.33</v>
      </c>
      <c r="N17" s="68">
        <v>0</v>
      </c>
      <c r="O17" s="39">
        <f t="shared" si="8"/>
        <v>11.0825</v>
      </c>
      <c r="P17" s="73">
        <v>13.33</v>
      </c>
      <c r="Q17" s="73">
        <v>10</v>
      </c>
      <c r="R17" s="73">
        <v>11</v>
      </c>
      <c r="S17" s="73">
        <v>10</v>
      </c>
      <c r="T17" s="39">
        <f t="shared" si="2"/>
        <v>14.75</v>
      </c>
      <c r="U17" s="73">
        <v>14.75</v>
      </c>
      <c r="V17" s="39">
        <f t="shared" si="3"/>
        <v>7.1166666666666663</v>
      </c>
      <c r="W17" s="39">
        <f t="shared" si="9"/>
        <v>0</v>
      </c>
      <c r="X17" s="73"/>
      <c r="Y17" s="73"/>
      <c r="Z17" s="73"/>
      <c r="AA17" s="72">
        <f t="shared" si="10"/>
        <v>0</v>
      </c>
      <c r="AB17" s="73"/>
      <c r="AC17" s="73"/>
      <c r="AD17" s="39">
        <f t="shared" si="4"/>
        <v>0</v>
      </c>
      <c r="AE17" s="73"/>
      <c r="AF17" s="39">
        <f t="shared" si="11"/>
        <v>12.166</v>
      </c>
      <c r="AG17" s="73">
        <v>15.33</v>
      </c>
      <c r="AH17" s="73">
        <v>15</v>
      </c>
      <c r="AI17" s="73">
        <v>5.5</v>
      </c>
      <c r="AJ17" s="73">
        <v>12.5</v>
      </c>
      <c r="AK17" s="39">
        <f t="shared" si="5"/>
        <v>14</v>
      </c>
      <c r="AL17" s="73">
        <v>14</v>
      </c>
      <c r="AM17" s="39">
        <f t="shared" si="6"/>
        <v>4.9886666666666661</v>
      </c>
      <c r="AN17" s="39">
        <f t="shared" si="7"/>
        <v>6.06</v>
      </c>
      <c r="AO17" s="23" t="str">
        <f t="shared" si="12"/>
        <v>Ajourné(e)</v>
      </c>
    </row>
    <row r="18" spans="1:41" s="13" customFormat="1" ht="20.100000000000001" customHeight="1">
      <c r="A18" s="18">
        <v>9</v>
      </c>
      <c r="B18" s="19" t="s">
        <v>48</v>
      </c>
      <c r="C18" s="20" t="s">
        <v>49</v>
      </c>
      <c r="D18" s="21" t="s">
        <v>50</v>
      </c>
      <c r="E18" s="30" t="s">
        <v>358</v>
      </c>
      <c r="F18" s="29" t="s">
        <v>359</v>
      </c>
      <c r="G18" s="38">
        <f t="shared" si="0"/>
        <v>10.188571428571427</v>
      </c>
      <c r="H18" s="69">
        <v>3</v>
      </c>
      <c r="I18" s="21">
        <v>10</v>
      </c>
      <c r="J18" s="21">
        <v>12.66</v>
      </c>
      <c r="K18" s="70">
        <v>11.5</v>
      </c>
      <c r="L18" s="39">
        <f t="shared" si="1"/>
        <v>6.666666666666667</v>
      </c>
      <c r="M18" s="73">
        <v>10</v>
      </c>
      <c r="N18" s="68">
        <v>5</v>
      </c>
      <c r="O18" s="39">
        <f t="shared" si="8"/>
        <v>10.375</v>
      </c>
      <c r="P18" s="73">
        <v>10</v>
      </c>
      <c r="Q18" s="68">
        <v>10</v>
      </c>
      <c r="R18" s="68">
        <v>10.5</v>
      </c>
      <c r="S18" s="73">
        <v>11</v>
      </c>
      <c r="T18" s="39">
        <f t="shared" si="2"/>
        <v>11</v>
      </c>
      <c r="U18" s="73">
        <v>11</v>
      </c>
      <c r="V18" s="39">
        <f t="shared" si="3"/>
        <v>9.5879999999999992</v>
      </c>
      <c r="W18" s="39">
        <f t="shared" si="9"/>
        <v>9.1171428571428574</v>
      </c>
      <c r="X18" s="73">
        <v>13</v>
      </c>
      <c r="Y18" s="73">
        <v>11.16</v>
      </c>
      <c r="Z18" s="68">
        <v>3</v>
      </c>
      <c r="AA18" s="72">
        <f t="shared" si="10"/>
        <v>7.08</v>
      </c>
      <c r="AB18" s="73">
        <v>12.5</v>
      </c>
      <c r="AC18" s="73">
        <v>10</v>
      </c>
      <c r="AD18" s="39">
        <f t="shared" si="4"/>
        <v>0</v>
      </c>
      <c r="AE18" s="73"/>
      <c r="AF18" s="39">
        <f t="shared" si="11"/>
        <v>8.6</v>
      </c>
      <c r="AG18" s="73"/>
      <c r="AH18" s="73">
        <v>10</v>
      </c>
      <c r="AI18" s="68">
        <v>5</v>
      </c>
      <c r="AJ18" s="73">
        <v>14</v>
      </c>
      <c r="AK18" s="39">
        <f t="shared" si="5"/>
        <v>12.5</v>
      </c>
      <c r="AL18" s="73">
        <v>12.5</v>
      </c>
      <c r="AM18" s="39">
        <f t="shared" si="6"/>
        <v>7.9546666666666663</v>
      </c>
      <c r="AN18" s="39">
        <f t="shared" si="7"/>
        <v>8.7799999999999994</v>
      </c>
      <c r="AO18" s="23" t="str">
        <f t="shared" si="12"/>
        <v>Ajourné(e)</v>
      </c>
    </row>
    <row r="19" spans="1:41" s="13" customFormat="1" ht="20.100000000000001" customHeight="1">
      <c r="A19" s="18">
        <v>10</v>
      </c>
      <c r="B19" s="19" t="s">
        <v>51</v>
      </c>
      <c r="C19" s="20" t="s">
        <v>52</v>
      </c>
      <c r="D19" s="21" t="s">
        <v>53</v>
      </c>
      <c r="E19" s="30" t="s">
        <v>360</v>
      </c>
      <c r="F19" s="29" t="s">
        <v>354</v>
      </c>
      <c r="G19" s="38">
        <f t="shared" si="0"/>
        <v>8.8085714285714278</v>
      </c>
      <c r="H19" s="21"/>
      <c r="I19" s="21">
        <v>10</v>
      </c>
      <c r="J19" s="69">
        <v>10</v>
      </c>
      <c r="K19" s="70">
        <v>10.83</v>
      </c>
      <c r="L19" s="39">
        <f t="shared" si="1"/>
        <v>6</v>
      </c>
      <c r="M19" s="73"/>
      <c r="N19" s="68">
        <v>9</v>
      </c>
      <c r="O19" s="39">
        <f t="shared" si="8"/>
        <v>11.875</v>
      </c>
      <c r="P19" s="73">
        <v>13</v>
      </c>
      <c r="Q19" s="73">
        <v>11</v>
      </c>
      <c r="R19" s="73">
        <v>13</v>
      </c>
      <c r="S19" s="73">
        <v>10.5</v>
      </c>
      <c r="T19" s="39">
        <f t="shared" si="2"/>
        <v>12.63</v>
      </c>
      <c r="U19" s="73">
        <v>12.63</v>
      </c>
      <c r="V19" s="39">
        <f t="shared" si="3"/>
        <v>9.3193333333333328</v>
      </c>
      <c r="W19" s="39">
        <f t="shared" si="9"/>
        <v>8.7728571428571431</v>
      </c>
      <c r="X19" s="73">
        <v>5.25</v>
      </c>
      <c r="Y19" s="73">
        <v>11.67</v>
      </c>
      <c r="Z19" s="73">
        <v>7.33</v>
      </c>
      <c r="AA19" s="72">
        <f t="shared" si="10"/>
        <v>9.5</v>
      </c>
      <c r="AB19" s="73">
        <v>6.33</v>
      </c>
      <c r="AC19" s="73">
        <v>11.83</v>
      </c>
      <c r="AD19" s="39">
        <f t="shared" si="4"/>
        <v>7</v>
      </c>
      <c r="AE19" s="73">
        <v>7</v>
      </c>
      <c r="AF19" s="39">
        <f t="shared" si="11"/>
        <v>12.534000000000001</v>
      </c>
      <c r="AG19" s="73">
        <v>17.170000000000002</v>
      </c>
      <c r="AH19" s="73">
        <v>10</v>
      </c>
      <c r="AI19" s="73">
        <v>10.5</v>
      </c>
      <c r="AJ19" s="73">
        <v>12.5</v>
      </c>
      <c r="AK19" s="39">
        <f t="shared" si="5"/>
        <v>13.75</v>
      </c>
      <c r="AL19" s="73">
        <v>13.75</v>
      </c>
      <c r="AM19" s="39">
        <f t="shared" si="6"/>
        <v>10.121999999999998</v>
      </c>
      <c r="AN19" s="39">
        <f t="shared" si="7"/>
        <v>9.73</v>
      </c>
      <c r="AO19" s="23" t="str">
        <f t="shared" si="12"/>
        <v>Ajourné(e)</v>
      </c>
    </row>
    <row r="20" spans="1:41" s="13" customFormat="1" ht="20.100000000000001" customHeight="1">
      <c r="A20" s="18">
        <v>11</v>
      </c>
      <c r="B20" s="19" t="s">
        <v>58</v>
      </c>
      <c r="C20" s="20" t="s">
        <v>59</v>
      </c>
      <c r="D20" s="21" t="s">
        <v>60</v>
      </c>
      <c r="E20" s="30" t="s">
        <v>361</v>
      </c>
      <c r="F20" s="29" t="s">
        <v>362</v>
      </c>
      <c r="G20" s="38">
        <f t="shared" si="0"/>
        <v>0</v>
      </c>
      <c r="H20" s="21"/>
      <c r="I20" s="21"/>
      <c r="J20" s="21"/>
      <c r="K20" s="70"/>
      <c r="L20" s="39">
        <f t="shared" si="1"/>
        <v>13</v>
      </c>
      <c r="M20" s="73">
        <v>12</v>
      </c>
      <c r="N20" s="73">
        <v>13.5</v>
      </c>
      <c r="O20" s="39">
        <f t="shared" si="8"/>
        <v>10.375</v>
      </c>
      <c r="P20" s="73">
        <v>5</v>
      </c>
      <c r="Q20" s="73">
        <v>11</v>
      </c>
      <c r="R20" s="73">
        <v>15</v>
      </c>
      <c r="S20" s="73">
        <v>10.5</v>
      </c>
      <c r="T20" s="39">
        <f t="shared" si="2"/>
        <v>10.5</v>
      </c>
      <c r="U20" s="73">
        <v>10.5</v>
      </c>
      <c r="V20" s="39">
        <f t="shared" si="3"/>
        <v>6.0666666666666664</v>
      </c>
      <c r="W20" s="39">
        <f t="shared" si="9"/>
        <v>9.8085714285714278</v>
      </c>
      <c r="X20" s="73">
        <v>5.67</v>
      </c>
      <c r="Y20" s="73">
        <v>9.33</v>
      </c>
      <c r="Z20" s="73">
        <v>10.5</v>
      </c>
      <c r="AA20" s="72">
        <f t="shared" si="10"/>
        <v>9.9149999999999991</v>
      </c>
      <c r="AB20" s="73">
        <v>10.5</v>
      </c>
      <c r="AC20" s="73">
        <v>12.83</v>
      </c>
      <c r="AD20" s="39">
        <f t="shared" si="4"/>
        <v>13.5</v>
      </c>
      <c r="AE20" s="73">
        <v>13.5</v>
      </c>
      <c r="AF20" s="39">
        <f t="shared" si="11"/>
        <v>10.6</v>
      </c>
      <c r="AG20" s="73">
        <v>12</v>
      </c>
      <c r="AH20" s="73">
        <v>11</v>
      </c>
      <c r="AI20" s="73">
        <v>8</v>
      </c>
      <c r="AJ20" s="73">
        <v>11</v>
      </c>
      <c r="AK20" s="39">
        <f t="shared" si="5"/>
        <v>10.5</v>
      </c>
      <c r="AL20" s="73">
        <v>10.5</v>
      </c>
      <c r="AM20" s="39">
        <f t="shared" si="6"/>
        <v>10.610666666666667</v>
      </c>
      <c r="AN20" s="39">
        <f t="shared" si="7"/>
        <v>8.34</v>
      </c>
      <c r="AO20" s="23" t="str">
        <f t="shared" si="12"/>
        <v>Ajourné(e)</v>
      </c>
    </row>
    <row r="21" spans="1:41" s="13" customFormat="1" ht="20.100000000000001" customHeight="1">
      <c r="A21" s="18">
        <v>12</v>
      </c>
      <c r="B21" s="19" t="s">
        <v>61</v>
      </c>
      <c r="C21" s="20" t="s">
        <v>59</v>
      </c>
      <c r="D21" s="21" t="s">
        <v>62</v>
      </c>
      <c r="E21" s="30" t="s">
        <v>363</v>
      </c>
      <c r="F21" s="29" t="s">
        <v>364</v>
      </c>
      <c r="G21" s="38">
        <f t="shared" si="0"/>
        <v>9.4742857142857151</v>
      </c>
      <c r="H21" s="21"/>
      <c r="I21" s="21">
        <v>10.33</v>
      </c>
      <c r="J21" s="21">
        <v>12.16</v>
      </c>
      <c r="K21" s="70">
        <v>10.67</v>
      </c>
      <c r="L21" s="39">
        <f t="shared" si="1"/>
        <v>5.666666666666667</v>
      </c>
      <c r="M21" s="73">
        <v>10</v>
      </c>
      <c r="N21" s="68">
        <v>3.5</v>
      </c>
      <c r="O21" s="39">
        <f t="shared" si="8"/>
        <v>10.875</v>
      </c>
      <c r="P21" s="73">
        <v>10.5</v>
      </c>
      <c r="Q21" s="73">
        <v>12</v>
      </c>
      <c r="R21" s="73">
        <v>10</v>
      </c>
      <c r="S21" s="73">
        <v>11</v>
      </c>
      <c r="T21" s="39">
        <f t="shared" si="2"/>
        <v>10</v>
      </c>
      <c r="U21" s="73">
        <v>10</v>
      </c>
      <c r="V21" s="39">
        <f t="shared" si="3"/>
        <v>9.1213333333333324</v>
      </c>
      <c r="W21" s="39">
        <f t="shared" si="9"/>
        <v>7.9514285714285711</v>
      </c>
      <c r="X21" s="73"/>
      <c r="Y21" s="73">
        <v>10</v>
      </c>
      <c r="Z21" s="73">
        <v>12.83</v>
      </c>
      <c r="AA21" s="72">
        <f t="shared" si="10"/>
        <v>11.414999999999999</v>
      </c>
      <c r="AB21" s="73">
        <v>10</v>
      </c>
      <c r="AC21" s="73"/>
      <c r="AD21" s="39">
        <f t="shared" si="4"/>
        <v>10</v>
      </c>
      <c r="AE21" s="73">
        <v>10</v>
      </c>
      <c r="AF21" s="39">
        <f t="shared" si="11"/>
        <v>10.4</v>
      </c>
      <c r="AG21" s="73">
        <v>10</v>
      </c>
      <c r="AH21" s="73">
        <v>10</v>
      </c>
      <c r="AI21" s="73">
        <v>12</v>
      </c>
      <c r="AJ21" s="73">
        <v>10</v>
      </c>
      <c r="AK21" s="39">
        <f t="shared" si="5"/>
        <v>10</v>
      </c>
      <c r="AL21" s="73">
        <v>10</v>
      </c>
      <c r="AM21" s="39">
        <f t="shared" si="6"/>
        <v>9.1773333333333333</v>
      </c>
      <c r="AN21" s="39">
        <f t="shared" si="7"/>
        <v>9.15</v>
      </c>
      <c r="AO21" s="23" t="str">
        <f t="shared" si="12"/>
        <v>Ajourné(e)</v>
      </c>
    </row>
    <row r="22" spans="1:41" s="13" customFormat="1" ht="20.100000000000001" customHeight="1">
      <c r="A22" s="18">
        <v>13</v>
      </c>
      <c r="B22" s="19" t="s">
        <v>63</v>
      </c>
      <c r="C22" s="20" t="s">
        <v>59</v>
      </c>
      <c r="D22" s="21" t="s">
        <v>64</v>
      </c>
      <c r="E22" s="30" t="s">
        <v>365</v>
      </c>
      <c r="F22" s="29" t="s">
        <v>366</v>
      </c>
      <c r="G22" s="38">
        <f t="shared" si="0"/>
        <v>6.1428571428571432</v>
      </c>
      <c r="H22" s="69">
        <v>1</v>
      </c>
      <c r="I22" s="21">
        <v>11</v>
      </c>
      <c r="J22" s="21">
        <v>10</v>
      </c>
      <c r="K22" s="70"/>
      <c r="L22" s="39">
        <f t="shared" si="1"/>
        <v>10.5</v>
      </c>
      <c r="M22" s="73">
        <v>11.5</v>
      </c>
      <c r="N22" s="68">
        <v>10</v>
      </c>
      <c r="O22" s="39">
        <f t="shared" si="8"/>
        <v>8.25</v>
      </c>
      <c r="P22" s="73"/>
      <c r="Q22" s="73">
        <v>12</v>
      </c>
      <c r="R22" s="73">
        <v>10</v>
      </c>
      <c r="S22" s="73">
        <v>11</v>
      </c>
      <c r="T22" s="39">
        <f t="shared" si="2"/>
        <v>10.25</v>
      </c>
      <c r="U22" s="73">
        <v>10.25</v>
      </c>
      <c r="V22" s="39">
        <f t="shared" si="3"/>
        <v>7.85</v>
      </c>
      <c r="W22" s="39">
        <f t="shared" si="9"/>
        <v>10.165714285714285</v>
      </c>
      <c r="X22" s="73">
        <v>5.33</v>
      </c>
      <c r="Y22" s="73">
        <v>10</v>
      </c>
      <c r="Z22" s="73">
        <v>11.5</v>
      </c>
      <c r="AA22" s="72">
        <f t="shared" si="10"/>
        <v>10.75</v>
      </c>
      <c r="AB22" s="73">
        <v>10.83</v>
      </c>
      <c r="AC22" s="73">
        <v>12</v>
      </c>
      <c r="AD22" s="39">
        <f t="shared" si="4"/>
        <v>10</v>
      </c>
      <c r="AE22" s="73">
        <v>10</v>
      </c>
      <c r="AF22" s="39">
        <f t="shared" si="11"/>
        <v>10.8</v>
      </c>
      <c r="AG22" s="73">
        <v>5</v>
      </c>
      <c r="AH22" s="73">
        <v>10</v>
      </c>
      <c r="AI22" s="73">
        <v>13</v>
      </c>
      <c r="AJ22" s="73">
        <v>13</v>
      </c>
      <c r="AK22" s="39">
        <f t="shared" si="5"/>
        <v>12.5</v>
      </c>
      <c r="AL22" s="73">
        <v>12.5</v>
      </c>
      <c r="AM22" s="39">
        <f t="shared" si="6"/>
        <v>10.510666666666667</v>
      </c>
      <c r="AN22" s="39">
        <f t="shared" si="7"/>
        <v>9.19</v>
      </c>
      <c r="AO22" s="23" t="str">
        <f t="shared" si="12"/>
        <v>Ajourné(e)</v>
      </c>
    </row>
    <row r="23" spans="1:41" s="13" customFormat="1" ht="20.100000000000001" customHeight="1">
      <c r="A23" s="18">
        <v>14</v>
      </c>
      <c r="B23" s="19" t="s">
        <v>65</v>
      </c>
      <c r="C23" s="20" t="s">
        <v>59</v>
      </c>
      <c r="D23" s="21" t="s">
        <v>66</v>
      </c>
      <c r="E23" s="30" t="s">
        <v>367</v>
      </c>
      <c r="F23" s="29" t="s">
        <v>366</v>
      </c>
      <c r="G23" s="38">
        <f t="shared" si="0"/>
        <v>5.2371428571428567</v>
      </c>
      <c r="H23" s="69">
        <v>4</v>
      </c>
      <c r="I23" s="21"/>
      <c r="J23" s="69">
        <v>6</v>
      </c>
      <c r="K23" s="70">
        <v>10.33</v>
      </c>
      <c r="L23" s="39">
        <f t="shared" si="1"/>
        <v>5.5</v>
      </c>
      <c r="M23" s="73">
        <v>11.5</v>
      </c>
      <c r="N23" s="68">
        <v>2.5</v>
      </c>
      <c r="O23" s="39">
        <f t="shared" si="8"/>
        <v>10.625</v>
      </c>
      <c r="P23" s="73">
        <v>10</v>
      </c>
      <c r="Q23" s="73">
        <v>11</v>
      </c>
      <c r="R23" s="73">
        <v>9</v>
      </c>
      <c r="S23" s="73">
        <v>12.5</v>
      </c>
      <c r="T23" s="39">
        <f t="shared" si="2"/>
        <v>11.88</v>
      </c>
      <c r="U23" s="73">
        <v>11.88</v>
      </c>
      <c r="V23" s="39">
        <f t="shared" si="3"/>
        <v>7.1693333333333324</v>
      </c>
      <c r="W23" s="39">
        <f t="shared" si="9"/>
        <v>10.187142857142858</v>
      </c>
      <c r="X23" s="73">
        <v>4.79</v>
      </c>
      <c r="Y23" s="73">
        <v>11.67</v>
      </c>
      <c r="Z23" s="73">
        <v>10.67</v>
      </c>
      <c r="AA23" s="72">
        <f t="shared" si="10"/>
        <v>11.17</v>
      </c>
      <c r="AB23" s="73">
        <v>10.17</v>
      </c>
      <c r="AC23" s="73">
        <v>11.67</v>
      </c>
      <c r="AD23" s="39">
        <f t="shared" si="4"/>
        <v>13</v>
      </c>
      <c r="AE23" s="73">
        <v>13</v>
      </c>
      <c r="AF23" s="39">
        <f t="shared" si="11"/>
        <v>11.2</v>
      </c>
      <c r="AG23" s="73">
        <v>7.5</v>
      </c>
      <c r="AH23" s="73">
        <v>13</v>
      </c>
      <c r="AI23" s="73">
        <v>10.5</v>
      </c>
      <c r="AJ23" s="73">
        <v>12.5</v>
      </c>
      <c r="AK23" s="39">
        <f t="shared" si="5"/>
        <v>11.75</v>
      </c>
      <c r="AL23" s="73">
        <v>11.75</v>
      </c>
      <c r="AM23" s="39">
        <f t="shared" si="6"/>
        <v>11.004</v>
      </c>
      <c r="AN23" s="39">
        <f t="shared" si="7"/>
        <v>9.09</v>
      </c>
      <c r="AO23" s="23" t="str">
        <f t="shared" si="12"/>
        <v>Ajourné(e)</v>
      </c>
    </row>
    <row r="24" spans="1:41" s="13" customFormat="1" ht="20.100000000000001" customHeight="1">
      <c r="A24" s="18">
        <v>15</v>
      </c>
      <c r="B24" s="19" t="s">
        <v>70</v>
      </c>
      <c r="C24" s="20" t="s">
        <v>71</v>
      </c>
      <c r="D24" s="21" t="s">
        <v>27</v>
      </c>
      <c r="E24" s="30" t="s">
        <v>368</v>
      </c>
      <c r="F24" s="29" t="s">
        <v>369</v>
      </c>
      <c r="G24" s="38">
        <f t="shared" si="0"/>
        <v>6.38</v>
      </c>
      <c r="H24" s="69">
        <v>2</v>
      </c>
      <c r="I24" s="21">
        <v>11.33</v>
      </c>
      <c r="J24" s="69">
        <v>10</v>
      </c>
      <c r="K24" s="70"/>
      <c r="L24" s="39">
        <f t="shared" si="1"/>
        <v>5</v>
      </c>
      <c r="M24" s="73">
        <v>10</v>
      </c>
      <c r="N24" s="68">
        <v>2.5</v>
      </c>
      <c r="O24" s="39">
        <f t="shared" si="8"/>
        <v>10.75</v>
      </c>
      <c r="P24" s="73">
        <v>12</v>
      </c>
      <c r="Q24" s="73">
        <v>10</v>
      </c>
      <c r="R24" s="73">
        <v>12</v>
      </c>
      <c r="S24" s="73">
        <v>9</v>
      </c>
      <c r="T24" s="39">
        <f t="shared" si="2"/>
        <v>12.75</v>
      </c>
      <c r="U24" s="73">
        <v>12.75</v>
      </c>
      <c r="V24" s="39">
        <f t="shared" si="3"/>
        <v>7.694</v>
      </c>
      <c r="W24" s="39">
        <f t="shared" si="9"/>
        <v>6.4300000000000006</v>
      </c>
      <c r="X24" s="73"/>
      <c r="Y24" s="73">
        <v>10.67</v>
      </c>
      <c r="Z24" s="68">
        <v>6</v>
      </c>
      <c r="AA24" s="72">
        <f t="shared" si="10"/>
        <v>8.3350000000000009</v>
      </c>
      <c r="AB24" s="73"/>
      <c r="AC24" s="73">
        <v>11.67</v>
      </c>
      <c r="AD24" s="39">
        <f t="shared" si="4"/>
        <v>10</v>
      </c>
      <c r="AE24" s="68">
        <v>10</v>
      </c>
      <c r="AF24" s="39">
        <f t="shared" si="11"/>
        <v>11.1</v>
      </c>
      <c r="AG24" s="68">
        <v>11.5</v>
      </c>
      <c r="AH24" s="73">
        <v>10</v>
      </c>
      <c r="AI24" s="73">
        <v>10</v>
      </c>
      <c r="AJ24" s="73">
        <v>12</v>
      </c>
      <c r="AK24" s="39">
        <f t="shared" si="5"/>
        <v>12</v>
      </c>
      <c r="AL24" s="73">
        <v>12</v>
      </c>
      <c r="AM24" s="39">
        <f t="shared" si="6"/>
        <v>8.8339999999999996</v>
      </c>
      <c r="AN24" s="39">
        <f t="shared" si="7"/>
        <v>8.27</v>
      </c>
      <c r="AO24" s="23" t="str">
        <f t="shared" si="12"/>
        <v>Ajourné(e)</v>
      </c>
    </row>
    <row r="25" spans="1:41" s="13" customFormat="1" ht="20.100000000000001" customHeight="1">
      <c r="A25" s="18">
        <v>16</v>
      </c>
      <c r="B25" s="19" t="s">
        <v>72</v>
      </c>
      <c r="C25" s="20" t="s">
        <v>73</v>
      </c>
      <c r="D25" s="21" t="s">
        <v>74</v>
      </c>
      <c r="E25" s="30" t="s">
        <v>370</v>
      </c>
      <c r="F25" s="29" t="s">
        <v>354</v>
      </c>
      <c r="G25" s="38">
        <f t="shared" si="0"/>
        <v>3.2371428571428571</v>
      </c>
      <c r="H25" s="21"/>
      <c r="I25" s="21">
        <v>11.33</v>
      </c>
      <c r="J25" s="21"/>
      <c r="K25" s="70"/>
      <c r="L25" s="39">
        <f t="shared" si="1"/>
        <v>0</v>
      </c>
      <c r="M25" s="73"/>
      <c r="N25" s="73"/>
      <c r="O25" s="39">
        <f t="shared" si="8"/>
        <v>5.125</v>
      </c>
      <c r="P25" s="73"/>
      <c r="Q25" s="73">
        <v>10</v>
      </c>
      <c r="R25" s="73"/>
      <c r="S25" s="73">
        <v>10.5</v>
      </c>
      <c r="T25" s="39">
        <f t="shared" si="2"/>
        <v>11</v>
      </c>
      <c r="U25" s="73">
        <v>11</v>
      </c>
      <c r="V25" s="39">
        <f t="shared" si="3"/>
        <v>3.6106666666666665</v>
      </c>
      <c r="W25" s="39">
        <f t="shared" si="9"/>
        <v>5.0471428571428572</v>
      </c>
      <c r="X25" s="73"/>
      <c r="Y25" s="73">
        <v>11.83</v>
      </c>
      <c r="Z25" s="73"/>
      <c r="AA25" s="72">
        <f t="shared" si="10"/>
        <v>5.915</v>
      </c>
      <c r="AB25" s="73"/>
      <c r="AC25" s="73">
        <v>11.67</v>
      </c>
      <c r="AD25" s="39">
        <f t="shared" si="4"/>
        <v>0</v>
      </c>
      <c r="AE25" s="73"/>
      <c r="AF25" s="39">
        <f t="shared" si="11"/>
        <v>10.6</v>
      </c>
      <c r="AG25" s="73">
        <v>10.5</v>
      </c>
      <c r="AH25" s="73">
        <v>10.5</v>
      </c>
      <c r="AI25" s="73">
        <v>9</v>
      </c>
      <c r="AJ25" s="73">
        <v>11.5</v>
      </c>
      <c r="AK25" s="39">
        <f t="shared" si="5"/>
        <v>13</v>
      </c>
      <c r="AL25" s="73">
        <v>13</v>
      </c>
      <c r="AM25" s="39">
        <f t="shared" si="6"/>
        <v>6.7553333333333336</v>
      </c>
      <c r="AN25" s="39">
        <f t="shared" si="7"/>
        <v>5.1899999999999995</v>
      </c>
      <c r="AO25" s="23" t="str">
        <f t="shared" si="12"/>
        <v>Ajourné(e)</v>
      </c>
    </row>
    <row r="26" spans="1:41" s="13" customFormat="1" ht="15.75">
      <c r="A26" s="18">
        <v>17</v>
      </c>
      <c r="B26" s="24" t="s">
        <v>75</v>
      </c>
      <c r="C26" s="25" t="s">
        <v>76</v>
      </c>
      <c r="D26" s="26" t="s">
        <v>77</v>
      </c>
      <c r="E26" s="30" t="s">
        <v>371</v>
      </c>
      <c r="F26" s="29" t="s">
        <v>372</v>
      </c>
      <c r="G26" s="38">
        <f t="shared" si="0"/>
        <v>9.07</v>
      </c>
      <c r="H26" s="21">
        <v>8.33</v>
      </c>
      <c r="I26" s="21">
        <v>10.83</v>
      </c>
      <c r="J26" s="21">
        <v>10.25</v>
      </c>
      <c r="K26" s="70">
        <v>6.5</v>
      </c>
      <c r="L26" s="39">
        <f t="shared" si="1"/>
        <v>4.8866666666666667</v>
      </c>
      <c r="M26" s="73"/>
      <c r="N26" s="73">
        <v>7.33</v>
      </c>
      <c r="O26" s="39">
        <f t="shared" si="8"/>
        <v>11.845000000000001</v>
      </c>
      <c r="P26" s="73">
        <v>12.38</v>
      </c>
      <c r="Q26" s="73">
        <v>10.5</v>
      </c>
      <c r="R26" s="73">
        <v>13</v>
      </c>
      <c r="S26" s="73">
        <v>11.5</v>
      </c>
      <c r="T26" s="39">
        <f t="shared" si="2"/>
        <v>10.5</v>
      </c>
      <c r="U26" s="73">
        <v>10.5</v>
      </c>
      <c r="V26" s="39">
        <f t="shared" si="3"/>
        <v>9.0686666666666671</v>
      </c>
      <c r="W26" s="39">
        <f t="shared" si="9"/>
        <v>7.7371428571428567</v>
      </c>
      <c r="X26" s="73">
        <v>12</v>
      </c>
      <c r="Y26" s="73">
        <v>10.83</v>
      </c>
      <c r="Z26" s="73">
        <v>10.25</v>
      </c>
      <c r="AA26" s="72">
        <f t="shared" si="10"/>
        <v>10.54</v>
      </c>
      <c r="AB26" s="73"/>
      <c r="AC26" s="73"/>
      <c r="AD26" s="39">
        <f t="shared" si="4"/>
        <v>10</v>
      </c>
      <c r="AE26" s="73">
        <v>10</v>
      </c>
      <c r="AF26" s="39">
        <f t="shared" si="11"/>
        <v>11.776</v>
      </c>
      <c r="AG26" s="73">
        <v>12.38</v>
      </c>
      <c r="AH26" s="73">
        <v>10.5</v>
      </c>
      <c r="AI26" s="73">
        <v>13</v>
      </c>
      <c r="AJ26" s="73">
        <v>11.5</v>
      </c>
      <c r="AK26" s="39">
        <f t="shared" si="5"/>
        <v>7</v>
      </c>
      <c r="AL26" s="73">
        <v>7</v>
      </c>
      <c r="AM26" s="39">
        <f t="shared" si="6"/>
        <v>9.3360000000000003</v>
      </c>
      <c r="AN26" s="39">
        <f t="shared" si="7"/>
        <v>9.2099999999999991</v>
      </c>
      <c r="AO26" s="23" t="str">
        <f t="shared" si="12"/>
        <v>Ajourné(e)</v>
      </c>
    </row>
    <row r="27" spans="1:41" s="13" customFormat="1" ht="20.100000000000001" customHeight="1">
      <c r="A27" s="18">
        <v>18</v>
      </c>
      <c r="B27" s="19" t="s">
        <v>78</v>
      </c>
      <c r="C27" s="20" t="s">
        <v>79</v>
      </c>
      <c r="D27" s="21" t="s">
        <v>80</v>
      </c>
      <c r="E27" s="30" t="s">
        <v>373</v>
      </c>
      <c r="F27" s="29" t="s">
        <v>354</v>
      </c>
      <c r="G27" s="38">
        <f t="shared" si="0"/>
        <v>6.0942857142857134</v>
      </c>
      <c r="H27" s="21"/>
      <c r="I27" s="21">
        <v>10</v>
      </c>
      <c r="J27" s="21">
        <v>11.33</v>
      </c>
      <c r="K27" s="70"/>
      <c r="L27" s="39">
        <f t="shared" si="1"/>
        <v>10.606666666666667</v>
      </c>
      <c r="M27" s="73">
        <v>12.5</v>
      </c>
      <c r="N27" s="73">
        <v>9.66</v>
      </c>
      <c r="O27" s="39">
        <f t="shared" si="8"/>
        <v>5.5</v>
      </c>
      <c r="P27" s="73">
        <v>10</v>
      </c>
      <c r="Q27" s="73"/>
      <c r="R27" s="73"/>
      <c r="S27" s="73">
        <v>12</v>
      </c>
      <c r="T27" s="39">
        <f t="shared" si="2"/>
        <v>11.63</v>
      </c>
      <c r="U27" s="73">
        <v>11.63</v>
      </c>
      <c r="V27" s="39">
        <f t="shared" si="3"/>
        <v>7.2073333333333327</v>
      </c>
      <c r="W27" s="39">
        <f t="shared" si="9"/>
        <v>10.662857142857144</v>
      </c>
      <c r="X27" s="73">
        <v>10</v>
      </c>
      <c r="Y27" s="73">
        <v>10.66</v>
      </c>
      <c r="Z27" s="73">
        <v>9.66</v>
      </c>
      <c r="AA27" s="72">
        <f t="shared" si="10"/>
        <v>10.16</v>
      </c>
      <c r="AB27" s="73">
        <v>11</v>
      </c>
      <c r="AC27" s="73">
        <v>13</v>
      </c>
      <c r="AD27" s="39">
        <f t="shared" si="4"/>
        <v>12.5</v>
      </c>
      <c r="AE27" s="73">
        <v>12.5</v>
      </c>
      <c r="AF27" s="39">
        <f t="shared" si="11"/>
        <v>10</v>
      </c>
      <c r="AG27" s="73">
        <v>10</v>
      </c>
      <c r="AH27" s="73">
        <v>7</v>
      </c>
      <c r="AI27" s="73">
        <v>13</v>
      </c>
      <c r="AJ27" s="73">
        <v>10</v>
      </c>
      <c r="AK27" s="39">
        <f t="shared" si="5"/>
        <v>11.75</v>
      </c>
      <c r="AL27" s="73">
        <v>11.75</v>
      </c>
      <c r="AM27" s="39">
        <f t="shared" si="6"/>
        <v>10.759333333333332</v>
      </c>
      <c r="AN27" s="39">
        <f t="shared" si="7"/>
        <v>8.99</v>
      </c>
      <c r="AO27" s="23" t="str">
        <f t="shared" si="12"/>
        <v>Ajourné(e)</v>
      </c>
    </row>
    <row r="28" spans="1:41" s="13" customFormat="1" ht="20.100000000000001" customHeight="1">
      <c r="A28" s="18">
        <v>19</v>
      </c>
      <c r="B28" s="19" t="s">
        <v>81</v>
      </c>
      <c r="C28" s="20" t="s">
        <v>82</v>
      </c>
      <c r="D28" s="21" t="s">
        <v>83</v>
      </c>
      <c r="E28" s="30" t="s">
        <v>374</v>
      </c>
      <c r="F28" s="29" t="s">
        <v>354</v>
      </c>
      <c r="G28" s="38">
        <f t="shared" si="0"/>
        <v>5.8571428571428568</v>
      </c>
      <c r="H28" s="21"/>
      <c r="I28" s="21"/>
      <c r="J28" s="21">
        <v>10</v>
      </c>
      <c r="K28" s="70">
        <v>10.5</v>
      </c>
      <c r="L28" s="39">
        <f t="shared" si="1"/>
        <v>10.39</v>
      </c>
      <c r="M28" s="73">
        <v>11.17</v>
      </c>
      <c r="N28" s="73">
        <v>10</v>
      </c>
      <c r="O28" s="39">
        <f t="shared" si="8"/>
        <v>3</v>
      </c>
      <c r="P28" s="73"/>
      <c r="Q28" s="73"/>
      <c r="R28" s="73"/>
      <c r="S28" s="73">
        <v>12</v>
      </c>
      <c r="T28" s="39">
        <f t="shared" si="2"/>
        <v>12</v>
      </c>
      <c r="U28" s="73">
        <v>12</v>
      </c>
      <c r="V28" s="39">
        <f t="shared" si="3"/>
        <v>6.4113333333333333</v>
      </c>
      <c r="W28" s="39">
        <f t="shared" si="9"/>
        <v>10.665714285714285</v>
      </c>
      <c r="X28" s="73">
        <v>5.5</v>
      </c>
      <c r="Y28" s="73">
        <v>11.83</v>
      </c>
      <c r="Z28" s="73">
        <v>11.17</v>
      </c>
      <c r="AA28" s="72">
        <f t="shared" si="10"/>
        <v>11.5</v>
      </c>
      <c r="AB28" s="73">
        <v>12.83</v>
      </c>
      <c r="AC28" s="73">
        <v>10.33</v>
      </c>
      <c r="AD28" s="39">
        <f t="shared" si="4"/>
        <v>7</v>
      </c>
      <c r="AE28" s="73">
        <v>7</v>
      </c>
      <c r="AF28" s="39">
        <f t="shared" si="11"/>
        <v>11.734</v>
      </c>
      <c r="AG28" s="73">
        <v>9.67</v>
      </c>
      <c r="AH28" s="73">
        <v>13</v>
      </c>
      <c r="AI28" s="73">
        <v>10</v>
      </c>
      <c r="AJ28" s="73">
        <v>13</v>
      </c>
      <c r="AK28" s="39">
        <f t="shared" si="5"/>
        <v>14.75</v>
      </c>
      <c r="AL28" s="73">
        <v>14.75</v>
      </c>
      <c r="AM28" s="39">
        <f t="shared" si="6"/>
        <v>10.805333333333332</v>
      </c>
      <c r="AN28" s="39">
        <f t="shared" si="7"/>
        <v>8.61</v>
      </c>
      <c r="AO28" s="23" t="str">
        <f t="shared" si="12"/>
        <v>Ajourné(e)</v>
      </c>
    </row>
    <row r="29" spans="1:41" s="13" customFormat="1" ht="20.100000000000001" customHeight="1">
      <c r="A29" s="18">
        <v>20</v>
      </c>
      <c r="B29" s="19" t="s">
        <v>86</v>
      </c>
      <c r="C29" s="20" t="s">
        <v>87</v>
      </c>
      <c r="D29" s="21" t="s">
        <v>88</v>
      </c>
      <c r="E29" s="30" t="s">
        <v>375</v>
      </c>
      <c r="F29" s="29" t="s">
        <v>354</v>
      </c>
      <c r="G29" s="38">
        <f t="shared" si="0"/>
        <v>6.2857142857142856</v>
      </c>
      <c r="H29" s="69">
        <v>2</v>
      </c>
      <c r="I29" s="21"/>
      <c r="J29" s="21">
        <v>10</v>
      </c>
      <c r="K29" s="70">
        <v>11</v>
      </c>
      <c r="L29" s="39">
        <f t="shared" si="1"/>
        <v>10.220000000000001</v>
      </c>
      <c r="M29" s="73">
        <v>10</v>
      </c>
      <c r="N29" s="73">
        <v>10.33</v>
      </c>
      <c r="O29" s="39">
        <f t="shared" si="8"/>
        <v>10.625</v>
      </c>
      <c r="P29" s="73">
        <v>7</v>
      </c>
      <c r="Q29" s="73">
        <v>14</v>
      </c>
      <c r="R29" s="73">
        <v>8.5</v>
      </c>
      <c r="S29" s="73">
        <v>13</v>
      </c>
      <c r="T29" s="39">
        <f t="shared" si="2"/>
        <v>12.5</v>
      </c>
      <c r="U29" s="73">
        <v>12.5</v>
      </c>
      <c r="V29" s="39">
        <f t="shared" si="3"/>
        <v>8.6440000000000001</v>
      </c>
      <c r="W29" s="39">
        <f t="shared" si="9"/>
        <v>6.9514285714285711</v>
      </c>
      <c r="X29" s="73"/>
      <c r="Y29" s="73">
        <v>13.33</v>
      </c>
      <c r="Z29" s="73"/>
      <c r="AA29" s="72">
        <f t="shared" si="10"/>
        <v>6.665</v>
      </c>
      <c r="AB29" s="73">
        <v>10</v>
      </c>
      <c r="AC29" s="73">
        <v>12</v>
      </c>
      <c r="AD29" s="39">
        <f t="shared" si="4"/>
        <v>14</v>
      </c>
      <c r="AE29" s="73">
        <v>14</v>
      </c>
      <c r="AF29" s="39">
        <f t="shared" si="11"/>
        <v>6.2</v>
      </c>
      <c r="AG29" s="73"/>
      <c r="AH29" s="73">
        <v>11</v>
      </c>
      <c r="AI29" s="73"/>
      <c r="AJ29" s="73">
        <v>10</v>
      </c>
      <c r="AK29" s="39">
        <f t="shared" si="5"/>
        <v>0</v>
      </c>
      <c r="AL29" s="73"/>
      <c r="AM29" s="39">
        <f t="shared" si="6"/>
        <v>7.1773333333333333</v>
      </c>
      <c r="AN29" s="39">
        <f t="shared" si="7"/>
        <v>7.92</v>
      </c>
      <c r="AO29" s="23" t="str">
        <f t="shared" si="12"/>
        <v>Ajourné(e)</v>
      </c>
    </row>
    <row r="30" spans="1:41" s="13" customFormat="1" ht="20.100000000000001" customHeight="1">
      <c r="A30" s="18">
        <v>21</v>
      </c>
      <c r="B30" s="19" t="s">
        <v>89</v>
      </c>
      <c r="C30" s="20" t="s">
        <v>90</v>
      </c>
      <c r="D30" s="21" t="s">
        <v>91</v>
      </c>
      <c r="E30" s="30" t="s">
        <v>376</v>
      </c>
      <c r="F30" s="29" t="s">
        <v>377</v>
      </c>
      <c r="G30" s="38">
        <f t="shared" si="0"/>
        <v>5.8571428571428568</v>
      </c>
      <c r="H30" s="69">
        <v>0</v>
      </c>
      <c r="I30" s="69">
        <v>1</v>
      </c>
      <c r="J30" s="69">
        <v>8</v>
      </c>
      <c r="K30" s="70">
        <v>11.5</v>
      </c>
      <c r="L30" s="39">
        <f t="shared" si="1"/>
        <v>5.7233333333333336</v>
      </c>
      <c r="M30" s="73">
        <v>10.17</v>
      </c>
      <c r="N30" s="68">
        <v>3.5</v>
      </c>
      <c r="O30" s="39">
        <f t="shared" si="8"/>
        <v>8.0824999999999996</v>
      </c>
      <c r="P30" s="73">
        <v>11.33</v>
      </c>
      <c r="Q30" s="73">
        <v>10</v>
      </c>
      <c r="R30" s="73">
        <v>11</v>
      </c>
      <c r="S30" s="73"/>
      <c r="T30" s="39">
        <f t="shared" si="2"/>
        <v>13.25</v>
      </c>
      <c r="U30" s="73">
        <v>13.25</v>
      </c>
      <c r="V30" s="39">
        <f t="shared" si="3"/>
        <v>6.916666666666667</v>
      </c>
      <c r="W30" s="39">
        <f t="shared" si="9"/>
        <v>7.43</v>
      </c>
      <c r="X30" s="73"/>
      <c r="Y30" s="73">
        <v>10.67</v>
      </c>
      <c r="Z30" s="68">
        <v>3.5</v>
      </c>
      <c r="AA30" s="72">
        <f t="shared" si="10"/>
        <v>7.085</v>
      </c>
      <c r="AB30" s="73">
        <v>11.67</v>
      </c>
      <c r="AC30" s="73">
        <v>12</v>
      </c>
      <c r="AD30" s="39">
        <f t="shared" si="4"/>
        <v>0</v>
      </c>
      <c r="AE30" s="73"/>
      <c r="AF30" s="39">
        <f t="shared" si="11"/>
        <v>10.634</v>
      </c>
      <c r="AG30" s="73">
        <v>11.17</v>
      </c>
      <c r="AH30" s="73">
        <v>12</v>
      </c>
      <c r="AI30" s="73">
        <v>6</v>
      </c>
      <c r="AJ30" s="73">
        <v>12</v>
      </c>
      <c r="AK30" s="39">
        <f t="shared" si="5"/>
        <v>11.5</v>
      </c>
      <c r="AL30" s="73">
        <v>11.5</v>
      </c>
      <c r="AM30" s="39">
        <f t="shared" si="6"/>
        <v>7.7786666666666671</v>
      </c>
      <c r="AN30" s="39">
        <f t="shared" si="7"/>
        <v>7.35</v>
      </c>
      <c r="AO30" s="23" t="str">
        <f t="shared" si="12"/>
        <v>Ajourné(e)</v>
      </c>
    </row>
    <row r="31" spans="1:41" s="13" customFormat="1" ht="15.75">
      <c r="A31" s="18">
        <v>22</v>
      </c>
      <c r="B31" s="24" t="s">
        <v>92</v>
      </c>
      <c r="C31" s="25" t="s">
        <v>93</v>
      </c>
      <c r="D31" s="26" t="s">
        <v>94</v>
      </c>
      <c r="E31" s="30" t="s">
        <v>378</v>
      </c>
      <c r="F31" s="29" t="s">
        <v>369</v>
      </c>
      <c r="G31" s="38">
        <f t="shared" si="0"/>
        <v>10.237142857142857</v>
      </c>
      <c r="H31" s="21">
        <v>10.5</v>
      </c>
      <c r="I31" s="21">
        <v>11.33</v>
      </c>
      <c r="J31" s="21">
        <v>10.25</v>
      </c>
      <c r="K31" s="70">
        <v>9</v>
      </c>
      <c r="L31" s="39">
        <f t="shared" si="1"/>
        <v>5</v>
      </c>
      <c r="M31" s="73"/>
      <c r="N31" s="73">
        <v>7.5</v>
      </c>
      <c r="O31" s="39">
        <f t="shared" si="8"/>
        <v>10.9375</v>
      </c>
      <c r="P31" s="73">
        <v>11.75</v>
      </c>
      <c r="Q31" s="73">
        <v>13</v>
      </c>
      <c r="R31" s="73">
        <v>9</v>
      </c>
      <c r="S31" s="73">
        <v>10</v>
      </c>
      <c r="T31" s="39">
        <f t="shared" si="2"/>
        <v>11.5</v>
      </c>
      <c r="U31" s="73">
        <v>11.5</v>
      </c>
      <c r="V31" s="39">
        <f t="shared" si="3"/>
        <v>9.4606666666666666</v>
      </c>
      <c r="W31" s="39">
        <f t="shared" si="9"/>
        <v>7.7128571428571435</v>
      </c>
      <c r="X31" s="73">
        <v>10.83</v>
      </c>
      <c r="Y31" s="73">
        <v>11.33</v>
      </c>
      <c r="Z31" s="73">
        <v>10.25</v>
      </c>
      <c r="AA31" s="72">
        <f t="shared" si="10"/>
        <v>10.79</v>
      </c>
      <c r="AB31" s="73"/>
      <c r="AC31" s="73"/>
      <c r="AD31" s="39">
        <f t="shared" si="4"/>
        <v>8</v>
      </c>
      <c r="AE31" s="73">
        <v>8</v>
      </c>
      <c r="AF31" s="39">
        <f t="shared" si="11"/>
        <v>10.75</v>
      </c>
      <c r="AG31" s="73">
        <v>11.75</v>
      </c>
      <c r="AH31" s="73">
        <v>13</v>
      </c>
      <c r="AI31" s="73">
        <v>9</v>
      </c>
      <c r="AJ31" s="73">
        <v>10</v>
      </c>
      <c r="AK31" s="39">
        <f t="shared" si="5"/>
        <v>13</v>
      </c>
      <c r="AL31" s="73">
        <v>13</v>
      </c>
      <c r="AM31" s="39">
        <f t="shared" si="6"/>
        <v>9.1160000000000014</v>
      </c>
      <c r="AN31" s="39">
        <f t="shared" si="7"/>
        <v>9.2899999999999991</v>
      </c>
      <c r="AO31" s="23" t="str">
        <f t="shared" si="12"/>
        <v>Ajourné(e)</v>
      </c>
    </row>
    <row r="32" spans="1:41" s="13" customFormat="1" ht="20.100000000000001" customHeight="1">
      <c r="A32" s="18">
        <v>23</v>
      </c>
      <c r="B32" s="19" t="s">
        <v>98</v>
      </c>
      <c r="C32" s="20" t="s">
        <v>99</v>
      </c>
      <c r="D32" s="21" t="s">
        <v>100</v>
      </c>
      <c r="E32" s="30" t="s">
        <v>381</v>
      </c>
      <c r="F32" s="29" t="s">
        <v>382</v>
      </c>
      <c r="G32" s="38">
        <f t="shared" si="0"/>
        <v>6.7628571428571433</v>
      </c>
      <c r="H32" s="21"/>
      <c r="I32" s="21">
        <v>10.5</v>
      </c>
      <c r="J32" s="21">
        <v>13.17</v>
      </c>
      <c r="K32" s="70"/>
      <c r="L32" s="39">
        <f t="shared" si="1"/>
        <v>12.723333333333334</v>
      </c>
      <c r="M32" s="73">
        <v>13.17</v>
      </c>
      <c r="N32" s="73">
        <v>12.5</v>
      </c>
      <c r="O32" s="39">
        <f t="shared" si="8"/>
        <v>10.6675</v>
      </c>
      <c r="P32" s="73">
        <v>10.67</v>
      </c>
      <c r="Q32" s="73">
        <v>10</v>
      </c>
      <c r="R32" s="73">
        <v>12</v>
      </c>
      <c r="S32" s="73">
        <v>10</v>
      </c>
      <c r="T32" s="39">
        <f t="shared" si="2"/>
        <v>12</v>
      </c>
      <c r="U32" s="73">
        <v>12</v>
      </c>
      <c r="V32" s="39">
        <f t="shared" si="3"/>
        <v>9.3453333333333344</v>
      </c>
      <c r="W32" s="39">
        <f t="shared" si="9"/>
        <v>1.6185714285714285</v>
      </c>
      <c r="X32" s="73"/>
      <c r="Y32" s="73"/>
      <c r="Z32" s="73"/>
      <c r="AA32" s="72">
        <f t="shared" si="10"/>
        <v>0</v>
      </c>
      <c r="AB32" s="73"/>
      <c r="AC32" s="73">
        <v>11.33</v>
      </c>
      <c r="AD32" s="39">
        <f t="shared" si="4"/>
        <v>0</v>
      </c>
      <c r="AE32" s="73"/>
      <c r="AF32" s="39">
        <f t="shared" si="11"/>
        <v>11.266</v>
      </c>
      <c r="AG32" s="73">
        <v>12.33</v>
      </c>
      <c r="AH32" s="73">
        <v>12</v>
      </c>
      <c r="AI32" s="73">
        <v>12</v>
      </c>
      <c r="AJ32" s="73">
        <v>10</v>
      </c>
      <c r="AK32" s="39">
        <f t="shared" si="5"/>
        <v>14.25</v>
      </c>
      <c r="AL32" s="73">
        <v>14.25</v>
      </c>
      <c r="AM32" s="39">
        <f t="shared" si="6"/>
        <v>5.4606666666666666</v>
      </c>
      <c r="AN32" s="39">
        <f t="shared" si="7"/>
        <v>7.41</v>
      </c>
      <c r="AO32" s="23" t="str">
        <f t="shared" si="12"/>
        <v>Ajourné(e)</v>
      </c>
    </row>
    <row r="33" spans="1:41" s="13" customFormat="1" ht="20.100000000000001" customHeight="1">
      <c r="A33" s="18">
        <v>24</v>
      </c>
      <c r="B33" s="19" t="s">
        <v>107</v>
      </c>
      <c r="C33" s="20" t="s">
        <v>108</v>
      </c>
      <c r="D33" s="21" t="s">
        <v>109</v>
      </c>
      <c r="E33" s="30" t="s">
        <v>383</v>
      </c>
      <c r="F33" s="29" t="s">
        <v>384</v>
      </c>
      <c r="G33" s="38">
        <f t="shared" si="0"/>
        <v>3.1914285714285713</v>
      </c>
      <c r="H33" s="21"/>
      <c r="I33" s="21">
        <v>11.17</v>
      </c>
      <c r="J33" s="21"/>
      <c r="K33" s="70"/>
      <c r="L33" s="39">
        <f t="shared" si="1"/>
        <v>0</v>
      </c>
      <c r="M33" s="73"/>
      <c r="N33" s="73"/>
      <c r="O33" s="39">
        <f t="shared" si="8"/>
        <v>10.875</v>
      </c>
      <c r="P33" s="73">
        <v>8</v>
      </c>
      <c r="Q33" s="73">
        <v>10</v>
      </c>
      <c r="R33" s="73">
        <v>11.5</v>
      </c>
      <c r="S33" s="73">
        <v>14</v>
      </c>
      <c r="T33" s="39">
        <f t="shared" si="2"/>
        <v>11.63</v>
      </c>
      <c r="U33" s="73">
        <v>11.63</v>
      </c>
      <c r="V33" s="39">
        <f t="shared" si="3"/>
        <v>5.1646666666666663</v>
      </c>
      <c r="W33" s="39">
        <f t="shared" si="9"/>
        <v>10.784285714285714</v>
      </c>
      <c r="X33" s="73">
        <v>8.33</v>
      </c>
      <c r="Y33" s="73">
        <v>12</v>
      </c>
      <c r="Z33" s="73">
        <v>11.33</v>
      </c>
      <c r="AA33" s="72">
        <f t="shared" si="10"/>
        <v>11.664999999999999</v>
      </c>
      <c r="AB33" s="73">
        <v>10</v>
      </c>
      <c r="AC33" s="73">
        <v>10.5</v>
      </c>
      <c r="AD33" s="39">
        <f t="shared" si="4"/>
        <v>8.5</v>
      </c>
      <c r="AE33" s="73">
        <v>8.5</v>
      </c>
      <c r="AF33" s="39">
        <f t="shared" si="11"/>
        <v>11.116</v>
      </c>
      <c r="AG33" s="73">
        <v>7.58</v>
      </c>
      <c r="AH33" s="73">
        <v>10</v>
      </c>
      <c r="AI33" s="73">
        <v>12.5</v>
      </c>
      <c r="AJ33" s="73">
        <v>12.75</v>
      </c>
      <c r="AK33" s="39">
        <f t="shared" si="5"/>
        <v>12.38</v>
      </c>
      <c r="AL33" s="73">
        <v>12.38</v>
      </c>
      <c r="AM33" s="39">
        <f t="shared" si="6"/>
        <v>10.696666666666665</v>
      </c>
      <c r="AN33" s="39">
        <f t="shared" si="7"/>
        <v>7.9399999999999995</v>
      </c>
      <c r="AO33" s="23" t="str">
        <f t="shared" si="12"/>
        <v>Ajourné(e)</v>
      </c>
    </row>
    <row r="34" spans="1:41" s="13" customFormat="1" ht="20.100000000000001" customHeight="1">
      <c r="A34" s="18">
        <v>25</v>
      </c>
      <c r="B34" s="19" t="s">
        <v>110</v>
      </c>
      <c r="C34" s="20" t="s">
        <v>111</v>
      </c>
      <c r="D34" s="21" t="s">
        <v>94</v>
      </c>
      <c r="E34" s="30" t="s">
        <v>385</v>
      </c>
      <c r="F34" s="29" t="s">
        <v>354</v>
      </c>
      <c r="G34" s="38">
        <f t="shared" si="0"/>
        <v>6.0942857142857134</v>
      </c>
      <c r="H34" s="21"/>
      <c r="I34" s="21"/>
      <c r="J34" s="21">
        <v>10</v>
      </c>
      <c r="K34" s="70">
        <v>11.33</v>
      </c>
      <c r="L34" s="39">
        <f t="shared" si="1"/>
        <v>4.666666666666667</v>
      </c>
      <c r="M34" s="73">
        <v>14</v>
      </c>
      <c r="N34" s="73"/>
      <c r="O34" s="39">
        <f t="shared" si="8"/>
        <v>11.25</v>
      </c>
      <c r="P34" s="73">
        <v>10</v>
      </c>
      <c r="Q34" s="73">
        <v>8.5</v>
      </c>
      <c r="R34" s="73">
        <v>16.5</v>
      </c>
      <c r="S34" s="73">
        <v>10</v>
      </c>
      <c r="T34" s="39">
        <f t="shared" si="2"/>
        <v>11</v>
      </c>
      <c r="U34" s="73">
        <v>11</v>
      </c>
      <c r="V34" s="39">
        <f t="shared" si="3"/>
        <v>7.5106666666666664</v>
      </c>
      <c r="W34" s="39">
        <f t="shared" si="9"/>
        <v>6.2857142857142856</v>
      </c>
      <c r="X34" s="73"/>
      <c r="Y34" s="73">
        <v>10</v>
      </c>
      <c r="Z34" s="73"/>
      <c r="AA34" s="72">
        <f t="shared" si="10"/>
        <v>5</v>
      </c>
      <c r="AB34" s="73">
        <v>10</v>
      </c>
      <c r="AC34" s="73">
        <v>14</v>
      </c>
      <c r="AD34" s="39">
        <f t="shared" si="4"/>
        <v>11.66</v>
      </c>
      <c r="AE34" s="73">
        <v>11.66</v>
      </c>
      <c r="AF34" s="39">
        <f t="shared" si="11"/>
        <v>10.6</v>
      </c>
      <c r="AG34" s="73">
        <v>12.5</v>
      </c>
      <c r="AH34" s="73">
        <v>10</v>
      </c>
      <c r="AI34" s="73">
        <v>6.5</v>
      </c>
      <c r="AJ34" s="73">
        <v>12</v>
      </c>
      <c r="AK34" s="39">
        <f t="shared" si="5"/>
        <v>10.5</v>
      </c>
      <c r="AL34" s="73">
        <v>10.5</v>
      </c>
      <c r="AM34" s="39">
        <f t="shared" si="6"/>
        <v>8.721333333333332</v>
      </c>
      <c r="AN34" s="39">
        <f t="shared" si="7"/>
        <v>8.1199999999999992</v>
      </c>
      <c r="AO34" s="23" t="str">
        <f t="shared" si="12"/>
        <v>Ajourné(e)</v>
      </c>
    </row>
    <row r="35" spans="1:41" s="13" customFormat="1" ht="20.100000000000001" customHeight="1">
      <c r="A35" s="18">
        <v>26</v>
      </c>
      <c r="B35" s="19" t="s">
        <v>113</v>
      </c>
      <c r="C35" s="20" t="s">
        <v>114</v>
      </c>
      <c r="D35" s="21" t="s">
        <v>115</v>
      </c>
      <c r="E35" s="30" t="s">
        <v>386</v>
      </c>
      <c r="F35" s="29" t="s">
        <v>369</v>
      </c>
      <c r="G35" s="38">
        <f t="shared" si="0"/>
        <v>3.8571428571428572</v>
      </c>
      <c r="H35" s="21"/>
      <c r="I35" s="21">
        <v>13.5</v>
      </c>
      <c r="J35" s="21"/>
      <c r="K35" s="70"/>
      <c r="L35" s="39">
        <f t="shared" si="1"/>
        <v>3.7233333333333332</v>
      </c>
      <c r="M35" s="73">
        <v>11.17</v>
      </c>
      <c r="N35" s="73"/>
      <c r="O35" s="39">
        <f t="shared" si="8"/>
        <v>11.3325</v>
      </c>
      <c r="P35" s="73">
        <v>10.83</v>
      </c>
      <c r="Q35" s="73">
        <v>10</v>
      </c>
      <c r="R35" s="73">
        <v>10</v>
      </c>
      <c r="S35" s="73">
        <v>14.5</v>
      </c>
      <c r="T35" s="39">
        <f t="shared" si="2"/>
        <v>12.63</v>
      </c>
      <c r="U35" s="73">
        <v>12.63</v>
      </c>
      <c r="V35" s="39">
        <f t="shared" si="3"/>
        <v>6.4086666666666661</v>
      </c>
      <c r="W35" s="39">
        <f t="shared" si="9"/>
        <v>1.5957142857142856</v>
      </c>
      <c r="X35" s="73"/>
      <c r="Y35" s="73"/>
      <c r="Z35" s="73"/>
      <c r="AA35" s="72">
        <f t="shared" si="10"/>
        <v>0</v>
      </c>
      <c r="AB35" s="73"/>
      <c r="AC35" s="73">
        <v>11.17</v>
      </c>
      <c r="AD35" s="39">
        <f t="shared" si="4"/>
        <v>10</v>
      </c>
      <c r="AE35" s="73">
        <v>10</v>
      </c>
      <c r="AF35" s="39">
        <f t="shared" si="11"/>
        <v>11.315999999999999</v>
      </c>
      <c r="AG35" s="73">
        <v>13.58</v>
      </c>
      <c r="AH35" s="73">
        <v>10</v>
      </c>
      <c r="AI35" s="73">
        <v>11.5</v>
      </c>
      <c r="AJ35" s="73">
        <v>10.75</v>
      </c>
      <c r="AK35" s="39">
        <f t="shared" si="5"/>
        <v>12.25</v>
      </c>
      <c r="AL35" s="73">
        <v>12.25</v>
      </c>
      <c r="AM35" s="39">
        <f t="shared" si="6"/>
        <v>6.666666666666667</v>
      </c>
      <c r="AN35" s="39">
        <f t="shared" si="7"/>
        <v>6.54</v>
      </c>
      <c r="AO35" s="23" t="str">
        <f t="shared" si="12"/>
        <v>Ajourné(e)</v>
      </c>
    </row>
    <row r="36" spans="1:41" s="13" customFormat="1" ht="20.100000000000001" customHeight="1">
      <c r="A36" s="18">
        <v>27</v>
      </c>
      <c r="B36" s="19" t="s">
        <v>116</v>
      </c>
      <c r="C36" s="20" t="s">
        <v>117</v>
      </c>
      <c r="D36" s="21" t="s">
        <v>118</v>
      </c>
      <c r="E36" s="30" t="s">
        <v>387</v>
      </c>
      <c r="F36" s="29" t="s">
        <v>347</v>
      </c>
      <c r="G36" s="38">
        <f t="shared" si="0"/>
        <v>8.9514285714285702</v>
      </c>
      <c r="H36" s="21"/>
      <c r="I36" s="21">
        <v>10</v>
      </c>
      <c r="J36" s="21">
        <v>10.33</v>
      </c>
      <c r="K36" s="70">
        <v>11</v>
      </c>
      <c r="L36" s="39">
        <f t="shared" si="1"/>
        <v>10.386666666666667</v>
      </c>
      <c r="M36" s="73">
        <v>8.5</v>
      </c>
      <c r="N36" s="73">
        <v>11.33</v>
      </c>
      <c r="O36" s="39">
        <f t="shared" si="8"/>
        <v>2.5</v>
      </c>
      <c r="P36" s="73"/>
      <c r="Q36" s="73"/>
      <c r="R36" s="73"/>
      <c r="S36" s="73">
        <v>10</v>
      </c>
      <c r="T36" s="39">
        <f t="shared" si="2"/>
        <v>14</v>
      </c>
      <c r="U36" s="73">
        <v>14</v>
      </c>
      <c r="V36" s="39">
        <f t="shared" si="3"/>
        <v>7.8546666666666658</v>
      </c>
      <c r="W36" s="39">
        <f t="shared" si="9"/>
        <v>3.0714285714285716</v>
      </c>
      <c r="X36" s="73"/>
      <c r="Y36" s="73"/>
      <c r="Z36" s="73"/>
      <c r="AA36" s="72">
        <f t="shared" si="10"/>
        <v>0</v>
      </c>
      <c r="AB36" s="73">
        <v>10</v>
      </c>
      <c r="AC36" s="73">
        <v>11.5</v>
      </c>
      <c r="AD36" s="39">
        <f t="shared" si="4"/>
        <v>0</v>
      </c>
      <c r="AE36" s="73"/>
      <c r="AF36" s="39">
        <f t="shared" si="11"/>
        <v>8.6</v>
      </c>
      <c r="AG36" s="73"/>
      <c r="AH36" s="73">
        <v>13</v>
      </c>
      <c r="AI36" s="73">
        <v>10</v>
      </c>
      <c r="AJ36" s="73">
        <v>10</v>
      </c>
      <c r="AK36" s="39">
        <f t="shared" si="5"/>
        <v>14</v>
      </c>
      <c r="AL36" s="73">
        <v>14</v>
      </c>
      <c r="AM36" s="39">
        <f t="shared" si="6"/>
        <v>5.2333333333333334</v>
      </c>
      <c r="AN36" s="39">
        <f t="shared" si="7"/>
        <v>6.55</v>
      </c>
      <c r="AO36" s="23" t="str">
        <f t="shared" si="12"/>
        <v>Ajourné(e)</v>
      </c>
    </row>
    <row r="37" spans="1:41" s="13" customFormat="1" ht="20.100000000000001" customHeight="1">
      <c r="A37" s="18">
        <v>28</v>
      </c>
      <c r="B37" s="19" t="s">
        <v>119</v>
      </c>
      <c r="C37" s="20" t="s">
        <v>120</v>
      </c>
      <c r="D37" s="21" t="s">
        <v>121</v>
      </c>
      <c r="E37" s="30" t="s">
        <v>388</v>
      </c>
      <c r="F37" s="29" t="s">
        <v>389</v>
      </c>
      <c r="G37" s="38">
        <f t="shared" si="0"/>
        <v>6.1428571428571432</v>
      </c>
      <c r="H37" s="21"/>
      <c r="I37" s="21">
        <v>13.5</v>
      </c>
      <c r="J37" s="69">
        <v>8</v>
      </c>
      <c r="K37" s="70"/>
      <c r="L37" s="39">
        <f t="shared" si="1"/>
        <v>0</v>
      </c>
      <c r="M37" s="73"/>
      <c r="N37" s="73"/>
      <c r="O37" s="39">
        <f t="shared" si="8"/>
        <v>3.625</v>
      </c>
      <c r="P37" s="73"/>
      <c r="Q37" s="73"/>
      <c r="R37" s="73"/>
      <c r="S37" s="73">
        <v>14.5</v>
      </c>
      <c r="T37" s="39">
        <f t="shared" si="2"/>
        <v>13.75</v>
      </c>
      <c r="U37" s="73">
        <v>13.75</v>
      </c>
      <c r="V37" s="39">
        <f t="shared" si="3"/>
        <v>4.75</v>
      </c>
      <c r="W37" s="39">
        <f t="shared" si="9"/>
        <v>10.787142857142857</v>
      </c>
      <c r="X37" s="73">
        <v>7.17</v>
      </c>
      <c r="Y37" s="73">
        <v>11</v>
      </c>
      <c r="Z37" s="73">
        <v>13.67</v>
      </c>
      <c r="AA37" s="72">
        <f t="shared" si="10"/>
        <v>12.335000000000001</v>
      </c>
      <c r="AB37" s="73">
        <v>11.17</v>
      </c>
      <c r="AC37" s="73">
        <v>7.83</v>
      </c>
      <c r="AD37" s="39">
        <f t="shared" si="4"/>
        <v>8</v>
      </c>
      <c r="AE37" s="73">
        <v>8</v>
      </c>
      <c r="AF37" s="39">
        <f t="shared" si="11"/>
        <v>11.534000000000001</v>
      </c>
      <c r="AG37" s="73">
        <v>14.17</v>
      </c>
      <c r="AH37" s="73">
        <v>12</v>
      </c>
      <c r="AI37" s="73">
        <v>7</v>
      </c>
      <c r="AJ37" s="73">
        <v>12.25</v>
      </c>
      <c r="AK37" s="39">
        <f t="shared" si="5"/>
        <v>9.1300000000000008</v>
      </c>
      <c r="AL37" s="73">
        <v>9.1300000000000008</v>
      </c>
      <c r="AM37" s="39">
        <f t="shared" si="6"/>
        <v>10.554</v>
      </c>
      <c r="AN37" s="39">
        <f t="shared" si="7"/>
        <v>7.66</v>
      </c>
      <c r="AO37" s="23" t="str">
        <f t="shared" si="12"/>
        <v>Ajourné(e)</v>
      </c>
    </row>
    <row r="38" spans="1:41" s="13" customFormat="1" ht="20.100000000000001" customHeight="1">
      <c r="A38" s="18">
        <v>29</v>
      </c>
      <c r="B38" s="19" t="s">
        <v>122</v>
      </c>
      <c r="C38" s="20" t="s">
        <v>123</v>
      </c>
      <c r="D38" s="21" t="s">
        <v>54</v>
      </c>
      <c r="E38" s="30" t="s">
        <v>390</v>
      </c>
      <c r="F38" s="29" t="s">
        <v>391</v>
      </c>
      <c r="G38" s="38">
        <f t="shared" si="0"/>
        <v>2.9514285714285715</v>
      </c>
      <c r="H38" s="21"/>
      <c r="I38" s="21"/>
      <c r="J38" s="21"/>
      <c r="K38" s="70">
        <v>10.33</v>
      </c>
      <c r="L38" s="39">
        <f t="shared" si="1"/>
        <v>10.166666666666666</v>
      </c>
      <c r="M38" s="73">
        <v>10.5</v>
      </c>
      <c r="N38" s="73">
        <v>10</v>
      </c>
      <c r="O38" s="39">
        <f t="shared" si="8"/>
        <v>11.9575</v>
      </c>
      <c r="P38" s="73">
        <v>9.33</v>
      </c>
      <c r="Q38" s="73">
        <v>13</v>
      </c>
      <c r="R38" s="73">
        <v>9</v>
      </c>
      <c r="S38" s="73">
        <v>16.5</v>
      </c>
      <c r="T38" s="39">
        <f t="shared" si="2"/>
        <v>15.13</v>
      </c>
      <c r="U38" s="73">
        <v>15.13</v>
      </c>
      <c r="V38" s="39">
        <f t="shared" si="3"/>
        <v>7.6079999999999997</v>
      </c>
      <c r="W38" s="39">
        <f t="shared" si="9"/>
        <v>8.7128571428571426</v>
      </c>
      <c r="X38" s="73">
        <v>3.33</v>
      </c>
      <c r="Y38" s="73">
        <v>10.33</v>
      </c>
      <c r="Z38" s="73">
        <v>8</v>
      </c>
      <c r="AA38" s="72">
        <f t="shared" si="10"/>
        <v>9.1649999999999991</v>
      </c>
      <c r="AB38" s="73">
        <v>10.83</v>
      </c>
      <c r="AC38" s="73">
        <v>10.17</v>
      </c>
      <c r="AD38" s="39">
        <f t="shared" si="4"/>
        <v>9</v>
      </c>
      <c r="AE38" s="73">
        <v>9</v>
      </c>
      <c r="AF38" s="39">
        <f t="shared" si="11"/>
        <v>12.334</v>
      </c>
      <c r="AG38" s="73">
        <v>10.17</v>
      </c>
      <c r="AH38" s="73">
        <v>15</v>
      </c>
      <c r="AI38" s="73">
        <v>10</v>
      </c>
      <c r="AJ38" s="73">
        <v>13.25</v>
      </c>
      <c r="AK38" s="39">
        <f t="shared" si="5"/>
        <v>14.5</v>
      </c>
      <c r="AL38" s="73">
        <v>14.5</v>
      </c>
      <c r="AM38" s="39">
        <f t="shared" si="6"/>
        <v>10.343999999999999</v>
      </c>
      <c r="AN38" s="39">
        <f t="shared" si="7"/>
        <v>8.98</v>
      </c>
      <c r="AO38" s="23" t="str">
        <f t="shared" si="12"/>
        <v>Ajourné(e)</v>
      </c>
    </row>
    <row r="39" spans="1:41" s="13" customFormat="1" ht="20.100000000000001" customHeight="1">
      <c r="A39" s="18">
        <v>30</v>
      </c>
      <c r="B39" s="19" t="s">
        <v>124</v>
      </c>
      <c r="C39" s="20" t="s">
        <v>125</v>
      </c>
      <c r="D39" s="21" t="s">
        <v>77</v>
      </c>
      <c r="E39" s="30" t="s">
        <v>392</v>
      </c>
      <c r="F39" s="29" t="s">
        <v>393</v>
      </c>
      <c r="G39" s="38">
        <f t="shared" si="0"/>
        <v>4</v>
      </c>
      <c r="H39" s="21"/>
      <c r="I39" s="21"/>
      <c r="J39" s="69">
        <v>10</v>
      </c>
      <c r="K39" s="104">
        <v>4</v>
      </c>
      <c r="L39" s="39">
        <f t="shared" si="1"/>
        <v>7.5533333333333337</v>
      </c>
      <c r="M39" s="73"/>
      <c r="N39" s="73">
        <v>11.33</v>
      </c>
      <c r="O39" s="39">
        <f t="shared" si="8"/>
        <v>8.25</v>
      </c>
      <c r="P39" s="73">
        <v>10</v>
      </c>
      <c r="Q39" s="73">
        <v>10</v>
      </c>
      <c r="R39" s="73"/>
      <c r="S39" s="73">
        <v>13</v>
      </c>
      <c r="T39" s="39">
        <f t="shared" si="2"/>
        <v>13</v>
      </c>
      <c r="U39" s="73">
        <v>13</v>
      </c>
      <c r="V39" s="39">
        <f t="shared" si="3"/>
        <v>6.444</v>
      </c>
      <c r="W39" s="39">
        <f t="shared" si="9"/>
        <v>9.1428571428571423</v>
      </c>
      <c r="X39" s="73">
        <v>3</v>
      </c>
      <c r="Y39" s="73">
        <v>12</v>
      </c>
      <c r="Z39" s="73">
        <v>12</v>
      </c>
      <c r="AA39" s="72">
        <f t="shared" si="10"/>
        <v>12</v>
      </c>
      <c r="AB39" s="73">
        <v>4.5</v>
      </c>
      <c r="AC39" s="73">
        <v>8.5</v>
      </c>
      <c r="AD39" s="39">
        <f t="shared" si="4"/>
        <v>12</v>
      </c>
      <c r="AE39" s="73">
        <v>12</v>
      </c>
      <c r="AF39" s="39">
        <f t="shared" si="11"/>
        <v>11.5</v>
      </c>
      <c r="AG39" s="73">
        <v>12.5</v>
      </c>
      <c r="AH39" s="73">
        <v>13</v>
      </c>
      <c r="AI39" s="73">
        <v>6</v>
      </c>
      <c r="AJ39" s="73">
        <v>13</v>
      </c>
      <c r="AK39" s="39">
        <f t="shared" si="5"/>
        <v>10</v>
      </c>
      <c r="AL39" s="73">
        <v>10</v>
      </c>
      <c r="AM39" s="39">
        <f t="shared" si="6"/>
        <v>10.366666666666667</v>
      </c>
      <c r="AN39" s="39">
        <f t="shared" si="7"/>
        <v>8.41</v>
      </c>
      <c r="AO39" s="23" t="str">
        <f t="shared" si="12"/>
        <v>Ajourné(e)</v>
      </c>
    </row>
    <row r="40" spans="1:41" s="13" customFormat="1" ht="20.100000000000001" customHeight="1">
      <c r="A40" s="18">
        <v>31</v>
      </c>
      <c r="B40" s="19" t="s">
        <v>126</v>
      </c>
      <c r="C40" s="20" t="s">
        <v>125</v>
      </c>
      <c r="D40" s="21" t="s">
        <v>54</v>
      </c>
      <c r="E40" s="30" t="s">
        <v>394</v>
      </c>
      <c r="F40" s="29" t="s">
        <v>354</v>
      </c>
      <c r="G40" s="38">
        <f t="shared" si="0"/>
        <v>5.0485714285714289</v>
      </c>
      <c r="H40" s="21"/>
      <c r="I40" s="21">
        <v>10.67</v>
      </c>
      <c r="J40" s="69">
        <v>7</v>
      </c>
      <c r="K40" s="70"/>
      <c r="L40" s="39">
        <f t="shared" si="1"/>
        <v>10.166666666666666</v>
      </c>
      <c r="M40" s="73">
        <v>10.5</v>
      </c>
      <c r="N40" s="73">
        <v>10</v>
      </c>
      <c r="O40" s="39">
        <f t="shared" si="8"/>
        <v>11.4575</v>
      </c>
      <c r="P40" s="73">
        <v>7.33</v>
      </c>
      <c r="Q40" s="73">
        <v>10</v>
      </c>
      <c r="R40" s="73">
        <v>13.5</v>
      </c>
      <c r="S40" s="73">
        <v>15</v>
      </c>
      <c r="T40" s="39">
        <f t="shared" si="2"/>
        <v>14</v>
      </c>
      <c r="U40" s="73">
        <v>14</v>
      </c>
      <c r="V40" s="39">
        <f t="shared" si="3"/>
        <v>8.3780000000000001</v>
      </c>
      <c r="W40" s="39">
        <f t="shared" si="9"/>
        <v>9.8814285714285717</v>
      </c>
      <c r="X40" s="73">
        <v>7.83</v>
      </c>
      <c r="Y40" s="73">
        <v>12.17</v>
      </c>
      <c r="Z40" s="73">
        <v>9</v>
      </c>
      <c r="AA40" s="72">
        <f t="shared" si="10"/>
        <v>10.585000000000001</v>
      </c>
      <c r="AB40" s="73">
        <v>10.83</v>
      </c>
      <c r="AC40" s="73">
        <v>8.17</v>
      </c>
      <c r="AD40" s="39">
        <f t="shared" si="4"/>
        <v>9.67</v>
      </c>
      <c r="AE40" s="73">
        <v>9.67</v>
      </c>
      <c r="AF40" s="39">
        <f t="shared" si="11"/>
        <v>10.934000000000001</v>
      </c>
      <c r="AG40" s="73">
        <v>10.17</v>
      </c>
      <c r="AH40" s="73">
        <v>11</v>
      </c>
      <c r="AI40" s="73">
        <v>10</v>
      </c>
      <c r="AJ40" s="73">
        <v>11.75</v>
      </c>
      <c r="AK40" s="39">
        <f t="shared" si="5"/>
        <v>13.5</v>
      </c>
      <c r="AL40" s="73">
        <v>13.5</v>
      </c>
      <c r="AM40" s="39">
        <f t="shared" si="6"/>
        <v>10.445333333333334</v>
      </c>
      <c r="AN40" s="39">
        <f t="shared" si="7"/>
        <v>9.42</v>
      </c>
      <c r="AO40" s="23" t="str">
        <f t="shared" si="12"/>
        <v>Ajourné(e)</v>
      </c>
    </row>
    <row r="41" spans="1:41" s="13" customFormat="1" ht="20.100000000000001" customHeight="1">
      <c r="A41" s="18">
        <v>32</v>
      </c>
      <c r="B41" s="19" t="s">
        <v>127</v>
      </c>
      <c r="C41" s="20" t="s">
        <v>128</v>
      </c>
      <c r="D41" s="21" t="s">
        <v>129</v>
      </c>
      <c r="E41" s="30" t="s">
        <v>395</v>
      </c>
      <c r="F41" s="29" t="s">
        <v>396</v>
      </c>
      <c r="G41" s="38">
        <f t="shared" ref="G41:G68" si="13">((H41*2)+(I41*4)+(J41*4)+(K41*4))/14</f>
        <v>3.2371428571428571</v>
      </c>
      <c r="H41" s="21"/>
      <c r="I41" s="21"/>
      <c r="J41" s="21">
        <v>11.33</v>
      </c>
      <c r="K41" s="70"/>
      <c r="L41" s="39">
        <f t="shared" ref="L41:L68" si="14">((M41*2)+(N41*4))/6</f>
        <v>11.776666666666666</v>
      </c>
      <c r="M41" s="73">
        <v>14.33</v>
      </c>
      <c r="N41" s="73">
        <v>10.5</v>
      </c>
      <c r="O41" s="39">
        <f t="shared" si="8"/>
        <v>7.9175000000000004</v>
      </c>
      <c r="P41" s="73">
        <v>11.67</v>
      </c>
      <c r="Q41" s="73">
        <v>10</v>
      </c>
      <c r="R41" s="73"/>
      <c r="S41" s="73">
        <v>10</v>
      </c>
      <c r="T41" s="39">
        <f t="shared" ref="T41:T68" si="15">U41</f>
        <v>12.75</v>
      </c>
      <c r="U41" s="73">
        <v>12.75</v>
      </c>
      <c r="V41" s="39">
        <f t="shared" si="3"/>
        <v>6.8273333333333328</v>
      </c>
      <c r="W41" s="39">
        <f t="shared" ref="W41:W68" si="16">((X41*2)+(Y41*4)+(Z41*4)+(AB41*2)+(AC41*2))/14</f>
        <v>9.5957142857142852</v>
      </c>
      <c r="X41" s="73">
        <v>7.17</v>
      </c>
      <c r="Y41" s="73">
        <v>9.33</v>
      </c>
      <c r="Z41" s="73">
        <v>10.17</v>
      </c>
      <c r="AA41" s="72">
        <f t="shared" si="10"/>
        <v>9.75</v>
      </c>
      <c r="AB41" s="73">
        <v>9</v>
      </c>
      <c r="AC41" s="73">
        <v>12</v>
      </c>
      <c r="AD41" s="39">
        <f t="shared" ref="AD41:AD68" si="17">AE41</f>
        <v>16</v>
      </c>
      <c r="AE41" s="73">
        <v>16</v>
      </c>
      <c r="AF41" s="39">
        <f t="shared" si="11"/>
        <v>10</v>
      </c>
      <c r="AG41" s="73">
        <v>4</v>
      </c>
      <c r="AH41" s="73">
        <v>12</v>
      </c>
      <c r="AI41" s="73">
        <v>11</v>
      </c>
      <c r="AJ41" s="73">
        <v>11.5</v>
      </c>
      <c r="AK41" s="39">
        <f t="shared" ref="AK41:AK68" si="18">AL41</f>
        <v>13</v>
      </c>
      <c r="AL41" s="73">
        <v>13</v>
      </c>
      <c r="AM41" s="39">
        <f t="shared" si="6"/>
        <v>10.811333333333334</v>
      </c>
      <c r="AN41" s="39">
        <f t="shared" si="7"/>
        <v>8.82</v>
      </c>
      <c r="AO41" s="23" t="str">
        <f t="shared" si="12"/>
        <v>Ajourné(e)</v>
      </c>
    </row>
    <row r="42" spans="1:41" s="13" customFormat="1" ht="20.100000000000001" customHeight="1">
      <c r="A42" s="18">
        <v>33</v>
      </c>
      <c r="B42" s="19" t="s">
        <v>130</v>
      </c>
      <c r="C42" s="20" t="s">
        <v>131</v>
      </c>
      <c r="D42" s="21" t="s">
        <v>132</v>
      </c>
      <c r="E42" s="30" t="s">
        <v>397</v>
      </c>
      <c r="F42" s="29" t="s">
        <v>352</v>
      </c>
      <c r="G42" s="38">
        <f t="shared" si="13"/>
        <v>4.8571428571428568</v>
      </c>
      <c r="H42" s="21"/>
      <c r="I42" s="21">
        <v>11</v>
      </c>
      <c r="J42" s="69">
        <v>6</v>
      </c>
      <c r="K42" s="70"/>
      <c r="L42" s="39">
        <f t="shared" si="14"/>
        <v>10.89</v>
      </c>
      <c r="M42" s="73">
        <v>11.67</v>
      </c>
      <c r="N42" s="73">
        <v>10.5</v>
      </c>
      <c r="O42" s="39">
        <f t="shared" si="8"/>
        <v>5.75</v>
      </c>
      <c r="P42" s="73"/>
      <c r="Q42" s="73">
        <v>10</v>
      </c>
      <c r="R42" s="73"/>
      <c r="S42" s="73">
        <v>13</v>
      </c>
      <c r="T42" s="39">
        <f t="shared" si="15"/>
        <v>14.25</v>
      </c>
      <c r="U42" s="73">
        <v>14.25</v>
      </c>
      <c r="V42" s="39">
        <f t="shared" ref="V42:V71" si="19">((G42*14)+(L42*6)+(O42*8)+(T42*2))/30</f>
        <v>6.9279999999999999</v>
      </c>
      <c r="W42" s="39">
        <f t="shared" si="16"/>
        <v>10.334285714285715</v>
      </c>
      <c r="X42" s="73">
        <v>7.5</v>
      </c>
      <c r="Y42" s="73">
        <v>12</v>
      </c>
      <c r="Z42" s="73">
        <v>11</v>
      </c>
      <c r="AA42" s="72">
        <f t="shared" si="10"/>
        <v>11.5</v>
      </c>
      <c r="AB42" s="73">
        <v>10.17</v>
      </c>
      <c r="AC42" s="73">
        <v>8.67</v>
      </c>
      <c r="AD42" s="39">
        <f t="shared" si="17"/>
        <v>13</v>
      </c>
      <c r="AE42" s="73">
        <v>13</v>
      </c>
      <c r="AF42" s="39">
        <f t="shared" si="11"/>
        <v>10.4</v>
      </c>
      <c r="AG42" s="73">
        <v>9.5</v>
      </c>
      <c r="AH42" s="73">
        <v>11</v>
      </c>
      <c r="AI42" s="73">
        <v>5.5</v>
      </c>
      <c r="AJ42" s="73">
        <v>13</v>
      </c>
      <c r="AK42" s="39">
        <f t="shared" si="18"/>
        <v>12.25</v>
      </c>
      <c r="AL42" s="73">
        <v>12.25</v>
      </c>
      <c r="AM42" s="39">
        <f t="shared" ref="AM42:AM71" si="20">((W42*14)+(AD42*4)+(AF42*10)+(AK42*2))/30</f>
        <v>10.839333333333334</v>
      </c>
      <c r="AN42" s="39">
        <f t="shared" ref="AN42:AN71" si="21">ROUNDUP((V42+AM42)/2,2)</f>
        <v>8.89</v>
      </c>
      <c r="AO42" s="23" t="str">
        <f t="shared" si="12"/>
        <v>Ajourné(e)</v>
      </c>
    </row>
    <row r="43" spans="1:41" s="13" customFormat="1" ht="20.100000000000001" customHeight="1">
      <c r="A43" s="18">
        <v>34</v>
      </c>
      <c r="B43" s="19" t="s">
        <v>138</v>
      </c>
      <c r="C43" s="20" t="s">
        <v>139</v>
      </c>
      <c r="D43" s="21" t="s">
        <v>140</v>
      </c>
      <c r="E43" s="30" t="s">
        <v>399</v>
      </c>
      <c r="F43" s="29" t="s">
        <v>400</v>
      </c>
      <c r="G43" s="38">
        <f t="shared" si="13"/>
        <v>8.8085714285714278</v>
      </c>
      <c r="H43" s="21"/>
      <c r="I43" s="21">
        <v>10</v>
      </c>
      <c r="J43" s="21">
        <v>10</v>
      </c>
      <c r="K43" s="70">
        <v>10.83</v>
      </c>
      <c r="L43" s="39">
        <f t="shared" si="14"/>
        <v>10</v>
      </c>
      <c r="M43" s="73">
        <v>10</v>
      </c>
      <c r="N43" s="68">
        <v>10</v>
      </c>
      <c r="O43" s="39">
        <f t="shared" si="8"/>
        <v>7.75</v>
      </c>
      <c r="P43" s="73"/>
      <c r="Q43" s="68">
        <v>10</v>
      </c>
      <c r="R43" s="68">
        <v>9</v>
      </c>
      <c r="S43" s="73">
        <v>12</v>
      </c>
      <c r="T43" s="39">
        <f t="shared" si="15"/>
        <v>12.5</v>
      </c>
      <c r="U43" s="73">
        <v>12.5</v>
      </c>
      <c r="V43" s="39">
        <f t="shared" si="19"/>
        <v>9.0106666666666673</v>
      </c>
      <c r="W43" s="39">
        <f t="shared" si="16"/>
        <v>9.2371428571428567</v>
      </c>
      <c r="X43" s="73"/>
      <c r="Y43" s="73">
        <v>10</v>
      </c>
      <c r="Z43" s="73">
        <v>10.08</v>
      </c>
      <c r="AA43" s="72">
        <f t="shared" si="10"/>
        <v>10.039999999999999</v>
      </c>
      <c r="AB43" s="73">
        <v>11</v>
      </c>
      <c r="AC43" s="73">
        <v>13.5</v>
      </c>
      <c r="AD43" s="39">
        <f t="shared" si="17"/>
        <v>4.5</v>
      </c>
      <c r="AE43" s="68">
        <v>4.5</v>
      </c>
      <c r="AF43" s="39">
        <f t="shared" si="11"/>
        <v>7.2</v>
      </c>
      <c r="AG43" s="73"/>
      <c r="AH43" s="73">
        <v>10</v>
      </c>
      <c r="AI43" s="73"/>
      <c r="AJ43" s="73">
        <v>13</v>
      </c>
      <c r="AK43" s="39">
        <f t="shared" si="18"/>
        <v>10.5</v>
      </c>
      <c r="AL43" s="73">
        <v>10.5</v>
      </c>
      <c r="AM43" s="39">
        <f t="shared" si="20"/>
        <v>8.0106666666666673</v>
      </c>
      <c r="AN43" s="39">
        <f t="shared" si="21"/>
        <v>8.52</v>
      </c>
      <c r="AO43" s="23" t="str">
        <f t="shared" si="12"/>
        <v>Ajourné(e)</v>
      </c>
    </row>
    <row r="44" spans="1:41" s="13" customFormat="1" ht="20.100000000000001" customHeight="1">
      <c r="A44" s="18">
        <v>35</v>
      </c>
      <c r="B44" s="19" t="s">
        <v>141</v>
      </c>
      <c r="C44" s="20" t="s">
        <v>142</v>
      </c>
      <c r="D44" s="21" t="s">
        <v>112</v>
      </c>
      <c r="E44" s="30" t="s">
        <v>401</v>
      </c>
      <c r="F44" s="29" t="s">
        <v>384</v>
      </c>
      <c r="G44" s="38">
        <f t="shared" si="13"/>
        <v>0</v>
      </c>
      <c r="H44" s="21"/>
      <c r="I44" s="21"/>
      <c r="J44" s="21"/>
      <c r="K44" s="70"/>
      <c r="L44" s="39">
        <f t="shared" si="14"/>
        <v>0</v>
      </c>
      <c r="M44" s="73"/>
      <c r="N44" s="73"/>
      <c r="O44" s="39">
        <f t="shared" si="8"/>
        <v>10.75</v>
      </c>
      <c r="P44" s="73">
        <v>0</v>
      </c>
      <c r="Q44" s="73">
        <v>12</v>
      </c>
      <c r="R44" s="73">
        <v>14</v>
      </c>
      <c r="S44" s="73">
        <v>17</v>
      </c>
      <c r="T44" s="39">
        <f t="shared" si="15"/>
        <v>12.5</v>
      </c>
      <c r="U44" s="73">
        <v>12.5</v>
      </c>
      <c r="V44" s="39">
        <f t="shared" si="19"/>
        <v>3.7</v>
      </c>
      <c r="W44" s="39">
        <f t="shared" si="16"/>
        <v>10.5</v>
      </c>
      <c r="X44" s="73">
        <v>7</v>
      </c>
      <c r="Y44" s="73">
        <v>12</v>
      </c>
      <c r="Z44" s="73">
        <v>9</v>
      </c>
      <c r="AA44" s="72">
        <f t="shared" si="10"/>
        <v>10.5</v>
      </c>
      <c r="AB44" s="73">
        <v>11.5</v>
      </c>
      <c r="AC44" s="73">
        <v>13</v>
      </c>
      <c r="AD44" s="39">
        <f t="shared" si="17"/>
        <v>10.66</v>
      </c>
      <c r="AE44" s="73">
        <v>10.66</v>
      </c>
      <c r="AF44" s="39">
        <f t="shared" si="11"/>
        <v>10.1</v>
      </c>
      <c r="AG44" s="73">
        <v>10</v>
      </c>
      <c r="AH44" s="73">
        <v>8</v>
      </c>
      <c r="AI44" s="73">
        <v>10.5</v>
      </c>
      <c r="AJ44" s="73">
        <v>11</v>
      </c>
      <c r="AK44" s="39">
        <f t="shared" si="18"/>
        <v>11</v>
      </c>
      <c r="AL44" s="73">
        <v>11</v>
      </c>
      <c r="AM44" s="39">
        <f t="shared" si="20"/>
        <v>10.421333333333333</v>
      </c>
      <c r="AN44" s="39">
        <f t="shared" si="21"/>
        <v>7.0699999999999994</v>
      </c>
      <c r="AO44" s="23" t="str">
        <f t="shared" si="12"/>
        <v>Ajourné(e)</v>
      </c>
    </row>
    <row r="45" spans="1:41" s="13" customFormat="1" ht="20.100000000000001" customHeight="1">
      <c r="A45" s="18">
        <v>36</v>
      </c>
      <c r="B45" s="19" t="s">
        <v>143</v>
      </c>
      <c r="C45" s="20" t="s">
        <v>144</v>
      </c>
      <c r="D45" s="21" t="s">
        <v>39</v>
      </c>
      <c r="E45" s="30" t="s">
        <v>402</v>
      </c>
      <c r="F45" s="29" t="s">
        <v>403</v>
      </c>
      <c r="G45" s="38">
        <f t="shared" si="13"/>
        <v>5</v>
      </c>
      <c r="H45" s="21"/>
      <c r="I45" s="21">
        <v>10.5</v>
      </c>
      <c r="J45" s="69">
        <v>7</v>
      </c>
      <c r="K45" s="70"/>
      <c r="L45" s="39">
        <f t="shared" si="14"/>
        <v>3.4433333333333334</v>
      </c>
      <c r="M45" s="73">
        <v>10.33</v>
      </c>
      <c r="N45" s="73"/>
      <c r="O45" s="39">
        <f t="shared" si="8"/>
        <v>10.9575</v>
      </c>
      <c r="P45" s="73">
        <v>12.33</v>
      </c>
      <c r="Q45" s="73">
        <v>9</v>
      </c>
      <c r="R45" s="73">
        <v>8.5</v>
      </c>
      <c r="S45" s="73">
        <v>14</v>
      </c>
      <c r="T45" s="39">
        <f t="shared" si="15"/>
        <v>11.75</v>
      </c>
      <c r="U45" s="73">
        <v>11.75</v>
      </c>
      <c r="V45" s="39">
        <f t="shared" si="19"/>
        <v>6.7273333333333332</v>
      </c>
      <c r="W45" s="39">
        <f t="shared" si="16"/>
        <v>9.7614285714285707</v>
      </c>
      <c r="X45" s="73">
        <v>9.17</v>
      </c>
      <c r="Y45" s="73">
        <v>10.33</v>
      </c>
      <c r="Z45" s="73">
        <v>9</v>
      </c>
      <c r="AA45" s="72">
        <f t="shared" si="10"/>
        <v>9.6649999999999991</v>
      </c>
      <c r="AB45" s="73">
        <v>10.17</v>
      </c>
      <c r="AC45" s="73">
        <v>10.33</v>
      </c>
      <c r="AD45" s="39">
        <f t="shared" si="17"/>
        <v>9</v>
      </c>
      <c r="AE45" s="73">
        <v>9</v>
      </c>
      <c r="AF45" s="39">
        <f t="shared" si="11"/>
        <v>11</v>
      </c>
      <c r="AG45" s="73">
        <v>14.5</v>
      </c>
      <c r="AH45" s="73">
        <v>10</v>
      </c>
      <c r="AI45" s="73">
        <v>12.5</v>
      </c>
      <c r="AJ45" s="73">
        <v>9</v>
      </c>
      <c r="AK45" s="39">
        <f t="shared" si="18"/>
        <v>14.38</v>
      </c>
      <c r="AL45" s="73">
        <v>14.38</v>
      </c>
      <c r="AM45" s="39">
        <f t="shared" si="20"/>
        <v>10.380666666666665</v>
      </c>
      <c r="AN45" s="39">
        <f t="shared" si="21"/>
        <v>8.56</v>
      </c>
      <c r="AO45" s="23" t="str">
        <f t="shared" si="12"/>
        <v>Ajourné(e)</v>
      </c>
    </row>
    <row r="46" spans="1:41" s="13" customFormat="1" ht="20.100000000000001" customHeight="1">
      <c r="A46" s="18">
        <v>37</v>
      </c>
      <c r="B46" s="19" t="s">
        <v>148</v>
      </c>
      <c r="C46" s="20" t="s">
        <v>149</v>
      </c>
      <c r="D46" s="21" t="s">
        <v>112</v>
      </c>
      <c r="E46" s="30" t="s">
        <v>404</v>
      </c>
      <c r="F46" s="29" t="s">
        <v>405</v>
      </c>
      <c r="G46" s="38">
        <f t="shared" si="13"/>
        <v>8.5228571428571431</v>
      </c>
      <c r="H46" s="21"/>
      <c r="I46" s="21">
        <v>11.33</v>
      </c>
      <c r="J46" s="21">
        <v>11</v>
      </c>
      <c r="K46" s="104">
        <v>7.5</v>
      </c>
      <c r="L46" s="39">
        <f t="shared" si="14"/>
        <v>10.776666666666666</v>
      </c>
      <c r="M46" s="73">
        <v>12.33</v>
      </c>
      <c r="N46" s="73">
        <v>10</v>
      </c>
      <c r="O46" s="39">
        <f t="shared" si="8"/>
        <v>7.5</v>
      </c>
      <c r="P46" s="73"/>
      <c r="Q46" s="73">
        <v>10</v>
      </c>
      <c r="R46" s="73">
        <v>10</v>
      </c>
      <c r="S46" s="73">
        <v>10</v>
      </c>
      <c r="T46" s="39">
        <f t="shared" si="15"/>
        <v>14.13</v>
      </c>
      <c r="U46" s="73">
        <v>14.13</v>
      </c>
      <c r="V46" s="39">
        <f t="shared" si="19"/>
        <v>9.0746666666666673</v>
      </c>
      <c r="W46" s="39">
        <f t="shared" si="16"/>
        <v>6.3328571428571427</v>
      </c>
      <c r="X46" s="73"/>
      <c r="Y46" s="73">
        <v>10.83</v>
      </c>
      <c r="Z46" s="68">
        <v>4</v>
      </c>
      <c r="AA46" s="72">
        <f t="shared" si="10"/>
        <v>7.415</v>
      </c>
      <c r="AB46" s="68">
        <v>4</v>
      </c>
      <c r="AC46" s="73">
        <v>10.67</v>
      </c>
      <c r="AD46" s="39">
        <f t="shared" si="17"/>
        <v>13</v>
      </c>
      <c r="AE46" s="73">
        <v>13</v>
      </c>
      <c r="AF46" s="39">
        <f t="shared" si="11"/>
        <v>6.6</v>
      </c>
      <c r="AG46" s="73"/>
      <c r="AH46" s="73">
        <v>11</v>
      </c>
      <c r="AI46" s="73"/>
      <c r="AJ46" s="73">
        <v>11</v>
      </c>
      <c r="AK46" s="39">
        <f t="shared" si="18"/>
        <v>12</v>
      </c>
      <c r="AL46" s="73">
        <v>12</v>
      </c>
      <c r="AM46" s="39">
        <f t="shared" si="20"/>
        <v>7.6886666666666663</v>
      </c>
      <c r="AN46" s="39">
        <f t="shared" si="21"/>
        <v>8.39</v>
      </c>
      <c r="AO46" s="23" t="str">
        <f t="shared" si="12"/>
        <v>Ajourné(e)</v>
      </c>
    </row>
    <row r="47" spans="1:41" s="13" customFormat="1" ht="20.100000000000001" customHeight="1">
      <c r="A47" s="18">
        <v>38</v>
      </c>
      <c r="B47" s="19" t="s">
        <v>152</v>
      </c>
      <c r="C47" s="20" t="s">
        <v>153</v>
      </c>
      <c r="D47" s="21" t="s">
        <v>154</v>
      </c>
      <c r="E47" s="30" t="s">
        <v>407</v>
      </c>
      <c r="F47" s="29" t="s">
        <v>369</v>
      </c>
      <c r="G47" s="38">
        <f t="shared" si="13"/>
        <v>2.8571428571428572</v>
      </c>
      <c r="H47" s="21"/>
      <c r="I47" s="21">
        <v>10</v>
      </c>
      <c r="J47" s="21"/>
      <c r="K47" s="70"/>
      <c r="L47" s="39">
        <f t="shared" si="14"/>
        <v>0</v>
      </c>
      <c r="M47" s="73"/>
      <c r="N47" s="73"/>
      <c r="O47" s="39">
        <f t="shared" si="8"/>
        <v>12.0425</v>
      </c>
      <c r="P47" s="73">
        <v>13.17</v>
      </c>
      <c r="Q47" s="73">
        <v>10</v>
      </c>
      <c r="R47" s="73">
        <v>12.5</v>
      </c>
      <c r="S47" s="73">
        <v>12.5</v>
      </c>
      <c r="T47" s="39">
        <f t="shared" si="15"/>
        <v>14.75</v>
      </c>
      <c r="U47" s="73">
        <v>14.75</v>
      </c>
      <c r="V47" s="39">
        <f t="shared" si="19"/>
        <v>5.5280000000000005</v>
      </c>
      <c r="W47" s="39">
        <f t="shared" si="16"/>
        <v>3.0942857142857143</v>
      </c>
      <c r="X47" s="73"/>
      <c r="Y47" s="73">
        <v>10.83</v>
      </c>
      <c r="Z47" s="73"/>
      <c r="AA47" s="72">
        <f t="shared" si="10"/>
        <v>5.415</v>
      </c>
      <c r="AB47" s="73"/>
      <c r="AC47" s="73"/>
      <c r="AD47" s="39">
        <f t="shared" si="17"/>
        <v>0</v>
      </c>
      <c r="AE47" s="73"/>
      <c r="AF47" s="39">
        <f t="shared" si="11"/>
        <v>11.6</v>
      </c>
      <c r="AG47" s="73">
        <v>14</v>
      </c>
      <c r="AH47" s="73">
        <v>13</v>
      </c>
      <c r="AI47" s="73">
        <v>10</v>
      </c>
      <c r="AJ47" s="73">
        <v>10.5</v>
      </c>
      <c r="AK47" s="39">
        <f t="shared" si="18"/>
        <v>13</v>
      </c>
      <c r="AL47" s="73">
        <v>13</v>
      </c>
      <c r="AM47" s="39">
        <f t="shared" si="20"/>
        <v>6.1773333333333333</v>
      </c>
      <c r="AN47" s="39">
        <f t="shared" si="21"/>
        <v>5.8599999999999994</v>
      </c>
      <c r="AO47" s="23" t="str">
        <f t="shared" si="12"/>
        <v>Ajourné(e)</v>
      </c>
    </row>
    <row r="48" spans="1:41" s="13" customFormat="1" ht="20.100000000000001" customHeight="1">
      <c r="A48" s="18">
        <v>39</v>
      </c>
      <c r="B48" s="19" t="s">
        <v>160</v>
      </c>
      <c r="C48" s="20" t="s">
        <v>161</v>
      </c>
      <c r="D48" s="21" t="s">
        <v>162</v>
      </c>
      <c r="E48" s="30" t="s">
        <v>408</v>
      </c>
      <c r="F48" s="29" t="s">
        <v>409</v>
      </c>
      <c r="G48" s="38">
        <f t="shared" si="13"/>
        <v>2.8571428571428572</v>
      </c>
      <c r="H48" s="21"/>
      <c r="I48" s="21">
        <v>10</v>
      </c>
      <c r="J48" s="21"/>
      <c r="K48" s="70"/>
      <c r="L48" s="39">
        <f t="shared" si="14"/>
        <v>10.943333333333333</v>
      </c>
      <c r="M48" s="73">
        <v>10.83</v>
      </c>
      <c r="N48" s="73">
        <v>11</v>
      </c>
      <c r="O48" s="39">
        <f t="shared" si="8"/>
        <v>11.7925</v>
      </c>
      <c r="P48" s="73">
        <v>13.17</v>
      </c>
      <c r="Q48" s="73">
        <v>10</v>
      </c>
      <c r="R48" s="73">
        <v>10</v>
      </c>
      <c r="S48" s="73">
        <v>14</v>
      </c>
      <c r="T48" s="39">
        <f t="shared" si="15"/>
        <v>14.25</v>
      </c>
      <c r="U48" s="73">
        <v>14.25</v>
      </c>
      <c r="V48" s="39">
        <f t="shared" si="19"/>
        <v>7.6166666666666663</v>
      </c>
      <c r="W48" s="39">
        <f t="shared" si="16"/>
        <v>3.5842857142857141</v>
      </c>
      <c r="X48" s="73"/>
      <c r="Y48" s="73"/>
      <c r="Z48" s="73"/>
      <c r="AA48" s="72">
        <f t="shared" si="10"/>
        <v>0</v>
      </c>
      <c r="AB48" s="73">
        <v>11.17</v>
      </c>
      <c r="AC48" s="73">
        <v>13.92</v>
      </c>
      <c r="AD48" s="39">
        <f t="shared" si="17"/>
        <v>0</v>
      </c>
      <c r="AE48" s="73"/>
      <c r="AF48" s="39">
        <f t="shared" si="11"/>
        <v>11.034000000000001</v>
      </c>
      <c r="AG48" s="73">
        <v>11.17</v>
      </c>
      <c r="AH48" s="73">
        <v>11</v>
      </c>
      <c r="AI48" s="73">
        <v>9</v>
      </c>
      <c r="AJ48" s="73">
        <v>12</v>
      </c>
      <c r="AK48" s="39">
        <f t="shared" si="18"/>
        <v>13.25</v>
      </c>
      <c r="AL48" s="73">
        <v>13.25</v>
      </c>
      <c r="AM48" s="39">
        <f t="shared" si="20"/>
        <v>6.234</v>
      </c>
      <c r="AN48" s="39">
        <f t="shared" si="21"/>
        <v>6.93</v>
      </c>
      <c r="AO48" s="23" t="str">
        <f t="shared" si="12"/>
        <v>Ajourné(e)</v>
      </c>
    </row>
    <row r="49" spans="1:41" s="13" customFormat="1" ht="20.100000000000001" customHeight="1">
      <c r="A49" s="18">
        <v>40</v>
      </c>
      <c r="B49" s="19" t="s">
        <v>163</v>
      </c>
      <c r="C49" s="20" t="s">
        <v>164</v>
      </c>
      <c r="D49" s="21" t="s">
        <v>165</v>
      </c>
      <c r="E49" s="30" t="s">
        <v>410</v>
      </c>
      <c r="F49" s="29" t="s">
        <v>354</v>
      </c>
      <c r="G49" s="38">
        <f t="shared" si="13"/>
        <v>3.9057142857142857</v>
      </c>
      <c r="H49" s="69">
        <v>4</v>
      </c>
      <c r="I49" s="21">
        <v>11.67</v>
      </c>
      <c r="J49" s="21"/>
      <c r="K49" s="70"/>
      <c r="L49" s="39">
        <f t="shared" si="14"/>
        <v>4.666666666666667</v>
      </c>
      <c r="M49" s="73">
        <v>10</v>
      </c>
      <c r="N49" s="68">
        <v>2</v>
      </c>
      <c r="O49" s="39">
        <f t="shared" si="8"/>
        <v>10.4575</v>
      </c>
      <c r="P49" s="73">
        <v>8.83</v>
      </c>
      <c r="Q49" s="73">
        <v>13</v>
      </c>
      <c r="R49" s="73">
        <v>10</v>
      </c>
      <c r="S49" s="73">
        <v>10</v>
      </c>
      <c r="T49" s="39">
        <f t="shared" si="15"/>
        <v>14</v>
      </c>
      <c r="U49" s="73">
        <v>14</v>
      </c>
      <c r="V49" s="39">
        <f t="shared" si="19"/>
        <v>6.4779999999999998</v>
      </c>
      <c r="W49" s="39">
        <f t="shared" si="16"/>
        <v>4.6185714285714283</v>
      </c>
      <c r="X49" s="73"/>
      <c r="Y49" s="73">
        <v>10</v>
      </c>
      <c r="Z49" s="73"/>
      <c r="AA49" s="72">
        <f t="shared" si="10"/>
        <v>5</v>
      </c>
      <c r="AB49" s="73"/>
      <c r="AC49" s="73">
        <v>12.33</v>
      </c>
      <c r="AD49" s="39">
        <f t="shared" si="17"/>
        <v>0</v>
      </c>
      <c r="AE49" s="73"/>
      <c r="AF49" s="39">
        <f t="shared" si="11"/>
        <v>10.334</v>
      </c>
      <c r="AG49" s="73">
        <v>10.17</v>
      </c>
      <c r="AH49" s="73">
        <v>10</v>
      </c>
      <c r="AI49" s="73">
        <v>6.5</v>
      </c>
      <c r="AJ49" s="73">
        <v>12.5</v>
      </c>
      <c r="AK49" s="39">
        <f t="shared" si="18"/>
        <v>12.33</v>
      </c>
      <c r="AL49" s="73">
        <v>12.33</v>
      </c>
      <c r="AM49" s="39">
        <f t="shared" si="20"/>
        <v>6.4219999999999997</v>
      </c>
      <c r="AN49" s="39">
        <f t="shared" si="21"/>
        <v>6.45</v>
      </c>
      <c r="AO49" s="23" t="str">
        <f t="shared" si="12"/>
        <v>Ajourné(e)</v>
      </c>
    </row>
    <row r="50" spans="1:41" s="13" customFormat="1" ht="20.100000000000001" customHeight="1">
      <c r="A50" s="18">
        <v>41</v>
      </c>
      <c r="B50" s="19" t="s">
        <v>169</v>
      </c>
      <c r="C50" s="20" t="s">
        <v>170</v>
      </c>
      <c r="D50" s="21" t="s">
        <v>171</v>
      </c>
      <c r="E50" s="30" t="s">
        <v>411</v>
      </c>
      <c r="F50" s="29" t="s">
        <v>412</v>
      </c>
      <c r="G50" s="38">
        <f t="shared" si="13"/>
        <v>7.3571428571428568</v>
      </c>
      <c r="H50" s="21">
        <v>5.5</v>
      </c>
      <c r="I50" s="21">
        <v>6</v>
      </c>
      <c r="J50" s="21">
        <v>10</v>
      </c>
      <c r="K50" s="70">
        <v>7</v>
      </c>
      <c r="L50" s="39">
        <f t="shared" si="14"/>
        <v>13</v>
      </c>
      <c r="M50" s="73">
        <v>11</v>
      </c>
      <c r="N50" s="73">
        <v>14</v>
      </c>
      <c r="O50" s="39">
        <f t="shared" si="8"/>
        <v>12.625</v>
      </c>
      <c r="P50" s="73">
        <v>15</v>
      </c>
      <c r="Q50" s="73">
        <v>11</v>
      </c>
      <c r="R50" s="73">
        <v>12.5</v>
      </c>
      <c r="S50" s="73">
        <v>12</v>
      </c>
      <c r="T50" s="39">
        <f t="shared" si="15"/>
        <v>13</v>
      </c>
      <c r="U50" s="73">
        <v>13</v>
      </c>
      <c r="V50" s="39">
        <f t="shared" si="19"/>
        <v>10.266666666666667</v>
      </c>
      <c r="W50" s="39">
        <f t="shared" si="16"/>
        <v>3.8085714285714287</v>
      </c>
      <c r="X50" s="73"/>
      <c r="Y50" s="73">
        <v>13.33</v>
      </c>
      <c r="Z50" s="73"/>
      <c r="AA50" s="72">
        <f t="shared" si="10"/>
        <v>6.665</v>
      </c>
      <c r="AB50" s="73"/>
      <c r="AC50" s="73"/>
      <c r="AD50" s="39">
        <f t="shared" si="17"/>
        <v>0</v>
      </c>
      <c r="AE50" s="73"/>
      <c r="AF50" s="39">
        <f t="shared" si="11"/>
        <v>11</v>
      </c>
      <c r="AG50" s="73">
        <v>18</v>
      </c>
      <c r="AH50" s="73">
        <v>4</v>
      </c>
      <c r="AI50" s="73">
        <v>10</v>
      </c>
      <c r="AJ50" s="73">
        <v>11.5</v>
      </c>
      <c r="AK50" s="39">
        <f t="shared" si="18"/>
        <v>11.25</v>
      </c>
      <c r="AL50" s="73">
        <v>11.25</v>
      </c>
      <c r="AM50" s="39">
        <f t="shared" si="20"/>
        <v>6.194</v>
      </c>
      <c r="AN50" s="39">
        <f t="shared" si="21"/>
        <v>8.24</v>
      </c>
      <c r="AO50" s="23" t="str">
        <f t="shared" si="12"/>
        <v>Ajourné(e)</v>
      </c>
    </row>
    <row r="51" spans="1:41" s="13" customFormat="1" ht="20.100000000000001" customHeight="1">
      <c r="A51" s="18">
        <v>42</v>
      </c>
      <c r="B51" s="19" t="s">
        <v>172</v>
      </c>
      <c r="C51" s="20" t="s">
        <v>170</v>
      </c>
      <c r="D51" s="21" t="s">
        <v>173</v>
      </c>
      <c r="E51" s="30" t="s">
        <v>413</v>
      </c>
      <c r="F51" s="29" t="s">
        <v>352</v>
      </c>
      <c r="G51" s="38">
        <f t="shared" si="13"/>
        <v>10.379999999999999</v>
      </c>
      <c r="H51" s="21">
        <v>9</v>
      </c>
      <c r="I51" s="21">
        <v>11</v>
      </c>
      <c r="J51" s="21">
        <v>11</v>
      </c>
      <c r="K51" s="70">
        <v>9.83</v>
      </c>
      <c r="L51" s="39">
        <f t="shared" si="14"/>
        <v>0</v>
      </c>
      <c r="M51" s="73"/>
      <c r="N51" s="73"/>
      <c r="O51" s="39">
        <f t="shared" si="8"/>
        <v>6.875</v>
      </c>
      <c r="P51" s="73"/>
      <c r="Q51" s="73"/>
      <c r="R51" s="73">
        <v>17.5</v>
      </c>
      <c r="S51" s="73">
        <v>10</v>
      </c>
      <c r="T51" s="39">
        <f t="shared" si="15"/>
        <v>14.5</v>
      </c>
      <c r="U51" s="73">
        <v>14.5</v>
      </c>
      <c r="V51" s="39">
        <f t="shared" si="19"/>
        <v>7.6440000000000001</v>
      </c>
      <c r="W51" s="39">
        <f t="shared" si="16"/>
        <v>8.4614285714285717</v>
      </c>
      <c r="X51" s="73"/>
      <c r="Y51" s="73">
        <v>12.66</v>
      </c>
      <c r="Z51" s="73">
        <v>10.33</v>
      </c>
      <c r="AA51" s="72">
        <f t="shared" si="10"/>
        <v>11.495000000000001</v>
      </c>
      <c r="AB51" s="73"/>
      <c r="AC51" s="73">
        <v>13.25</v>
      </c>
      <c r="AD51" s="39">
        <f t="shared" si="17"/>
        <v>10</v>
      </c>
      <c r="AE51" s="73">
        <v>10</v>
      </c>
      <c r="AF51" s="39">
        <f t="shared" si="11"/>
        <v>4.4000000000000004</v>
      </c>
      <c r="AG51" s="73"/>
      <c r="AH51" s="73"/>
      <c r="AI51" s="73"/>
      <c r="AJ51" s="73">
        <v>11</v>
      </c>
      <c r="AK51" s="39">
        <f t="shared" si="18"/>
        <v>13</v>
      </c>
      <c r="AL51" s="73">
        <v>13</v>
      </c>
      <c r="AM51" s="39">
        <f t="shared" si="20"/>
        <v>7.615333333333334</v>
      </c>
      <c r="AN51" s="39">
        <f t="shared" si="21"/>
        <v>7.63</v>
      </c>
      <c r="AO51" s="23" t="str">
        <f t="shared" si="12"/>
        <v>Ajourné(e)</v>
      </c>
    </row>
    <row r="52" spans="1:41" s="13" customFormat="1" ht="20.100000000000001" customHeight="1">
      <c r="A52" s="18">
        <v>43</v>
      </c>
      <c r="B52" s="19" t="s">
        <v>174</v>
      </c>
      <c r="C52" s="20" t="s">
        <v>175</v>
      </c>
      <c r="D52" s="21" t="s">
        <v>176</v>
      </c>
      <c r="E52" s="30" t="s">
        <v>414</v>
      </c>
      <c r="F52" s="29" t="s">
        <v>359</v>
      </c>
      <c r="G52" s="38">
        <f t="shared" si="13"/>
        <v>9.9971428571428582</v>
      </c>
      <c r="H52" s="21">
        <v>10</v>
      </c>
      <c r="I52" s="21">
        <v>10</v>
      </c>
      <c r="J52" s="21">
        <v>9.66</v>
      </c>
      <c r="K52" s="70">
        <v>10.33</v>
      </c>
      <c r="L52" s="39">
        <f t="shared" si="14"/>
        <v>11.333333333333334</v>
      </c>
      <c r="M52" s="73">
        <v>10</v>
      </c>
      <c r="N52" s="73">
        <v>12</v>
      </c>
      <c r="O52" s="39">
        <f t="shared" si="8"/>
        <v>5.625</v>
      </c>
      <c r="P52" s="73"/>
      <c r="Q52" s="73">
        <v>10</v>
      </c>
      <c r="R52" s="73"/>
      <c r="S52" s="73">
        <v>12.5</v>
      </c>
      <c r="T52" s="39">
        <f t="shared" si="15"/>
        <v>12</v>
      </c>
      <c r="U52" s="73">
        <v>12</v>
      </c>
      <c r="V52" s="39">
        <f t="shared" si="19"/>
        <v>9.2320000000000011</v>
      </c>
      <c r="W52" s="39">
        <f t="shared" si="16"/>
        <v>4.5714285714285712</v>
      </c>
      <c r="X52" s="73"/>
      <c r="Y52" s="73"/>
      <c r="Z52" s="73">
        <v>11</v>
      </c>
      <c r="AA52" s="72">
        <f t="shared" si="10"/>
        <v>5.5</v>
      </c>
      <c r="AB52" s="73"/>
      <c r="AC52" s="73">
        <v>10</v>
      </c>
      <c r="AD52" s="39">
        <f t="shared" si="17"/>
        <v>11.5</v>
      </c>
      <c r="AE52" s="73">
        <v>11.5</v>
      </c>
      <c r="AF52" s="39">
        <f t="shared" si="11"/>
        <v>9.4</v>
      </c>
      <c r="AG52" s="73"/>
      <c r="AH52" s="73">
        <v>10</v>
      </c>
      <c r="AI52" s="73">
        <v>10</v>
      </c>
      <c r="AJ52" s="73">
        <v>13.5</v>
      </c>
      <c r="AK52" s="39">
        <f t="shared" si="18"/>
        <v>14.33</v>
      </c>
      <c r="AL52" s="73">
        <v>14.33</v>
      </c>
      <c r="AM52" s="39">
        <f t="shared" si="20"/>
        <v>7.7553333333333336</v>
      </c>
      <c r="AN52" s="39">
        <f t="shared" si="21"/>
        <v>8.5</v>
      </c>
      <c r="AO52" s="23" t="str">
        <f t="shared" si="12"/>
        <v>Ajourné(e)</v>
      </c>
    </row>
    <row r="53" spans="1:41" s="13" customFormat="1" ht="20.100000000000001" customHeight="1">
      <c r="A53" s="18">
        <v>44</v>
      </c>
      <c r="B53" s="19" t="s">
        <v>177</v>
      </c>
      <c r="C53" s="20" t="s">
        <v>178</v>
      </c>
      <c r="D53" s="21" t="s">
        <v>179</v>
      </c>
      <c r="E53" s="30" t="s">
        <v>415</v>
      </c>
      <c r="F53" s="29" t="s">
        <v>354</v>
      </c>
      <c r="G53" s="38">
        <f t="shared" si="13"/>
        <v>2.5714285714285716</v>
      </c>
      <c r="H53" s="21"/>
      <c r="I53" s="69">
        <v>0</v>
      </c>
      <c r="J53" s="69">
        <v>9</v>
      </c>
      <c r="K53" s="70"/>
      <c r="L53" s="39">
        <f t="shared" si="14"/>
        <v>6.333333333333333</v>
      </c>
      <c r="M53" s="68">
        <v>10</v>
      </c>
      <c r="N53" s="68">
        <v>4.5</v>
      </c>
      <c r="O53" s="39">
        <f t="shared" si="8"/>
        <v>8.4175000000000004</v>
      </c>
      <c r="P53" s="73">
        <v>10.17</v>
      </c>
      <c r="Q53" s="73">
        <v>10</v>
      </c>
      <c r="R53" s="73"/>
      <c r="S53" s="73">
        <v>13.5</v>
      </c>
      <c r="T53" s="39">
        <f t="shared" si="15"/>
        <v>13</v>
      </c>
      <c r="U53" s="73">
        <v>13</v>
      </c>
      <c r="V53" s="39">
        <f t="shared" si="19"/>
        <v>5.5780000000000003</v>
      </c>
      <c r="W53" s="39">
        <f t="shared" si="16"/>
        <v>6.2157142857142862</v>
      </c>
      <c r="X53" s="73"/>
      <c r="Y53" s="73">
        <v>11.67</v>
      </c>
      <c r="Z53" s="73"/>
      <c r="AA53" s="72">
        <f t="shared" si="10"/>
        <v>5.835</v>
      </c>
      <c r="AB53" s="73">
        <v>10</v>
      </c>
      <c r="AC53" s="73">
        <v>10.17</v>
      </c>
      <c r="AD53" s="39">
        <f t="shared" si="17"/>
        <v>11.5</v>
      </c>
      <c r="AE53" s="73">
        <v>11.5</v>
      </c>
      <c r="AF53" s="39">
        <f t="shared" si="11"/>
        <v>10.6</v>
      </c>
      <c r="AG53" s="73">
        <v>7.5</v>
      </c>
      <c r="AH53" s="73">
        <v>12</v>
      </c>
      <c r="AI53" s="73">
        <v>5.5</v>
      </c>
      <c r="AJ53" s="73">
        <v>14</v>
      </c>
      <c r="AK53" s="39">
        <f t="shared" si="18"/>
        <v>12.75</v>
      </c>
      <c r="AL53" s="73">
        <v>12.75</v>
      </c>
      <c r="AM53" s="39">
        <f t="shared" si="20"/>
        <v>8.8173333333333321</v>
      </c>
      <c r="AN53" s="39">
        <f t="shared" si="21"/>
        <v>7.2</v>
      </c>
      <c r="AO53" s="23" t="str">
        <f t="shared" si="12"/>
        <v>Ajourné(e)</v>
      </c>
    </row>
    <row r="54" spans="1:41" s="13" customFormat="1" ht="20.100000000000001" customHeight="1">
      <c r="A54" s="18">
        <v>45</v>
      </c>
      <c r="B54" s="19" t="s">
        <v>180</v>
      </c>
      <c r="C54" s="20" t="s">
        <v>181</v>
      </c>
      <c r="D54" s="21" t="s">
        <v>182</v>
      </c>
      <c r="E54" s="30" t="s">
        <v>416</v>
      </c>
      <c r="F54" s="29" t="s">
        <v>417</v>
      </c>
      <c r="G54" s="38">
        <f t="shared" si="13"/>
        <v>10.094285714285714</v>
      </c>
      <c r="H54" s="21">
        <v>15</v>
      </c>
      <c r="I54" s="21">
        <v>10.33</v>
      </c>
      <c r="J54" s="21">
        <v>9.5</v>
      </c>
      <c r="K54" s="70">
        <v>8</v>
      </c>
      <c r="L54" s="39">
        <f t="shared" si="14"/>
        <v>7.78</v>
      </c>
      <c r="M54" s="73"/>
      <c r="N54" s="73">
        <v>11.67</v>
      </c>
      <c r="O54" s="39">
        <f t="shared" si="8"/>
        <v>3.125</v>
      </c>
      <c r="P54" s="73"/>
      <c r="Q54" s="73"/>
      <c r="R54" s="73"/>
      <c r="S54" s="73">
        <v>12.5</v>
      </c>
      <c r="T54" s="39">
        <f t="shared" si="15"/>
        <v>10</v>
      </c>
      <c r="U54" s="73">
        <v>10</v>
      </c>
      <c r="V54" s="39">
        <f t="shared" si="19"/>
        <v>7.7666666666666666</v>
      </c>
      <c r="W54" s="39">
        <f t="shared" si="16"/>
        <v>4.75</v>
      </c>
      <c r="X54" s="73">
        <v>10.25</v>
      </c>
      <c r="Y54" s="73"/>
      <c r="Z54" s="73"/>
      <c r="AA54" s="72">
        <f t="shared" si="10"/>
        <v>0</v>
      </c>
      <c r="AB54" s="73">
        <v>11</v>
      </c>
      <c r="AC54" s="73">
        <v>12</v>
      </c>
      <c r="AD54" s="39">
        <f t="shared" si="17"/>
        <v>0</v>
      </c>
      <c r="AE54" s="73"/>
      <c r="AF54" s="39">
        <f t="shared" si="11"/>
        <v>7.2</v>
      </c>
      <c r="AG54" s="73"/>
      <c r="AH54" s="73">
        <v>12</v>
      </c>
      <c r="AI54" s="73"/>
      <c r="AJ54" s="73">
        <v>12</v>
      </c>
      <c r="AK54" s="39">
        <f t="shared" si="18"/>
        <v>14.5</v>
      </c>
      <c r="AL54" s="73">
        <v>14.5</v>
      </c>
      <c r="AM54" s="39">
        <f t="shared" si="20"/>
        <v>5.583333333333333</v>
      </c>
      <c r="AN54" s="39">
        <f t="shared" si="21"/>
        <v>6.68</v>
      </c>
      <c r="AO54" s="23" t="str">
        <f t="shared" si="12"/>
        <v>Ajourné(e)</v>
      </c>
    </row>
    <row r="55" spans="1:41" s="13" customFormat="1" ht="20.100000000000001" customHeight="1">
      <c r="A55" s="18">
        <v>46</v>
      </c>
      <c r="B55" s="19" t="s">
        <v>183</v>
      </c>
      <c r="C55" s="20" t="s">
        <v>184</v>
      </c>
      <c r="D55" s="21" t="s">
        <v>185</v>
      </c>
      <c r="E55" s="30" t="s">
        <v>418</v>
      </c>
      <c r="F55" s="29" t="s">
        <v>419</v>
      </c>
      <c r="G55" s="38">
        <f t="shared" si="13"/>
        <v>10.14</v>
      </c>
      <c r="H55" s="21">
        <v>10</v>
      </c>
      <c r="I55" s="21">
        <v>10.83</v>
      </c>
      <c r="J55" s="21">
        <v>12.33</v>
      </c>
      <c r="K55" s="70">
        <v>7.33</v>
      </c>
      <c r="L55" s="39">
        <f t="shared" si="14"/>
        <v>10.886666666666665</v>
      </c>
      <c r="M55" s="73">
        <v>11</v>
      </c>
      <c r="N55" s="73">
        <v>10.83</v>
      </c>
      <c r="O55" s="39">
        <f t="shared" si="8"/>
        <v>7.5625</v>
      </c>
      <c r="P55" s="73">
        <v>0</v>
      </c>
      <c r="Q55" s="73">
        <v>10</v>
      </c>
      <c r="R55" s="73">
        <v>10.25</v>
      </c>
      <c r="S55" s="73">
        <v>10</v>
      </c>
      <c r="T55" s="39">
        <f t="shared" si="15"/>
        <v>17.5</v>
      </c>
      <c r="U55" s="73">
        <v>17.5</v>
      </c>
      <c r="V55" s="39">
        <f t="shared" si="19"/>
        <v>10.092666666666666</v>
      </c>
      <c r="W55" s="39">
        <f t="shared" si="16"/>
        <v>10.497142857142858</v>
      </c>
      <c r="X55" s="73">
        <v>11</v>
      </c>
      <c r="Y55" s="73">
        <v>10.16</v>
      </c>
      <c r="Z55" s="73">
        <v>9.33</v>
      </c>
      <c r="AA55" s="72">
        <f t="shared" si="10"/>
        <v>9.745000000000001</v>
      </c>
      <c r="AB55" s="73">
        <v>12</v>
      </c>
      <c r="AC55" s="73">
        <v>11.5</v>
      </c>
      <c r="AD55" s="39">
        <f t="shared" si="17"/>
        <v>10</v>
      </c>
      <c r="AE55" s="73">
        <v>10</v>
      </c>
      <c r="AF55" s="39">
        <f t="shared" si="11"/>
        <v>4.7</v>
      </c>
      <c r="AG55" s="73"/>
      <c r="AH55" s="73"/>
      <c r="AI55" s="73"/>
      <c r="AJ55" s="73">
        <v>11.75</v>
      </c>
      <c r="AK55" s="39">
        <f t="shared" si="18"/>
        <v>14</v>
      </c>
      <c r="AL55" s="73">
        <v>14</v>
      </c>
      <c r="AM55" s="39">
        <f t="shared" si="20"/>
        <v>8.7320000000000011</v>
      </c>
      <c r="AN55" s="39">
        <f t="shared" si="21"/>
        <v>9.42</v>
      </c>
      <c r="AO55" s="23" t="str">
        <f t="shared" si="12"/>
        <v>Ajourné(e)</v>
      </c>
    </row>
    <row r="56" spans="1:41" s="13" customFormat="1" ht="20.100000000000001" customHeight="1">
      <c r="A56" s="18">
        <v>47</v>
      </c>
      <c r="B56" s="19" t="s">
        <v>186</v>
      </c>
      <c r="C56" s="20" t="s">
        <v>187</v>
      </c>
      <c r="D56" s="21" t="s">
        <v>188</v>
      </c>
      <c r="E56" s="30" t="s">
        <v>420</v>
      </c>
      <c r="F56" s="29" t="s">
        <v>354</v>
      </c>
      <c r="G56" s="38">
        <f t="shared" si="13"/>
        <v>6.1914285714285722</v>
      </c>
      <c r="H56" s="21"/>
      <c r="I56" s="69">
        <v>10</v>
      </c>
      <c r="J56" s="21">
        <v>11.67</v>
      </c>
      <c r="K56" s="70"/>
      <c r="L56" s="39">
        <f t="shared" si="14"/>
        <v>5.333333333333333</v>
      </c>
      <c r="M56" s="68">
        <v>10</v>
      </c>
      <c r="N56" s="68">
        <v>3</v>
      </c>
      <c r="O56" s="39">
        <f t="shared" si="8"/>
        <v>6.5</v>
      </c>
      <c r="P56" s="73">
        <v>12.5</v>
      </c>
      <c r="Q56" s="73"/>
      <c r="R56" s="73"/>
      <c r="S56" s="73">
        <v>13.5</v>
      </c>
      <c r="T56" s="39">
        <f t="shared" si="15"/>
        <v>14.13</v>
      </c>
      <c r="U56" s="73">
        <v>14.13</v>
      </c>
      <c r="V56" s="39">
        <f t="shared" si="19"/>
        <v>6.6313333333333331</v>
      </c>
      <c r="W56" s="39">
        <f t="shared" si="16"/>
        <v>6.5014285714285718</v>
      </c>
      <c r="X56" s="73"/>
      <c r="Y56" s="73">
        <v>11.67</v>
      </c>
      <c r="Z56" s="73"/>
      <c r="AA56" s="72">
        <f t="shared" si="10"/>
        <v>5.835</v>
      </c>
      <c r="AB56" s="73">
        <v>10</v>
      </c>
      <c r="AC56" s="73">
        <v>12.17</v>
      </c>
      <c r="AD56" s="39">
        <f t="shared" si="17"/>
        <v>10</v>
      </c>
      <c r="AE56" s="73">
        <v>10</v>
      </c>
      <c r="AF56" s="39">
        <f t="shared" si="11"/>
        <v>6.2</v>
      </c>
      <c r="AG56" s="73"/>
      <c r="AH56" s="73">
        <v>10</v>
      </c>
      <c r="AI56" s="73"/>
      <c r="AJ56" s="73">
        <v>10.5</v>
      </c>
      <c r="AK56" s="39">
        <f t="shared" si="18"/>
        <v>13.25</v>
      </c>
      <c r="AL56" s="73">
        <v>13.25</v>
      </c>
      <c r="AM56" s="39">
        <f t="shared" si="20"/>
        <v>7.3173333333333339</v>
      </c>
      <c r="AN56" s="39">
        <f t="shared" si="21"/>
        <v>6.9799999999999995</v>
      </c>
      <c r="AO56" s="23" t="str">
        <f t="shared" si="12"/>
        <v>Ajourné(e)</v>
      </c>
    </row>
    <row r="57" spans="1:41" s="13" customFormat="1" ht="20.100000000000001" customHeight="1">
      <c r="A57" s="18">
        <v>48</v>
      </c>
      <c r="B57" s="19" t="s">
        <v>194</v>
      </c>
      <c r="C57" s="20" t="s">
        <v>195</v>
      </c>
      <c r="D57" s="21" t="s">
        <v>196</v>
      </c>
      <c r="E57" s="30" t="s">
        <v>421</v>
      </c>
      <c r="F57" s="29" t="s">
        <v>422</v>
      </c>
      <c r="G57" s="38">
        <f t="shared" si="13"/>
        <v>6.76</v>
      </c>
      <c r="H57" s="21"/>
      <c r="I57" s="21">
        <v>12.83</v>
      </c>
      <c r="J57" s="21">
        <v>10.83</v>
      </c>
      <c r="K57" s="70"/>
      <c r="L57" s="39">
        <f t="shared" si="14"/>
        <v>4</v>
      </c>
      <c r="M57" s="68">
        <v>10</v>
      </c>
      <c r="N57" s="68">
        <v>1</v>
      </c>
      <c r="O57" s="39">
        <f t="shared" si="8"/>
        <v>11.6675</v>
      </c>
      <c r="P57" s="73">
        <v>11.67</v>
      </c>
      <c r="Q57" s="73">
        <v>10</v>
      </c>
      <c r="R57" s="73">
        <v>11.5</v>
      </c>
      <c r="S57" s="73">
        <v>13.5</v>
      </c>
      <c r="T57" s="39">
        <f t="shared" si="15"/>
        <v>0</v>
      </c>
      <c r="U57" s="73"/>
      <c r="V57" s="39">
        <f t="shared" si="19"/>
        <v>7.0660000000000007</v>
      </c>
      <c r="W57" s="39">
        <f t="shared" si="16"/>
        <v>2.9514285714285715</v>
      </c>
      <c r="X57" s="73"/>
      <c r="Y57" s="73">
        <v>10.33</v>
      </c>
      <c r="Z57" s="73"/>
      <c r="AA57" s="72">
        <f t="shared" si="10"/>
        <v>5.165</v>
      </c>
      <c r="AB57" s="73"/>
      <c r="AC57" s="73"/>
      <c r="AD57" s="39">
        <f t="shared" si="17"/>
        <v>0</v>
      </c>
      <c r="AE57" s="73"/>
      <c r="AF57" s="39">
        <f t="shared" si="11"/>
        <v>12.134</v>
      </c>
      <c r="AG57" s="73">
        <v>15.17</v>
      </c>
      <c r="AH57" s="73">
        <v>10</v>
      </c>
      <c r="AI57" s="73">
        <v>7.5</v>
      </c>
      <c r="AJ57" s="73">
        <v>14</v>
      </c>
      <c r="AK57" s="39">
        <f t="shared" si="18"/>
        <v>11.75</v>
      </c>
      <c r="AL57" s="73">
        <v>11.75</v>
      </c>
      <c r="AM57" s="39">
        <f t="shared" si="20"/>
        <v>6.2053333333333329</v>
      </c>
      <c r="AN57" s="39">
        <f t="shared" si="21"/>
        <v>6.64</v>
      </c>
      <c r="AO57" s="23" t="str">
        <f t="shared" si="12"/>
        <v>Ajourné(e)</v>
      </c>
    </row>
    <row r="58" spans="1:41" s="13" customFormat="1" ht="20.100000000000001" customHeight="1">
      <c r="A58" s="18">
        <v>49</v>
      </c>
      <c r="B58" s="19" t="s">
        <v>197</v>
      </c>
      <c r="C58" s="20" t="s">
        <v>198</v>
      </c>
      <c r="D58" s="21" t="s">
        <v>199</v>
      </c>
      <c r="E58" s="30" t="s">
        <v>423</v>
      </c>
      <c r="F58" s="29" t="s">
        <v>348</v>
      </c>
      <c r="G58" s="38">
        <f t="shared" si="13"/>
        <v>6.62</v>
      </c>
      <c r="H58" s="21"/>
      <c r="I58" s="21">
        <v>12.67</v>
      </c>
      <c r="J58" s="21">
        <v>10.5</v>
      </c>
      <c r="K58" s="70"/>
      <c r="L58" s="39">
        <f t="shared" si="14"/>
        <v>0</v>
      </c>
      <c r="M58" s="73"/>
      <c r="N58" s="73"/>
      <c r="O58" s="39">
        <f t="shared" si="8"/>
        <v>7.625</v>
      </c>
      <c r="P58" s="73">
        <v>10</v>
      </c>
      <c r="Q58" s="73">
        <v>10</v>
      </c>
      <c r="R58" s="73"/>
      <c r="S58" s="73">
        <v>10.5</v>
      </c>
      <c r="T58" s="39">
        <f t="shared" si="15"/>
        <v>13.13</v>
      </c>
      <c r="U58" s="73">
        <v>13.13</v>
      </c>
      <c r="V58" s="39">
        <f t="shared" si="19"/>
        <v>5.9980000000000002</v>
      </c>
      <c r="W58" s="39">
        <f t="shared" si="16"/>
        <v>9.2614285714285707</v>
      </c>
      <c r="X58" s="73">
        <v>9</v>
      </c>
      <c r="Y58" s="73">
        <v>11.17</v>
      </c>
      <c r="Z58" s="73">
        <v>7.83</v>
      </c>
      <c r="AA58" s="72">
        <f t="shared" si="10"/>
        <v>9.5</v>
      </c>
      <c r="AB58" s="73">
        <v>7.83</v>
      </c>
      <c r="AC58" s="73">
        <v>10</v>
      </c>
      <c r="AD58" s="39">
        <f t="shared" si="17"/>
        <v>10</v>
      </c>
      <c r="AE58" s="73">
        <v>10</v>
      </c>
      <c r="AF58" s="39">
        <f t="shared" si="11"/>
        <v>11.065999999999999</v>
      </c>
      <c r="AG58" s="73">
        <v>8.33</v>
      </c>
      <c r="AH58" s="73">
        <v>10</v>
      </c>
      <c r="AI58" s="73">
        <v>10</v>
      </c>
      <c r="AJ58" s="73">
        <v>13.5</v>
      </c>
      <c r="AK58" s="39">
        <f t="shared" si="18"/>
        <v>15.38</v>
      </c>
      <c r="AL58" s="73">
        <v>15.38</v>
      </c>
      <c r="AM58" s="39">
        <f t="shared" si="20"/>
        <v>10.369333333333334</v>
      </c>
      <c r="AN58" s="39">
        <f t="shared" si="21"/>
        <v>8.19</v>
      </c>
      <c r="AO58" s="23" t="str">
        <f t="shared" si="12"/>
        <v>Ajourné(e)</v>
      </c>
    </row>
    <row r="59" spans="1:41" s="13" customFormat="1" ht="20.100000000000001" customHeight="1">
      <c r="A59" s="18">
        <v>50</v>
      </c>
      <c r="B59" s="19" t="s">
        <v>203</v>
      </c>
      <c r="C59" s="20" t="s">
        <v>204</v>
      </c>
      <c r="D59" s="21" t="s">
        <v>205</v>
      </c>
      <c r="E59" s="30" t="s">
        <v>426</v>
      </c>
      <c r="F59" s="29" t="s">
        <v>427</v>
      </c>
      <c r="G59" s="38">
        <f t="shared" si="13"/>
        <v>10.428571428571429</v>
      </c>
      <c r="H59" s="21">
        <v>12</v>
      </c>
      <c r="I59" s="21">
        <v>10</v>
      </c>
      <c r="J59" s="21">
        <v>11.83</v>
      </c>
      <c r="K59" s="70">
        <v>8.67</v>
      </c>
      <c r="L59" s="39">
        <f t="shared" si="14"/>
        <v>11</v>
      </c>
      <c r="M59" s="73">
        <v>5</v>
      </c>
      <c r="N59" s="73">
        <v>14</v>
      </c>
      <c r="O59" s="39">
        <f t="shared" si="8"/>
        <v>9.0625</v>
      </c>
      <c r="P59" s="73">
        <v>10</v>
      </c>
      <c r="Q59" s="73">
        <v>11</v>
      </c>
      <c r="R59" s="73">
        <v>2.25</v>
      </c>
      <c r="S59" s="73">
        <v>13</v>
      </c>
      <c r="T59" s="39">
        <f t="shared" si="15"/>
        <v>10.5</v>
      </c>
      <c r="U59" s="73">
        <v>10.5</v>
      </c>
      <c r="V59" s="39">
        <f t="shared" si="19"/>
        <v>10.183333333333334</v>
      </c>
      <c r="W59" s="39">
        <f t="shared" si="16"/>
        <v>3.0714285714285716</v>
      </c>
      <c r="X59" s="73"/>
      <c r="Y59" s="73"/>
      <c r="Z59" s="73"/>
      <c r="AA59" s="72">
        <f t="shared" si="10"/>
        <v>0</v>
      </c>
      <c r="AB59" s="73">
        <v>10</v>
      </c>
      <c r="AC59" s="73">
        <v>11.5</v>
      </c>
      <c r="AD59" s="39">
        <f t="shared" si="17"/>
        <v>0</v>
      </c>
      <c r="AE59" s="73"/>
      <c r="AF59" s="39">
        <f t="shared" si="11"/>
        <v>11.2</v>
      </c>
      <c r="AG59" s="73">
        <v>10</v>
      </c>
      <c r="AH59" s="73">
        <v>10</v>
      </c>
      <c r="AI59" s="73">
        <v>8</v>
      </c>
      <c r="AJ59" s="73">
        <v>14</v>
      </c>
      <c r="AK59" s="39">
        <f t="shared" si="18"/>
        <v>14</v>
      </c>
      <c r="AL59" s="73">
        <v>14</v>
      </c>
      <c r="AM59" s="39">
        <f t="shared" si="20"/>
        <v>6.1</v>
      </c>
      <c r="AN59" s="39">
        <f t="shared" si="21"/>
        <v>8.15</v>
      </c>
      <c r="AO59" s="23" t="str">
        <f t="shared" si="12"/>
        <v>Ajourné(e)</v>
      </c>
    </row>
    <row r="60" spans="1:41" s="13" customFormat="1" ht="20.100000000000001" customHeight="1">
      <c r="A60" s="18">
        <v>51</v>
      </c>
      <c r="B60" s="19" t="s">
        <v>206</v>
      </c>
      <c r="C60" s="20" t="s">
        <v>207</v>
      </c>
      <c r="D60" s="21" t="s">
        <v>208</v>
      </c>
      <c r="E60" s="30" t="s">
        <v>428</v>
      </c>
      <c r="F60" s="29" t="s">
        <v>389</v>
      </c>
      <c r="G60" s="38">
        <f t="shared" si="13"/>
        <v>10.45142857142857</v>
      </c>
      <c r="H60" s="21">
        <v>7.5</v>
      </c>
      <c r="I60" s="21">
        <v>12</v>
      </c>
      <c r="J60" s="21">
        <v>10.16</v>
      </c>
      <c r="K60" s="70">
        <v>10.67</v>
      </c>
      <c r="L60" s="39">
        <f t="shared" si="14"/>
        <v>0</v>
      </c>
      <c r="M60" s="73"/>
      <c r="N60" s="73"/>
      <c r="O60" s="39">
        <f t="shared" si="8"/>
        <v>6</v>
      </c>
      <c r="P60" s="73"/>
      <c r="Q60" s="73"/>
      <c r="R60" s="73">
        <v>11.5</v>
      </c>
      <c r="S60" s="73">
        <v>12.5</v>
      </c>
      <c r="T60" s="39">
        <f t="shared" si="15"/>
        <v>10.5</v>
      </c>
      <c r="U60" s="73">
        <v>10.5</v>
      </c>
      <c r="V60" s="39">
        <f t="shared" si="19"/>
        <v>7.1773333333333333</v>
      </c>
      <c r="W60" s="39">
        <f t="shared" si="16"/>
        <v>10.032857142857143</v>
      </c>
      <c r="X60" s="73">
        <v>12.25</v>
      </c>
      <c r="Y60" s="73">
        <v>9.16</v>
      </c>
      <c r="Z60" s="73">
        <v>9.33</v>
      </c>
      <c r="AA60" s="72">
        <f t="shared" si="10"/>
        <v>9.245000000000001</v>
      </c>
      <c r="AB60" s="73">
        <v>10</v>
      </c>
      <c r="AC60" s="73">
        <v>11</v>
      </c>
      <c r="AD60" s="39">
        <f t="shared" si="17"/>
        <v>7.33</v>
      </c>
      <c r="AE60" s="73">
        <v>7.33</v>
      </c>
      <c r="AF60" s="39">
        <f t="shared" si="11"/>
        <v>11.55</v>
      </c>
      <c r="AG60" s="73">
        <v>14.25</v>
      </c>
      <c r="AH60" s="73">
        <v>12</v>
      </c>
      <c r="AI60" s="73">
        <v>4.5</v>
      </c>
      <c r="AJ60" s="73">
        <v>13.5</v>
      </c>
      <c r="AK60" s="39">
        <f t="shared" si="18"/>
        <v>14.5</v>
      </c>
      <c r="AL60" s="73">
        <v>14.5</v>
      </c>
      <c r="AM60" s="39">
        <f t="shared" si="20"/>
        <v>10.475999999999999</v>
      </c>
      <c r="AN60" s="39">
        <f t="shared" si="21"/>
        <v>8.83</v>
      </c>
      <c r="AO60" s="23" t="str">
        <f t="shared" si="12"/>
        <v>Ajourné(e)</v>
      </c>
    </row>
    <row r="61" spans="1:41" s="13" customFormat="1" ht="20.100000000000001" customHeight="1">
      <c r="A61" s="18">
        <v>52</v>
      </c>
      <c r="B61" s="19" t="s">
        <v>209</v>
      </c>
      <c r="C61" s="20" t="s">
        <v>210</v>
      </c>
      <c r="D61" s="21" t="s">
        <v>208</v>
      </c>
      <c r="E61" s="30" t="s">
        <v>429</v>
      </c>
      <c r="F61" s="29" t="s">
        <v>393</v>
      </c>
      <c r="G61" s="38">
        <f t="shared" si="13"/>
        <v>0</v>
      </c>
      <c r="H61" s="21"/>
      <c r="I61" s="21"/>
      <c r="J61" s="21"/>
      <c r="K61" s="70"/>
      <c r="L61" s="39">
        <f t="shared" si="14"/>
        <v>10.666666666666666</v>
      </c>
      <c r="M61" s="73">
        <v>9</v>
      </c>
      <c r="N61" s="73">
        <v>11.5</v>
      </c>
      <c r="O61" s="39">
        <f t="shared" si="8"/>
        <v>8.0824999999999996</v>
      </c>
      <c r="P61" s="73">
        <v>11.33</v>
      </c>
      <c r="Q61" s="73">
        <v>10</v>
      </c>
      <c r="R61" s="73"/>
      <c r="S61" s="73">
        <v>11</v>
      </c>
      <c r="T61" s="39">
        <f t="shared" si="15"/>
        <v>15.25</v>
      </c>
      <c r="U61" s="73">
        <v>15.25</v>
      </c>
      <c r="V61" s="39">
        <f t="shared" si="19"/>
        <v>5.3053333333333335</v>
      </c>
      <c r="W61" s="39">
        <f t="shared" si="16"/>
        <v>9.3842857142857135</v>
      </c>
      <c r="X61" s="73">
        <v>6.67</v>
      </c>
      <c r="Y61" s="73">
        <v>11.67</v>
      </c>
      <c r="Z61" s="73">
        <v>7.67</v>
      </c>
      <c r="AA61" s="72">
        <f t="shared" si="10"/>
        <v>9.67</v>
      </c>
      <c r="AB61" s="73">
        <v>9.67</v>
      </c>
      <c r="AC61" s="73">
        <v>10.67</v>
      </c>
      <c r="AD61" s="39">
        <f t="shared" si="17"/>
        <v>10</v>
      </c>
      <c r="AE61" s="73">
        <v>10</v>
      </c>
      <c r="AF61" s="39">
        <f t="shared" si="11"/>
        <v>11.2</v>
      </c>
      <c r="AG61" s="73">
        <v>12</v>
      </c>
      <c r="AH61" s="73">
        <v>13</v>
      </c>
      <c r="AI61" s="73">
        <v>7</v>
      </c>
      <c r="AJ61" s="73">
        <v>12</v>
      </c>
      <c r="AK61" s="39">
        <f t="shared" si="18"/>
        <v>14.5</v>
      </c>
      <c r="AL61" s="73">
        <v>14.5</v>
      </c>
      <c r="AM61" s="39">
        <f t="shared" si="20"/>
        <v>10.412666666666667</v>
      </c>
      <c r="AN61" s="39">
        <f t="shared" si="21"/>
        <v>7.8599999999999994</v>
      </c>
      <c r="AO61" s="23" t="str">
        <f t="shared" si="12"/>
        <v>Ajourné(e)</v>
      </c>
    </row>
    <row r="62" spans="1:41" s="13" customFormat="1" ht="20.100000000000001" customHeight="1">
      <c r="A62" s="18">
        <v>53</v>
      </c>
      <c r="B62" s="19" t="s">
        <v>217</v>
      </c>
      <c r="C62" s="20" t="s">
        <v>218</v>
      </c>
      <c r="D62" s="21" t="s">
        <v>132</v>
      </c>
      <c r="E62" s="30" t="s">
        <v>430</v>
      </c>
      <c r="F62" s="29" t="s">
        <v>347</v>
      </c>
      <c r="G62" s="38">
        <f t="shared" si="13"/>
        <v>4.4285714285714288</v>
      </c>
      <c r="H62" s="21">
        <v>11</v>
      </c>
      <c r="I62" s="21">
        <v>10</v>
      </c>
      <c r="J62" s="21"/>
      <c r="K62" s="70"/>
      <c r="L62" s="39">
        <f t="shared" si="14"/>
        <v>0</v>
      </c>
      <c r="M62" s="73"/>
      <c r="N62" s="73"/>
      <c r="O62" s="39">
        <f t="shared" si="8"/>
        <v>5.625</v>
      </c>
      <c r="P62" s="73"/>
      <c r="Q62" s="73"/>
      <c r="R62" s="73">
        <v>10</v>
      </c>
      <c r="S62" s="73">
        <v>12.5</v>
      </c>
      <c r="T62" s="39">
        <f t="shared" si="15"/>
        <v>12.5</v>
      </c>
      <c r="U62" s="73">
        <v>12.5</v>
      </c>
      <c r="V62" s="39">
        <f t="shared" si="19"/>
        <v>4.4000000000000004</v>
      </c>
      <c r="W62" s="39">
        <f t="shared" si="16"/>
        <v>9.4871428571428567</v>
      </c>
      <c r="X62" s="73">
        <v>5.25</v>
      </c>
      <c r="Y62" s="73">
        <v>10</v>
      </c>
      <c r="Z62" s="73">
        <v>9.33</v>
      </c>
      <c r="AA62" s="72">
        <f t="shared" si="10"/>
        <v>9.6649999999999991</v>
      </c>
      <c r="AB62" s="73">
        <v>10</v>
      </c>
      <c r="AC62" s="73">
        <v>12.5</v>
      </c>
      <c r="AD62" s="39">
        <f t="shared" si="17"/>
        <v>11</v>
      </c>
      <c r="AE62" s="73">
        <v>11</v>
      </c>
      <c r="AF62" s="39">
        <f t="shared" si="11"/>
        <v>11.55</v>
      </c>
      <c r="AG62" s="73">
        <v>14.75</v>
      </c>
      <c r="AH62" s="73">
        <v>10</v>
      </c>
      <c r="AI62" s="73">
        <v>8</v>
      </c>
      <c r="AJ62" s="73">
        <v>12.5</v>
      </c>
      <c r="AK62" s="39">
        <f t="shared" si="18"/>
        <v>10.5</v>
      </c>
      <c r="AL62" s="73">
        <v>10.5</v>
      </c>
      <c r="AM62" s="39">
        <f t="shared" si="20"/>
        <v>10.443999999999999</v>
      </c>
      <c r="AN62" s="39">
        <f t="shared" si="21"/>
        <v>7.43</v>
      </c>
      <c r="AO62" s="23" t="str">
        <f t="shared" si="12"/>
        <v>Ajourné(e)</v>
      </c>
    </row>
    <row r="63" spans="1:41" s="13" customFormat="1" ht="20.100000000000001" customHeight="1">
      <c r="A63" s="18">
        <v>54</v>
      </c>
      <c r="B63" s="19" t="s">
        <v>219</v>
      </c>
      <c r="C63" s="20" t="s">
        <v>220</v>
      </c>
      <c r="D63" s="21" t="s">
        <v>221</v>
      </c>
      <c r="E63" s="30" t="s">
        <v>431</v>
      </c>
      <c r="F63" s="29" t="s">
        <v>348</v>
      </c>
      <c r="G63" s="38">
        <f t="shared" si="13"/>
        <v>2.9057142857142857</v>
      </c>
      <c r="H63" s="21"/>
      <c r="I63" s="21">
        <v>10.17</v>
      </c>
      <c r="J63" s="21"/>
      <c r="K63" s="70"/>
      <c r="L63" s="39">
        <f t="shared" si="14"/>
        <v>6.666666666666667</v>
      </c>
      <c r="M63" s="73"/>
      <c r="N63" s="73">
        <v>10</v>
      </c>
      <c r="O63" s="39">
        <f t="shared" si="8"/>
        <v>7.75</v>
      </c>
      <c r="P63" s="73">
        <v>11</v>
      </c>
      <c r="Q63" s="73">
        <v>10</v>
      </c>
      <c r="R63" s="73"/>
      <c r="S63" s="73">
        <v>10</v>
      </c>
      <c r="T63" s="39">
        <f t="shared" si="15"/>
        <v>13.25</v>
      </c>
      <c r="U63" s="73">
        <v>13.25</v>
      </c>
      <c r="V63" s="39">
        <f t="shared" si="19"/>
        <v>5.639333333333334</v>
      </c>
      <c r="W63" s="39">
        <f t="shared" si="16"/>
        <v>8.9057142857142857</v>
      </c>
      <c r="X63" s="73">
        <v>3.67</v>
      </c>
      <c r="Y63" s="73">
        <v>8.17</v>
      </c>
      <c r="Z63" s="73">
        <v>10.5</v>
      </c>
      <c r="AA63" s="72">
        <f t="shared" si="10"/>
        <v>9.3350000000000009</v>
      </c>
      <c r="AB63" s="73">
        <v>8.83</v>
      </c>
      <c r="AC63" s="73">
        <v>12.5</v>
      </c>
      <c r="AD63" s="39">
        <f t="shared" si="17"/>
        <v>14</v>
      </c>
      <c r="AE63" s="73">
        <v>14</v>
      </c>
      <c r="AF63" s="39">
        <f t="shared" si="11"/>
        <v>13.134</v>
      </c>
      <c r="AG63" s="73">
        <v>13.67</v>
      </c>
      <c r="AH63" s="73">
        <v>8</v>
      </c>
      <c r="AI63" s="73">
        <v>14</v>
      </c>
      <c r="AJ63" s="73">
        <v>15</v>
      </c>
      <c r="AK63" s="39">
        <f t="shared" si="18"/>
        <v>12</v>
      </c>
      <c r="AL63" s="73">
        <v>12</v>
      </c>
      <c r="AM63" s="39">
        <f t="shared" si="20"/>
        <v>11.200666666666667</v>
      </c>
      <c r="AN63" s="39">
        <f t="shared" si="21"/>
        <v>8.42</v>
      </c>
      <c r="AO63" s="23" t="str">
        <f t="shared" si="12"/>
        <v>Ajourné(e)</v>
      </c>
    </row>
    <row r="64" spans="1:41" s="13" customFormat="1" ht="20.100000000000001" customHeight="1">
      <c r="A64" s="18">
        <v>55</v>
      </c>
      <c r="B64" s="19" t="s">
        <v>222</v>
      </c>
      <c r="C64" s="20" t="s">
        <v>223</v>
      </c>
      <c r="D64" s="21" t="s">
        <v>224</v>
      </c>
      <c r="E64" s="33" t="s">
        <v>432</v>
      </c>
      <c r="F64" s="29" t="s">
        <v>433</v>
      </c>
      <c r="G64" s="38">
        <f t="shared" si="13"/>
        <v>10.045714285714286</v>
      </c>
      <c r="H64" s="21">
        <v>12</v>
      </c>
      <c r="I64" s="21">
        <v>13.67</v>
      </c>
      <c r="J64" s="21">
        <v>9.16</v>
      </c>
      <c r="K64" s="70">
        <v>6.33</v>
      </c>
      <c r="L64" s="39">
        <f t="shared" si="14"/>
        <v>7.666666666666667</v>
      </c>
      <c r="M64" s="73"/>
      <c r="N64" s="73">
        <v>11.5</v>
      </c>
      <c r="O64" s="39">
        <f t="shared" si="8"/>
        <v>7.5</v>
      </c>
      <c r="P64" s="73">
        <v>10</v>
      </c>
      <c r="Q64" s="73"/>
      <c r="R64" s="73">
        <v>10</v>
      </c>
      <c r="S64" s="73">
        <v>10</v>
      </c>
      <c r="T64" s="39">
        <f t="shared" si="15"/>
        <v>10</v>
      </c>
      <c r="U64" s="73">
        <v>10</v>
      </c>
      <c r="V64" s="39">
        <f t="shared" si="19"/>
        <v>8.8879999999999999</v>
      </c>
      <c r="W64" s="39">
        <f t="shared" si="16"/>
        <v>2.8571428571428572</v>
      </c>
      <c r="X64" s="73">
        <v>10</v>
      </c>
      <c r="Y64" s="73"/>
      <c r="Z64" s="73"/>
      <c r="AA64" s="72">
        <f t="shared" si="10"/>
        <v>0</v>
      </c>
      <c r="AB64" s="73"/>
      <c r="AC64" s="73">
        <v>10</v>
      </c>
      <c r="AD64" s="39">
        <f t="shared" si="17"/>
        <v>10.66</v>
      </c>
      <c r="AE64" s="73">
        <v>10.66</v>
      </c>
      <c r="AF64" s="39">
        <f t="shared" si="11"/>
        <v>6.2</v>
      </c>
      <c r="AG64" s="73"/>
      <c r="AH64" s="73"/>
      <c r="AI64" s="73">
        <v>10</v>
      </c>
      <c r="AJ64" s="73">
        <v>10.5</v>
      </c>
      <c r="AK64" s="39">
        <f t="shared" si="18"/>
        <v>11.5</v>
      </c>
      <c r="AL64" s="73">
        <v>11.5</v>
      </c>
      <c r="AM64" s="39">
        <f t="shared" si="20"/>
        <v>5.5879999999999992</v>
      </c>
      <c r="AN64" s="39">
        <f t="shared" si="21"/>
        <v>7.24</v>
      </c>
      <c r="AO64" s="23" t="str">
        <f t="shared" si="12"/>
        <v>Ajourné(e)</v>
      </c>
    </row>
    <row r="65" spans="1:41" s="13" customFormat="1" ht="20.100000000000001" customHeight="1">
      <c r="A65" s="18">
        <v>56</v>
      </c>
      <c r="B65" s="19" t="s">
        <v>231</v>
      </c>
      <c r="C65" s="20" t="s">
        <v>232</v>
      </c>
      <c r="D65" s="21" t="s">
        <v>83</v>
      </c>
      <c r="E65" s="33" t="s">
        <v>434</v>
      </c>
      <c r="F65" s="29" t="s">
        <v>354</v>
      </c>
      <c r="G65" s="38">
        <f t="shared" si="13"/>
        <v>3.2371428571428571</v>
      </c>
      <c r="H65" s="21"/>
      <c r="I65" s="21"/>
      <c r="J65" s="21">
        <v>11.33</v>
      </c>
      <c r="K65" s="70"/>
      <c r="L65" s="39">
        <f t="shared" si="14"/>
        <v>3.5</v>
      </c>
      <c r="M65" s="73">
        <v>10.5</v>
      </c>
      <c r="N65" s="73"/>
      <c r="O65" s="39">
        <f t="shared" si="8"/>
        <v>10.9175</v>
      </c>
      <c r="P65" s="73">
        <v>15.17</v>
      </c>
      <c r="Q65" s="73">
        <v>10.5</v>
      </c>
      <c r="R65" s="73">
        <v>4.5</v>
      </c>
      <c r="S65" s="73">
        <v>13.5</v>
      </c>
      <c r="T65" s="39">
        <f t="shared" si="15"/>
        <v>12</v>
      </c>
      <c r="U65" s="73">
        <v>12</v>
      </c>
      <c r="V65" s="39">
        <f t="shared" si="19"/>
        <v>5.9219999999999997</v>
      </c>
      <c r="W65" s="39">
        <f t="shared" si="16"/>
        <v>10.331428571428573</v>
      </c>
      <c r="X65" s="73">
        <v>11.83</v>
      </c>
      <c r="Y65" s="73">
        <v>8.33</v>
      </c>
      <c r="Z65" s="73">
        <v>11.83</v>
      </c>
      <c r="AA65" s="72">
        <f t="shared" si="10"/>
        <v>10.08</v>
      </c>
      <c r="AB65" s="73">
        <v>7</v>
      </c>
      <c r="AC65" s="73">
        <v>13.17</v>
      </c>
      <c r="AD65" s="39">
        <f t="shared" si="17"/>
        <v>8</v>
      </c>
      <c r="AE65" s="73">
        <v>8</v>
      </c>
      <c r="AF65" s="39">
        <f t="shared" si="11"/>
        <v>9.9</v>
      </c>
      <c r="AG65" s="73">
        <v>11</v>
      </c>
      <c r="AH65" s="73">
        <v>7</v>
      </c>
      <c r="AI65" s="73">
        <v>8.5</v>
      </c>
      <c r="AJ65" s="73">
        <v>11.5</v>
      </c>
      <c r="AK65" s="39">
        <f t="shared" si="18"/>
        <v>12.25</v>
      </c>
      <c r="AL65" s="73">
        <v>12.25</v>
      </c>
      <c r="AM65" s="39">
        <f t="shared" si="20"/>
        <v>10.004666666666667</v>
      </c>
      <c r="AN65" s="39">
        <f t="shared" si="21"/>
        <v>7.97</v>
      </c>
      <c r="AO65" s="23" t="str">
        <f t="shared" si="12"/>
        <v>Ajourné(e)</v>
      </c>
    </row>
    <row r="66" spans="1:41" s="13" customFormat="1" ht="20.100000000000001" customHeight="1">
      <c r="A66" s="18">
        <v>57</v>
      </c>
      <c r="B66" s="19" t="s">
        <v>233</v>
      </c>
      <c r="C66" s="20" t="s">
        <v>234</v>
      </c>
      <c r="D66" s="21" t="s">
        <v>235</v>
      </c>
      <c r="E66" s="33" t="s">
        <v>435</v>
      </c>
      <c r="F66" s="29" t="s">
        <v>393</v>
      </c>
      <c r="G66" s="38">
        <f t="shared" si="13"/>
        <v>3.4285714285714284</v>
      </c>
      <c r="H66" s="21"/>
      <c r="I66" s="21"/>
      <c r="J66" s="21">
        <v>12</v>
      </c>
      <c r="K66" s="70"/>
      <c r="L66" s="39">
        <f t="shared" si="14"/>
        <v>0</v>
      </c>
      <c r="M66" s="73"/>
      <c r="N66" s="73"/>
      <c r="O66" s="39">
        <f t="shared" si="8"/>
        <v>6.3324999999999996</v>
      </c>
      <c r="P66" s="73">
        <v>11.33</v>
      </c>
      <c r="Q66" s="73"/>
      <c r="R66" s="73"/>
      <c r="S66" s="73">
        <v>14</v>
      </c>
      <c r="T66" s="39">
        <f t="shared" si="15"/>
        <v>13.75</v>
      </c>
      <c r="U66" s="73">
        <v>13.75</v>
      </c>
      <c r="V66" s="39">
        <f t="shared" si="19"/>
        <v>4.2053333333333329</v>
      </c>
      <c r="W66" s="39">
        <f t="shared" si="16"/>
        <v>9.1885714285714304</v>
      </c>
      <c r="X66" s="73">
        <v>10.33</v>
      </c>
      <c r="Y66" s="73">
        <v>8.33</v>
      </c>
      <c r="Z66" s="73">
        <v>9.33</v>
      </c>
      <c r="AA66" s="72">
        <f t="shared" si="10"/>
        <v>8.83</v>
      </c>
      <c r="AB66" s="73">
        <v>7.67</v>
      </c>
      <c r="AC66" s="73">
        <v>11</v>
      </c>
      <c r="AD66" s="39">
        <f t="shared" si="17"/>
        <v>12</v>
      </c>
      <c r="AE66" s="73">
        <v>12</v>
      </c>
      <c r="AF66" s="39">
        <f t="shared" si="11"/>
        <v>10.334</v>
      </c>
      <c r="AG66" s="73">
        <v>13.67</v>
      </c>
      <c r="AH66" s="73">
        <v>12</v>
      </c>
      <c r="AI66" s="73">
        <v>2</v>
      </c>
      <c r="AJ66" s="73">
        <v>12</v>
      </c>
      <c r="AK66" s="39">
        <f t="shared" si="18"/>
        <v>12.5</v>
      </c>
      <c r="AL66" s="73">
        <v>12.5</v>
      </c>
      <c r="AM66" s="39">
        <f t="shared" si="20"/>
        <v>10.166</v>
      </c>
      <c r="AN66" s="39">
        <f t="shared" si="21"/>
        <v>7.1899999999999995</v>
      </c>
      <c r="AO66" s="23" t="str">
        <f t="shared" si="12"/>
        <v>Ajourné(e)</v>
      </c>
    </row>
    <row r="67" spans="1:41" s="13" customFormat="1" ht="20.100000000000001" customHeight="1">
      <c r="A67" s="18">
        <v>58</v>
      </c>
      <c r="B67" s="19" t="s">
        <v>236</v>
      </c>
      <c r="C67" s="20" t="s">
        <v>237</v>
      </c>
      <c r="D67" s="27" t="s">
        <v>171</v>
      </c>
      <c r="E67" s="33" t="s">
        <v>436</v>
      </c>
      <c r="F67" s="29" t="s">
        <v>437</v>
      </c>
      <c r="G67" s="38">
        <f t="shared" si="13"/>
        <v>9.3571428571428577</v>
      </c>
      <c r="H67" s="21">
        <v>9.5</v>
      </c>
      <c r="I67" s="21">
        <v>10</v>
      </c>
      <c r="J67" s="21">
        <v>8</v>
      </c>
      <c r="K67" s="70">
        <v>10</v>
      </c>
      <c r="L67" s="39">
        <f t="shared" si="14"/>
        <v>12.833333333333334</v>
      </c>
      <c r="M67" s="73">
        <v>10</v>
      </c>
      <c r="N67" s="73">
        <v>14.25</v>
      </c>
      <c r="O67" s="39">
        <f t="shared" si="8"/>
        <v>10</v>
      </c>
      <c r="P67" s="73">
        <v>10</v>
      </c>
      <c r="Q67" s="73">
        <v>10</v>
      </c>
      <c r="R67" s="73">
        <v>10</v>
      </c>
      <c r="S67" s="73">
        <v>10</v>
      </c>
      <c r="T67" s="39">
        <f t="shared" si="15"/>
        <v>12.33</v>
      </c>
      <c r="U67" s="73">
        <v>12.33</v>
      </c>
      <c r="V67" s="39">
        <f t="shared" si="19"/>
        <v>10.422000000000001</v>
      </c>
      <c r="W67" s="39">
        <f t="shared" si="16"/>
        <v>5.2857142857142856</v>
      </c>
      <c r="X67" s="73">
        <v>12.5</v>
      </c>
      <c r="Y67" s="73"/>
      <c r="Z67" s="73"/>
      <c r="AA67" s="72">
        <f t="shared" si="10"/>
        <v>0</v>
      </c>
      <c r="AB67" s="73">
        <v>10.5</v>
      </c>
      <c r="AC67" s="73">
        <v>14</v>
      </c>
      <c r="AD67" s="39">
        <f t="shared" si="17"/>
        <v>0</v>
      </c>
      <c r="AE67" s="73"/>
      <c r="AF67" s="39">
        <f t="shared" si="11"/>
        <v>10</v>
      </c>
      <c r="AG67" s="73">
        <v>10</v>
      </c>
      <c r="AH67" s="73">
        <v>10</v>
      </c>
      <c r="AI67" s="73">
        <v>10</v>
      </c>
      <c r="AJ67" s="73">
        <v>10</v>
      </c>
      <c r="AK67" s="39">
        <f t="shared" si="18"/>
        <v>14.5</v>
      </c>
      <c r="AL67" s="73">
        <v>14.5</v>
      </c>
      <c r="AM67" s="39">
        <f t="shared" si="20"/>
        <v>6.7666666666666666</v>
      </c>
      <c r="AN67" s="39">
        <f t="shared" si="21"/>
        <v>8.6</v>
      </c>
      <c r="AO67" s="23" t="str">
        <f t="shared" si="12"/>
        <v>Ajourné(e)</v>
      </c>
    </row>
    <row r="68" spans="1:41" s="13" customFormat="1" ht="20.100000000000001" customHeight="1">
      <c r="A68" s="18">
        <v>59</v>
      </c>
      <c r="B68" s="19" t="s">
        <v>241</v>
      </c>
      <c r="C68" s="20" t="s">
        <v>242</v>
      </c>
      <c r="D68" s="27" t="s">
        <v>135</v>
      </c>
      <c r="E68" s="33" t="s">
        <v>438</v>
      </c>
      <c r="F68" s="29" t="s">
        <v>439</v>
      </c>
      <c r="G68" s="38">
        <f t="shared" si="13"/>
        <v>6.0942857142857134</v>
      </c>
      <c r="H68" s="21"/>
      <c r="I68" s="21">
        <v>11</v>
      </c>
      <c r="J68" s="21">
        <v>10.33</v>
      </c>
      <c r="K68" s="70"/>
      <c r="L68" s="39">
        <f t="shared" si="14"/>
        <v>0</v>
      </c>
      <c r="M68" s="73"/>
      <c r="N68" s="73"/>
      <c r="O68" s="39">
        <f t="shared" si="8"/>
        <v>10.5425</v>
      </c>
      <c r="P68" s="73">
        <v>9.67</v>
      </c>
      <c r="Q68" s="73">
        <v>8</v>
      </c>
      <c r="R68" s="73">
        <v>10</v>
      </c>
      <c r="S68" s="73">
        <v>14.5</v>
      </c>
      <c r="T68" s="39">
        <f t="shared" si="15"/>
        <v>10.25</v>
      </c>
      <c r="U68" s="73">
        <v>10.25</v>
      </c>
      <c r="V68" s="39">
        <f t="shared" si="19"/>
        <v>6.3386666666666667</v>
      </c>
      <c r="W68" s="39">
        <f t="shared" si="16"/>
        <v>10.95</v>
      </c>
      <c r="X68" s="73">
        <v>7.67</v>
      </c>
      <c r="Y68" s="73">
        <v>12.33</v>
      </c>
      <c r="Z68" s="73">
        <v>10.33</v>
      </c>
      <c r="AA68" s="72">
        <f t="shared" si="10"/>
        <v>11.33</v>
      </c>
      <c r="AB68" s="73">
        <v>11.33</v>
      </c>
      <c r="AC68" s="73">
        <v>12.33</v>
      </c>
      <c r="AD68" s="39">
        <f t="shared" si="17"/>
        <v>10</v>
      </c>
      <c r="AE68" s="73">
        <v>10</v>
      </c>
      <c r="AF68" s="39">
        <f t="shared" si="11"/>
        <v>10.7</v>
      </c>
      <c r="AG68" s="73">
        <v>9.5</v>
      </c>
      <c r="AH68" s="73">
        <v>12</v>
      </c>
      <c r="AI68" s="73">
        <v>9</v>
      </c>
      <c r="AJ68" s="73">
        <v>11.5</v>
      </c>
      <c r="AK68" s="39">
        <f t="shared" si="18"/>
        <v>6.5</v>
      </c>
      <c r="AL68" s="73">
        <v>6.5</v>
      </c>
      <c r="AM68" s="39">
        <f t="shared" si="20"/>
        <v>10.443333333333332</v>
      </c>
      <c r="AN68" s="39">
        <f t="shared" si="21"/>
        <v>8.4</v>
      </c>
      <c r="AO68" s="23" t="str">
        <f t="shared" si="12"/>
        <v>Ajourné(e)</v>
      </c>
    </row>
    <row r="69" spans="1:41" s="13" customFormat="1" ht="20.100000000000001" customHeight="1">
      <c r="A69" s="18">
        <v>60</v>
      </c>
      <c r="B69" s="19" t="s">
        <v>246</v>
      </c>
      <c r="C69" s="20" t="s">
        <v>247</v>
      </c>
      <c r="D69" s="27" t="s">
        <v>248</v>
      </c>
      <c r="E69" s="33" t="s">
        <v>440</v>
      </c>
      <c r="F69" s="29" t="s">
        <v>348</v>
      </c>
      <c r="G69" s="38">
        <f t="shared" ref="G69:G95" si="22">((H69*2)+(I69*4)+(J69*4)+(K69*4))/14</f>
        <v>0</v>
      </c>
      <c r="H69" s="21"/>
      <c r="I69" s="21"/>
      <c r="J69" s="21"/>
      <c r="K69" s="70"/>
      <c r="L69" s="39">
        <f t="shared" ref="L69:L95" si="23">((M69*2)+(N69*4))/6</f>
        <v>0</v>
      </c>
      <c r="M69" s="73"/>
      <c r="N69" s="73"/>
      <c r="O69" s="39">
        <f t="shared" si="8"/>
        <v>0</v>
      </c>
      <c r="P69" s="73"/>
      <c r="Q69" s="73"/>
      <c r="R69" s="73"/>
      <c r="S69" s="73"/>
      <c r="T69" s="39">
        <f t="shared" ref="T69:T95" si="24">U69</f>
        <v>0</v>
      </c>
      <c r="U69" s="73"/>
      <c r="V69" s="39">
        <f t="shared" si="19"/>
        <v>0</v>
      </c>
      <c r="W69" s="39">
        <f t="shared" ref="W69:W95" si="25">((X69*2)+(Y69*4)+(Z69*4)+(AB69*2)+(AC69*2))/14</f>
        <v>0</v>
      </c>
      <c r="X69" s="73"/>
      <c r="Y69" s="73"/>
      <c r="Z69" s="73"/>
      <c r="AA69" s="72">
        <f t="shared" si="10"/>
        <v>0</v>
      </c>
      <c r="AB69" s="73"/>
      <c r="AC69" s="73"/>
      <c r="AD69" s="39">
        <f t="shared" ref="AD69:AD95" si="26">AE69</f>
        <v>0</v>
      </c>
      <c r="AE69" s="73"/>
      <c r="AF69" s="39">
        <f t="shared" si="11"/>
        <v>0</v>
      </c>
      <c r="AG69" s="73"/>
      <c r="AH69" s="73"/>
      <c r="AI69" s="73"/>
      <c r="AJ69" s="73"/>
      <c r="AK69" s="39">
        <f t="shared" ref="AK69:AK95" si="27">AL69</f>
        <v>0</v>
      </c>
      <c r="AL69" s="73"/>
      <c r="AM69" s="39">
        <f t="shared" si="20"/>
        <v>0</v>
      </c>
      <c r="AN69" s="39">
        <f t="shared" si="21"/>
        <v>0</v>
      </c>
      <c r="AO69" s="23" t="str">
        <f t="shared" si="12"/>
        <v>Ajourné(e)</v>
      </c>
    </row>
    <row r="70" spans="1:41" s="13" customFormat="1" ht="20.100000000000001" customHeight="1">
      <c r="A70" s="18">
        <v>61</v>
      </c>
      <c r="B70" s="19" t="s">
        <v>249</v>
      </c>
      <c r="C70" s="20" t="s">
        <v>250</v>
      </c>
      <c r="D70" s="27" t="s">
        <v>154</v>
      </c>
      <c r="E70" s="33" t="s">
        <v>441</v>
      </c>
      <c r="F70" s="29" t="s">
        <v>393</v>
      </c>
      <c r="G70" s="38">
        <f t="shared" si="22"/>
        <v>8.4514285714285702</v>
      </c>
      <c r="H70" s="21">
        <v>7</v>
      </c>
      <c r="I70" s="21">
        <v>9.67</v>
      </c>
      <c r="J70" s="21">
        <v>9.33</v>
      </c>
      <c r="K70" s="70">
        <v>7.08</v>
      </c>
      <c r="L70" s="39">
        <f t="shared" si="23"/>
        <v>11.773333333333333</v>
      </c>
      <c r="M70" s="73">
        <v>12</v>
      </c>
      <c r="N70" s="73">
        <v>11.66</v>
      </c>
      <c r="O70" s="39">
        <f t="shared" si="8"/>
        <v>10.125</v>
      </c>
      <c r="P70" s="73">
        <v>10</v>
      </c>
      <c r="Q70" s="73">
        <v>12</v>
      </c>
      <c r="R70" s="73">
        <v>7</v>
      </c>
      <c r="S70" s="73">
        <v>11.5</v>
      </c>
      <c r="T70" s="39">
        <f t="shared" si="24"/>
        <v>15.5</v>
      </c>
      <c r="U70" s="73">
        <v>15.5</v>
      </c>
      <c r="V70" s="39">
        <f t="shared" si="19"/>
        <v>10.032</v>
      </c>
      <c r="W70" s="39">
        <f t="shared" si="25"/>
        <v>1.4285714285714286</v>
      </c>
      <c r="X70" s="73"/>
      <c r="Y70" s="73"/>
      <c r="Z70" s="73"/>
      <c r="AA70" s="72">
        <f t="shared" si="10"/>
        <v>0</v>
      </c>
      <c r="AB70" s="73">
        <v>10</v>
      </c>
      <c r="AC70" s="73"/>
      <c r="AD70" s="39">
        <f t="shared" si="26"/>
        <v>0</v>
      </c>
      <c r="AE70" s="73"/>
      <c r="AF70" s="39">
        <f t="shared" si="11"/>
        <v>10.5</v>
      </c>
      <c r="AG70" s="73">
        <v>3</v>
      </c>
      <c r="AH70" s="73">
        <v>15</v>
      </c>
      <c r="AI70" s="73">
        <v>10.5</v>
      </c>
      <c r="AJ70" s="73">
        <v>12</v>
      </c>
      <c r="AK70" s="39">
        <f t="shared" si="27"/>
        <v>10</v>
      </c>
      <c r="AL70" s="73">
        <v>10</v>
      </c>
      <c r="AM70" s="39">
        <f t="shared" si="20"/>
        <v>4.833333333333333</v>
      </c>
      <c r="AN70" s="39">
        <f t="shared" si="21"/>
        <v>7.4399999999999995</v>
      </c>
      <c r="AO70" s="23" t="str">
        <f t="shared" ref="AO70:AO95" si="28">IF(AN70&gt;9.99,"Admis(e)","Ajourné(e)" )</f>
        <v>Ajourné(e)</v>
      </c>
    </row>
    <row r="71" spans="1:41" s="13" customFormat="1" ht="20.100000000000001" customHeight="1">
      <c r="A71" s="18">
        <v>62</v>
      </c>
      <c r="B71" s="19" t="s">
        <v>251</v>
      </c>
      <c r="C71" s="20" t="s">
        <v>252</v>
      </c>
      <c r="D71" s="27" t="s">
        <v>253</v>
      </c>
      <c r="E71" s="33" t="s">
        <v>442</v>
      </c>
      <c r="F71" s="29" t="s">
        <v>393</v>
      </c>
      <c r="G71" s="38">
        <f t="shared" si="22"/>
        <v>6</v>
      </c>
      <c r="H71" s="21"/>
      <c r="I71" s="21"/>
      <c r="J71" s="21">
        <v>11</v>
      </c>
      <c r="K71" s="70">
        <v>10</v>
      </c>
      <c r="L71" s="39">
        <f t="shared" si="23"/>
        <v>7</v>
      </c>
      <c r="M71" s="73"/>
      <c r="N71" s="73">
        <v>10.5</v>
      </c>
      <c r="O71" s="39">
        <f t="shared" si="8"/>
        <v>10.125</v>
      </c>
      <c r="P71" s="73">
        <v>11</v>
      </c>
      <c r="Q71" s="73">
        <v>10</v>
      </c>
      <c r="R71" s="73">
        <v>8.5</v>
      </c>
      <c r="S71" s="73">
        <v>11</v>
      </c>
      <c r="T71" s="39">
        <f t="shared" si="24"/>
        <v>11.75</v>
      </c>
      <c r="U71" s="73">
        <v>11.75</v>
      </c>
      <c r="V71" s="39">
        <f t="shared" si="19"/>
        <v>7.6833333333333336</v>
      </c>
      <c r="W71" s="39">
        <f t="shared" si="25"/>
        <v>9.1414285714285715</v>
      </c>
      <c r="X71" s="73">
        <v>9.17</v>
      </c>
      <c r="Y71" s="73">
        <v>7.33</v>
      </c>
      <c r="Z71" s="73">
        <v>9.33</v>
      </c>
      <c r="AA71" s="72">
        <f t="shared" si="10"/>
        <v>8.33</v>
      </c>
      <c r="AB71" s="73">
        <v>8</v>
      </c>
      <c r="AC71" s="73">
        <v>13.5</v>
      </c>
      <c r="AD71" s="39">
        <f t="shared" si="26"/>
        <v>9</v>
      </c>
      <c r="AE71" s="73">
        <v>9</v>
      </c>
      <c r="AF71" s="39">
        <f t="shared" si="11"/>
        <v>12.734</v>
      </c>
      <c r="AG71" s="73">
        <v>15.17</v>
      </c>
      <c r="AH71" s="73">
        <v>16</v>
      </c>
      <c r="AI71" s="73">
        <v>8</v>
      </c>
      <c r="AJ71" s="73">
        <v>12.25</v>
      </c>
      <c r="AK71" s="39">
        <f t="shared" si="27"/>
        <v>14.75</v>
      </c>
      <c r="AL71" s="73">
        <v>14.75</v>
      </c>
      <c r="AM71" s="39">
        <f t="shared" si="20"/>
        <v>10.694000000000001</v>
      </c>
      <c r="AN71" s="39">
        <f t="shared" si="21"/>
        <v>9.19</v>
      </c>
      <c r="AO71" s="23" t="str">
        <f t="shared" si="28"/>
        <v>Ajourné(e)</v>
      </c>
    </row>
    <row r="72" spans="1:41" s="13" customFormat="1" ht="20.100000000000001" customHeight="1">
      <c r="A72" s="18">
        <v>63</v>
      </c>
      <c r="B72" s="19" t="s">
        <v>262</v>
      </c>
      <c r="C72" s="20" t="s">
        <v>263</v>
      </c>
      <c r="D72" s="27" t="s">
        <v>264</v>
      </c>
      <c r="E72" s="33" t="s">
        <v>443</v>
      </c>
      <c r="F72" s="29" t="s">
        <v>444</v>
      </c>
      <c r="G72" s="38">
        <f t="shared" si="22"/>
        <v>3.2371428571428571</v>
      </c>
      <c r="H72" s="21"/>
      <c r="I72" s="21"/>
      <c r="J72" s="21">
        <v>11.33</v>
      </c>
      <c r="K72" s="70"/>
      <c r="L72" s="39">
        <f t="shared" si="23"/>
        <v>0</v>
      </c>
      <c r="M72" s="73"/>
      <c r="N72" s="73"/>
      <c r="O72" s="39">
        <f t="shared" si="8"/>
        <v>3</v>
      </c>
      <c r="P72" s="73"/>
      <c r="Q72" s="73">
        <v>12</v>
      </c>
      <c r="R72" s="73"/>
      <c r="S72" s="73"/>
      <c r="T72" s="39">
        <f t="shared" si="24"/>
        <v>12.25</v>
      </c>
      <c r="U72" s="73">
        <v>12.25</v>
      </c>
      <c r="V72" s="39">
        <f t="shared" ref="V72:V95" si="29">((G72*14)+(L72*6)+(O72*8)+(T72*2))/30</f>
        <v>3.1273333333333331</v>
      </c>
      <c r="W72" s="39">
        <f t="shared" si="25"/>
        <v>8.9514285714285702</v>
      </c>
      <c r="X72" s="73">
        <v>9.5</v>
      </c>
      <c r="Y72" s="73">
        <v>9</v>
      </c>
      <c r="Z72" s="73">
        <v>7.33</v>
      </c>
      <c r="AA72" s="72">
        <f t="shared" si="10"/>
        <v>8.1649999999999991</v>
      </c>
      <c r="AB72" s="73">
        <v>9</v>
      </c>
      <c r="AC72" s="73">
        <v>11.5</v>
      </c>
      <c r="AD72" s="39">
        <f t="shared" si="26"/>
        <v>11</v>
      </c>
      <c r="AE72" s="73">
        <v>11</v>
      </c>
      <c r="AF72" s="39">
        <f t="shared" si="11"/>
        <v>11.766</v>
      </c>
      <c r="AG72" s="73">
        <v>10.83</v>
      </c>
      <c r="AH72" s="73">
        <v>13</v>
      </c>
      <c r="AI72" s="73">
        <v>4</v>
      </c>
      <c r="AJ72" s="73">
        <v>15.5</v>
      </c>
      <c r="AK72" s="39">
        <f t="shared" si="27"/>
        <v>11.75</v>
      </c>
      <c r="AL72" s="73">
        <v>11.75</v>
      </c>
      <c r="AM72" s="39">
        <f t="shared" ref="AM72:AM95" si="30">((W72*14)+(AD72*4)+(AF72*10)+(AK72*2))/30</f>
        <v>10.349333333333334</v>
      </c>
      <c r="AN72" s="39">
        <f t="shared" ref="AN72:AN95" si="31">ROUNDUP((V72+AM72)/2,2)</f>
        <v>6.74</v>
      </c>
      <c r="AO72" s="23" t="str">
        <f t="shared" si="28"/>
        <v>Ajourné(e)</v>
      </c>
    </row>
    <row r="73" spans="1:41" s="13" customFormat="1" ht="20.100000000000001" customHeight="1">
      <c r="A73" s="18">
        <v>64</v>
      </c>
      <c r="B73" s="19" t="s">
        <v>265</v>
      </c>
      <c r="C73" s="20" t="s">
        <v>266</v>
      </c>
      <c r="D73" s="27" t="s">
        <v>267</v>
      </c>
      <c r="E73" s="33" t="s">
        <v>445</v>
      </c>
      <c r="F73" s="29" t="s">
        <v>446</v>
      </c>
      <c r="G73" s="38">
        <f t="shared" si="22"/>
        <v>7.6657142857142855</v>
      </c>
      <c r="H73" s="21">
        <v>11</v>
      </c>
      <c r="I73" s="21">
        <v>10.33</v>
      </c>
      <c r="J73" s="21"/>
      <c r="K73" s="70">
        <v>11</v>
      </c>
      <c r="L73" s="39">
        <f t="shared" si="23"/>
        <v>6.666666666666667</v>
      </c>
      <c r="M73" s="73"/>
      <c r="N73" s="73">
        <v>10</v>
      </c>
      <c r="O73" s="39">
        <f t="shared" ref="O73:O95" si="32">(P73+Q73+R73+S73)/4</f>
        <v>8.9375</v>
      </c>
      <c r="P73" s="73"/>
      <c r="Q73" s="73">
        <v>10</v>
      </c>
      <c r="R73" s="73">
        <v>13.75</v>
      </c>
      <c r="S73" s="73">
        <v>12</v>
      </c>
      <c r="T73" s="39">
        <f t="shared" si="24"/>
        <v>12</v>
      </c>
      <c r="U73" s="73">
        <v>12</v>
      </c>
      <c r="V73" s="39">
        <f t="shared" si="29"/>
        <v>8.0939999999999994</v>
      </c>
      <c r="W73" s="39">
        <f t="shared" si="25"/>
        <v>11.045714285714284</v>
      </c>
      <c r="X73" s="73">
        <v>11</v>
      </c>
      <c r="Y73" s="73">
        <v>13.66</v>
      </c>
      <c r="Z73" s="73">
        <v>9</v>
      </c>
      <c r="AA73" s="72">
        <f t="shared" ref="AA73:AA95" si="33">(Y73+Z73)/2</f>
        <v>11.33</v>
      </c>
      <c r="AB73" s="73">
        <v>10</v>
      </c>
      <c r="AC73" s="73">
        <v>11</v>
      </c>
      <c r="AD73" s="39">
        <f t="shared" si="26"/>
        <v>10</v>
      </c>
      <c r="AE73" s="73">
        <v>10</v>
      </c>
      <c r="AF73" s="39">
        <f t="shared" ref="AF73:AF95" si="34">((AG73*2)+(AH73*2)+(AI73*2)+(AJ73*4))/10</f>
        <v>9.6999999999999993</v>
      </c>
      <c r="AG73" s="73">
        <v>8</v>
      </c>
      <c r="AH73" s="73">
        <v>10</v>
      </c>
      <c r="AI73" s="73">
        <v>10</v>
      </c>
      <c r="AJ73" s="73">
        <v>10.25</v>
      </c>
      <c r="AK73" s="39">
        <f t="shared" si="27"/>
        <v>10.25</v>
      </c>
      <c r="AL73" s="73">
        <v>10.25</v>
      </c>
      <c r="AM73" s="39">
        <f t="shared" si="30"/>
        <v>10.404666666666666</v>
      </c>
      <c r="AN73" s="39">
        <f t="shared" si="31"/>
        <v>9.25</v>
      </c>
      <c r="AO73" s="23" t="str">
        <f t="shared" si="28"/>
        <v>Ajourné(e)</v>
      </c>
    </row>
    <row r="74" spans="1:41" s="13" customFormat="1" ht="20.100000000000001" customHeight="1">
      <c r="A74" s="18">
        <v>65</v>
      </c>
      <c r="B74" s="19" t="s">
        <v>268</v>
      </c>
      <c r="C74" s="20" t="s">
        <v>269</v>
      </c>
      <c r="D74" s="27" t="s">
        <v>270</v>
      </c>
      <c r="E74" s="33" t="s">
        <v>447</v>
      </c>
      <c r="F74" s="29" t="s">
        <v>448</v>
      </c>
      <c r="G74" s="38">
        <f t="shared" si="22"/>
        <v>7.3314285714285718</v>
      </c>
      <c r="H74" s="21">
        <v>10</v>
      </c>
      <c r="I74" s="21">
        <v>10</v>
      </c>
      <c r="J74" s="21">
        <v>10.66</v>
      </c>
      <c r="K74" s="70"/>
      <c r="L74" s="39">
        <f t="shared" si="23"/>
        <v>10.44</v>
      </c>
      <c r="M74" s="73">
        <v>12</v>
      </c>
      <c r="N74" s="73">
        <v>9.66</v>
      </c>
      <c r="O74" s="39">
        <f t="shared" si="32"/>
        <v>5</v>
      </c>
      <c r="P74" s="73"/>
      <c r="Q74" s="73">
        <v>10</v>
      </c>
      <c r="R74" s="73">
        <v>10</v>
      </c>
      <c r="S74" s="73"/>
      <c r="T74" s="39">
        <f t="shared" si="24"/>
        <v>11</v>
      </c>
      <c r="U74" s="73">
        <v>11</v>
      </c>
      <c r="V74" s="39">
        <f t="shared" si="29"/>
        <v>7.5759999999999996</v>
      </c>
      <c r="W74" s="39">
        <f t="shared" si="25"/>
        <v>10.321428571428571</v>
      </c>
      <c r="X74" s="73">
        <v>3.75</v>
      </c>
      <c r="Y74" s="73">
        <v>12</v>
      </c>
      <c r="Z74" s="73">
        <v>11</v>
      </c>
      <c r="AA74" s="72">
        <f t="shared" si="33"/>
        <v>11.5</v>
      </c>
      <c r="AB74" s="73">
        <v>10</v>
      </c>
      <c r="AC74" s="73">
        <v>12.5</v>
      </c>
      <c r="AD74" s="39">
        <f t="shared" si="26"/>
        <v>11.33</v>
      </c>
      <c r="AE74" s="73">
        <v>11.33</v>
      </c>
      <c r="AF74" s="39">
        <f t="shared" si="34"/>
        <v>9.6</v>
      </c>
      <c r="AG74" s="73">
        <v>10</v>
      </c>
      <c r="AH74" s="68">
        <v>8</v>
      </c>
      <c r="AI74" s="73"/>
      <c r="AJ74" s="73">
        <v>15</v>
      </c>
      <c r="AK74" s="39">
        <f t="shared" si="27"/>
        <v>10</v>
      </c>
      <c r="AL74" s="73">
        <v>10</v>
      </c>
      <c r="AM74" s="39">
        <f t="shared" si="30"/>
        <v>10.193999999999999</v>
      </c>
      <c r="AN74" s="39">
        <f t="shared" si="31"/>
        <v>8.89</v>
      </c>
      <c r="AO74" s="23" t="str">
        <f t="shared" si="28"/>
        <v>Ajourné(e)</v>
      </c>
    </row>
    <row r="75" spans="1:41" s="13" customFormat="1" ht="20.100000000000001" customHeight="1">
      <c r="A75" s="18">
        <v>66</v>
      </c>
      <c r="B75" s="19" t="s">
        <v>274</v>
      </c>
      <c r="C75" s="20" t="s">
        <v>275</v>
      </c>
      <c r="D75" s="27" t="s">
        <v>276</v>
      </c>
      <c r="E75" s="33" t="s">
        <v>449</v>
      </c>
      <c r="F75" s="29" t="s">
        <v>366</v>
      </c>
      <c r="G75" s="38">
        <f t="shared" si="22"/>
        <v>10.52</v>
      </c>
      <c r="H75" s="21">
        <v>11</v>
      </c>
      <c r="I75" s="21">
        <v>9.33</v>
      </c>
      <c r="J75" s="21">
        <v>11.33</v>
      </c>
      <c r="K75" s="70">
        <v>10.66</v>
      </c>
      <c r="L75" s="39">
        <f t="shared" si="23"/>
        <v>2</v>
      </c>
      <c r="M75" s="73"/>
      <c r="N75" s="68">
        <v>3</v>
      </c>
      <c r="O75" s="39">
        <f t="shared" si="32"/>
        <v>7.625</v>
      </c>
      <c r="P75" s="73">
        <v>10</v>
      </c>
      <c r="Q75" s="73"/>
      <c r="R75" s="73">
        <v>10.5</v>
      </c>
      <c r="S75" s="73">
        <v>10</v>
      </c>
      <c r="T75" s="39">
        <f t="shared" si="24"/>
        <v>10.5</v>
      </c>
      <c r="U75" s="73">
        <v>10.5</v>
      </c>
      <c r="V75" s="39">
        <f t="shared" si="29"/>
        <v>8.0426666666666673</v>
      </c>
      <c r="W75" s="39">
        <f t="shared" si="25"/>
        <v>10.892857142857142</v>
      </c>
      <c r="X75" s="73">
        <v>3.75</v>
      </c>
      <c r="Y75" s="73">
        <v>12</v>
      </c>
      <c r="Z75" s="73">
        <v>12</v>
      </c>
      <c r="AA75" s="72">
        <f t="shared" si="33"/>
        <v>12</v>
      </c>
      <c r="AB75" s="73">
        <v>12</v>
      </c>
      <c r="AC75" s="73">
        <v>12.5</v>
      </c>
      <c r="AD75" s="39">
        <f t="shared" si="26"/>
        <v>10.66</v>
      </c>
      <c r="AE75" s="73">
        <v>10.66</v>
      </c>
      <c r="AF75" s="39">
        <f t="shared" si="34"/>
        <v>10.1</v>
      </c>
      <c r="AG75" s="73">
        <v>10.5</v>
      </c>
      <c r="AH75" s="73">
        <v>12</v>
      </c>
      <c r="AI75" s="73">
        <v>8</v>
      </c>
      <c r="AJ75" s="73">
        <v>10</v>
      </c>
      <c r="AK75" s="39">
        <f t="shared" si="27"/>
        <v>10</v>
      </c>
      <c r="AL75" s="73">
        <v>10</v>
      </c>
      <c r="AM75" s="39">
        <f t="shared" si="30"/>
        <v>10.538</v>
      </c>
      <c r="AN75" s="39">
        <f t="shared" si="31"/>
        <v>9.2999999999999989</v>
      </c>
      <c r="AO75" s="23" t="str">
        <f t="shared" si="28"/>
        <v>Ajourné(e)</v>
      </c>
    </row>
    <row r="76" spans="1:41" s="13" customFormat="1" ht="20.100000000000001" customHeight="1">
      <c r="A76" s="18">
        <v>67</v>
      </c>
      <c r="B76" s="19" t="s">
        <v>277</v>
      </c>
      <c r="C76" s="20" t="s">
        <v>278</v>
      </c>
      <c r="D76" s="27" t="s">
        <v>83</v>
      </c>
      <c r="E76" s="33" t="s">
        <v>450</v>
      </c>
      <c r="F76" s="29" t="s">
        <v>389</v>
      </c>
      <c r="G76" s="38">
        <f t="shared" si="22"/>
        <v>3.7142857142857144</v>
      </c>
      <c r="H76" s="71"/>
      <c r="I76" s="21"/>
      <c r="J76" s="21">
        <v>13</v>
      </c>
      <c r="K76" s="70"/>
      <c r="L76" s="39">
        <f t="shared" si="23"/>
        <v>3.9433333333333334</v>
      </c>
      <c r="M76" s="73">
        <v>11.83</v>
      </c>
      <c r="N76" s="73"/>
      <c r="O76" s="39">
        <f t="shared" si="32"/>
        <v>5</v>
      </c>
      <c r="P76" s="73"/>
      <c r="Q76" s="73">
        <v>10</v>
      </c>
      <c r="R76" s="73"/>
      <c r="S76" s="73">
        <v>10</v>
      </c>
      <c r="T76" s="39">
        <f t="shared" si="24"/>
        <v>12.75</v>
      </c>
      <c r="U76" s="73">
        <v>12.75</v>
      </c>
      <c r="V76" s="39">
        <f t="shared" si="29"/>
        <v>4.7053333333333329</v>
      </c>
      <c r="W76" s="39">
        <f t="shared" si="25"/>
        <v>9.5</v>
      </c>
      <c r="X76" s="73">
        <v>10.67</v>
      </c>
      <c r="Y76" s="73">
        <v>7.83</v>
      </c>
      <c r="Z76" s="73">
        <v>10.17</v>
      </c>
      <c r="AA76" s="72">
        <f t="shared" si="33"/>
        <v>9</v>
      </c>
      <c r="AB76" s="73">
        <v>8.33</v>
      </c>
      <c r="AC76" s="73">
        <v>11.5</v>
      </c>
      <c r="AD76" s="39">
        <f t="shared" si="26"/>
        <v>13</v>
      </c>
      <c r="AE76" s="73">
        <v>13</v>
      </c>
      <c r="AF76" s="39">
        <f t="shared" si="34"/>
        <v>10.034000000000001</v>
      </c>
      <c r="AG76" s="73">
        <v>11.17</v>
      </c>
      <c r="AH76" s="73">
        <v>10</v>
      </c>
      <c r="AI76" s="73">
        <v>9</v>
      </c>
      <c r="AJ76" s="73">
        <v>10</v>
      </c>
      <c r="AK76" s="39">
        <f t="shared" si="27"/>
        <v>15.5</v>
      </c>
      <c r="AL76" s="73">
        <v>15.5</v>
      </c>
      <c r="AM76" s="39">
        <f t="shared" si="30"/>
        <v>10.544666666666668</v>
      </c>
      <c r="AN76" s="39">
        <f t="shared" si="31"/>
        <v>7.63</v>
      </c>
      <c r="AO76" s="23" t="str">
        <f t="shared" si="28"/>
        <v>Ajourné(e)</v>
      </c>
    </row>
    <row r="77" spans="1:41" s="13" customFormat="1" ht="20.100000000000001" customHeight="1">
      <c r="A77" s="18">
        <v>68</v>
      </c>
      <c r="B77" s="19" t="s">
        <v>279</v>
      </c>
      <c r="C77" s="20" t="s">
        <v>278</v>
      </c>
      <c r="D77" s="27" t="s">
        <v>280</v>
      </c>
      <c r="E77" s="33" t="s">
        <v>451</v>
      </c>
      <c r="F77" s="29" t="s">
        <v>348</v>
      </c>
      <c r="G77" s="38">
        <f t="shared" si="22"/>
        <v>6.5714285714285712</v>
      </c>
      <c r="H77" s="21"/>
      <c r="I77" s="21"/>
      <c r="J77" s="21">
        <v>12</v>
      </c>
      <c r="K77" s="70">
        <v>11</v>
      </c>
      <c r="L77" s="39">
        <f t="shared" si="23"/>
        <v>3.9433333333333334</v>
      </c>
      <c r="M77" s="73">
        <v>11.83</v>
      </c>
      <c r="N77" s="73"/>
      <c r="O77" s="39">
        <f t="shared" si="32"/>
        <v>5.75</v>
      </c>
      <c r="P77" s="73"/>
      <c r="Q77" s="73">
        <v>13</v>
      </c>
      <c r="R77" s="73"/>
      <c r="S77" s="73">
        <v>10</v>
      </c>
      <c r="T77" s="39">
        <f t="shared" si="24"/>
        <v>12</v>
      </c>
      <c r="U77" s="73">
        <v>12</v>
      </c>
      <c r="V77" s="39">
        <f t="shared" si="29"/>
        <v>6.1886666666666663</v>
      </c>
      <c r="W77" s="39">
        <f t="shared" si="25"/>
        <v>10.142857142857142</v>
      </c>
      <c r="X77" s="73">
        <v>7.33</v>
      </c>
      <c r="Y77" s="73">
        <v>12.17</v>
      </c>
      <c r="Z77" s="73">
        <v>9.83</v>
      </c>
      <c r="AA77" s="72">
        <f t="shared" si="33"/>
        <v>11</v>
      </c>
      <c r="AB77" s="73">
        <v>9.17</v>
      </c>
      <c r="AC77" s="73">
        <v>10.5</v>
      </c>
      <c r="AD77" s="39">
        <f t="shared" si="26"/>
        <v>8.5</v>
      </c>
      <c r="AE77" s="73">
        <v>8.5</v>
      </c>
      <c r="AF77" s="39">
        <f t="shared" si="34"/>
        <v>9.9659999999999993</v>
      </c>
      <c r="AG77" s="73">
        <v>4.83</v>
      </c>
      <c r="AH77" s="73">
        <v>13</v>
      </c>
      <c r="AI77" s="73">
        <v>8</v>
      </c>
      <c r="AJ77" s="73">
        <v>12</v>
      </c>
      <c r="AK77" s="39">
        <f t="shared" si="27"/>
        <v>14.5</v>
      </c>
      <c r="AL77" s="73">
        <v>14.5</v>
      </c>
      <c r="AM77" s="39">
        <f t="shared" si="30"/>
        <v>10.155333333333333</v>
      </c>
      <c r="AN77" s="39">
        <f t="shared" si="31"/>
        <v>8.18</v>
      </c>
      <c r="AO77" s="23" t="str">
        <f t="shared" si="28"/>
        <v>Ajourné(e)</v>
      </c>
    </row>
    <row r="78" spans="1:41" s="13" customFormat="1" ht="20.100000000000001" customHeight="1">
      <c r="A78" s="18">
        <v>69</v>
      </c>
      <c r="B78" s="19" t="s">
        <v>284</v>
      </c>
      <c r="C78" s="82" t="s">
        <v>285</v>
      </c>
      <c r="D78" s="83" t="s">
        <v>286</v>
      </c>
      <c r="E78" s="33" t="s">
        <v>452</v>
      </c>
      <c r="F78" s="29" t="s">
        <v>389</v>
      </c>
      <c r="G78" s="38">
        <f t="shared" si="22"/>
        <v>10.474285714285713</v>
      </c>
      <c r="H78" s="69">
        <v>10</v>
      </c>
      <c r="I78" s="21">
        <v>10.83</v>
      </c>
      <c r="J78" s="21">
        <v>10.83</v>
      </c>
      <c r="K78" s="70">
        <v>10</v>
      </c>
      <c r="L78" s="39">
        <f t="shared" si="23"/>
        <v>11.276666666666666</v>
      </c>
      <c r="M78" s="73">
        <v>11.83</v>
      </c>
      <c r="N78" s="73">
        <v>11</v>
      </c>
      <c r="O78" s="39">
        <f t="shared" si="32"/>
        <v>5.3324999999999996</v>
      </c>
      <c r="P78" s="73">
        <v>10.33</v>
      </c>
      <c r="Q78" s="73"/>
      <c r="R78" s="73"/>
      <c r="S78" s="84">
        <v>11</v>
      </c>
      <c r="T78" s="39">
        <f t="shared" si="24"/>
        <v>12.75</v>
      </c>
      <c r="U78" s="73">
        <v>12.75</v>
      </c>
      <c r="V78" s="39">
        <f t="shared" si="29"/>
        <v>9.4153333333333329</v>
      </c>
      <c r="W78" s="39">
        <f t="shared" si="25"/>
        <v>9.2157142857142862</v>
      </c>
      <c r="X78" s="73"/>
      <c r="Y78" s="68">
        <v>10</v>
      </c>
      <c r="Z78" s="73">
        <v>10.67</v>
      </c>
      <c r="AA78" s="72">
        <f t="shared" si="33"/>
        <v>10.335000000000001</v>
      </c>
      <c r="AB78" s="73">
        <v>11.67</v>
      </c>
      <c r="AC78" s="73">
        <v>11.5</v>
      </c>
      <c r="AD78" s="39">
        <f t="shared" si="26"/>
        <v>10</v>
      </c>
      <c r="AE78" s="73">
        <v>10</v>
      </c>
      <c r="AF78" s="39">
        <f t="shared" si="34"/>
        <v>7.2</v>
      </c>
      <c r="AG78" s="73"/>
      <c r="AH78" s="73">
        <v>12</v>
      </c>
      <c r="AI78" s="73"/>
      <c r="AJ78" s="68">
        <v>12</v>
      </c>
      <c r="AK78" s="39">
        <f t="shared" si="27"/>
        <v>15</v>
      </c>
      <c r="AL78" s="73">
        <v>15</v>
      </c>
      <c r="AM78" s="39">
        <f t="shared" si="30"/>
        <v>9.0339999999999989</v>
      </c>
      <c r="AN78" s="39">
        <f t="shared" si="31"/>
        <v>9.23</v>
      </c>
      <c r="AO78" s="23" t="str">
        <f t="shared" si="28"/>
        <v>Ajourné(e)</v>
      </c>
    </row>
    <row r="79" spans="1:41" s="13" customFormat="1" ht="20.100000000000001" customHeight="1">
      <c r="A79" s="18">
        <v>70</v>
      </c>
      <c r="B79" s="19" t="s">
        <v>287</v>
      </c>
      <c r="C79" s="20" t="s">
        <v>288</v>
      </c>
      <c r="D79" s="27" t="s">
        <v>289</v>
      </c>
      <c r="E79" s="33" t="s">
        <v>453</v>
      </c>
      <c r="F79" s="29" t="s">
        <v>354</v>
      </c>
      <c r="G79" s="38">
        <f t="shared" si="22"/>
        <v>9.574285714285713</v>
      </c>
      <c r="H79" s="69">
        <v>5</v>
      </c>
      <c r="I79" s="21">
        <v>10.17</v>
      </c>
      <c r="J79" s="21">
        <v>10.17</v>
      </c>
      <c r="K79" s="70">
        <v>10.67</v>
      </c>
      <c r="L79" s="39">
        <f t="shared" si="23"/>
        <v>3.5</v>
      </c>
      <c r="M79" s="73">
        <v>10.5</v>
      </c>
      <c r="N79" s="73"/>
      <c r="O79" s="39">
        <f t="shared" si="32"/>
        <v>10.875</v>
      </c>
      <c r="P79" s="73">
        <v>10</v>
      </c>
      <c r="Q79" s="73">
        <v>10</v>
      </c>
      <c r="R79" s="68">
        <v>10</v>
      </c>
      <c r="S79" s="73">
        <v>13.5</v>
      </c>
      <c r="T79" s="39">
        <f t="shared" si="24"/>
        <v>12.75</v>
      </c>
      <c r="U79" s="73">
        <v>12.75</v>
      </c>
      <c r="V79" s="39">
        <f t="shared" si="29"/>
        <v>8.9179999999999993</v>
      </c>
      <c r="W79" s="39">
        <f t="shared" si="25"/>
        <v>7.4042857142857139</v>
      </c>
      <c r="X79" s="73"/>
      <c r="Y79" s="68">
        <v>4</v>
      </c>
      <c r="Z79" s="73">
        <v>10.5</v>
      </c>
      <c r="AA79" s="72">
        <f t="shared" si="33"/>
        <v>7.25</v>
      </c>
      <c r="AB79" s="73">
        <v>10</v>
      </c>
      <c r="AC79" s="73">
        <v>12.83</v>
      </c>
      <c r="AD79" s="39">
        <f t="shared" si="26"/>
        <v>10</v>
      </c>
      <c r="AE79" s="73">
        <v>10</v>
      </c>
      <c r="AF79" s="39">
        <f t="shared" si="34"/>
        <v>10.134</v>
      </c>
      <c r="AG79" s="73">
        <v>10.67</v>
      </c>
      <c r="AH79" s="73">
        <v>8</v>
      </c>
      <c r="AI79" s="73">
        <v>10</v>
      </c>
      <c r="AJ79" s="73">
        <v>11</v>
      </c>
      <c r="AK79" s="39">
        <f t="shared" si="27"/>
        <v>13.75</v>
      </c>
      <c r="AL79" s="73">
        <v>13.75</v>
      </c>
      <c r="AM79" s="39">
        <f t="shared" si="30"/>
        <v>9.0833333333333339</v>
      </c>
      <c r="AN79" s="39">
        <f t="shared" si="31"/>
        <v>9.01</v>
      </c>
      <c r="AO79" s="23" t="str">
        <f t="shared" si="28"/>
        <v>Ajourné(e)</v>
      </c>
    </row>
    <row r="80" spans="1:41" s="13" customFormat="1" ht="20.100000000000001" customHeight="1">
      <c r="A80" s="18">
        <v>71</v>
      </c>
      <c r="B80" s="19" t="s">
        <v>290</v>
      </c>
      <c r="C80" s="20" t="s">
        <v>291</v>
      </c>
      <c r="D80" s="88" t="s">
        <v>292</v>
      </c>
      <c r="E80" s="33" t="s">
        <v>454</v>
      </c>
      <c r="F80" s="29" t="s">
        <v>369</v>
      </c>
      <c r="G80" s="38">
        <f t="shared" si="22"/>
        <v>6.4285714285714288</v>
      </c>
      <c r="H80" s="21"/>
      <c r="I80" s="21">
        <v>12.17</v>
      </c>
      <c r="J80" s="21">
        <v>10.33</v>
      </c>
      <c r="K80" s="70"/>
      <c r="L80" s="39">
        <f t="shared" si="23"/>
        <v>3.3333333333333335</v>
      </c>
      <c r="M80" s="68">
        <v>10</v>
      </c>
      <c r="N80" s="73"/>
      <c r="O80" s="39">
        <f t="shared" si="32"/>
        <v>8.875</v>
      </c>
      <c r="P80" s="73"/>
      <c r="Q80" s="73">
        <v>13</v>
      </c>
      <c r="R80" s="73">
        <v>10</v>
      </c>
      <c r="S80" s="73">
        <v>12.5</v>
      </c>
      <c r="T80" s="39">
        <f t="shared" si="24"/>
        <v>10.08</v>
      </c>
      <c r="U80" s="73">
        <v>10.08</v>
      </c>
      <c r="V80" s="39">
        <f t="shared" si="29"/>
        <v>6.7053333333333329</v>
      </c>
      <c r="W80" s="39">
        <f t="shared" si="25"/>
        <v>5.9285714285714288</v>
      </c>
      <c r="X80" s="73"/>
      <c r="Y80" s="73"/>
      <c r="Z80" s="73">
        <v>10</v>
      </c>
      <c r="AA80" s="72">
        <f t="shared" si="33"/>
        <v>5</v>
      </c>
      <c r="AB80" s="68">
        <v>10</v>
      </c>
      <c r="AC80" s="68">
        <v>11.5</v>
      </c>
      <c r="AD80" s="39">
        <f t="shared" si="26"/>
        <v>10</v>
      </c>
      <c r="AE80" s="73">
        <v>10</v>
      </c>
      <c r="AF80" s="39">
        <f t="shared" si="34"/>
        <v>11.75</v>
      </c>
      <c r="AG80" s="73">
        <v>15.25</v>
      </c>
      <c r="AH80" s="73">
        <v>10</v>
      </c>
      <c r="AI80" s="73">
        <v>12</v>
      </c>
      <c r="AJ80" s="73">
        <v>10.75</v>
      </c>
      <c r="AK80" s="39">
        <f t="shared" si="27"/>
        <v>13.75</v>
      </c>
      <c r="AL80" s="73">
        <v>13.75</v>
      </c>
      <c r="AM80" s="39">
        <f t="shared" si="30"/>
        <v>8.9333333333333336</v>
      </c>
      <c r="AN80" s="39">
        <f t="shared" si="31"/>
        <v>7.8199999999999994</v>
      </c>
      <c r="AO80" s="23" t="str">
        <f t="shared" si="28"/>
        <v>Ajourné(e)</v>
      </c>
    </row>
    <row r="81" spans="1:41" s="13" customFormat="1" ht="20.100000000000001" customHeight="1">
      <c r="A81" s="18">
        <v>72</v>
      </c>
      <c r="B81" s="19" t="s">
        <v>293</v>
      </c>
      <c r="C81" s="20" t="s">
        <v>294</v>
      </c>
      <c r="D81" s="27" t="s">
        <v>295</v>
      </c>
      <c r="E81" s="33" t="s">
        <v>455</v>
      </c>
      <c r="F81" s="29" t="s">
        <v>456</v>
      </c>
      <c r="G81" s="38">
        <f t="shared" si="22"/>
        <v>10.425714285714283</v>
      </c>
      <c r="H81" s="21">
        <v>5</v>
      </c>
      <c r="I81" s="21">
        <v>9</v>
      </c>
      <c r="J81" s="21">
        <v>10.33</v>
      </c>
      <c r="K81" s="70">
        <v>14.66</v>
      </c>
      <c r="L81" s="39">
        <f t="shared" si="23"/>
        <v>3.3333333333333335</v>
      </c>
      <c r="M81" s="73">
        <v>10</v>
      </c>
      <c r="N81" s="73"/>
      <c r="O81" s="39">
        <f t="shared" si="32"/>
        <v>6.5</v>
      </c>
      <c r="P81" s="73"/>
      <c r="Q81" s="73">
        <v>16</v>
      </c>
      <c r="R81" s="73"/>
      <c r="S81" s="73">
        <v>10</v>
      </c>
      <c r="T81" s="39">
        <f t="shared" si="24"/>
        <v>11.5</v>
      </c>
      <c r="U81" s="73">
        <v>11.5</v>
      </c>
      <c r="V81" s="39">
        <f t="shared" si="29"/>
        <v>8.032</v>
      </c>
      <c r="W81" s="39">
        <f t="shared" si="25"/>
        <v>4.9514285714285711</v>
      </c>
      <c r="X81" s="73"/>
      <c r="Y81" s="73"/>
      <c r="Z81" s="73">
        <v>10.83</v>
      </c>
      <c r="AA81" s="72">
        <f t="shared" si="33"/>
        <v>5.415</v>
      </c>
      <c r="AB81" s="73"/>
      <c r="AC81" s="73">
        <v>13</v>
      </c>
      <c r="AD81" s="39">
        <f t="shared" si="26"/>
        <v>0</v>
      </c>
      <c r="AE81" s="73"/>
      <c r="AF81" s="39">
        <f t="shared" si="34"/>
        <v>7.2</v>
      </c>
      <c r="AG81" s="73"/>
      <c r="AH81" s="73">
        <v>10</v>
      </c>
      <c r="AI81" s="73"/>
      <c r="AJ81" s="73">
        <v>13</v>
      </c>
      <c r="AK81" s="39">
        <f t="shared" si="27"/>
        <v>13</v>
      </c>
      <c r="AL81" s="73">
        <v>13</v>
      </c>
      <c r="AM81" s="39">
        <f t="shared" si="30"/>
        <v>5.5773333333333328</v>
      </c>
      <c r="AN81" s="39">
        <f t="shared" si="31"/>
        <v>6.81</v>
      </c>
      <c r="AO81" s="23" t="str">
        <f t="shared" si="28"/>
        <v>Ajourné(e)</v>
      </c>
    </row>
    <row r="82" spans="1:41" s="13" customFormat="1" ht="20.100000000000001" customHeight="1">
      <c r="A82" s="18">
        <v>73</v>
      </c>
      <c r="B82" s="19" t="s">
        <v>296</v>
      </c>
      <c r="C82" s="20" t="s">
        <v>297</v>
      </c>
      <c r="D82" s="27" t="s">
        <v>298</v>
      </c>
      <c r="E82" s="33" t="s">
        <v>457</v>
      </c>
      <c r="F82" s="29" t="s">
        <v>352</v>
      </c>
      <c r="G82" s="38">
        <f t="shared" si="22"/>
        <v>7.4514285714285711</v>
      </c>
      <c r="H82" s="21">
        <v>10.5</v>
      </c>
      <c r="I82" s="21">
        <v>10.5</v>
      </c>
      <c r="J82" s="21">
        <v>10.33</v>
      </c>
      <c r="K82" s="70"/>
      <c r="L82" s="39">
        <f t="shared" si="23"/>
        <v>3.6666666666666665</v>
      </c>
      <c r="M82" s="73">
        <v>11</v>
      </c>
      <c r="N82" s="73"/>
      <c r="O82" s="39">
        <f t="shared" si="32"/>
        <v>10.875</v>
      </c>
      <c r="P82" s="73">
        <v>6</v>
      </c>
      <c r="Q82" s="73">
        <v>12</v>
      </c>
      <c r="R82" s="73">
        <v>10</v>
      </c>
      <c r="S82" s="73">
        <v>15.5</v>
      </c>
      <c r="T82" s="39">
        <f t="shared" si="24"/>
        <v>12.5</v>
      </c>
      <c r="U82" s="73">
        <v>12.5</v>
      </c>
      <c r="V82" s="39">
        <f t="shared" si="29"/>
        <v>7.944</v>
      </c>
      <c r="W82" s="39">
        <f t="shared" si="25"/>
        <v>6.7857142857142856</v>
      </c>
      <c r="X82" s="73"/>
      <c r="Y82" s="73"/>
      <c r="Z82" s="73">
        <v>12</v>
      </c>
      <c r="AA82" s="72">
        <f t="shared" si="33"/>
        <v>6</v>
      </c>
      <c r="AB82" s="73">
        <v>10.5</v>
      </c>
      <c r="AC82" s="73">
        <v>13</v>
      </c>
      <c r="AD82" s="39">
        <f t="shared" si="26"/>
        <v>10</v>
      </c>
      <c r="AE82" s="73">
        <v>10</v>
      </c>
      <c r="AF82" s="39">
        <f t="shared" si="34"/>
        <v>10.8</v>
      </c>
      <c r="AG82" s="73">
        <v>10</v>
      </c>
      <c r="AH82" s="73">
        <v>8</v>
      </c>
      <c r="AI82" s="73">
        <v>8</v>
      </c>
      <c r="AJ82" s="73">
        <v>14</v>
      </c>
      <c r="AK82" s="39">
        <f t="shared" si="27"/>
        <v>12</v>
      </c>
      <c r="AL82" s="73">
        <v>12</v>
      </c>
      <c r="AM82" s="39">
        <f t="shared" si="30"/>
        <v>8.9</v>
      </c>
      <c r="AN82" s="39">
        <f t="shared" si="31"/>
        <v>8.43</v>
      </c>
      <c r="AO82" s="23" t="str">
        <f t="shared" si="28"/>
        <v>Ajourné(e)</v>
      </c>
    </row>
    <row r="83" spans="1:41" s="13" customFormat="1" ht="20.100000000000001" customHeight="1">
      <c r="A83" s="18">
        <v>74</v>
      </c>
      <c r="B83" s="19" t="s">
        <v>299</v>
      </c>
      <c r="C83" s="20" t="s">
        <v>300</v>
      </c>
      <c r="D83" s="27" t="s">
        <v>301</v>
      </c>
      <c r="E83" s="33" t="s">
        <v>458</v>
      </c>
      <c r="F83" s="29" t="s">
        <v>354</v>
      </c>
      <c r="G83" s="38">
        <f t="shared" si="22"/>
        <v>7.7242857142857142</v>
      </c>
      <c r="H83" s="21">
        <v>12.75</v>
      </c>
      <c r="I83" s="69">
        <v>10</v>
      </c>
      <c r="J83" s="21">
        <v>10.66</v>
      </c>
      <c r="K83" s="70"/>
      <c r="L83" s="39">
        <f t="shared" si="23"/>
        <v>10.220000000000001</v>
      </c>
      <c r="M83" s="73">
        <v>10</v>
      </c>
      <c r="N83" s="73">
        <v>10.33</v>
      </c>
      <c r="O83" s="39">
        <f t="shared" si="32"/>
        <v>11.25</v>
      </c>
      <c r="P83" s="68">
        <v>14</v>
      </c>
      <c r="Q83" s="73">
        <v>10</v>
      </c>
      <c r="R83" s="68">
        <v>8.5</v>
      </c>
      <c r="S83" s="73">
        <v>12.5</v>
      </c>
      <c r="T83" s="39">
        <f t="shared" si="24"/>
        <v>13</v>
      </c>
      <c r="U83" s="73">
        <v>13</v>
      </c>
      <c r="V83" s="39">
        <f t="shared" si="29"/>
        <v>9.5153333333333343</v>
      </c>
      <c r="W83" s="39">
        <f t="shared" si="25"/>
        <v>3.2857142857142856</v>
      </c>
      <c r="X83" s="73"/>
      <c r="Y83" s="73"/>
      <c r="Z83" s="73"/>
      <c r="AA83" s="72">
        <f t="shared" si="33"/>
        <v>0</v>
      </c>
      <c r="AB83" s="73">
        <v>11</v>
      </c>
      <c r="AC83" s="73">
        <v>12</v>
      </c>
      <c r="AD83" s="39">
        <f t="shared" si="26"/>
        <v>10.5</v>
      </c>
      <c r="AE83" s="73">
        <v>10.5</v>
      </c>
      <c r="AF83" s="39">
        <f t="shared" si="34"/>
        <v>11.6</v>
      </c>
      <c r="AG83" s="73">
        <v>16</v>
      </c>
      <c r="AH83" s="73">
        <v>5</v>
      </c>
      <c r="AI83" s="73">
        <v>11</v>
      </c>
      <c r="AJ83" s="73">
        <v>13</v>
      </c>
      <c r="AK83" s="39">
        <f t="shared" si="27"/>
        <v>10.75</v>
      </c>
      <c r="AL83" s="73">
        <v>10.75</v>
      </c>
      <c r="AM83" s="39">
        <f t="shared" si="30"/>
        <v>7.5166666666666666</v>
      </c>
      <c r="AN83" s="39">
        <f t="shared" si="31"/>
        <v>8.52</v>
      </c>
      <c r="AO83" s="23" t="str">
        <f t="shared" si="28"/>
        <v>Ajourné(e)</v>
      </c>
    </row>
    <row r="84" spans="1:41" s="13" customFormat="1" ht="20.100000000000001" customHeight="1">
      <c r="A84" s="18">
        <v>75</v>
      </c>
      <c r="B84" s="19">
        <v>1333013977</v>
      </c>
      <c r="C84" s="20" t="s">
        <v>344</v>
      </c>
      <c r="D84" s="27" t="s">
        <v>345</v>
      </c>
      <c r="E84" s="33" t="s">
        <v>459</v>
      </c>
      <c r="F84" s="29" t="s">
        <v>354</v>
      </c>
      <c r="G84" s="38">
        <f t="shared" si="22"/>
        <v>0</v>
      </c>
      <c r="H84" s="21"/>
      <c r="I84" s="21"/>
      <c r="J84" s="21"/>
      <c r="K84" s="70"/>
      <c r="L84" s="39">
        <f t="shared" si="23"/>
        <v>0</v>
      </c>
      <c r="M84" s="73"/>
      <c r="N84" s="73"/>
      <c r="O84" s="39">
        <f t="shared" si="32"/>
        <v>0</v>
      </c>
      <c r="P84" s="73"/>
      <c r="Q84" s="73"/>
      <c r="R84" s="73"/>
      <c r="S84" s="73"/>
      <c r="T84" s="39">
        <f t="shared" si="24"/>
        <v>0</v>
      </c>
      <c r="U84" s="73"/>
      <c r="V84" s="39">
        <f t="shared" si="29"/>
        <v>0</v>
      </c>
      <c r="W84" s="39">
        <f t="shared" si="25"/>
        <v>0</v>
      </c>
      <c r="X84" s="73"/>
      <c r="Y84" s="73"/>
      <c r="Z84" s="73"/>
      <c r="AA84" s="72">
        <f t="shared" si="33"/>
        <v>0</v>
      </c>
      <c r="AB84" s="73"/>
      <c r="AC84" s="73"/>
      <c r="AD84" s="39">
        <f t="shared" si="26"/>
        <v>0</v>
      </c>
      <c r="AE84" s="73"/>
      <c r="AF84" s="39">
        <f t="shared" si="34"/>
        <v>0</v>
      </c>
      <c r="AG84" s="73"/>
      <c r="AH84" s="73"/>
      <c r="AI84" s="73"/>
      <c r="AJ84" s="73"/>
      <c r="AK84" s="39">
        <f t="shared" si="27"/>
        <v>0</v>
      </c>
      <c r="AL84" s="73"/>
      <c r="AM84" s="39">
        <f t="shared" si="30"/>
        <v>0</v>
      </c>
      <c r="AN84" s="39">
        <f t="shared" si="31"/>
        <v>0</v>
      </c>
      <c r="AO84" s="23" t="str">
        <f t="shared" si="28"/>
        <v>Ajourné(e)</v>
      </c>
    </row>
    <row r="85" spans="1:41" s="13" customFormat="1" ht="20.100000000000001" customHeight="1">
      <c r="A85" s="18">
        <v>76</v>
      </c>
      <c r="B85" s="66" t="s">
        <v>522</v>
      </c>
      <c r="C85" s="66" t="s">
        <v>523</v>
      </c>
      <c r="D85" s="66" t="s">
        <v>524</v>
      </c>
      <c r="E85" s="67" t="s">
        <v>525</v>
      </c>
      <c r="F85" s="67" t="s">
        <v>354</v>
      </c>
      <c r="G85" s="38">
        <f t="shared" si="22"/>
        <v>4.38</v>
      </c>
      <c r="H85" s="21">
        <v>10</v>
      </c>
      <c r="I85" s="21"/>
      <c r="J85" s="21"/>
      <c r="K85" s="70">
        <v>10.33</v>
      </c>
      <c r="L85" s="39">
        <f t="shared" si="23"/>
        <v>3.3333333333333335</v>
      </c>
      <c r="M85" s="73">
        <v>10</v>
      </c>
      <c r="N85" s="73"/>
      <c r="O85" s="39">
        <f t="shared" si="32"/>
        <v>3.125</v>
      </c>
      <c r="P85" s="73"/>
      <c r="Q85" s="73"/>
      <c r="R85" s="73"/>
      <c r="S85" s="73">
        <v>12.5</v>
      </c>
      <c r="T85" s="39">
        <f t="shared" si="24"/>
        <v>11</v>
      </c>
      <c r="U85" s="73">
        <v>11</v>
      </c>
      <c r="V85" s="39">
        <f t="shared" si="29"/>
        <v>4.277333333333333</v>
      </c>
      <c r="W85" s="39">
        <f t="shared" si="25"/>
        <v>4.8571428571428568</v>
      </c>
      <c r="X85" s="73"/>
      <c r="Y85" s="73">
        <v>12</v>
      </c>
      <c r="Z85" s="73"/>
      <c r="AA85" s="72">
        <f t="shared" si="33"/>
        <v>6</v>
      </c>
      <c r="AB85" s="73"/>
      <c r="AC85" s="73">
        <v>10</v>
      </c>
      <c r="AD85" s="39">
        <f t="shared" si="26"/>
        <v>11</v>
      </c>
      <c r="AE85" s="73">
        <v>11</v>
      </c>
      <c r="AF85" s="39">
        <f t="shared" si="34"/>
        <v>10.7</v>
      </c>
      <c r="AG85" s="73">
        <v>10</v>
      </c>
      <c r="AH85" s="73">
        <v>12</v>
      </c>
      <c r="AI85" s="73">
        <v>6.5</v>
      </c>
      <c r="AJ85" s="73">
        <v>12.5</v>
      </c>
      <c r="AK85" s="39">
        <f t="shared" si="27"/>
        <v>10.5</v>
      </c>
      <c r="AL85" s="73">
        <v>10.5</v>
      </c>
      <c r="AM85" s="39">
        <f t="shared" si="30"/>
        <v>8</v>
      </c>
      <c r="AN85" s="39">
        <f t="shared" si="31"/>
        <v>6.14</v>
      </c>
      <c r="AO85" s="23" t="str">
        <f t="shared" si="28"/>
        <v>Ajourné(e)</v>
      </c>
    </row>
    <row r="86" spans="1:41" s="13" customFormat="1" ht="20.100000000000001" customHeight="1">
      <c r="A86" s="18">
        <v>77</v>
      </c>
      <c r="B86" s="19" t="s">
        <v>302</v>
      </c>
      <c r="C86" s="20" t="s">
        <v>303</v>
      </c>
      <c r="D86" s="27" t="s">
        <v>304</v>
      </c>
      <c r="E86" s="33" t="s">
        <v>460</v>
      </c>
      <c r="F86" s="29" t="s">
        <v>354</v>
      </c>
      <c r="G86" s="38">
        <f t="shared" si="22"/>
        <v>6.0914285714285716</v>
      </c>
      <c r="H86" s="21"/>
      <c r="I86" s="21"/>
      <c r="J86" s="21">
        <v>10.66</v>
      </c>
      <c r="K86" s="70">
        <v>10.66</v>
      </c>
      <c r="L86" s="39">
        <f t="shared" si="23"/>
        <v>3.6666666666666665</v>
      </c>
      <c r="M86" s="73">
        <v>11</v>
      </c>
      <c r="N86" s="73"/>
      <c r="O86" s="39">
        <f t="shared" si="32"/>
        <v>0</v>
      </c>
      <c r="P86" s="73"/>
      <c r="Q86" s="73"/>
      <c r="R86" s="73"/>
      <c r="S86" s="73"/>
      <c r="T86" s="39">
        <f t="shared" si="24"/>
        <v>10</v>
      </c>
      <c r="U86" s="73">
        <v>10</v>
      </c>
      <c r="V86" s="39">
        <f t="shared" si="29"/>
        <v>4.2426666666666666</v>
      </c>
      <c r="W86" s="39">
        <f t="shared" si="25"/>
        <v>10</v>
      </c>
      <c r="X86" s="73">
        <v>12</v>
      </c>
      <c r="Y86" s="73">
        <v>12</v>
      </c>
      <c r="Z86" s="73">
        <v>6</v>
      </c>
      <c r="AA86" s="72">
        <f t="shared" si="33"/>
        <v>9</v>
      </c>
      <c r="AB86" s="73">
        <v>10</v>
      </c>
      <c r="AC86" s="73">
        <v>12</v>
      </c>
      <c r="AD86" s="39">
        <f t="shared" si="26"/>
        <v>10.33</v>
      </c>
      <c r="AE86" s="73">
        <v>10.33</v>
      </c>
      <c r="AF86" s="39">
        <f t="shared" si="34"/>
        <v>8.5</v>
      </c>
      <c r="AG86" s="73">
        <v>10</v>
      </c>
      <c r="AH86" s="73">
        <v>11.5</v>
      </c>
      <c r="AI86" s="73"/>
      <c r="AJ86" s="73">
        <v>10.5</v>
      </c>
      <c r="AK86" s="39">
        <f t="shared" si="27"/>
        <v>11</v>
      </c>
      <c r="AL86" s="73">
        <v>11</v>
      </c>
      <c r="AM86" s="39">
        <f t="shared" si="30"/>
        <v>9.6106666666666669</v>
      </c>
      <c r="AN86" s="39">
        <f t="shared" si="31"/>
        <v>6.93</v>
      </c>
      <c r="AO86" s="23" t="str">
        <f t="shared" si="28"/>
        <v>Ajourné(e)</v>
      </c>
    </row>
    <row r="87" spans="1:41" s="13" customFormat="1" ht="20.100000000000001" customHeight="1">
      <c r="A87" s="18">
        <v>78</v>
      </c>
      <c r="B87" s="19" t="s">
        <v>305</v>
      </c>
      <c r="C87" s="20" t="s">
        <v>306</v>
      </c>
      <c r="D87" s="27" t="s">
        <v>54</v>
      </c>
      <c r="E87" s="33" t="s">
        <v>461</v>
      </c>
      <c r="F87" s="29" t="s">
        <v>354</v>
      </c>
      <c r="G87" s="38">
        <f t="shared" si="22"/>
        <v>5.7142857142857144</v>
      </c>
      <c r="H87" s="21"/>
      <c r="I87" s="21"/>
      <c r="J87" s="21">
        <v>10</v>
      </c>
      <c r="K87" s="70">
        <v>10</v>
      </c>
      <c r="L87" s="39">
        <f t="shared" si="23"/>
        <v>0</v>
      </c>
      <c r="M87" s="73"/>
      <c r="N87" s="73"/>
      <c r="O87" s="39">
        <f t="shared" si="32"/>
        <v>11</v>
      </c>
      <c r="P87" s="73">
        <v>12.5</v>
      </c>
      <c r="Q87" s="73">
        <v>12</v>
      </c>
      <c r="R87" s="73">
        <v>7.5</v>
      </c>
      <c r="S87" s="73">
        <v>12</v>
      </c>
      <c r="T87" s="39">
        <f t="shared" si="24"/>
        <v>14</v>
      </c>
      <c r="U87" s="73">
        <v>14</v>
      </c>
      <c r="V87" s="39">
        <f t="shared" si="29"/>
        <v>6.5333333333333332</v>
      </c>
      <c r="W87" s="39">
        <f t="shared" si="25"/>
        <v>1.5471428571428572</v>
      </c>
      <c r="X87" s="73"/>
      <c r="Y87" s="73"/>
      <c r="Z87" s="73"/>
      <c r="AA87" s="72">
        <f t="shared" si="33"/>
        <v>0</v>
      </c>
      <c r="AB87" s="73"/>
      <c r="AC87" s="73">
        <v>10.83</v>
      </c>
      <c r="AD87" s="39">
        <f t="shared" si="26"/>
        <v>0</v>
      </c>
      <c r="AE87" s="73"/>
      <c r="AF87" s="39">
        <f t="shared" si="34"/>
        <v>11.866</v>
      </c>
      <c r="AG87" s="73">
        <v>13.83</v>
      </c>
      <c r="AH87" s="73">
        <v>14</v>
      </c>
      <c r="AI87" s="73">
        <v>4.5</v>
      </c>
      <c r="AJ87" s="73">
        <v>13.5</v>
      </c>
      <c r="AK87" s="39">
        <f t="shared" si="27"/>
        <v>12.5</v>
      </c>
      <c r="AL87" s="73">
        <v>12.5</v>
      </c>
      <c r="AM87" s="39">
        <f t="shared" si="30"/>
        <v>5.5106666666666664</v>
      </c>
      <c r="AN87" s="39">
        <f t="shared" si="31"/>
        <v>6.0299999999999994</v>
      </c>
      <c r="AO87" s="23" t="str">
        <f t="shared" si="28"/>
        <v>Ajourné(e)</v>
      </c>
    </row>
    <row r="88" spans="1:41" s="13" customFormat="1" ht="20.100000000000001" customHeight="1">
      <c r="A88" s="18">
        <v>79</v>
      </c>
      <c r="B88" s="19" t="s">
        <v>307</v>
      </c>
      <c r="C88" s="20" t="s">
        <v>308</v>
      </c>
      <c r="D88" s="27" t="s">
        <v>97</v>
      </c>
      <c r="E88" s="33" t="s">
        <v>462</v>
      </c>
      <c r="F88" s="29" t="s">
        <v>384</v>
      </c>
      <c r="G88" s="38">
        <f t="shared" si="22"/>
        <v>6.76</v>
      </c>
      <c r="H88" s="21"/>
      <c r="I88" s="21">
        <v>12.33</v>
      </c>
      <c r="J88" s="21">
        <v>11.33</v>
      </c>
      <c r="K88" s="70"/>
      <c r="L88" s="39">
        <f t="shared" si="23"/>
        <v>0</v>
      </c>
      <c r="M88" s="73"/>
      <c r="N88" s="73"/>
      <c r="O88" s="39">
        <f t="shared" si="32"/>
        <v>5.5</v>
      </c>
      <c r="P88" s="73"/>
      <c r="Q88" s="73"/>
      <c r="R88" s="73">
        <v>10.5</v>
      </c>
      <c r="S88" s="73">
        <v>11.5</v>
      </c>
      <c r="T88" s="39">
        <f t="shared" si="24"/>
        <v>11</v>
      </c>
      <c r="U88" s="73">
        <v>11</v>
      </c>
      <c r="V88" s="39">
        <f t="shared" si="29"/>
        <v>5.3546666666666658</v>
      </c>
      <c r="W88" s="39">
        <f t="shared" si="25"/>
        <v>11.357142857142858</v>
      </c>
      <c r="X88" s="73">
        <v>12.5</v>
      </c>
      <c r="Y88" s="73">
        <v>12</v>
      </c>
      <c r="Z88" s="73">
        <v>9</v>
      </c>
      <c r="AA88" s="72">
        <f t="shared" si="33"/>
        <v>10.5</v>
      </c>
      <c r="AB88" s="73">
        <v>12</v>
      </c>
      <c r="AC88" s="73">
        <v>13</v>
      </c>
      <c r="AD88" s="39">
        <f t="shared" si="26"/>
        <v>11.5</v>
      </c>
      <c r="AE88" s="73">
        <v>11.5</v>
      </c>
      <c r="AF88" s="39">
        <f t="shared" si="34"/>
        <v>10.1</v>
      </c>
      <c r="AG88" s="73">
        <v>14</v>
      </c>
      <c r="AH88" s="73">
        <v>11</v>
      </c>
      <c r="AI88" s="73">
        <v>5.5</v>
      </c>
      <c r="AJ88" s="73">
        <v>10</v>
      </c>
      <c r="AK88" s="39">
        <f t="shared" si="27"/>
        <v>11.5</v>
      </c>
      <c r="AL88" s="73">
        <v>11.5</v>
      </c>
      <c r="AM88" s="39">
        <f t="shared" si="30"/>
        <v>10.966666666666667</v>
      </c>
      <c r="AN88" s="39">
        <f t="shared" si="31"/>
        <v>8.17</v>
      </c>
      <c r="AO88" s="23" t="str">
        <f t="shared" si="28"/>
        <v>Ajourné(e)</v>
      </c>
    </row>
    <row r="89" spans="1:41" s="13" customFormat="1" ht="20.100000000000001" customHeight="1">
      <c r="A89" s="18">
        <v>80</v>
      </c>
      <c r="B89" s="19" t="s">
        <v>312</v>
      </c>
      <c r="C89" s="20" t="s">
        <v>313</v>
      </c>
      <c r="D89" s="88" t="s">
        <v>314</v>
      </c>
      <c r="E89" s="33" t="s">
        <v>464</v>
      </c>
      <c r="F89" s="29" t="s">
        <v>347</v>
      </c>
      <c r="G89" s="38">
        <f t="shared" si="22"/>
        <v>10.64</v>
      </c>
      <c r="H89" s="21">
        <v>10.5</v>
      </c>
      <c r="I89" s="21">
        <v>10</v>
      </c>
      <c r="J89" s="21">
        <v>10.66</v>
      </c>
      <c r="K89" s="70">
        <v>11.33</v>
      </c>
      <c r="L89" s="39">
        <f t="shared" si="23"/>
        <v>9.1066666666666674</v>
      </c>
      <c r="M89" s="73">
        <v>7</v>
      </c>
      <c r="N89" s="73">
        <v>10.16</v>
      </c>
      <c r="O89" s="39">
        <f t="shared" si="32"/>
        <v>8.625</v>
      </c>
      <c r="P89" s="73">
        <v>2</v>
      </c>
      <c r="Q89" s="73">
        <v>10</v>
      </c>
      <c r="R89" s="73">
        <v>9.5</v>
      </c>
      <c r="S89" s="73">
        <v>13</v>
      </c>
      <c r="T89" s="39">
        <f t="shared" si="24"/>
        <v>15</v>
      </c>
      <c r="U89" s="73">
        <v>15</v>
      </c>
      <c r="V89" s="39">
        <f t="shared" si="29"/>
        <v>10.086666666666668</v>
      </c>
      <c r="W89" s="39">
        <f t="shared" si="25"/>
        <v>3.4285714285714284</v>
      </c>
      <c r="X89" s="73"/>
      <c r="Y89" s="73"/>
      <c r="Z89" s="73"/>
      <c r="AA89" s="72">
        <f t="shared" si="33"/>
        <v>0</v>
      </c>
      <c r="AB89" s="73">
        <v>12</v>
      </c>
      <c r="AC89" s="73">
        <v>12</v>
      </c>
      <c r="AD89" s="39">
        <f t="shared" si="26"/>
        <v>11.16</v>
      </c>
      <c r="AE89" s="73">
        <v>11.16</v>
      </c>
      <c r="AF89" s="39">
        <f t="shared" si="34"/>
        <v>6.6</v>
      </c>
      <c r="AG89" s="73"/>
      <c r="AH89" s="73">
        <v>11</v>
      </c>
      <c r="AI89" s="73"/>
      <c r="AJ89" s="73">
        <v>11</v>
      </c>
      <c r="AK89" s="39">
        <f t="shared" si="27"/>
        <v>0</v>
      </c>
      <c r="AL89" s="73"/>
      <c r="AM89" s="39">
        <f t="shared" si="30"/>
        <v>5.2879999999999994</v>
      </c>
      <c r="AN89" s="39">
        <f t="shared" si="31"/>
        <v>7.6899999999999995</v>
      </c>
      <c r="AO89" s="23" t="str">
        <f t="shared" si="28"/>
        <v>Ajourné(e)</v>
      </c>
    </row>
    <row r="90" spans="1:41" s="13" customFormat="1" ht="20.100000000000001" customHeight="1">
      <c r="A90" s="18">
        <v>81</v>
      </c>
      <c r="B90" s="19" t="s">
        <v>315</v>
      </c>
      <c r="C90" s="20" t="s">
        <v>316</v>
      </c>
      <c r="D90" s="27" t="s">
        <v>54</v>
      </c>
      <c r="E90" s="33" t="s">
        <v>465</v>
      </c>
      <c r="F90" s="29" t="s">
        <v>356</v>
      </c>
      <c r="G90" s="38">
        <f t="shared" si="22"/>
        <v>6.1428571428571432</v>
      </c>
      <c r="H90" s="21">
        <v>14</v>
      </c>
      <c r="I90" s="69">
        <v>4</v>
      </c>
      <c r="J90" s="21">
        <v>10.5</v>
      </c>
      <c r="K90" s="70"/>
      <c r="L90" s="39">
        <f t="shared" si="23"/>
        <v>4.166666666666667</v>
      </c>
      <c r="M90" s="73">
        <v>10.5</v>
      </c>
      <c r="N90" s="68">
        <v>1</v>
      </c>
      <c r="O90" s="39">
        <f t="shared" si="32"/>
        <v>10.7075</v>
      </c>
      <c r="P90" s="73">
        <v>10.33</v>
      </c>
      <c r="Q90" s="73">
        <v>12</v>
      </c>
      <c r="R90" s="73">
        <v>7.5</v>
      </c>
      <c r="S90" s="73">
        <v>13</v>
      </c>
      <c r="T90" s="39">
        <f t="shared" si="24"/>
        <v>16</v>
      </c>
      <c r="U90" s="73">
        <v>16</v>
      </c>
      <c r="V90" s="39">
        <f t="shared" si="29"/>
        <v>7.6219999999999999</v>
      </c>
      <c r="W90" s="39">
        <f t="shared" si="25"/>
        <v>7.9014285714285721</v>
      </c>
      <c r="X90" s="73">
        <v>8.83</v>
      </c>
      <c r="Y90" s="73">
        <v>5.33</v>
      </c>
      <c r="Z90" s="73">
        <v>9.33</v>
      </c>
      <c r="AA90" s="72">
        <f t="shared" si="33"/>
        <v>7.33</v>
      </c>
      <c r="AB90" s="73">
        <v>6.33</v>
      </c>
      <c r="AC90" s="73">
        <v>10.83</v>
      </c>
      <c r="AD90" s="39">
        <f t="shared" si="26"/>
        <v>7</v>
      </c>
      <c r="AE90" s="73">
        <v>7</v>
      </c>
      <c r="AF90" s="39">
        <f t="shared" si="34"/>
        <v>14.266</v>
      </c>
      <c r="AG90" s="73">
        <v>14.83</v>
      </c>
      <c r="AH90" s="73">
        <v>13</v>
      </c>
      <c r="AI90" s="73">
        <v>10</v>
      </c>
      <c r="AJ90" s="73">
        <v>16.75</v>
      </c>
      <c r="AK90" s="39">
        <f t="shared" si="27"/>
        <v>13</v>
      </c>
      <c r="AL90" s="73">
        <v>13</v>
      </c>
      <c r="AM90" s="39">
        <f t="shared" si="30"/>
        <v>10.242666666666667</v>
      </c>
      <c r="AN90" s="39">
        <f t="shared" si="31"/>
        <v>8.94</v>
      </c>
      <c r="AO90" s="23" t="str">
        <f t="shared" si="28"/>
        <v>Ajourné(e)</v>
      </c>
    </row>
    <row r="91" spans="1:41" s="13" customFormat="1" ht="20.100000000000001" customHeight="1">
      <c r="A91" s="18">
        <v>82</v>
      </c>
      <c r="B91" s="19" t="s">
        <v>319</v>
      </c>
      <c r="C91" s="20" t="s">
        <v>320</v>
      </c>
      <c r="D91" s="27" t="s">
        <v>321</v>
      </c>
      <c r="E91" s="33" t="s">
        <v>466</v>
      </c>
      <c r="F91" s="29" t="s">
        <v>467</v>
      </c>
      <c r="G91" s="38">
        <f t="shared" si="22"/>
        <v>0</v>
      </c>
      <c r="H91" s="21"/>
      <c r="I91" s="21"/>
      <c r="J91" s="21"/>
      <c r="K91" s="70"/>
      <c r="L91" s="39">
        <f t="shared" si="23"/>
        <v>0</v>
      </c>
      <c r="M91" s="73"/>
      <c r="N91" s="73"/>
      <c r="O91" s="39">
        <f t="shared" si="32"/>
        <v>0</v>
      </c>
      <c r="P91" s="73"/>
      <c r="Q91" s="73"/>
      <c r="R91" s="73"/>
      <c r="S91" s="73"/>
      <c r="T91" s="39">
        <f t="shared" si="24"/>
        <v>0</v>
      </c>
      <c r="U91" s="73"/>
      <c r="V91" s="39">
        <f t="shared" si="29"/>
        <v>0</v>
      </c>
      <c r="W91" s="39">
        <f t="shared" si="25"/>
        <v>0</v>
      </c>
      <c r="X91" s="73"/>
      <c r="Y91" s="73"/>
      <c r="Z91" s="73"/>
      <c r="AA91" s="72">
        <f t="shared" si="33"/>
        <v>0</v>
      </c>
      <c r="AB91" s="73"/>
      <c r="AC91" s="73"/>
      <c r="AD91" s="39">
        <f t="shared" si="26"/>
        <v>0</v>
      </c>
      <c r="AE91" s="73"/>
      <c r="AF91" s="39">
        <f t="shared" si="34"/>
        <v>0</v>
      </c>
      <c r="AG91" s="73"/>
      <c r="AH91" s="73"/>
      <c r="AI91" s="73"/>
      <c r="AJ91" s="73"/>
      <c r="AK91" s="39">
        <f t="shared" si="27"/>
        <v>0</v>
      </c>
      <c r="AL91" s="73"/>
      <c r="AM91" s="39">
        <f t="shared" si="30"/>
        <v>0</v>
      </c>
      <c r="AN91" s="39">
        <f t="shared" si="31"/>
        <v>0</v>
      </c>
      <c r="AO91" s="23" t="str">
        <f t="shared" si="28"/>
        <v>Ajourné(e)</v>
      </c>
    </row>
    <row r="92" spans="1:41" s="13" customFormat="1" ht="20.100000000000001" customHeight="1">
      <c r="A92" s="18">
        <v>83</v>
      </c>
      <c r="B92" s="19" t="s">
        <v>322</v>
      </c>
      <c r="C92" s="20" t="s">
        <v>323</v>
      </c>
      <c r="D92" s="27" t="s">
        <v>324</v>
      </c>
      <c r="E92" s="33" t="s">
        <v>468</v>
      </c>
      <c r="F92" s="29" t="s">
        <v>348</v>
      </c>
      <c r="G92" s="38">
        <f t="shared" si="22"/>
        <v>2</v>
      </c>
      <c r="H92" s="21"/>
      <c r="I92" s="69">
        <v>1</v>
      </c>
      <c r="J92" s="69">
        <v>6</v>
      </c>
      <c r="K92" s="70"/>
      <c r="L92" s="39">
        <f t="shared" si="23"/>
        <v>0</v>
      </c>
      <c r="M92" s="73"/>
      <c r="N92" s="73"/>
      <c r="O92" s="39">
        <f t="shared" si="32"/>
        <v>8.7074999999999996</v>
      </c>
      <c r="P92" s="73">
        <v>11.33</v>
      </c>
      <c r="Q92" s="73">
        <v>10</v>
      </c>
      <c r="R92" s="73"/>
      <c r="S92" s="73">
        <v>13.5</v>
      </c>
      <c r="T92" s="39">
        <f t="shared" si="24"/>
        <v>13</v>
      </c>
      <c r="U92" s="73">
        <v>13</v>
      </c>
      <c r="V92" s="39">
        <f t="shared" si="29"/>
        <v>4.1219999999999999</v>
      </c>
      <c r="W92" s="39">
        <f t="shared" si="25"/>
        <v>9.879999999999999</v>
      </c>
      <c r="X92" s="73">
        <v>6.83</v>
      </c>
      <c r="Y92" s="73">
        <v>12</v>
      </c>
      <c r="Z92" s="73">
        <v>8.83</v>
      </c>
      <c r="AA92" s="72">
        <f t="shared" si="33"/>
        <v>10.414999999999999</v>
      </c>
      <c r="AB92" s="73">
        <v>11.17</v>
      </c>
      <c r="AC92" s="73">
        <v>9.5</v>
      </c>
      <c r="AD92" s="39">
        <f t="shared" si="26"/>
        <v>6.5</v>
      </c>
      <c r="AE92" s="73">
        <v>6.5</v>
      </c>
      <c r="AF92" s="39">
        <f t="shared" si="34"/>
        <v>12.234</v>
      </c>
      <c r="AG92" s="73">
        <v>13.67</v>
      </c>
      <c r="AH92" s="73">
        <v>11</v>
      </c>
      <c r="AI92" s="73">
        <v>4</v>
      </c>
      <c r="AJ92" s="73">
        <v>16.25</v>
      </c>
      <c r="AK92" s="39">
        <f t="shared" si="27"/>
        <v>13.75</v>
      </c>
      <c r="AL92" s="73">
        <v>13.75</v>
      </c>
      <c r="AM92" s="39">
        <f t="shared" si="30"/>
        <v>10.472</v>
      </c>
      <c r="AN92" s="39">
        <f t="shared" si="31"/>
        <v>7.3</v>
      </c>
      <c r="AO92" s="23" t="str">
        <f t="shared" si="28"/>
        <v>Ajourné(e)</v>
      </c>
    </row>
    <row r="93" spans="1:41" s="13" customFormat="1" ht="20.100000000000001" customHeight="1">
      <c r="A93" s="18">
        <v>84</v>
      </c>
      <c r="B93" s="19" t="s">
        <v>325</v>
      </c>
      <c r="C93" s="20" t="s">
        <v>323</v>
      </c>
      <c r="D93" s="27" t="s">
        <v>326</v>
      </c>
      <c r="E93" s="33" t="s">
        <v>469</v>
      </c>
      <c r="F93" s="29" t="s">
        <v>470</v>
      </c>
      <c r="G93" s="38">
        <f t="shared" si="22"/>
        <v>10.29857142857143</v>
      </c>
      <c r="H93" s="21">
        <v>9.75</v>
      </c>
      <c r="I93" s="21">
        <v>6</v>
      </c>
      <c r="J93" s="21">
        <v>12.17</v>
      </c>
      <c r="K93" s="70">
        <v>13</v>
      </c>
      <c r="L93" s="39">
        <f t="shared" si="23"/>
        <v>11.11</v>
      </c>
      <c r="M93" s="73">
        <v>11.33</v>
      </c>
      <c r="N93" s="73">
        <v>11</v>
      </c>
      <c r="O93" s="39">
        <f t="shared" si="32"/>
        <v>3.25</v>
      </c>
      <c r="P93" s="73"/>
      <c r="Q93" s="73"/>
      <c r="R93" s="73"/>
      <c r="S93" s="73">
        <v>13</v>
      </c>
      <c r="T93" s="39">
        <f t="shared" si="24"/>
        <v>12.25</v>
      </c>
      <c r="U93" s="73">
        <v>12.25</v>
      </c>
      <c r="V93" s="39">
        <f t="shared" si="29"/>
        <v>8.711333333333334</v>
      </c>
      <c r="W93" s="39">
        <f t="shared" si="25"/>
        <v>9.5228571428571431</v>
      </c>
      <c r="X93" s="73">
        <v>9.33</v>
      </c>
      <c r="Y93" s="73">
        <v>8.5</v>
      </c>
      <c r="Z93" s="73">
        <v>10.33</v>
      </c>
      <c r="AA93" s="72">
        <f t="shared" si="33"/>
        <v>9.4149999999999991</v>
      </c>
      <c r="AB93" s="73">
        <v>6.67</v>
      </c>
      <c r="AC93" s="73">
        <v>13</v>
      </c>
      <c r="AD93" s="39">
        <f t="shared" si="26"/>
        <v>13</v>
      </c>
      <c r="AE93" s="73">
        <v>13</v>
      </c>
      <c r="AF93" s="39">
        <f t="shared" si="34"/>
        <v>11.866</v>
      </c>
      <c r="AG93" s="73">
        <v>9.83</v>
      </c>
      <c r="AH93" s="73">
        <v>7</v>
      </c>
      <c r="AI93" s="73">
        <v>8.5</v>
      </c>
      <c r="AJ93" s="73">
        <v>17</v>
      </c>
      <c r="AK93" s="39">
        <f t="shared" si="27"/>
        <v>5.75</v>
      </c>
      <c r="AL93" s="73">
        <v>5.75</v>
      </c>
      <c r="AM93" s="39">
        <f t="shared" si="30"/>
        <v>10.516</v>
      </c>
      <c r="AN93" s="39">
        <f t="shared" si="31"/>
        <v>9.6199999999999992</v>
      </c>
      <c r="AO93" s="23" t="str">
        <f t="shared" si="28"/>
        <v>Ajourné(e)</v>
      </c>
    </row>
    <row r="94" spans="1:41" s="13" customFormat="1" ht="20.100000000000001" customHeight="1">
      <c r="A94" s="18">
        <v>85</v>
      </c>
      <c r="B94" s="19">
        <v>123005247</v>
      </c>
      <c r="C94" s="20" t="s">
        <v>323</v>
      </c>
      <c r="D94" s="27" t="s">
        <v>532</v>
      </c>
      <c r="E94" s="86">
        <v>33477</v>
      </c>
      <c r="F94" s="29" t="s">
        <v>362</v>
      </c>
      <c r="G94" s="38">
        <f t="shared" si="22"/>
        <v>5.8085714285714278</v>
      </c>
      <c r="H94" s="21"/>
      <c r="I94" s="21"/>
      <c r="J94" s="21">
        <v>10</v>
      </c>
      <c r="K94" s="70">
        <v>10.33</v>
      </c>
      <c r="L94" s="39">
        <f t="shared" si="23"/>
        <v>3.6666666666666665</v>
      </c>
      <c r="M94" s="73">
        <v>11</v>
      </c>
      <c r="N94" s="73"/>
      <c r="O94" s="39">
        <f t="shared" si="32"/>
        <v>10.625</v>
      </c>
      <c r="P94" s="73">
        <v>10</v>
      </c>
      <c r="Q94" s="73">
        <v>11</v>
      </c>
      <c r="R94" s="73">
        <v>8.5</v>
      </c>
      <c r="S94" s="73">
        <v>13</v>
      </c>
      <c r="T94" s="39">
        <f t="shared" si="24"/>
        <v>0</v>
      </c>
      <c r="U94" s="73"/>
      <c r="V94" s="39">
        <f t="shared" si="29"/>
        <v>6.277333333333333</v>
      </c>
      <c r="W94" s="39">
        <f t="shared" si="25"/>
        <v>10.081428571428571</v>
      </c>
      <c r="X94" s="73">
        <v>10.25</v>
      </c>
      <c r="Y94" s="73">
        <v>10.5</v>
      </c>
      <c r="Z94" s="73">
        <v>10.66</v>
      </c>
      <c r="AA94" s="72">
        <f t="shared" si="33"/>
        <v>10.58</v>
      </c>
      <c r="AB94" s="73">
        <v>7</v>
      </c>
      <c r="AC94" s="73">
        <v>11</v>
      </c>
      <c r="AD94" s="39">
        <f t="shared" si="26"/>
        <v>11.66</v>
      </c>
      <c r="AE94" s="73">
        <v>11.66</v>
      </c>
      <c r="AF94" s="39">
        <f t="shared" si="34"/>
        <v>10.199999999999999</v>
      </c>
      <c r="AG94" s="73">
        <v>12</v>
      </c>
      <c r="AH94" s="73">
        <v>10</v>
      </c>
      <c r="AI94" s="73">
        <v>8</v>
      </c>
      <c r="AJ94" s="73">
        <v>10.5</v>
      </c>
      <c r="AK94" s="39">
        <f t="shared" si="27"/>
        <v>0</v>
      </c>
      <c r="AL94" s="73"/>
      <c r="AM94" s="39">
        <f t="shared" si="30"/>
        <v>9.6593333333333327</v>
      </c>
      <c r="AN94" s="39">
        <f t="shared" si="31"/>
        <v>7.97</v>
      </c>
      <c r="AO94" s="23" t="str">
        <f t="shared" si="28"/>
        <v>Ajourné(e)</v>
      </c>
    </row>
    <row r="95" spans="1:41" s="13" customFormat="1" ht="20.100000000000001" customHeight="1">
      <c r="A95" s="18">
        <v>86</v>
      </c>
      <c r="B95" s="19" t="s">
        <v>327</v>
      </c>
      <c r="C95" s="20" t="s">
        <v>328</v>
      </c>
      <c r="D95" s="27" t="s">
        <v>329</v>
      </c>
      <c r="E95" s="33" t="s">
        <v>471</v>
      </c>
      <c r="F95" s="29" t="s">
        <v>348</v>
      </c>
      <c r="G95" s="38">
        <f t="shared" si="22"/>
        <v>10.334285714285715</v>
      </c>
      <c r="H95" s="21">
        <v>8.5</v>
      </c>
      <c r="I95" s="21">
        <v>10.5</v>
      </c>
      <c r="J95" s="21">
        <v>10.75</v>
      </c>
      <c r="K95" s="70">
        <v>10.67</v>
      </c>
      <c r="L95" s="39">
        <f t="shared" si="23"/>
        <v>10.39</v>
      </c>
      <c r="M95" s="73">
        <v>11.17</v>
      </c>
      <c r="N95" s="73">
        <v>10</v>
      </c>
      <c r="O95" s="39">
        <f t="shared" si="32"/>
        <v>3.25</v>
      </c>
      <c r="P95" s="73"/>
      <c r="Q95" s="73"/>
      <c r="R95" s="73"/>
      <c r="S95" s="73">
        <v>13</v>
      </c>
      <c r="T95" s="39">
        <f t="shared" si="24"/>
        <v>13.13</v>
      </c>
      <c r="U95" s="73">
        <v>13.13</v>
      </c>
      <c r="V95" s="39">
        <f t="shared" si="29"/>
        <v>8.6426666666666669</v>
      </c>
      <c r="W95" s="39">
        <f t="shared" si="25"/>
        <v>3.1428571428571428</v>
      </c>
      <c r="X95" s="73">
        <v>10.67</v>
      </c>
      <c r="Y95" s="73"/>
      <c r="Z95" s="73"/>
      <c r="AA95" s="72">
        <f t="shared" si="33"/>
        <v>0</v>
      </c>
      <c r="AB95" s="73"/>
      <c r="AC95" s="73">
        <v>11.33</v>
      </c>
      <c r="AD95" s="39">
        <f t="shared" si="26"/>
        <v>0</v>
      </c>
      <c r="AE95" s="73"/>
      <c r="AF95" s="39">
        <f t="shared" si="34"/>
        <v>10</v>
      </c>
      <c r="AG95" s="73">
        <v>5</v>
      </c>
      <c r="AH95" s="73">
        <v>7</v>
      </c>
      <c r="AI95" s="73">
        <v>10</v>
      </c>
      <c r="AJ95" s="73">
        <v>14</v>
      </c>
      <c r="AK95" s="39">
        <f t="shared" si="27"/>
        <v>13.5</v>
      </c>
      <c r="AL95" s="73">
        <v>13.5</v>
      </c>
      <c r="AM95" s="39">
        <f t="shared" si="30"/>
        <v>5.7</v>
      </c>
      <c r="AN95" s="39">
        <f t="shared" si="31"/>
        <v>7.18</v>
      </c>
      <c r="AO95" s="23" t="str">
        <f t="shared" si="28"/>
        <v>Ajourné(e)</v>
      </c>
    </row>
  </sheetData>
  <sortState ref="B11:AP145">
    <sortCondition sortBy="cellColor" ref="F11:F145" dxfId="0"/>
  </sortState>
  <pageMargins left="0.39370078740157483" right="0.59055118110236227" top="0.39370078740157483" bottom="0.59055118110236227" header="0" footer="0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81"/>
  <sheetViews>
    <sheetView view="pageBreakPreview" topLeftCell="A28" zoomScale="115" zoomScaleSheetLayoutView="115" workbookViewId="0">
      <selection activeCell="AF37" sqref="AF37"/>
    </sheetView>
  </sheetViews>
  <sheetFormatPr baseColWidth="10" defaultRowHeight="15"/>
  <cols>
    <col min="1" max="1" width="5.7109375" customWidth="1"/>
    <col min="2" max="2" width="14.28515625" customWidth="1"/>
    <col min="3" max="3" width="17.140625" customWidth="1"/>
    <col min="4" max="4" width="14.7109375" customWidth="1"/>
    <col min="5" max="5" width="12.28515625" customWidth="1"/>
    <col min="6" max="6" width="15.140625" customWidth="1"/>
    <col min="7" max="21" width="7.7109375" customWidth="1"/>
    <col min="22" max="22" width="4.7109375" customWidth="1"/>
    <col min="23" max="23" width="2" customWidth="1"/>
    <col min="24" max="24" width="7.85546875" customWidth="1"/>
    <col min="25" max="38" width="7.7109375" customWidth="1"/>
    <col min="39" max="39" width="1.42578125" customWidth="1"/>
    <col min="40" max="40" width="7.7109375" customWidth="1"/>
    <col min="41" max="41" width="11.42578125" customWidth="1"/>
  </cols>
  <sheetData>
    <row r="1" spans="1:41" ht="20.25">
      <c r="A1" s="1" t="s">
        <v>0</v>
      </c>
      <c r="B1" s="1"/>
      <c r="C1" s="1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5"/>
      <c r="P1" s="4"/>
      <c r="Q1" s="4"/>
      <c r="R1" s="4"/>
      <c r="S1" s="4"/>
      <c r="T1" s="4"/>
      <c r="U1" s="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1" ht="20.25">
      <c r="A2" s="1" t="s">
        <v>1</v>
      </c>
      <c r="B2" s="1"/>
      <c r="C2" s="1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5"/>
      <c r="P2" s="4"/>
      <c r="Q2" s="4"/>
      <c r="R2" s="4"/>
      <c r="S2" s="4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1" ht="20.25">
      <c r="A3" s="1" t="s">
        <v>2</v>
      </c>
      <c r="B3" s="1"/>
      <c r="C3" s="1"/>
      <c r="D3" s="2"/>
      <c r="E3" s="2"/>
      <c r="F3" s="2"/>
      <c r="G3" s="2"/>
      <c r="H3" s="2"/>
      <c r="I3" s="3"/>
      <c r="J3" s="3"/>
      <c r="K3" s="3"/>
      <c r="L3" s="3"/>
      <c r="M3" s="4"/>
      <c r="N3" s="4"/>
      <c r="O3" s="5"/>
      <c r="P3" s="4"/>
      <c r="Q3" s="4"/>
      <c r="R3" s="4"/>
      <c r="S3" s="4"/>
      <c r="T3" s="4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101" t="s">
        <v>539</v>
      </c>
      <c r="AK3" s="101"/>
      <c r="AL3" s="101"/>
    </row>
    <row r="4" spans="1:41" ht="20.25">
      <c r="A4" s="3"/>
      <c r="B4" s="3"/>
      <c r="C4" s="3"/>
      <c r="D4" s="3"/>
      <c r="E4" s="3"/>
      <c r="F4" s="111"/>
      <c r="G4" s="111"/>
      <c r="H4" s="111"/>
      <c r="I4" s="114"/>
      <c r="J4" t="s">
        <v>548</v>
      </c>
      <c r="Q4" s="3"/>
      <c r="R4" s="4"/>
      <c r="T4" s="7" t="s">
        <v>540</v>
      </c>
      <c r="U4" s="8"/>
      <c r="V4" s="8"/>
      <c r="W4" s="8"/>
      <c r="X4" s="8"/>
      <c r="Y4" s="3"/>
      <c r="Z4" s="3"/>
      <c r="AA4" s="9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41" ht="20.25">
      <c r="A5" s="3"/>
      <c r="B5" s="3"/>
      <c r="C5" s="3"/>
      <c r="D5" s="3"/>
      <c r="E5" s="3"/>
      <c r="F5" s="3"/>
      <c r="G5" s="3"/>
      <c r="H5" s="3"/>
      <c r="Q5" s="4"/>
      <c r="R5" s="4"/>
      <c r="S5" s="8"/>
      <c r="T5" s="8"/>
      <c r="U5" s="10" t="s">
        <v>541</v>
      </c>
      <c r="V5" s="3"/>
      <c r="W5" s="3"/>
      <c r="X5" s="4"/>
      <c r="Y5" s="4"/>
      <c r="Z5" s="5"/>
      <c r="AA5" s="4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1" ht="20.25">
      <c r="A6" s="2" t="s">
        <v>547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5"/>
      <c r="P6" s="4"/>
      <c r="Q6" s="4"/>
      <c r="R6" s="4"/>
      <c r="S6" s="2"/>
      <c r="T6" s="2"/>
      <c r="U6" s="2"/>
      <c r="V6" s="6"/>
      <c r="W6" s="6"/>
      <c r="X6" s="62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N6" s="63"/>
    </row>
    <row r="7" spans="1:41" ht="2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5"/>
      <c r="P7" s="4"/>
      <c r="Q7" s="4"/>
      <c r="R7" s="4"/>
      <c r="S7" s="2"/>
      <c r="T7" s="2"/>
      <c r="U7" s="2"/>
      <c r="V7" s="6"/>
      <c r="W7" s="6"/>
      <c r="X7" s="62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N7" s="63"/>
    </row>
    <row r="8" spans="1:41" ht="15" customHeight="1">
      <c r="A8" s="142" t="s">
        <v>490</v>
      </c>
      <c r="B8" s="143"/>
      <c r="C8" s="143"/>
      <c r="D8" s="45"/>
      <c r="E8" s="45"/>
      <c r="F8" s="54"/>
      <c r="G8" s="46">
        <v>8</v>
      </c>
      <c r="H8" s="45">
        <v>2</v>
      </c>
      <c r="I8" s="45">
        <v>2</v>
      </c>
      <c r="J8" s="45">
        <v>2</v>
      </c>
      <c r="K8" s="45">
        <v>2</v>
      </c>
      <c r="L8" s="46">
        <v>4</v>
      </c>
      <c r="M8" s="45">
        <v>2</v>
      </c>
      <c r="N8" s="45">
        <v>1</v>
      </c>
      <c r="O8" s="45">
        <v>1</v>
      </c>
      <c r="P8" s="46">
        <v>3</v>
      </c>
      <c r="Q8" s="45">
        <v>1</v>
      </c>
      <c r="R8" s="45">
        <v>2</v>
      </c>
      <c r="S8" s="47">
        <v>1</v>
      </c>
      <c r="T8" s="48">
        <v>1</v>
      </c>
      <c r="U8" s="49">
        <v>16</v>
      </c>
      <c r="V8" s="146" t="s">
        <v>491</v>
      </c>
      <c r="W8" s="94"/>
      <c r="X8" s="46">
        <v>8</v>
      </c>
      <c r="Y8" s="45">
        <v>2</v>
      </c>
      <c r="Z8" s="45">
        <v>2</v>
      </c>
      <c r="AA8" s="45">
        <v>2</v>
      </c>
      <c r="AB8" s="45">
        <v>2</v>
      </c>
      <c r="AC8" s="46">
        <v>4</v>
      </c>
      <c r="AD8" s="45">
        <v>2</v>
      </c>
      <c r="AE8" s="45">
        <v>1</v>
      </c>
      <c r="AF8" s="45">
        <v>1</v>
      </c>
      <c r="AG8" s="46">
        <v>3</v>
      </c>
      <c r="AH8" s="45">
        <v>1</v>
      </c>
      <c r="AI8" s="45">
        <v>2</v>
      </c>
      <c r="AJ8" s="47">
        <v>1</v>
      </c>
      <c r="AK8" s="48">
        <v>1</v>
      </c>
      <c r="AL8" s="49">
        <v>16</v>
      </c>
      <c r="AM8" s="90"/>
      <c r="AN8" s="144" t="s">
        <v>21</v>
      </c>
      <c r="AO8" s="147" t="s">
        <v>492</v>
      </c>
    </row>
    <row r="9" spans="1:41" ht="66.75">
      <c r="A9" s="89" t="s">
        <v>5</v>
      </c>
      <c r="B9" s="89" t="s">
        <v>6</v>
      </c>
      <c r="C9" s="89" t="s">
        <v>7</v>
      </c>
      <c r="D9" s="89" t="s">
        <v>8</v>
      </c>
      <c r="E9" s="89" t="s">
        <v>472</v>
      </c>
      <c r="F9" s="110" t="s">
        <v>473</v>
      </c>
      <c r="G9" s="50" t="s">
        <v>493</v>
      </c>
      <c r="H9" s="51" t="s">
        <v>502</v>
      </c>
      <c r="I9" s="51" t="s">
        <v>503</v>
      </c>
      <c r="J9" s="51" t="s">
        <v>504</v>
      </c>
      <c r="K9" s="51" t="s">
        <v>505</v>
      </c>
      <c r="L9" s="50" t="s">
        <v>494</v>
      </c>
      <c r="M9" s="51" t="s">
        <v>514</v>
      </c>
      <c r="N9" s="51" t="s">
        <v>506</v>
      </c>
      <c r="O9" s="51" t="s">
        <v>518</v>
      </c>
      <c r="P9" s="50" t="s">
        <v>495</v>
      </c>
      <c r="Q9" s="51" t="s">
        <v>507</v>
      </c>
      <c r="R9" s="51" t="s">
        <v>508</v>
      </c>
      <c r="S9" s="50" t="s">
        <v>496</v>
      </c>
      <c r="T9" s="52" t="s">
        <v>509</v>
      </c>
      <c r="U9" s="53" t="s">
        <v>497</v>
      </c>
      <c r="V9" s="146"/>
      <c r="W9" s="95"/>
      <c r="X9" s="50" t="s">
        <v>498</v>
      </c>
      <c r="Y9" s="51" t="s">
        <v>510</v>
      </c>
      <c r="Z9" s="51" t="s">
        <v>511</v>
      </c>
      <c r="AA9" s="51" t="s">
        <v>512</v>
      </c>
      <c r="AB9" s="51" t="s">
        <v>513</v>
      </c>
      <c r="AC9" s="50" t="s">
        <v>499</v>
      </c>
      <c r="AD9" s="51" t="s">
        <v>515</v>
      </c>
      <c r="AE9" s="51" t="s">
        <v>516</v>
      </c>
      <c r="AF9" s="51" t="s">
        <v>517</v>
      </c>
      <c r="AG9" s="50" t="s">
        <v>500</v>
      </c>
      <c r="AH9" s="51" t="s">
        <v>519</v>
      </c>
      <c r="AI9" s="51" t="s">
        <v>520</v>
      </c>
      <c r="AJ9" s="50" t="s">
        <v>501</v>
      </c>
      <c r="AK9" s="52" t="s">
        <v>521</v>
      </c>
      <c r="AL9" s="53" t="s">
        <v>20</v>
      </c>
      <c r="AM9" s="91"/>
      <c r="AN9" s="145"/>
      <c r="AO9" s="148"/>
    </row>
    <row r="10" spans="1:41" ht="15.75">
      <c r="A10" s="18">
        <v>1</v>
      </c>
      <c r="B10" s="19" t="s">
        <v>24</v>
      </c>
      <c r="C10" s="20" t="s">
        <v>25</v>
      </c>
      <c r="D10" s="21" t="s">
        <v>26</v>
      </c>
      <c r="E10" s="30" t="s">
        <v>346</v>
      </c>
      <c r="F10" s="29" t="s">
        <v>347</v>
      </c>
      <c r="G10" s="55">
        <f t="shared" ref="G10:G25" si="0">(H10+I10+J10+K10)/4</f>
        <v>2.5</v>
      </c>
      <c r="H10" s="75"/>
      <c r="I10" s="75"/>
      <c r="J10" s="75">
        <v>10</v>
      </c>
      <c r="K10" s="72"/>
      <c r="L10" s="55">
        <f t="shared" ref="L10:L25" si="1">((M10*2)+N10+O10)/4</f>
        <v>8</v>
      </c>
      <c r="M10" s="72">
        <v>11</v>
      </c>
      <c r="N10" s="72"/>
      <c r="O10" s="72">
        <v>10</v>
      </c>
      <c r="P10" s="55">
        <f t="shared" ref="P10:P25" si="2">(Q10+(R10*2))/3</f>
        <v>3.3333333333333335</v>
      </c>
      <c r="Q10" s="72">
        <v>10</v>
      </c>
      <c r="R10" s="108"/>
      <c r="S10" s="55">
        <f t="shared" ref="S10:S25" si="3">T10</f>
        <v>15.5</v>
      </c>
      <c r="T10" s="72">
        <v>15.5</v>
      </c>
      <c r="U10" s="57">
        <f t="shared" ref="U10:U25" si="4">((G10*8)+(L10*4)+(P10*3)+(S10*1))/16</f>
        <v>4.84375</v>
      </c>
      <c r="V10" s="58"/>
      <c r="W10" s="124"/>
      <c r="X10" s="55">
        <f t="shared" ref="X10:X25" si="5">(Y10+Z10+AA10+AB10)/4</f>
        <v>11</v>
      </c>
      <c r="Y10" s="75">
        <v>9</v>
      </c>
      <c r="Z10" s="108">
        <v>14</v>
      </c>
      <c r="AA10" s="72">
        <v>10</v>
      </c>
      <c r="AB10" s="108">
        <v>11</v>
      </c>
      <c r="AC10" s="55">
        <f t="shared" ref="AC10:AC25" si="6">((AD10*2)+AE10+AF10)/4</f>
        <v>8.370000000000001</v>
      </c>
      <c r="AD10" s="72">
        <v>8.66</v>
      </c>
      <c r="AE10" s="72">
        <v>7.5</v>
      </c>
      <c r="AF10" s="72">
        <v>8.66</v>
      </c>
      <c r="AG10" s="55">
        <f t="shared" ref="AG10:AG25" si="7">(AH10+(AI10*2))/3</f>
        <v>9.1666666666666661</v>
      </c>
      <c r="AH10" s="72">
        <v>6.5</v>
      </c>
      <c r="AI10" s="72">
        <v>10.5</v>
      </c>
      <c r="AJ10" s="55">
        <f t="shared" ref="AJ10:AJ25" si="8">AK10</f>
        <v>12.66</v>
      </c>
      <c r="AK10" s="72">
        <v>12.66</v>
      </c>
      <c r="AL10" s="57">
        <f t="shared" ref="AL10:AL25" si="9">((X10*8)+(AC10*4)+(AG10*3)+(AJ10*1))/16</f>
        <v>10.102500000000001</v>
      </c>
      <c r="AN10" s="59">
        <f t="shared" ref="AN10:AN25" si="10">(U10+AL10)/2</f>
        <v>7.4731250000000005</v>
      </c>
      <c r="AO10" s="60" t="str">
        <f t="shared" ref="AO10:AO25" si="11">IF(AN10&gt;9.99,"Admis(e)","Ajourné(e)")</f>
        <v>Ajourné(e)</v>
      </c>
    </row>
    <row r="11" spans="1:41" ht="15.75">
      <c r="A11" s="18">
        <v>2</v>
      </c>
      <c r="B11" s="119" t="s">
        <v>28</v>
      </c>
      <c r="C11" s="23" t="s">
        <v>29</v>
      </c>
      <c r="D11" s="21" t="s">
        <v>30</v>
      </c>
      <c r="E11" s="31">
        <v>34270</v>
      </c>
      <c r="F11" s="21" t="s">
        <v>352</v>
      </c>
      <c r="G11" s="55">
        <f t="shared" si="0"/>
        <v>5.125</v>
      </c>
      <c r="H11" s="74"/>
      <c r="I11" s="74">
        <v>10</v>
      </c>
      <c r="J11" s="74">
        <v>10.5</v>
      </c>
      <c r="K11" s="74"/>
      <c r="L11" s="55">
        <f t="shared" si="1"/>
        <v>10.1875</v>
      </c>
      <c r="M11" s="61">
        <v>7.75</v>
      </c>
      <c r="N11" s="61">
        <v>14</v>
      </c>
      <c r="O11" s="61">
        <v>11.25</v>
      </c>
      <c r="P11" s="55">
        <f t="shared" si="2"/>
        <v>0</v>
      </c>
      <c r="Q11" s="61"/>
      <c r="R11" s="61"/>
      <c r="S11" s="55">
        <f t="shared" si="3"/>
        <v>12</v>
      </c>
      <c r="T11" s="56">
        <v>12</v>
      </c>
      <c r="U11" s="57">
        <f t="shared" si="4"/>
        <v>5.859375</v>
      </c>
      <c r="V11" s="58">
        <v>11</v>
      </c>
      <c r="W11" s="96"/>
      <c r="X11" s="55">
        <f t="shared" si="5"/>
        <v>10.907500000000001</v>
      </c>
      <c r="Y11" s="61">
        <v>10.75</v>
      </c>
      <c r="Z11" s="61">
        <v>13.13</v>
      </c>
      <c r="AA11" s="61">
        <v>8.25</v>
      </c>
      <c r="AB11" s="61">
        <v>11.5</v>
      </c>
      <c r="AC11" s="55">
        <f t="shared" si="6"/>
        <v>9.125</v>
      </c>
      <c r="AD11" s="61">
        <v>6.25</v>
      </c>
      <c r="AE11" s="61">
        <v>10</v>
      </c>
      <c r="AF11" s="61">
        <v>14</v>
      </c>
      <c r="AG11" s="55">
        <f t="shared" si="7"/>
        <v>8.5</v>
      </c>
      <c r="AH11" s="61">
        <v>3</v>
      </c>
      <c r="AI11" s="61">
        <v>11.25</v>
      </c>
      <c r="AJ11" s="55">
        <f t="shared" si="8"/>
        <v>13</v>
      </c>
      <c r="AK11" s="56">
        <v>13</v>
      </c>
      <c r="AL11" s="57">
        <f t="shared" si="9"/>
        <v>10.141249999999999</v>
      </c>
      <c r="AM11" s="92"/>
      <c r="AN11" s="59">
        <f t="shared" si="10"/>
        <v>8.0003124999999997</v>
      </c>
      <c r="AO11" s="60" t="str">
        <f t="shared" si="11"/>
        <v>Ajourné(e)</v>
      </c>
    </row>
    <row r="12" spans="1:41" ht="15.75">
      <c r="A12" s="18">
        <v>3</v>
      </c>
      <c r="B12" s="19" t="s">
        <v>43</v>
      </c>
      <c r="C12" s="20" t="s">
        <v>44</v>
      </c>
      <c r="D12" s="21" t="s">
        <v>45</v>
      </c>
      <c r="E12" s="30" t="s">
        <v>357</v>
      </c>
      <c r="F12" s="29" t="s">
        <v>354</v>
      </c>
      <c r="G12" s="55">
        <f t="shared" si="0"/>
        <v>5.75</v>
      </c>
      <c r="H12" s="81"/>
      <c r="I12" s="81"/>
      <c r="J12" s="81">
        <v>12.67</v>
      </c>
      <c r="K12" s="73">
        <v>10.33</v>
      </c>
      <c r="L12" s="55">
        <f t="shared" si="1"/>
        <v>5.8324999999999996</v>
      </c>
      <c r="M12" s="73"/>
      <c r="N12" s="73">
        <v>13.33</v>
      </c>
      <c r="O12" s="73">
        <v>10</v>
      </c>
      <c r="P12" s="55">
        <f t="shared" si="2"/>
        <v>11.055</v>
      </c>
      <c r="Q12" s="73">
        <v>11</v>
      </c>
      <c r="R12" s="108">
        <v>11.0825</v>
      </c>
      <c r="S12" s="55">
        <f t="shared" si="3"/>
        <v>14.75</v>
      </c>
      <c r="T12" s="73">
        <v>14.75</v>
      </c>
      <c r="U12" s="57">
        <f t="shared" si="4"/>
        <v>7.3278125000000003</v>
      </c>
      <c r="V12" s="58"/>
      <c r="W12" s="124"/>
      <c r="X12" s="55">
        <f t="shared" si="5"/>
        <v>6.5</v>
      </c>
      <c r="Y12" s="113"/>
      <c r="Z12" s="109">
        <v>15</v>
      </c>
      <c r="AA12" s="73">
        <v>11</v>
      </c>
      <c r="AB12" s="108"/>
      <c r="AC12" s="55">
        <f t="shared" si="6"/>
        <v>3.8325</v>
      </c>
      <c r="AD12" s="73"/>
      <c r="AE12" s="73">
        <v>15.33</v>
      </c>
      <c r="AF12" s="73"/>
      <c r="AG12" s="55">
        <f t="shared" si="7"/>
        <v>10.166666666666666</v>
      </c>
      <c r="AH12" s="73">
        <v>5.5</v>
      </c>
      <c r="AI12" s="73">
        <v>12.5</v>
      </c>
      <c r="AJ12" s="55">
        <f t="shared" si="8"/>
        <v>14</v>
      </c>
      <c r="AK12" s="73">
        <v>14</v>
      </c>
      <c r="AL12" s="57">
        <f t="shared" si="9"/>
        <v>6.9893749999999999</v>
      </c>
      <c r="AN12" s="59">
        <f t="shared" si="10"/>
        <v>7.1585937499999996</v>
      </c>
      <c r="AO12" s="60" t="str">
        <f t="shared" si="11"/>
        <v>Ajourné(e)</v>
      </c>
    </row>
    <row r="13" spans="1:41" ht="15.75">
      <c r="A13" s="18">
        <v>4</v>
      </c>
      <c r="B13" s="22" t="s">
        <v>46</v>
      </c>
      <c r="C13" s="23" t="s">
        <v>47</v>
      </c>
      <c r="D13" s="21" t="s">
        <v>23</v>
      </c>
      <c r="E13" s="31">
        <v>34482</v>
      </c>
      <c r="F13" s="21" t="s">
        <v>354</v>
      </c>
      <c r="G13" s="55">
        <f t="shared" si="0"/>
        <v>5.375</v>
      </c>
      <c r="H13" s="74"/>
      <c r="I13" s="74">
        <v>10.75</v>
      </c>
      <c r="J13" s="74">
        <v>10.75</v>
      </c>
      <c r="K13" s="74"/>
      <c r="L13" s="55">
        <f t="shared" si="1"/>
        <v>3.125</v>
      </c>
      <c r="M13" s="61"/>
      <c r="N13" s="61"/>
      <c r="O13" s="61">
        <v>12.5</v>
      </c>
      <c r="P13" s="55">
        <f t="shared" si="2"/>
        <v>6.666666666666667</v>
      </c>
      <c r="Q13" s="61"/>
      <c r="R13" s="61">
        <v>10</v>
      </c>
      <c r="S13" s="55">
        <f t="shared" si="3"/>
        <v>11</v>
      </c>
      <c r="T13" s="56">
        <v>11</v>
      </c>
      <c r="U13" s="57">
        <f t="shared" si="4"/>
        <v>5.40625</v>
      </c>
      <c r="V13" s="58">
        <v>12</v>
      </c>
      <c r="W13" s="96"/>
      <c r="X13" s="55">
        <f t="shared" si="5"/>
        <v>10.0625</v>
      </c>
      <c r="Y13" s="61">
        <v>10.5</v>
      </c>
      <c r="Z13" s="61">
        <v>10.5</v>
      </c>
      <c r="AA13" s="61">
        <v>8</v>
      </c>
      <c r="AB13" s="61">
        <v>11.25</v>
      </c>
      <c r="AC13" s="55">
        <f t="shared" si="6"/>
        <v>6</v>
      </c>
      <c r="AD13" s="61"/>
      <c r="AE13" s="61">
        <v>10</v>
      </c>
      <c r="AF13" s="61">
        <v>14</v>
      </c>
      <c r="AG13" s="55">
        <f t="shared" si="7"/>
        <v>10.333333333333334</v>
      </c>
      <c r="AH13" s="61">
        <v>3</v>
      </c>
      <c r="AI13" s="61">
        <v>14</v>
      </c>
      <c r="AJ13" s="55">
        <f t="shared" si="8"/>
        <v>12</v>
      </c>
      <c r="AK13" s="56">
        <v>12</v>
      </c>
      <c r="AL13" s="57">
        <f t="shared" si="9"/>
        <v>9.21875</v>
      </c>
      <c r="AM13" s="93"/>
      <c r="AN13" s="59">
        <f t="shared" si="10"/>
        <v>7.3125</v>
      </c>
      <c r="AO13" s="60" t="str">
        <f t="shared" si="11"/>
        <v>Ajourné(e)</v>
      </c>
    </row>
    <row r="14" spans="1:41" ht="15.75">
      <c r="A14" s="18">
        <v>5</v>
      </c>
      <c r="B14" s="22" t="s">
        <v>55</v>
      </c>
      <c r="C14" s="23" t="s">
        <v>56</v>
      </c>
      <c r="D14" s="21" t="s">
        <v>57</v>
      </c>
      <c r="E14" s="31">
        <v>34396</v>
      </c>
      <c r="F14" s="21" t="s">
        <v>354</v>
      </c>
      <c r="G14" s="55">
        <f t="shared" si="0"/>
        <v>5.12</v>
      </c>
      <c r="H14" s="74"/>
      <c r="I14" s="74">
        <v>10.35</v>
      </c>
      <c r="J14" s="74"/>
      <c r="K14" s="74">
        <v>10.130000000000001</v>
      </c>
      <c r="L14" s="55">
        <f t="shared" si="1"/>
        <v>7.5</v>
      </c>
      <c r="M14" s="61">
        <v>10</v>
      </c>
      <c r="N14" s="61"/>
      <c r="O14" s="61">
        <v>10</v>
      </c>
      <c r="P14" s="55">
        <f t="shared" si="2"/>
        <v>7</v>
      </c>
      <c r="Q14" s="61"/>
      <c r="R14" s="61">
        <v>10.5</v>
      </c>
      <c r="S14" s="55">
        <f t="shared" si="3"/>
        <v>10.88</v>
      </c>
      <c r="T14" s="56">
        <v>10.88</v>
      </c>
      <c r="U14" s="57">
        <f t="shared" si="4"/>
        <v>6.4275000000000002</v>
      </c>
      <c r="V14" s="58">
        <v>16</v>
      </c>
      <c r="W14" s="96"/>
      <c r="X14" s="55">
        <f t="shared" si="5"/>
        <v>5.3450000000000006</v>
      </c>
      <c r="Y14" s="61"/>
      <c r="Z14" s="61">
        <v>11</v>
      </c>
      <c r="AA14" s="61"/>
      <c r="AB14" s="61">
        <v>10.38</v>
      </c>
      <c r="AC14" s="55">
        <f t="shared" si="6"/>
        <v>3.625</v>
      </c>
      <c r="AD14" s="61"/>
      <c r="AE14" s="61"/>
      <c r="AF14" s="61">
        <v>14.5</v>
      </c>
      <c r="AG14" s="55">
        <f t="shared" si="7"/>
        <v>10.666666666666666</v>
      </c>
      <c r="AH14" s="61">
        <v>4</v>
      </c>
      <c r="AI14" s="61">
        <v>14</v>
      </c>
      <c r="AJ14" s="55">
        <f t="shared" si="8"/>
        <v>13</v>
      </c>
      <c r="AK14" s="56">
        <v>13</v>
      </c>
      <c r="AL14" s="57">
        <f t="shared" si="9"/>
        <v>6.3912500000000003</v>
      </c>
      <c r="AM14" s="93"/>
      <c r="AN14" s="59">
        <f t="shared" si="10"/>
        <v>6.4093750000000007</v>
      </c>
      <c r="AO14" s="60" t="str">
        <f t="shared" si="11"/>
        <v>Ajourné(e)</v>
      </c>
    </row>
    <row r="15" spans="1:41" ht="15.75">
      <c r="A15" s="18">
        <v>6</v>
      </c>
      <c r="B15" s="19" t="s">
        <v>58</v>
      </c>
      <c r="C15" s="20" t="s">
        <v>59</v>
      </c>
      <c r="D15" s="21" t="s">
        <v>60</v>
      </c>
      <c r="E15" s="30" t="s">
        <v>361</v>
      </c>
      <c r="F15" s="29" t="s">
        <v>362</v>
      </c>
      <c r="G15" s="55">
        <f t="shared" si="0"/>
        <v>3</v>
      </c>
      <c r="H15" s="81"/>
      <c r="I15" s="81"/>
      <c r="J15" s="81"/>
      <c r="K15" s="73">
        <v>12</v>
      </c>
      <c r="L15" s="55">
        <f t="shared" si="1"/>
        <v>10.625</v>
      </c>
      <c r="M15" s="73">
        <v>13.5</v>
      </c>
      <c r="N15" s="73">
        <v>5</v>
      </c>
      <c r="O15" s="73">
        <v>10.5</v>
      </c>
      <c r="P15" s="55">
        <f t="shared" si="2"/>
        <v>11.916666666666666</v>
      </c>
      <c r="Q15" s="73">
        <v>15</v>
      </c>
      <c r="R15" s="108">
        <v>10.375</v>
      </c>
      <c r="S15" s="55">
        <f t="shared" si="3"/>
        <v>10.5</v>
      </c>
      <c r="T15" s="73">
        <v>10.5</v>
      </c>
      <c r="U15" s="57">
        <f t="shared" si="4"/>
        <v>7.046875</v>
      </c>
      <c r="V15" s="58"/>
      <c r="W15" s="124"/>
      <c r="X15" s="55">
        <f t="shared" si="5"/>
        <v>8.9787499999999998</v>
      </c>
      <c r="Y15" s="113"/>
      <c r="Z15" s="109">
        <v>11</v>
      </c>
      <c r="AA15" s="73">
        <v>15</v>
      </c>
      <c r="AB15" s="108">
        <v>9.9149999999999991</v>
      </c>
      <c r="AC15" s="55">
        <f t="shared" si="6"/>
        <v>13.125</v>
      </c>
      <c r="AD15" s="73">
        <v>13.5</v>
      </c>
      <c r="AE15" s="73">
        <v>12</v>
      </c>
      <c r="AF15" s="73">
        <v>13.5</v>
      </c>
      <c r="AG15" s="55">
        <f t="shared" si="7"/>
        <v>10</v>
      </c>
      <c r="AH15" s="73">
        <v>8</v>
      </c>
      <c r="AI15" s="73">
        <v>11</v>
      </c>
      <c r="AJ15" s="55">
        <f t="shared" si="8"/>
        <v>10.5</v>
      </c>
      <c r="AK15" s="73">
        <v>10.5</v>
      </c>
      <c r="AL15" s="57">
        <f t="shared" si="9"/>
        <v>10.301874999999999</v>
      </c>
      <c r="AN15" s="59">
        <f t="shared" si="10"/>
        <v>8.6743749999999995</v>
      </c>
      <c r="AO15" s="60" t="str">
        <f t="shared" si="11"/>
        <v>Ajourné(e)</v>
      </c>
    </row>
    <row r="16" spans="1:41" ht="15.75">
      <c r="A16" s="18">
        <v>7</v>
      </c>
      <c r="B16" s="19" t="s">
        <v>63</v>
      </c>
      <c r="C16" s="20" t="s">
        <v>59</v>
      </c>
      <c r="D16" s="21" t="s">
        <v>64</v>
      </c>
      <c r="E16" s="30" t="s">
        <v>365</v>
      </c>
      <c r="F16" s="29" t="s">
        <v>366</v>
      </c>
      <c r="G16" s="55">
        <f t="shared" si="0"/>
        <v>8.125</v>
      </c>
      <c r="H16" s="81"/>
      <c r="I16" s="81">
        <v>10</v>
      </c>
      <c r="J16" s="81">
        <v>11</v>
      </c>
      <c r="K16" s="73">
        <v>11.5</v>
      </c>
      <c r="L16" s="55">
        <f t="shared" si="1"/>
        <v>7.75</v>
      </c>
      <c r="M16" s="73">
        <v>10</v>
      </c>
      <c r="N16" s="73"/>
      <c r="O16" s="73">
        <v>11</v>
      </c>
      <c r="P16" s="55">
        <f t="shared" si="2"/>
        <v>3.3333333333333335</v>
      </c>
      <c r="Q16" s="73">
        <v>10</v>
      </c>
      <c r="R16" s="108"/>
      <c r="S16" s="55">
        <f t="shared" si="3"/>
        <v>10.25</v>
      </c>
      <c r="T16" s="73">
        <v>10.25</v>
      </c>
      <c r="U16" s="57">
        <f t="shared" si="4"/>
        <v>7.265625</v>
      </c>
      <c r="V16" s="58"/>
      <c r="W16" s="124"/>
      <c r="X16" s="55">
        <f t="shared" si="5"/>
        <v>9.1875</v>
      </c>
      <c r="Y16" s="113">
        <v>6</v>
      </c>
      <c r="Z16" s="109">
        <v>10</v>
      </c>
      <c r="AA16" s="73">
        <v>10</v>
      </c>
      <c r="AB16" s="108">
        <v>10.75</v>
      </c>
      <c r="AC16" s="55">
        <f t="shared" si="6"/>
        <v>8.75</v>
      </c>
      <c r="AD16" s="73">
        <v>10</v>
      </c>
      <c r="AE16" s="73">
        <v>5</v>
      </c>
      <c r="AF16" s="73">
        <v>10</v>
      </c>
      <c r="AG16" s="55">
        <f t="shared" si="7"/>
        <v>13</v>
      </c>
      <c r="AH16" s="73">
        <v>13</v>
      </c>
      <c r="AI16" s="73">
        <v>13</v>
      </c>
      <c r="AJ16" s="55">
        <f t="shared" si="8"/>
        <v>12.5</v>
      </c>
      <c r="AK16" s="73">
        <v>12.5</v>
      </c>
      <c r="AL16" s="57">
        <f t="shared" si="9"/>
        <v>10</v>
      </c>
      <c r="AN16" s="59">
        <f t="shared" si="10"/>
        <v>8.6328125</v>
      </c>
      <c r="AO16" s="60" t="str">
        <f t="shared" si="11"/>
        <v>Ajourné(e)</v>
      </c>
    </row>
    <row r="17" spans="1:41" ht="15.75">
      <c r="A17" s="18">
        <v>8</v>
      </c>
      <c r="B17" s="22" t="s">
        <v>67</v>
      </c>
      <c r="C17" s="23" t="s">
        <v>68</v>
      </c>
      <c r="D17" s="21" t="s">
        <v>69</v>
      </c>
      <c r="E17" s="31">
        <v>34388</v>
      </c>
      <c r="F17" s="20" t="s">
        <v>354</v>
      </c>
      <c r="G17" s="55">
        <f t="shared" si="0"/>
        <v>5.3125</v>
      </c>
      <c r="H17" s="74"/>
      <c r="I17" s="74">
        <v>10.5</v>
      </c>
      <c r="J17" s="74">
        <v>10.75</v>
      </c>
      <c r="K17" s="74"/>
      <c r="L17" s="55">
        <f t="shared" si="1"/>
        <v>11.875</v>
      </c>
      <c r="M17" s="61">
        <v>7.5</v>
      </c>
      <c r="N17" s="61">
        <v>19</v>
      </c>
      <c r="O17" s="61">
        <v>13.5</v>
      </c>
      <c r="P17" s="55">
        <f t="shared" si="2"/>
        <v>8</v>
      </c>
      <c r="Q17" s="61"/>
      <c r="R17" s="61">
        <v>12</v>
      </c>
      <c r="S17" s="55">
        <f t="shared" si="3"/>
        <v>0</v>
      </c>
      <c r="T17" s="56"/>
      <c r="U17" s="57">
        <f t="shared" si="4"/>
        <v>7.125</v>
      </c>
      <c r="V17" s="58">
        <v>15</v>
      </c>
      <c r="W17" s="96"/>
      <c r="X17" s="55">
        <f t="shared" si="5"/>
        <v>10.627500000000001</v>
      </c>
      <c r="Y17" s="61">
        <v>6</v>
      </c>
      <c r="Z17" s="61">
        <v>14.5</v>
      </c>
      <c r="AA17" s="61">
        <v>10.130000000000001</v>
      </c>
      <c r="AB17" s="61">
        <v>11.88</v>
      </c>
      <c r="AC17" s="55">
        <f t="shared" si="6"/>
        <v>7</v>
      </c>
      <c r="AD17" s="61"/>
      <c r="AE17" s="61">
        <v>13.5</v>
      </c>
      <c r="AF17" s="61">
        <v>14.5</v>
      </c>
      <c r="AG17" s="55">
        <f t="shared" si="7"/>
        <v>7.333333333333333</v>
      </c>
      <c r="AH17" s="61"/>
      <c r="AI17" s="61">
        <v>11</v>
      </c>
      <c r="AJ17" s="55">
        <f t="shared" si="8"/>
        <v>0</v>
      </c>
      <c r="AK17" s="56"/>
      <c r="AL17" s="57">
        <f t="shared" si="9"/>
        <v>8.4387500000000006</v>
      </c>
      <c r="AM17" s="93"/>
      <c r="AN17" s="59">
        <f t="shared" si="10"/>
        <v>7.7818750000000003</v>
      </c>
      <c r="AO17" s="60" t="str">
        <f t="shared" si="11"/>
        <v>Ajourné(e)</v>
      </c>
    </row>
    <row r="18" spans="1:41" ht="15.75">
      <c r="A18" s="18">
        <v>9</v>
      </c>
      <c r="B18" s="19" t="s">
        <v>72</v>
      </c>
      <c r="C18" s="20" t="s">
        <v>73</v>
      </c>
      <c r="D18" s="21" t="s">
        <v>74</v>
      </c>
      <c r="E18" s="30" t="s">
        <v>370</v>
      </c>
      <c r="F18" s="29" t="s">
        <v>354</v>
      </c>
      <c r="G18" s="55">
        <f t="shared" si="0"/>
        <v>2.8325</v>
      </c>
      <c r="H18" s="81"/>
      <c r="I18" s="81"/>
      <c r="J18" s="81">
        <v>11.33</v>
      </c>
      <c r="K18" s="73"/>
      <c r="L18" s="55">
        <f t="shared" si="1"/>
        <v>2.625</v>
      </c>
      <c r="M18" s="73"/>
      <c r="N18" s="73"/>
      <c r="O18" s="73">
        <v>10.5</v>
      </c>
      <c r="P18" s="55">
        <f t="shared" si="2"/>
        <v>0</v>
      </c>
      <c r="Q18" s="73"/>
      <c r="R18" s="108"/>
      <c r="S18" s="55">
        <f t="shared" si="3"/>
        <v>11</v>
      </c>
      <c r="T18" s="73">
        <v>11</v>
      </c>
      <c r="U18" s="57">
        <f t="shared" si="4"/>
        <v>2.76</v>
      </c>
      <c r="V18" s="58"/>
      <c r="W18" s="124"/>
      <c r="X18" s="55">
        <f t="shared" si="5"/>
        <v>5.125</v>
      </c>
      <c r="Y18" s="113"/>
      <c r="Z18" s="109">
        <v>10.5</v>
      </c>
      <c r="AA18" s="73"/>
      <c r="AB18" s="108">
        <v>10</v>
      </c>
      <c r="AC18" s="55">
        <f t="shared" si="6"/>
        <v>2.625</v>
      </c>
      <c r="AD18" s="73"/>
      <c r="AE18" s="73">
        <v>10.5</v>
      </c>
      <c r="AF18" s="73"/>
      <c r="AG18" s="55">
        <f t="shared" si="7"/>
        <v>10.666666666666666</v>
      </c>
      <c r="AH18" s="73">
        <v>9</v>
      </c>
      <c r="AI18" s="73">
        <v>11.5</v>
      </c>
      <c r="AJ18" s="55">
        <f t="shared" si="8"/>
        <v>13</v>
      </c>
      <c r="AK18" s="73">
        <v>13</v>
      </c>
      <c r="AL18" s="57">
        <f t="shared" si="9"/>
        <v>6.03125</v>
      </c>
      <c r="AN18" s="59">
        <f t="shared" si="10"/>
        <v>4.3956249999999999</v>
      </c>
      <c r="AO18" s="60" t="str">
        <f t="shared" si="11"/>
        <v>Ajourné(e)</v>
      </c>
    </row>
    <row r="19" spans="1:41" ht="15.75">
      <c r="A19" s="18">
        <v>10</v>
      </c>
      <c r="B19" s="19" t="s">
        <v>78</v>
      </c>
      <c r="C19" s="20" t="s">
        <v>79</v>
      </c>
      <c r="D19" s="21" t="s">
        <v>80</v>
      </c>
      <c r="E19" s="30" t="s">
        <v>373</v>
      </c>
      <c r="F19" s="29" t="s">
        <v>354</v>
      </c>
      <c r="G19" s="55">
        <f t="shared" si="0"/>
        <v>8.4574999999999996</v>
      </c>
      <c r="H19" s="81"/>
      <c r="I19" s="81">
        <v>11.33</v>
      </c>
      <c r="J19" s="81">
        <v>10</v>
      </c>
      <c r="K19" s="73">
        <v>12.5</v>
      </c>
      <c r="L19" s="55">
        <f t="shared" si="1"/>
        <v>10.33</v>
      </c>
      <c r="M19" s="73">
        <v>9.66</v>
      </c>
      <c r="N19" s="73">
        <v>10</v>
      </c>
      <c r="O19" s="73">
        <v>12</v>
      </c>
      <c r="P19" s="55">
        <f t="shared" si="2"/>
        <v>0</v>
      </c>
      <c r="Q19" s="73"/>
      <c r="R19" s="108"/>
      <c r="S19" s="55">
        <f t="shared" si="3"/>
        <v>11.63</v>
      </c>
      <c r="T19" s="73">
        <v>11.63</v>
      </c>
      <c r="U19" s="57">
        <f t="shared" si="4"/>
        <v>7.5381249999999991</v>
      </c>
      <c r="V19" s="58"/>
      <c r="W19" s="124"/>
      <c r="X19" s="55">
        <f t="shared" si="5"/>
        <v>8.4774999999999991</v>
      </c>
      <c r="Y19" s="113">
        <v>8.75</v>
      </c>
      <c r="Z19" s="109">
        <v>7</v>
      </c>
      <c r="AA19" s="73">
        <v>8</v>
      </c>
      <c r="AB19" s="108">
        <v>10.16</v>
      </c>
      <c r="AC19" s="55">
        <f t="shared" si="6"/>
        <v>11.875</v>
      </c>
      <c r="AD19" s="73">
        <v>12.5</v>
      </c>
      <c r="AE19" s="73">
        <v>10</v>
      </c>
      <c r="AF19" s="73">
        <v>12.5</v>
      </c>
      <c r="AG19" s="55">
        <f t="shared" si="7"/>
        <v>11</v>
      </c>
      <c r="AH19" s="73">
        <v>13</v>
      </c>
      <c r="AI19" s="73">
        <v>10</v>
      </c>
      <c r="AJ19" s="55">
        <f t="shared" si="8"/>
        <v>11.75</v>
      </c>
      <c r="AK19" s="73">
        <v>11.75</v>
      </c>
      <c r="AL19" s="57">
        <f t="shared" si="9"/>
        <v>10.004375</v>
      </c>
      <c r="AN19" s="59">
        <f t="shared" si="10"/>
        <v>8.7712499999999984</v>
      </c>
      <c r="AO19" s="60" t="str">
        <f t="shared" si="11"/>
        <v>Ajourné(e)</v>
      </c>
    </row>
    <row r="20" spans="1:41" ht="15.75">
      <c r="A20" s="18">
        <v>11</v>
      </c>
      <c r="B20" s="22" t="s">
        <v>84</v>
      </c>
      <c r="C20" s="23" t="s">
        <v>82</v>
      </c>
      <c r="D20" s="21" t="s">
        <v>85</v>
      </c>
      <c r="E20" s="31">
        <v>34592</v>
      </c>
      <c r="F20" s="21" t="s">
        <v>354</v>
      </c>
      <c r="G20" s="55">
        <f t="shared" si="0"/>
        <v>2.6875</v>
      </c>
      <c r="H20" s="74"/>
      <c r="I20" s="74">
        <v>10.75</v>
      </c>
      <c r="J20" s="74"/>
      <c r="K20" s="74"/>
      <c r="L20" s="55">
        <f t="shared" si="1"/>
        <v>6.125</v>
      </c>
      <c r="M20" s="61"/>
      <c r="N20" s="61">
        <v>12</v>
      </c>
      <c r="O20" s="61">
        <v>12.5</v>
      </c>
      <c r="P20" s="55">
        <f t="shared" si="2"/>
        <v>10</v>
      </c>
      <c r="Q20" s="61">
        <v>9.5</v>
      </c>
      <c r="R20" s="61">
        <v>10.25</v>
      </c>
      <c r="S20" s="55">
        <f t="shared" si="3"/>
        <v>12.5</v>
      </c>
      <c r="T20" s="56">
        <v>12.5</v>
      </c>
      <c r="U20" s="57">
        <f t="shared" si="4"/>
        <v>5.53125</v>
      </c>
      <c r="V20" s="58">
        <v>11</v>
      </c>
      <c r="W20" s="96"/>
      <c r="X20" s="55">
        <f t="shared" si="5"/>
        <v>7.9375</v>
      </c>
      <c r="Y20" s="61">
        <v>10.5</v>
      </c>
      <c r="Z20" s="61">
        <v>10.25</v>
      </c>
      <c r="AA20" s="61"/>
      <c r="AB20" s="61">
        <v>11</v>
      </c>
      <c r="AC20" s="55">
        <f t="shared" si="6"/>
        <v>10.125</v>
      </c>
      <c r="AD20" s="61">
        <v>8</v>
      </c>
      <c r="AE20" s="61">
        <v>10</v>
      </c>
      <c r="AF20" s="61">
        <v>14.5</v>
      </c>
      <c r="AG20" s="55">
        <f t="shared" si="7"/>
        <v>10</v>
      </c>
      <c r="AH20" s="61">
        <v>6</v>
      </c>
      <c r="AI20" s="61">
        <v>12</v>
      </c>
      <c r="AJ20" s="55">
        <f t="shared" si="8"/>
        <v>11.5</v>
      </c>
      <c r="AK20" s="56">
        <v>11.5</v>
      </c>
      <c r="AL20" s="57">
        <f t="shared" si="9"/>
        <v>9.09375</v>
      </c>
      <c r="AM20" s="93"/>
      <c r="AN20" s="59">
        <f t="shared" si="10"/>
        <v>7.3125</v>
      </c>
      <c r="AO20" s="60" t="str">
        <f t="shared" si="11"/>
        <v>Ajourné(e)</v>
      </c>
    </row>
    <row r="21" spans="1:41" ht="15.75">
      <c r="A21" s="18">
        <v>12</v>
      </c>
      <c r="B21" s="19" t="s">
        <v>89</v>
      </c>
      <c r="C21" s="20" t="s">
        <v>90</v>
      </c>
      <c r="D21" s="21" t="s">
        <v>91</v>
      </c>
      <c r="E21" s="30" t="s">
        <v>376</v>
      </c>
      <c r="F21" s="29" t="s">
        <v>377</v>
      </c>
      <c r="G21" s="55">
        <f t="shared" si="0"/>
        <v>2.5425</v>
      </c>
      <c r="H21" s="81"/>
      <c r="I21" s="81"/>
      <c r="J21" s="81"/>
      <c r="K21" s="73">
        <v>10.17</v>
      </c>
      <c r="L21" s="55">
        <f t="shared" si="1"/>
        <v>2.8325</v>
      </c>
      <c r="M21" s="73"/>
      <c r="N21" s="73">
        <v>11.33</v>
      </c>
      <c r="O21" s="73"/>
      <c r="P21" s="55">
        <f t="shared" si="2"/>
        <v>3.6666666666666665</v>
      </c>
      <c r="Q21" s="73">
        <v>11</v>
      </c>
      <c r="R21" s="108"/>
      <c r="S21" s="55">
        <f t="shared" si="3"/>
        <v>13.25</v>
      </c>
      <c r="T21" s="73">
        <v>13.25</v>
      </c>
      <c r="U21" s="57">
        <f t="shared" si="4"/>
        <v>3.4950000000000001</v>
      </c>
      <c r="V21" s="58"/>
      <c r="W21" s="124"/>
      <c r="X21" s="55">
        <f t="shared" si="5"/>
        <v>10.39625</v>
      </c>
      <c r="Y21" s="113">
        <v>11.5</v>
      </c>
      <c r="Z21" s="109">
        <v>12</v>
      </c>
      <c r="AA21" s="73">
        <v>11</v>
      </c>
      <c r="AB21" s="108">
        <v>7.085</v>
      </c>
      <c r="AC21" s="55">
        <f t="shared" si="6"/>
        <v>2.7925</v>
      </c>
      <c r="AD21" s="73"/>
      <c r="AE21" s="73">
        <v>11.17</v>
      </c>
      <c r="AF21" s="73"/>
      <c r="AG21" s="55">
        <f t="shared" si="7"/>
        <v>10</v>
      </c>
      <c r="AH21" s="73">
        <v>6</v>
      </c>
      <c r="AI21" s="73">
        <v>12</v>
      </c>
      <c r="AJ21" s="55">
        <f t="shared" si="8"/>
        <v>11.5</v>
      </c>
      <c r="AK21" s="73">
        <v>11.5</v>
      </c>
      <c r="AL21" s="57">
        <f t="shared" si="9"/>
        <v>8.49</v>
      </c>
      <c r="AN21" s="59">
        <f t="shared" si="10"/>
        <v>5.9924999999999997</v>
      </c>
      <c r="AO21" s="60" t="str">
        <f t="shared" si="11"/>
        <v>Ajourné(e)</v>
      </c>
    </row>
    <row r="22" spans="1:41" ht="15.75">
      <c r="A22" s="18">
        <v>13</v>
      </c>
      <c r="B22" s="19" t="s">
        <v>92</v>
      </c>
      <c r="C22" s="20" t="s">
        <v>93</v>
      </c>
      <c r="D22" s="21" t="s">
        <v>94</v>
      </c>
      <c r="E22" s="30" t="s">
        <v>378</v>
      </c>
      <c r="F22" s="29" t="s">
        <v>369</v>
      </c>
      <c r="G22" s="55">
        <f t="shared" si="0"/>
        <v>8.02</v>
      </c>
      <c r="H22" s="81">
        <v>10.5</v>
      </c>
      <c r="I22" s="81">
        <v>10.25</v>
      </c>
      <c r="J22" s="81">
        <v>11.33</v>
      </c>
      <c r="K22" s="73"/>
      <c r="L22" s="55">
        <f t="shared" si="1"/>
        <v>5.4375</v>
      </c>
      <c r="M22" s="73"/>
      <c r="N22" s="73">
        <v>11.75</v>
      </c>
      <c r="O22" s="73">
        <v>10</v>
      </c>
      <c r="P22" s="55">
        <f t="shared" si="2"/>
        <v>10.291666666666666</v>
      </c>
      <c r="Q22" s="73">
        <v>9</v>
      </c>
      <c r="R22" s="108">
        <v>10.9375</v>
      </c>
      <c r="S22" s="55">
        <f t="shared" si="3"/>
        <v>11.5</v>
      </c>
      <c r="T22" s="73">
        <v>11.5</v>
      </c>
      <c r="U22" s="57">
        <f t="shared" si="4"/>
        <v>8.0178124999999998</v>
      </c>
      <c r="V22" s="58"/>
      <c r="W22" s="124"/>
      <c r="X22" s="55">
        <f t="shared" si="5"/>
        <v>10.4475</v>
      </c>
      <c r="Y22" s="113">
        <v>9</v>
      </c>
      <c r="Z22" s="109">
        <v>13</v>
      </c>
      <c r="AA22" s="73">
        <v>9</v>
      </c>
      <c r="AB22" s="108">
        <v>10.79</v>
      </c>
      <c r="AC22" s="55">
        <f t="shared" si="6"/>
        <v>8.9375</v>
      </c>
      <c r="AD22" s="73">
        <v>8</v>
      </c>
      <c r="AE22" s="73">
        <v>11.75</v>
      </c>
      <c r="AF22" s="73">
        <v>8</v>
      </c>
      <c r="AG22" s="55">
        <f t="shared" si="7"/>
        <v>9.6666666666666661</v>
      </c>
      <c r="AH22" s="73">
        <v>9</v>
      </c>
      <c r="AI22" s="73">
        <v>10</v>
      </c>
      <c r="AJ22" s="55">
        <f t="shared" si="8"/>
        <v>13</v>
      </c>
      <c r="AK22" s="73">
        <v>13</v>
      </c>
      <c r="AL22" s="57">
        <f t="shared" si="9"/>
        <v>10.083124999999999</v>
      </c>
      <c r="AN22" s="59">
        <f t="shared" si="10"/>
        <v>9.0504687500000003</v>
      </c>
      <c r="AO22" s="60" t="str">
        <f t="shared" si="11"/>
        <v>Ajourné(e)</v>
      </c>
    </row>
    <row r="23" spans="1:41" ht="15.75">
      <c r="A23" s="18">
        <v>14</v>
      </c>
      <c r="B23" s="19" t="s">
        <v>98</v>
      </c>
      <c r="C23" s="20" t="s">
        <v>99</v>
      </c>
      <c r="D23" s="21" t="s">
        <v>100</v>
      </c>
      <c r="E23" s="30" t="s">
        <v>381</v>
      </c>
      <c r="F23" s="29" t="s">
        <v>382</v>
      </c>
      <c r="G23" s="55">
        <f t="shared" si="0"/>
        <v>9.2100000000000009</v>
      </c>
      <c r="H23" s="81"/>
      <c r="I23" s="81">
        <v>13.17</v>
      </c>
      <c r="J23" s="81">
        <v>10.5</v>
      </c>
      <c r="K23" s="73">
        <v>13.17</v>
      </c>
      <c r="L23" s="55">
        <f t="shared" si="1"/>
        <v>11.4175</v>
      </c>
      <c r="M23" s="73">
        <v>12.5</v>
      </c>
      <c r="N23" s="73">
        <v>10.67</v>
      </c>
      <c r="O23" s="73">
        <v>10</v>
      </c>
      <c r="P23" s="55">
        <f t="shared" si="2"/>
        <v>11.111666666666666</v>
      </c>
      <c r="Q23" s="73">
        <v>12</v>
      </c>
      <c r="R23" s="108">
        <v>10.6675</v>
      </c>
      <c r="S23" s="55">
        <f t="shared" si="3"/>
        <v>12</v>
      </c>
      <c r="T23" s="73">
        <v>12</v>
      </c>
      <c r="U23" s="57">
        <f t="shared" si="4"/>
        <v>10.2928125</v>
      </c>
      <c r="V23" s="58"/>
      <c r="W23" s="124"/>
      <c r="X23" s="55">
        <f t="shared" si="5"/>
        <v>6</v>
      </c>
      <c r="Y23" s="113"/>
      <c r="Z23" s="109">
        <v>12</v>
      </c>
      <c r="AA23" s="73">
        <v>12</v>
      </c>
      <c r="AB23" s="108"/>
      <c r="AC23" s="55">
        <f t="shared" si="6"/>
        <v>3.0825</v>
      </c>
      <c r="AD23" s="73"/>
      <c r="AE23" s="73">
        <v>12.33</v>
      </c>
      <c r="AF23" s="73"/>
      <c r="AG23" s="55">
        <f t="shared" si="7"/>
        <v>10.666666666666666</v>
      </c>
      <c r="AH23" s="73">
        <v>12</v>
      </c>
      <c r="AI23" s="73">
        <v>10</v>
      </c>
      <c r="AJ23" s="55">
        <f t="shared" si="8"/>
        <v>14.25</v>
      </c>
      <c r="AK23" s="73">
        <v>14.25</v>
      </c>
      <c r="AL23" s="57">
        <f t="shared" si="9"/>
        <v>6.6612499999999999</v>
      </c>
      <c r="AN23" s="59">
        <f t="shared" si="10"/>
        <v>8.4770312499999996</v>
      </c>
      <c r="AO23" s="60" t="str">
        <f t="shared" si="11"/>
        <v>Ajourné(e)</v>
      </c>
    </row>
    <row r="24" spans="1:41" ht="15.75">
      <c r="A24" s="18">
        <v>15</v>
      </c>
      <c r="B24" s="22" t="s">
        <v>101</v>
      </c>
      <c r="C24" s="23" t="s">
        <v>102</v>
      </c>
      <c r="D24" s="21" t="s">
        <v>103</v>
      </c>
      <c r="E24" s="31">
        <v>33853</v>
      </c>
      <c r="F24" s="21" t="s">
        <v>476</v>
      </c>
      <c r="G24" s="55">
        <f t="shared" si="0"/>
        <v>5.25</v>
      </c>
      <c r="H24" s="74"/>
      <c r="I24" s="74">
        <v>10.5</v>
      </c>
      <c r="J24" s="74"/>
      <c r="K24" s="74">
        <v>10.5</v>
      </c>
      <c r="L24" s="55">
        <f t="shared" si="1"/>
        <v>10.5</v>
      </c>
      <c r="M24" s="61">
        <v>6.5</v>
      </c>
      <c r="N24" s="61">
        <v>14</v>
      </c>
      <c r="O24" s="61">
        <v>15</v>
      </c>
      <c r="P24" s="55">
        <f t="shared" si="2"/>
        <v>6.666666666666667</v>
      </c>
      <c r="Q24" s="61"/>
      <c r="R24" s="61">
        <v>10</v>
      </c>
      <c r="S24" s="55">
        <f t="shared" si="3"/>
        <v>11</v>
      </c>
      <c r="T24" s="56">
        <v>11</v>
      </c>
      <c r="U24" s="57">
        <f t="shared" si="4"/>
        <v>7.1875</v>
      </c>
      <c r="V24" s="58">
        <v>16</v>
      </c>
      <c r="W24" s="96"/>
      <c r="X24" s="55">
        <f t="shared" si="5"/>
        <v>8.9375</v>
      </c>
      <c r="Y24" s="61"/>
      <c r="Z24" s="61">
        <v>11.5</v>
      </c>
      <c r="AA24" s="61">
        <v>12</v>
      </c>
      <c r="AB24" s="61">
        <v>12.25</v>
      </c>
      <c r="AC24" s="55">
        <f t="shared" si="6"/>
        <v>11.125</v>
      </c>
      <c r="AD24" s="61">
        <v>11.25</v>
      </c>
      <c r="AE24" s="61">
        <v>9</v>
      </c>
      <c r="AF24" s="61">
        <v>13</v>
      </c>
      <c r="AG24" s="55">
        <f t="shared" si="7"/>
        <v>8.6666666666666661</v>
      </c>
      <c r="AH24" s="61"/>
      <c r="AI24" s="61">
        <v>13</v>
      </c>
      <c r="AJ24" s="55">
        <f t="shared" si="8"/>
        <v>11</v>
      </c>
      <c r="AK24" s="56">
        <v>11</v>
      </c>
      <c r="AL24" s="57">
        <f t="shared" si="9"/>
        <v>9.5625</v>
      </c>
      <c r="AM24" s="93"/>
      <c r="AN24" s="59">
        <f t="shared" si="10"/>
        <v>8.375</v>
      </c>
      <c r="AO24" s="60" t="str">
        <f t="shared" si="11"/>
        <v>Ajourné(e)</v>
      </c>
    </row>
    <row r="25" spans="1:41" ht="15.75">
      <c r="A25" s="18">
        <v>16</v>
      </c>
      <c r="B25" s="22" t="s">
        <v>104</v>
      </c>
      <c r="C25" s="23" t="s">
        <v>105</v>
      </c>
      <c r="D25" s="21" t="s">
        <v>106</v>
      </c>
      <c r="E25" s="31">
        <v>34392</v>
      </c>
      <c r="F25" s="21" t="s">
        <v>389</v>
      </c>
      <c r="G25" s="55">
        <f t="shared" si="0"/>
        <v>5.0625</v>
      </c>
      <c r="H25" s="74"/>
      <c r="I25" s="74">
        <v>10</v>
      </c>
      <c r="J25" s="74"/>
      <c r="K25" s="74">
        <v>10.25</v>
      </c>
      <c r="L25" s="55">
        <f t="shared" si="1"/>
        <v>3.25</v>
      </c>
      <c r="M25" s="61"/>
      <c r="N25" s="61"/>
      <c r="O25" s="61">
        <v>13</v>
      </c>
      <c r="P25" s="55">
        <f t="shared" si="2"/>
        <v>0</v>
      </c>
      <c r="Q25" s="61"/>
      <c r="R25" s="61"/>
      <c r="S25" s="55">
        <f t="shared" si="3"/>
        <v>0</v>
      </c>
      <c r="T25" s="56"/>
      <c r="U25" s="57">
        <f t="shared" si="4"/>
        <v>3.34375</v>
      </c>
      <c r="V25" s="58">
        <v>11</v>
      </c>
      <c r="W25" s="96"/>
      <c r="X25" s="55">
        <f t="shared" si="5"/>
        <v>10.032500000000001</v>
      </c>
      <c r="Y25" s="61">
        <v>8.25</v>
      </c>
      <c r="Z25" s="61">
        <v>10.5</v>
      </c>
      <c r="AA25" s="61">
        <v>9.1300000000000008</v>
      </c>
      <c r="AB25" s="61">
        <v>12.25</v>
      </c>
      <c r="AC25" s="55">
        <f t="shared" si="6"/>
        <v>3.375</v>
      </c>
      <c r="AD25" s="61"/>
      <c r="AE25" s="61"/>
      <c r="AF25" s="61">
        <v>13.5</v>
      </c>
      <c r="AG25" s="55">
        <f t="shared" si="7"/>
        <v>6.666666666666667</v>
      </c>
      <c r="AH25" s="61"/>
      <c r="AI25" s="61">
        <v>10</v>
      </c>
      <c r="AJ25" s="55">
        <f t="shared" si="8"/>
        <v>10.5</v>
      </c>
      <c r="AK25" s="56">
        <v>10.5</v>
      </c>
      <c r="AL25" s="57">
        <f t="shared" si="9"/>
        <v>7.7662500000000003</v>
      </c>
      <c r="AM25" s="93"/>
      <c r="AN25" s="59">
        <f t="shared" si="10"/>
        <v>5.5549999999999997</v>
      </c>
      <c r="AO25" s="60" t="str">
        <f t="shared" si="11"/>
        <v>Ajourné(e)</v>
      </c>
    </row>
    <row r="26" spans="1:41" ht="15.75">
      <c r="A26" s="18">
        <v>17</v>
      </c>
      <c r="B26" s="19" t="s">
        <v>107</v>
      </c>
      <c r="C26" s="20" t="s">
        <v>108</v>
      </c>
      <c r="D26" s="21" t="s">
        <v>109</v>
      </c>
      <c r="E26" s="30" t="s">
        <v>383</v>
      </c>
      <c r="F26" s="29" t="s">
        <v>384</v>
      </c>
      <c r="G26" s="55">
        <f t="shared" ref="G26:G45" si="12">(H26+I26+J26+K26)/4</f>
        <v>2.7925</v>
      </c>
      <c r="H26" s="81"/>
      <c r="I26" s="81"/>
      <c r="J26" s="81">
        <v>11.17</v>
      </c>
      <c r="K26" s="73"/>
      <c r="L26" s="55">
        <f t="shared" ref="L26:L45" si="13">((M26*2)+N26+O26)/4</f>
        <v>3.5</v>
      </c>
      <c r="M26" s="73"/>
      <c r="N26" s="73"/>
      <c r="O26" s="73">
        <v>14</v>
      </c>
      <c r="P26" s="55">
        <f t="shared" ref="P26:P45" si="14">(Q26+(R26*2))/3</f>
        <v>11.083333333333334</v>
      </c>
      <c r="Q26" s="73">
        <v>11.5</v>
      </c>
      <c r="R26" s="108">
        <v>10.875</v>
      </c>
      <c r="S26" s="55">
        <f t="shared" ref="S26:S45" si="15">T26</f>
        <v>11.63</v>
      </c>
      <c r="T26" s="73">
        <v>11.63</v>
      </c>
      <c r="U26" s="57">
        <f t="shared" ref="U26:U45" si="16">((G26*8)+(L26*4)+(P26*3)+(S26*1))/16</f>
        <v>5.0762499999999999</v>
      </c>
      <c r="V26" s="58"/>
      <c r="W26" s="124"/>
      <c r="X26" s="55">
        <f t="shared" ref="X26:X45" si="17">(Y26+Z26+AA26+AB26)/4</f>
        <v>10.16625</v>
      </c>
      <c r="Y26" s="113">
        <v>7.5</v>
      </c>
      <c r="Z26" s="109">
        <v>10</v>
      </c>
      <c r="AA26" s="73">
        <v>11.5</v>
      </c>
      <c r="AB26" s="108">
        <v>11.664999999999999</v>
      </c>
      <c r="AC26" s="55">
        <f t="shared" ref="AC26:AC45" si="18">((AD26*2)+AE26+AF26)/4</f>
        <v>8.27</v>
      </c>
      <c r="AD26" s="73">
        <v>8.5</v>
      </c>
      <c r="AE26" s="73">
        <v>7.58</v>
      </c>
      <c r="AF26" s="73">
        <v>8.5</v>
      </c>
      <c r="AG26" s="55">
        <f t="shared" ref="AG26:AG45" si="19">(AH26+(AI26*2))/3</f>
        <v>12.666666666666666</v>
      </c>
      <c r="AH26" s="73">
        <v>12.5</v>
      </c>
      <c r="AI26" s="73">
        <v>12.75</v>
      </c>
      <c r="AJ26" s="55">
        <f t="shared" ref="AJ26:AJ45" si="20">AK26</f>
        <v>12.38</v>
      </c>
      <c r="AK26" s="73">
        <v>12.38</v>
      </c>
      <c r="AL26" s="57">
        <f t="shared" ref="AL26:AL45" si="21">((X26*8)+(AC26*4)+(AG26*3)+(AJ26*1))/16</f>
        <v>10.299375</v>
      </c>
      <c r="AN26" s="59">
        <f t="shared" ref="AN26:AN45" si="22">(U26+AL26)/2</f>
        <v>7.6878124999999997</v>
      </c>
      <c r="AO26" s="60" t="str">
        <f t="shared" ref="AO26:AO45" si="23">IF(AN26&gt;9.99,"Admis(e)","Ajourné(e)")</f>
        <v>Ajourné(e)</v>
      </c>
    </row>
    <row r="27" spans="1:41" ht="15.75">
      <c r="A27" s="18">
        <v>18</v>
      </c>
      <c r="B27" s="19" t="s">
        <v>110</v>
      </c>
      <c r="C27" s="20" t="s">
        <v>111</v>
      </c>
      <c r="D27" s="21" t="s">
        <v>94</v>
      </c>
      <c r="E27" s="30" t="s">
        <v>385</v>
      </c>
      <c r="F27" s="29" t="s">
        <v>354</v>
      </c>
      <c r="G27" s="55">
        <f t="shared" si="12"/>
        <v>6</v>
      </c>
      <c r="H27" s="81"/>
      <c r="I27" s="81">
        <v>10</v>
      </c>
      <c r="J27" s="81"/>
      <c r="K27" s="73">
        <v>14</v>
      </c>
      <c r="L27" s="55">
        <f t="shared" si="13"/>
        <v>5</v>
      </c>
      <c r="M27" s="73"/>
      <c r="N27" s="73">
        <v>10</v>
      </c>
      <c r="O27" s="73">
        <v>10</v>
      </c>
      <c r="P27" s="55">
        <f t="shared" si="14"/>
        <v>13</v>
      </c>
      <c r="Q27" s="73">
        <v>16.5</v>
      </c>
      <c r="R27" s="108">
        <v>11.25</v>
      </c>
      <c r="S27" s="55">
        <f t="shared" si="15"/>
        <v>11</v>
      </c>
      <c r="T27" s="73">
        <v>11</v>
      </c>
      <c r="U27" s="57">
        <f t="shared" si="16"/>
        <v>7.375</v>
      </c>
      <c r="V27" s="58"/>
      <c r="W27" s="124"/>
      <c r="X27" s="55">
        <f t="shared" si="17"/>
        <v>10.7075</v>
      </c>
      <c r="Y27" s="113">
        <v>11.33</v>
      </c>
      <c r="Z27" s="109">
        <v>10</v>
      </c>
      <c r="AA27" s="73">
        <v>16.5</v>
      </c>
      <c r="AB27" s="108">
        <v>5</v>
      </c>
      <c r="AC27" s="55">
        <f t="shared" si="18"/>
        <v>11.870000000000001</v>
      </c>
      <c r="AD27" s="73">
        <v>11.66</v>
      </c>
      <c r="AE27" s="73">
        <v>12.5</v>
      </c>
      <c r="AF27" s="73">
        <v>11.66</v>
      </c>
      <c r="AG27" s="55">
        <f t="shared" si="19"/>
        <v>10.166666666666666</v>
      </c>
      <c r="AH27" s="73">
        <v>6.5</v>
      </c>
      <c r="AI27" s="73">
        <v>12</v>
      </c>
      <c r="AJ27" s="55">
        <f t="shared" si="20"/>
        <v>10.5</v>
      </c>
      <c r="AK27" s="73">
        <v>10.5</v>
      </c>
      <c r="AL27" s="57">
        <f t="shared" si="21"/>
        <v>10.883749999999999</v>
      </c>
      <c r="AN27" s="59">
        <f t="shared" si="22"/>
        <v>9.1293749999999996</v>
      </c>
      <c r="AO27" s="60" t="str">
        <f t="shared" si="23"/>
        <v>Ajourné(e)</v>
      </c>
    </row>
    <row r="28" spans="1:41" ht="15.75">
      <c r="A28" s="18">
        <v>19</v>
      </c>
      <c r="B28" s="19" t="s">
        <v>119</v>
      </c>
      <c r="C28" s="20" t="s">
        <v>120</v>
      </c>
      <c r="D28" s="21" t="s">
        <v>121</v>
      </c>
      <c r="E28" s="30" t="s">
        <v>388</v>
      </c>
      <c r="F28" s="29" t="s">
        <v>389</v>
      </c>
      <c r="G28" s="55">
        <f t="shared" si="12"/>
        <v>3.375</v>
      </c>
      <c r="H28" s="81"/>
      <c r="I28" s="81"/>
      <c r="J28" s="81">
        <v>13.5</v>
      </c>
      <c r="K28" s="73"/>
      <c r="L28" s="55">
        <f t="shared" si="13"/>
        <v>3.625</v>
      </c>
      <c r="M28" s="73"/>
      <c r="N28" s="73"/>
      <c r="O28" s="73">
        <v>14.5</v>
      </c>
      <c r="P28" s="55">
        <f t="shared" si="14"/>
        <v>0</v>
      </c>
      <c r="Q28" s="73"/>
      <c r="R28" s="108"/>
      <c r="S28" s="55">
        <f t="shared" si="15"/>
        <v>13.75</v>
      </c>
      <c r="T28" s="73">
        <v>13.75</v>
      </c>
      <c r="U28" s="57">
        <f t="shared" si="16"/>
        <v>3.453125</v>
      </c>
      <c r="V28" s="58"/>
      <c r="W28" s="124"/>
      <c r="X28" s="55">
        <f t="shared" si="17"/>
        <v>10.748749999999999</v>
      </c>
      <c r="Y28" s="113">
        <v>9.33</v>
      </c>
      <c r="Z28" s="109">
        <v>12</v>
      </c>
      <c r="AA28" s="73">
        <v>9.33</v>
      </c>
      <c r="AB28" s="108">
        <v>12.335000000000001</v>
      </c>
      <c r="AC28" s="55">
        <f t="shared" si="18"/>
        <v>9.5425000000000004</v>
      </c>
      <c r="AD28" s="73">
        <v>8</v>
      </c>
      <c r="AE28" s="73">
        <v>14.17</v>
      </c>
      <c r="AF28" s="73">
        <v>8</v>
      </c>
      <c r="AG28" s="55">
        <f t="shared" si="19"/>
        <v>11.166666666666666</v>
      </c>
      <c r="AH28" s="73">
        <v>9</v>
      </c>
      <c r="AI28" s="73">
        <v>12.25</v>
      </c>
      <c r="AJ28" s="55">
        <f t="shared" si="20"/>
        <v>9.1300000000000008</v>
      </c>
      <c r="AK28" s="73">
        <v>9.1300000000000008</v>
      </c>
      <c r="AL28" s="57">
        <f t="shared" si="21"/>
        <v>10.424375</v>
      </c>
      <c r="AN28" s="59">
        <f t="shared" si="22"/>
        <v>6.9387499999999998</v>
      </c>
      <c r="AO28" s="60" t="str">
        <f t="shared" si="23"/>
        <v>Ajourné(e)</v>
      </c>
    </row>
    <row r="29" spans="1:41" ht="15.75">
      <c r="A29" s="18">
        <v>20</v>
      </c>
      <c r="B29" s="19" t="s">
        <v>130</v>
      </c>
      <c r="C29" s="20" t="s">
        <v>131</v>
      </c>
      <c r="D29" s="21" t="s">
        <v>132</v>
      </c>
      <c r="E29" s="30" t="s">
        <v>397</v>
      </c>
      <c r="F29" s="29" t="s">
        <v>352</v>
      </c>
      <c r="G29" s="55">
        <f t="shared" si="12"/>
        <v>5.6675000000000004</v>
      </c>
      <c r="H29" s="81"/>
      <c r="I29" s="81"/>
      <c r="J29" s="81">
        <v>11</v>
      </c>
      <c r="K29" s="73">
        <v>11.67</v>
      </c>
      <c r="L29" s="55">
        <f t="shared" si="13"/>
        <v>8.5</v>
      </c>
      <c r="M29" s="73">
        <v>10.5</v>
      </c>
      <c r="N29" s="73"/>
      <c r="O29" s="73">
        <v>13</v>
      </c>
      <c r="P29" s="55">
        <f t="shared" si="14"/>
        <v>0</v>
      </c>
      <c r="Q29" s="73"/>
      <c r="R29" s="106"/>
      <c r="S29" s="55">
        <f t="shared" si="15"/>
        <v>14.25</v>
      </c>
      <c r="T29" s="73">
        <v>14.25</v>
      </c>
      <c r="U29" s="57">
        <f t="shared" si="16"/>
        <v>5.8493750000000002</v>
      </c>
      <c r="V29" s="58"/>
      <c r="X29" s="55">
        <f t="shared" si="17"/>
        <v>8.9574999999999996</v>
      </c>
      <c r="Y29" s="113">
        <v>7</v>
      </c>
      <c r="Z29" s="109">
        <v>11</v>
      </c>
      <c r="AA29" s="73">
        <v>6.33</v>
      </c>
      <c r="AB29" s="108">
        <v>11.5</v>
      </c>
      <c r="AC29" s="55">
        <f t="shared" si="18"/>
        <v>12.125</v>
      </c>
      <c r="AD29" s="73">
        <v>13</v>
      </c>
      <c r="AE29" s="73">
        <v>9.5</v>
      </c>
      <c r="AF29" s="73">
        <v>13</v>
      </c>
      <c r="AG29" s="55">
        <f t="shared" si="19"/>
        <v>11.666666666666666</v>
      </c>
      <c r="AH29" s="73">
        <v>9</v>
      </c>
      <c r="AI29" s="73">
        <v>13</v>
      </c>
      <c r="AJ29" s="55">
        <f t="shared" si="20"/>
        <v>12.25</v>
      </c>
      <c r="AK29" s="73">
        <v>12.25</v>
      </c>
      <c r="AL29" s="57">
        <f t="shared" si="21"/>
        <v>10.463125</v>
      </c>
      <c r="AN29" s="59">
        <f t="shared" si="22"/>
        <v>8.15625</v>
      </c>
      <c r="AO29" s="60" t="str">
        <f t="shared" si="23"/>
        <v>Ajourné(e)</v>
      </c>
    </row>
    <row r="30" spans="1:41" ht="15.75">
      <c r="A30" s="18">
        <v>21</v>
      </c>
      <c r="B30" s="22" t="s">
        <v>133</v>
      </c>
      <c r="C30" s="23" t="s">
        <v>134</v>
      </c>
      <c r="D30" s="21" t="s">
        <v>135</v>
      </c>
      <c r="E30" s="31">
        <v>33467</v>
      </c>
      <c r="F30" s="21" t="s">
        <v>354</v>
      </c>
      <c r="G30" s="55">
        <f t="shared" si="12"/>
        <v>5.5250000000000004</v>
      </c>
      <c r="H30" s="120"/>
      <c r="I30" s="74"/>
      <c r="J30" s="74">
        <v>11.35</v>
      </c>
      <c r="K30" s="74">
        <v>10.75</v>
      </c>
      <c r="L30" s="55">
        <f t="shared" si="13"/>
        <v>10.75</v>
      </c>
      <c r="M30" s="61">
        <v>9.5</v>
      </c>
      <c r="N30" s="61">
        <v>14</v>
      </c>
      <c r="O30" s="61">
        <v>10</v>
      </c>
      <c r="P30" s="55">
        <f t="shared" si="14"/>
        <v>0</v>
      </c>
      <c r="Q30" s="61"/>
      <c r="R30" s="121"/>
      <c r="S30" s="55">
        <f t="shared" si="15"/>
        <v>13.75</v>
      </c>
      <c r="T30" s="56">
        <v>13.75</v>
      </c>
      <c r="U30" s="57">
        <f t="shared" si="16"/>
        <v>6.3093750000000002</v>
      </c>
      <c r="V30" s="58">
        <v>16</v>
      </c>
      <c r="W30" s="123"/>
      <c r="X30" s="55">
        <f t="shared" si="17"/>
        <v>5.5</v>
      </c>
      <c r="Y30" s="61">
        <v>11</v>
      </c>
      <c r="Z30" s="61">
        <v>11</v>
      </c>
      <c r="AA30" s="61"/>
      <c r="AB30" s="61"/>
      <c r="AC30" s="55">
        <f t="shared" si="18"/>
        <v>11.5</v>
      </c>
      <c r="AD30" s="61">
        <v>9.5</v>
      </c>
      <c r="AE30" s="61">
        <v>12</v>
      </c>
      <c r="AF30" s="61">
        <v>15</v>
      </c>
      <c r="AG30" s="55">
        <f t="shared" si="19"/>
        <v>0</v>
      </c>
      <c r="AH30" s="61"/>
      <c r="AI30" s="61"/>
      <c r="AJ30" s="55">
        <f t="shared" si="20"/>
        <v>12</v>
      </c>
      <c r="AK30" s="56">
        <v>12</v>
      </c>
      <c r="AL30" s="57">
        <f t="shared" si="21"/>
        <v>6.375</v>
      </c>
      <c r="AM30" s="93"/>
      <c r="AN30" s="59">
        <f t="shared" si="22"/>
        <v>6.3421874999999996</v>
      </c>
      <c r="AO30" s="60" t="str">
        <f t="shared" si="23"/>
        <v>Ajourné(e)</v>
      </c>
    </row>
    <row r="31" spans="1:41" ht="15.75">
      <c r="A31" s="18">
        <v>22</v>
      </c>
      <c r="B31" s="19" t="s">
        <v>138</v>
      </c>
      <c r="C31" s="20" t="s">
        <v>139</v>
      </c>
      <c r="D31" s="21" t="s">
        <v>140</v>
      </c>
      <c r="E31" s="30" t="s">
        <v>399</v>
      </c>
      <c r="F31" s="29" t="s">
        <v>400</v>
      </c>
      <c r="G31" s="55">
        <f t="shared" si="12"/>
        <v>7.5</v>
      </c>
      <c r="H31" s="81"/>
      <c r="I31" s="81">
        <v>10</v>
      </c>
      <c r="J31" s="81">
        <v>10</v>
      </c>
      <c r="K31" s="73">
        <v>10</v>
      </c>
      <c r="L31" s="55">
        <f t="shared" si="13"/>
        <v>8</v>
      </c>
      <c r="M31" s="73">
        <v>10</v>
      </c>
      <c r="N31" s="73"/>
      <c r="O31" s="73">
        <v>12</v>
      </c>
      <c r="P31" s="55">
        <f t="shared" si="14"/>
        <v>0</v>
      </c>
      <c r="Q31" s="73"/>
      <c r="R31" s="106"/>
      <c r="S31" s="55">
        <f t="shared" si="15"/>
        <v>12.5</v>
      </c>
      <c r="T31" s="73">
        <v>12.5</v>
      </c>
      <c r="U31" s="57">
        <f t="shared" si="16"/>
        <v>6.53125</v>
      </c>
      <c r="V31" s="58"/>
      <c r="X31" s="55">
        <f t="shared" si="17"/>
        <v>7.7174999999999994</v>
      </c>
      <c r="Y31" s="113">
        <v>10.83</v>
      </c>
      <c r="Z31" s="109">
        <v>10</v>
      </c>
      <c r="AA31" s="73"/>
      <c r="AB31" s="108">
        <v>10.039999999999999</v>
      </c>
      <c r="AC31" s="55">
        <f t="shared" si="18"/>
        <v>0</v>
      </c>
      <c r="AD31" s="73"/>
      <c r="AE31" s="73"/>
      <c r="AF31" s="73"/>
      <c r="AG31" s="55">
        <f t="shared" si="19"/>
        <v>8.6666666666666661</v>
      </c>
      <c r="AH31" s="73"/>
      <c r="AI31" s="73">
        <v>13</v>
      </c>
      <c r="AJ31" s="55">
        <f t="shared" si="20"/>
        <v>10.5</v>
      </c>
      <c r="AK31" s="73">
        <v>10.5</v>
      </c>
      <c r="AL31" s="57">
        <f t="shared" si="21"/>
        <v>6.14</v>
      </c>
      <c r="AN31" s="59">
        <f t="shared" si="22"/>
        <v>6.3356250000000003</v>
      </c>
      <c r="AO31" s="60" t="str">
        <f t="shared" si="23"/>
        <v>Ajourné(e)</v>
      </c>
    </row>
    <row r="32" spans="1:41" ht="15.75">
      <c r="A32" s="18">
        <v>23</v>
      </c>
      <c r="B32" s="19" t="s">
        <v>141</v>
      </c>
      <c r="C32" s="20" t="s">
        <v>142</v>
      </c>
      <c r="D32" s="21" t="s">
        <v>112</v>
      </c>
      <c r="E32" s="30" t="s">
        <v>401</v>
      </c>
      <c r="F32" s="29" t="s">
        <v>384</v>
      </c>
      <c r="G32" s="55">
        <f t="shared" si="12"/>
        <v>0</v>
      </c>
      <c r="H32" s="81"/>
      <c r="I32" s="81"/>
      <c r="J32" s="81"/>
      <c r="K32" s="73"/>
      <c r="L32" s="55">
        <f t="shared" si="13"/>
        <v>4.25</v>
      </c>
      <c r="M32" s="73"/>
      <c r="N32" s="73"/>
      <c r="O32" s="73">
        <v>17</v>
      </c>
      <c r="P32" s="55">
        <f t="shared" si="14"/>
        <v>11.833333333333334</v>
      </c>
      <c r="Q32" s="73">
        <v>14</v>
      </c>
      <c r="R32" s="106">
        <v>10.75</v>
      </c>
      <c r="S32" s="55">
        <f t="shared" si="15"/>
        <v>12.5</v>
      </c>
      <c r="T32" s="73">
        <v>12.5</v>
      </c>
      <c r="U32" s="57">
        <f t="shared" si="16"/>
        <v>4.0625</v>
      </c>
      <c r="V32" s="58"/>
      <c r="X32" s="55">
        <f t="shared" si="17"/>
        <v>9.5</v>
      </c>
      <c r="Y32" s="113">
        <v>5.5</v>
      </c>
      <c r="Z32" s="109">
        <v>8</v>
      </c>
      <c r="AA32" s="73">
        <v>14</v>
      </c>
      <c r="AB32" s="108">
        <v>10.5</v>
      </c>
      <c r="AC32" s="55">
        <f t="shared" si="18"/>
        <v>10.495000000000001</v>
      </c>
      <c r="AD32" s="73">
        <v>10.66</v>
      </c>
      <c r="AE32" s="73">
        <v>10</v>
      </c>
      <c r="AF32" s="73">
        <v>10.66</v>
      </c>
      <c r="AG32" s="55">
        <f t="shared" si="19"/>
        <v>10.833333333333334</v>
      </c>
      <c r="AH32" s="73">
        <v>10.5</v>
      </c>
      <c r="AI32" s="73">
        <v>11</v>
      </c>
      <c r="AJ32" s="55">
        <f t="shared" si="20"/>
        <v>11</v>
      </c>
      <c r="AK32" s="73">
        <v>11</v>
      </c>
      <c r="AL32" s="57">
        <f t="shared" si="21"/>
        <v>10.092500000000001</v>
      </c>
      <c r="AN32" s="59">
        <f t="shared" si="22"/>
        <v>7.0775000000000006</v>
      </c>
      <c r="AO32" s="60" t="str">
        <f t="shared" si="23"/>
        <v>Ajourné(e)</v>
      </c>
    </row>
    <row r="33" spans="1:41" ht="15.75">
      <c r="A33" s="18">
        <v>24</v>
      </c>
      <c r="B33" s="19" t="s">
        <v>143</v>
      </c>
      <c r="C33" s="20" t="s">
        <v>144</v>
      </c>
      <c r="D33" s="21" t="s">
        <v>39</v>
      </c>
      <c r="E33" s="30" t="s">
        <v>402</v>
      </c>
      <c r="F33" s="29" t="s">
        <v>403</v>
      </c>
      <c r="G33" s="55">
        <f t="shared" si="12"/>
        <v>5.2074999999999996</v>
      </c>
      <c r="H33" s="81"/>
      <c r="I33" s="81"/>
      <c r="J33" s="81">
        <v>10.5</v>
      </c>
      <c r="K33" s="73">
        <v>10.33</v>
      </c>
      <c r="L33" s="55">
        <f t="shared" si="13"/>
        <v>6.5824999999999996</v>
      </c>
      <c r="M33" s="73"/>
      <c r="N33" s="73">
        <v>12.33</v>
      </c>
      <c r="O33" s="73">
        <v>14</v>
      </c>
      <c r="P33" s="55">
        <f t="shared" si="14"/>
        <v>10.138333333333334</v>
      </c>
      <c r="Q33" s="73">
        <v>8.5</v>
      </c>
      <c r="R33" s="106">
        <v>10.9575</v>
      </c>
      <c r="S33" s="55">
        <f t="shared" si="15"/>
        <v>11.75</v>
      </c>
      <c r="T33" s="73">
        <v>11.75</v>
      </c>
      <c r="U33" s="57">
        <f t="shared" si="16"/>
        <v>6.8846875000000001</v>
      </c>
      <c r="V33" s="58"/>
      <c r="X33" s="55">
        <f t="shared" si="17"/>
        <v>9.2287499999999998</v>
      </c>
      <c r="Y33" s="113">
        <v>8.75</v>
      </c>
      <c r="Z33" s="109">
        <v>10</v>
      </c>
      <c r="AA33" s="73">
        <v>8.5</v>
      </c>
      <c r="AB33" s="108">
        <v>9.6649999999999991</v>
      </c>
      <c r="AC33" s="55">
        <f t="shared" si="18"/>
        <v>10.375</v>
      </c>
      <c r="AD33" s="73">
        <v>9</v>
      </c>
      <c r="AE33" s="73">
        <v>14.5</v>
      </c>
      <c r="AF33" s="73">
        <v>9</v>
      </c>
      <c r="AG33" s="55">
        <f t="shared" si="19"/>
        <v>10.166666666666666</v>
      </c>
      <c r="AH33" s="73">
        <v>12.5</v>
      </c>
      <c r="AI33" s="73">
        <v>9</v>
      </c>
      <c r="AJ33" s="55">
        <f t="shared" si="20"/>
        <v>14.38</v>
      </c>
      <c r="AK33" s="73">
        <v>14.38</v>
      </c>
      <c r="AL33" s="57">
        <f t="shared" si="21"/>
        <v>10.013124999999999</v>
      </c>
      <c r="AN33" s="59">
        <f t="shared" si="22"/>
        <v>8.4489062500000003</v>
      </c>
      <c r="AO33" s="60" t="str">
        <f t="shared" si="23"/>
        <v>Ajourné(e)</v>
      </c>
    </row>
    <row r="34" spans="1:41" ht="15.75">
      <c r="A34" s="18">
        <v>25</v>
      </c>
      <c r="B34" s="22" t="s">
        <v>145</v>
      </c>
      <c r="C34" s="23" t="s">
        <v>146</v>
      </c>
      <c r="D34" s="21" t="s">
        <v>147</v>
      </c>
      <c r="E34" s="31">
        <v>33459</v>
      </c>
      <c r="F34" s="21" t="s">
        <v>477</v>
      </c>
      <c r="G34" s="55">
        <f t="shared" si="12"/>
        <v>8.3450000000000006</v>
      </c>
      <c r="H34" s="74"/>
      <c r="I34" s="74">
        <v>10.75</v>
      </c>
      <c r="J34" s="74">
        <v>10</v>
      </c>
      <c r="K34" s="74">
        <v>12.63</v>
      </c>
      <c r="L34" s="55">
        <f t="shared" si="13"/>
        <v>10</v>
      </c>
      <c r="M34" s="61">
        <v>9.75</v>
      </c>
      <c r="N34" s="61">
        <v>10</v>
      </c>
      <c r="O34" s="61">
        <v>10.5</v>
      </c>
      <c r="P34" s="55">
        <f t="shared" si="14"/>
        <v>0</v>
      </c>
      <c r="Q34" s="61"/>
      <c r="R34" s="121"/>
      <c r="S34" s="55">
        <f t="shared" si="15"/>
        <v>10.5</v>
      </c>
      <c r="T34" s="56">
        <v>10.5</v>
      </c>
      <c r="U34" s="57">
        <f t="shared" si="16"/>
        <v>7.3287500000000003</v>
      </c>
      <c r="V34" s="58">
        <v>16</v>
      </c>
      <c r="W34" s="123"/>
      <c r="X34" s="55">
        <f t="shared" si="17"/>
        <v>10.375</v>
      </c>
      <c r="Y34" s="61">
        <v>9</v>
      </c>
      <c r="Z34" s="61">
        <v>11.75</v>
      </c>
      <c r="AA34" s="61">
        <v>12</v>
      </c>
      <c r="AB34" s="61">
        <v>8.75</v>
      </c>
      <c r="AC34" s="55">
        <f t="shared" si="18"/>
        <v>12</v>
      </c>
      <c r="AD34" s="61">
        <v>10.25</v>
      </c>
      <c r="AE34" s="61">
        <v>12</v>
      </c>
      <c r="AF34" s="61">
        <v>15.5</v>
      </c>
      <c r="AG34" s="55">
        <f t="shared" si="19"/>
        <v>6.166666666666667</v>
      </c>
      <c r="AH34" s="61">
        <v>4</v>
      </c>
      <c r="AI34" s="61">
        <v>7.25</v>
      </c>
      <c r="AJ34" s="55">
        <f t="shared" si="20"/>
        <v>15.5</v>
      </c>
      <c r="AK34" s="56">
        <v>15.5</v>
      </c>
      <c r="AL34" s="57">
        <f t="shared" si="21"/>
        <v>10.3125</v>
      </c>
      <c r="AM34" s="93"/>
      <c r="AN34" s="59">
        <f t="shared" si="22"/>
        <v>8.8206249999999997</v>
      </c>
      <c r="AO34" s="60" t="str">
        <f t="shared" si="23"/>
        <v>Ajourné(e)</v>
      </c>
    </row>
    <row r="35" spans="1:41" ht="15.75">
      <c r="A35" s="18">
        <v>26</v>
      </c>
      <c r="B35" s="19" t="s">
        <v>148</v>
      </c>
      <c r="C35" s="20" t="s">
        <v>149</v>
      </c>
      <c r="D35" s="21" t="s">
        <v>112</v>
      </c>
      <c r="E35" s="30" t="s">
        <v>404</v>
      </c>
      <c r="F35" s="29" t="s">
        <v>405</v>
      </c>
      <c r="G35" s="55">
        <f t="shared" si="12"/>
        <v>8.6649999999999991</v>
      </c>
      <c r="H35" s="81"/>
      <c r="I35" s="81">
        <v>11</v>
      </c>
      <c r="J35" s="81">
        <v>11.33</v>
      </c>
      <c r="K35" s="73">
        <v>12.33</v>
      </c>
      <c r="L35" s="55">
        <f t="shared" si="13"/>
        <v>7.5</v>
      </c>
      <c r="M35" s="73">
        <v>10</v>
      </c>
      <c r="N35" s="73"/>
      <c r="O35" s="73">
        <v>10</v>
      </c>
      <c r="P35" s="55">
        <f t="shared" si="14"/>
        <v>3.3333333333333335</v>
      </c>
      <c r="Q35" s="73">
        <v>10</v>
      </c>
      <c r="R35" s="106"/>
      <c r="S35" s="55">
        <f t="shared" si="15"/>
        <v>14.13</v>
      </c>
      <c r="T35" s="73">
        <v>14.13</v>
      </c>
      <c r="U35" s="57">
        <f t="shared" si="16"/>
        <v>7.7156249999999993</v>
      </c>
      <c r="V35" s="58"/>
      <c r="X35" s="55">
        <f t="shared" si="17"/>
        <v>5.25</v>
      </c>
      <c r="Y35" s="113"/>
      <c r="Z35" s="109">
        <v>11</v>
      </c>
      <c r="AA35" s="73">
        <v>10</v>
      </c>
      <c r="AB35" s="108"/>
      <c r="AC35" s="55">
        <f t="shared" si="18"/>
        <v>9.75</v>
      </c>
      <c r="AD35" s="73">
        <v>13</v>
      </c>
      <c r="AE35" s="73"/>
      <c r="AF35" s="73">
        <v>13</v>
      </c>
      <c r="AG35" s="55">
        <f t="shared" si="19"/>
        <v>7.333333333333333</v>
      </c>
      <c r="AH35" s="73"/>
      <c r="AI35" s="73">
        <v>11</v>
      </c>
      <c r="AJ35" s="55">
        <f t="shared" si="20"/>
        <v>12</v>
      </c>
      <c r="AK35" s="73">
        <v>12</v>
      </c>
      <c r="AL35" s="57">
        <f t="shared" si="21"/>
        <v>7.1875</v>
      </c>
      <c r="AN35" s="59">
        <f t="shared" si="22"/>
        <v>7.4515624999999996</v>
      </c>
      <c r="AO35" s="60" t="str">
        <f t="shared" si="23"/>
        <v>Ajourné(e)</v>
      </c>
    </row>
    <row r="36" spans="1:41" ht="15.75">
      <c r="A36" s="18">
        <v>27</v>
      </c>
      <c r="B36" s="19" t="s">
        <v>152</v>
      </c>
      <c r="C36" s="20" t="s">
        <v>153</v>
      </c>
      <c r="D36" s="21" t="s">
        <v>154</v>
      </c>
      <c r="E36" s="30" t="s">
        <v>407</v>
      </c>
      <c r="F36" s="29" t="s">
        <v>369</v>
      </c>
      <c r="G36" s="55">
        <f t="shared" si="12"/>
        <v>2.5</v>
      </c>
      <c r="H36" s="81"/>
      <c r="I36" s="81"/>
      <c r="J36" s="81">
        <v>10</v>
      </c>
      <c r="K36" s="73"/>
      <c r="L36" s="55">
        <f t="shared" si="13"/>
        <v>6.4175000000000004</v>
      </c>
      <c r="M36" s="73"/>
      <c r="N36" s="73">
        <v>13.17</v>
      </c>
      <c r="O36" s="73">
        <v>12.5</v>
      </c>
      <c r="P36" s="55">
        <f t="shared" si="14"/>
        <v>12.195</v>
      </c>
      <c r="Q36" s="73">
        <v>12.5</v>
      </c>
      <c r="R36" s="106">
        <v>12.0425</v>
      </c>
      <c r="S36" s="55">
        <f t="shared" si="15"/>
        <v>14.75</v>
      </c>
      <c r="T36" s="73">
        <v>14.75</v>
      </c>
      <c r="U36" s="57">
        <f t="shared" si="16"/>
        <v>6.0628124999999997</v>
      </c>
      <c r="V36" s="58"/>
      <c r="X36" s="55">
        <f t="shared" si="17"/>
        <v>6.375</v>
      </c>
      <c r="Y36" s="113"/>
      <c r="Z36" s="109">
        <v>13</v>
      </c>
      <c r="AA36" s="73">
        <v>12.5</v>
      </c>
      <c r="AB36" s="108"/>
      <c r="AC36" s="55">
        <f t="shared" si="18"/>
        <v>3.5</v>
      </c>
      <c r="AD36" s="73"/>
      <c r="AE36" s="73">
        <v>14</v>
      </c>
      <c r="AF36" s="73"/>
      <c r="AG36" s="55">
        <f t="shared" si="19"/>
        <v>10.333333333333334</v>
      </c>
      <c r="AH36" s="73">
        <v>10</v>
      </c>
      <c r="AI36" s="73">
        <v>10.5</v>
      </c>
      <c r="AJ36" s="55">
        <f t="shared" si="20"/>
        <v>13</v>
      </c>
      <c r="AK36" s="73">
        <v>13</v>
      </c>
      <c r="AL36" s="57">
        <f t="shared" si="21"/>
        <v>6.8125</v>
      </c>
      <c r="AN36" s="59">
        <f t="shared" si="22"/>
        <v>6.4376562499999999</v>
      </c>
      <c r="AO36" s="60" t="str">
        <f t="shared" si="23"/>
        <v>Ajourné(e)</v>
      </c>
    </row>
    <row r="37" spans="1:41" ht="15.75">
      <c r="A37" s="18">
        <v>28</v>
      </c>
      <c r="B37" s="22" t="s">
        <v>155</v>
      </c>
      <c r="C37" s="23" t="s">
        <v>156</v>
      </c>
      <c r="D37" s="21" t="s">
        <v>106</v>
      </c>
      <c r="E37" s="31">
        <v>33917</v>
      </c>
      <c r="F37" s="21" t="s">
        <v>470</v>
      </c>
      <c r="G37" s="55">
        <f t="shared" si="12"/>
        <v>5.1875</v>
      </c>
      <c r="H37" s="74"/>
      <c r="I37" s="74">
        <v>10</v>
      </c>
      <c r="J37" s="74">
        <v>10.75</v>
      </c>
      <c r="K37" s="74"/>
      <c r="L37" s="55">
        <f t="shared" si="13"/>
        <v>10</v>
      </c>
      <c r="M37" s="61">
        <v>8.25</v>
      </c>
      <c r="N37" s="61">
        <v>13.5</v>
      </c>
      <c r="O37" s="61">
        <v>10</v>
      </c>
      <c r="P37" s="55">
        <f t="shared" si="14"/>
        <v>10.666666666666666</v>
      </c>
      <c r="Q37" s="61">
        <v>11.5</v>
      </c>
      <c r="R37" s="121">
        <v>10.25</v>
      </c>
      <c r="S37" s="55">
        <f t="shared" si="15"/>
        <v>10</v>
      </c>
      <c r="T37" s="56">
        <v>10</v>
      </c>
      <c r="U37" s="57">
        <f t="shared" si="16"/>
        <v>7.71875</v>
      </c>
      <c r="V37" s="58">
        <v>20</v>
      </c>
      <c r="W37" s="123"/>
      <c r="X37" s="55">
        <f t="shared" si="17"/>
        <v>7.875</v>
      </c>
      <c r="Y37" s="61">
        <v>10.5</v>
      </c>
      <c r="Z37" s="61">
        <v>10.25</v>
      </c>
      <c r="AA37" s="61">
        <v>10.75</v>
      </c>
      <c r="AB37" s="61"/>
      <c r="AC37" s="55">
        <f t="shared" si="18"/>
        <v>0</v>
      </c>
      <c r="AD37" s="61"/>
      <c r="AE37" s="61"/>
      <c r="AF37" s="61"/>
      <c r="AG37" s="55">
        <f t="shared" si="19"/>
        <v>6.666666666666667</v>
      </c>
      <c r="AH37" s="61"/>
      <c r="AI37" s="61">
        <v>10</v>
      </c>
      <c r="AJ37" s="55">
        <f t="shared" si="20"/>
        <v>14.5</v>
      </c>
      <c r="AK37" s="56">
        <v>14.5</v>
      </c>
      <c r="AL37" s="57">
        <f t="shared" si="21"/>
        <v>6.09375</v>
      </c>
      <c r="AM37" s="93"/>
      <c r="AN37" s="59">
        <f t="shared" si="22"/>
        <v>6.90625</v>
      </c>
      <c r="AO37" s="60" t="str">
        <f t="shared" si="23"/>
        <v>Ajourné(e)</v>
      </c>
    </row>
    <row r="38" spans="1:41" ht="15.75">
      <c r="A38" s="18">
        <v>29</v>
      </c>
      <c r="B38" s="22" t="s">
        <v>157</v>
      </c>
      <c r="C38" s="23" t="s">
        <v>158</v>
      </c>
      <c r="D38" s="21" t="s">
        <v>159</v>
      </c>
      <c r="E38" s="31">
        <v>33965</v>
      </c>
      <c r="F38" s="21" t="s">
        <v>478</v>
      </c>
      <c r="G38" s="55">
        <f t="shared" si="12"/>
        <v>8.02</v>
      </c>
      <c r="H38" s="74"/>
      <c r="I38" s="74">
        <v>10</v>
      </c>
      <c r="J38" s="74">
        <v>11.33</v>
      </c>
      <c r="K38" s="74">
        <v>10.75</v>
      </c>
      <c r="L38" s="55">
        <f t="shared" si="13"/>
        <v>11</v>
      </c>
      <c r="M38" s="61">
        <v>10</v>
      </c>
      <c r="N38" s="61">
        <v>11.5</v>
      </c>
      <c r="O38" s="61">
        <v>12.5</v>
      </c>
      <c r="P38" s="55">
        <f t="shared" si="14"/>
        <v>10</v>
      </c>
      <c r="Q38" s="61">
        <v>10</v>
      </c>
      <c r="R38" s="121">
        <v>10</v>
      </c>
      <c r="S38" s="55">
        <f t="shared" si="15"/>
        <v>13.5</v>
      </c>
      <c r="T38" s="56">
        <v>13.5</v>
      </c>
      <c r="U38" s="57">
        <f t="shared" si="16"/>
        <v>9.4787499999999998</v>
      </c>
      <c r="V38" s="58">
        <v>18</v>
      </c>
      <c r="W38" s="123"/>
      <c r="X38" s="55">
        <f t="shared" si="17"/>
        <v>7.5625</v>
      </c>
      <c r="Y38" s="61">
        <v>10.25</v>
      </c>
      <c r="Z38" s="61">
        <v>10</v>
      </c>
      <c r="AA38" s="61"/>
      <c r="AB38" s="61">
        <v>10</v>
      </c>
      <c r="AC38" s="55">
        <f t="shared" si="18"/>
        <v>10</v>
      </c>
      <c r="AD38" s="61">
        <v>11.5</v>
      </c>
      <c r="AE38" s="61">
        <v>7</v>
      </c>
      <c r="AF38" s="61">
        <v>10</v>
      </c>
      <c r="AG38" s="55">
        <f t="shared" si="19"/>
        <v>10.333333333333334</v>
      </c>
      <c r="AH38" s="61">
        <v>10</v>
      </c>
      <c r="AI38" s="61">
        <v>10.5</v>
      </c>
      <c r="AJ38" s="55">
        <f t="shared" si="20"/>
        <v>11.63</v>
      </c>
      <c r="AK38" s="56">
        <v>11.63</v>
      </c>
      <c r="AL38" s="57">
        <f t="shared" si="21"/>
        <v>8.9456249999999997</v>
      </c>
      <c r="AM38" s="93"/>
      <c r="AN38" s="59">
        <f t="shared" si="22"/>
        <v>9.2121874999999989</v>
      </c>
      <c r="AO38" s="60" t="str">
        <f t="shared" si="23"/>
        <v>Ajourné(e)</v>
      </c>
    </row>
    <row r="39" spans="1:41" ht="15.75">
      <c r="A39" s="18">
        <v>30</v>
      </c>
      <c r="B39" s="19" t="s">
        <v>163</v>
      </c>
      <c r="C39" s="20" t="s">
        <v>164</v>
      </c>
      <c r="D39" s="21" t="s">
        <v>165</v>
      </c>
      <c r="E39" s="30" t="s">
        <v>410</v>
      </c>
      <c r="F39" s="29" t="s">
        <v>354</v>
      </c>
      <c r="G39" s="55">
        <f t="shared" si="12"/>
        <v>5.4175000000000004</v>
      </c>
      <c r="H39" s="81"/>
      <c r="I39" s="81"/>
      <c r="J39" s="81">
        <v>11.67</v>
      </c>
      <c r="K39" s="73">
        <v>10</v>
      </c>
      <c r="L39" s="55">
        <f t="shared" si="13"/>
        <v>2.5</v>
      </c>
      <c r="M39" s="73"/>
      <c r="N39" s="73"/>
      <c r="O39" s="73">
        <v>10</v>
      </c>
      <c r="P39" s="55">
        <f t="shared" si="14"/>
        <v>10.305</v>
      </c>
      <c r="Q39" s="73">
        <v>10</v>
      </c>
      <c r="R39" s="106">
        <v>10.4575</v>
      </c>
      <c r="S39" s="55">
        <f t="shared" si="15"/>
        <v>14</v>
      </c>
      <c r="T39" s="73">
        <v>14</v>
      </c>
      <c r="U39" s="57">
        <f t="shared" si="16"/>
        <v>6.1409374999999997</v>
      </c>
      <c r="V39" s="58"/>
      <c r="X39" s="55">
        <f t="shared" si="17"/>
        <v>5</v>
      </c>
      <c r="Y39" s="113"/>
      <c r="Z39" s="109">
        <v>10</v>
      </c>
      <c r="AA39" s="73">
        <v>10</v>
      </c>
      <c r="AB39" s="108"/>
      <c r="AC39" s="55">
        <f t="shared" si="18"/>
        <v>2.5425</v>
      </c>
      <c r="AD39" s="73"/>
      <c r="AE39" s="73">
        <v>10.17</v>
      </c>
      <c r="AF39" s="73"/>
      <c r="AG39" s="55">
        <f t="shared" si="19"/>
        <v>10.5</v>
      </c>
      <c r="AH39" s="73">
        <v>6.5</v>
      </c>
      <c r="AI39" s="73">
        <v>12.5</v>
      </c>
      <c r="AJ39" s="55">
        <f t="shared" si="20"/>
        <v>12.33</v>
      </c>
      <c r="AK39" s="73">
        <v>12.33</v>
      </c>
      <c r="AL39" s="57">
        <f t="shared" si="21"/>
        <v>5.875</v>
      </c>
      <c r="AN39" s="59">
        <f t="shared" si="22"/>
        <v>6.0079687499999999</v>
      </c>
      <c r="AO39" s="60" t="str">
        <f t="shared" si="23"/>
        <v>Ajourné(e)</v>
      </c>
    </row>
    <row r="40" spans="1:41" ht="15.75">
      <c r="A40" s="18">
        <v>31</v>
      </c>
      <c r="B40" s="22" t="s">
        <v>166</v>
      </c>
      <c r="C40" s="23" t="s">
        <v>164</v>
      </c>
      <c r="D40" s="21" t="s">
        <v>167</v>
      </c>
      <c r="E40" s="31">
        <v>34620</v>
      </c>
      <c r="F40" s="21" t="s">
        <v>354</v>
      </c>
      <c r="G40" s="55">
        <f t="shared" si="12"/>
        <v>5.3125</v>
      </c>
      <c r="H40" s="74"/>
      <c r="I40" s="74">
        <v>10.5</v>
      </c>
      <c r="J40" s="74"/>
      <c r="K40" s="74">
        <v>10.75</v>
      </c>
      <c r="L40" s="55">
        <f t="shared" si="13"/>
        <v>10.625</v>
      </c>
      <c r="M40" s="61">
        <v>11</v>
      </c>
      <c r="N40" s="61">
        <v>10.5</v>
      </c>
      <c r="O40" s="61">
        <v>10</v>
      </c>
      <c r="P40" s="55">
        <f t="shared" si="14"/>
        <v>6.666666666666667</v>
      </c>
      <c r="Q40" s="61"/>
      <c r="R40" s="121">
        <v>10</v>
      </c>
      <c r="S40" s="55">
        <f t="shared" si="15"/>
        <v>12.75</v>
      </c>
      <c r="T40" s="56">
        <v>12.75</v>
      </c>
      <c r="U40" s="57">
        <f t="shared" si="16"/>
        <v>7.359375</v>
      </c>
      <c r="V40" s="58">
        <v>18</v>
      </c>
      <c r="W40" s="123"/>
      <c r="X40" s="55">
        <f t="shared" si="17"/>
        <v>5.25</v>
      </c>
      <c r="Y40" s="61"/>
      <c r="Z40" s="61">
        <v>10</v>
      </c>
      <c r="AA40" s="61"/>
      <c r="AB40" s="61">
        <v>11</v>
      </c>
      <c r="AC40" s="55">
        <f t="shared" si="18"/>
        <v>2.79</v>
      </c>
      <c r="AD40" s="61"/>
      <c r="AE40" s="61">
        <v>11.16</v>
      </c>
      <c r="AF40" s="61"/>
      <c r="AG40" s="55">
        <f t="shared" si="19"/>
        <v>7.333333333333333</v>
      </c>
      <c r="AH40" s="61"/>
      <c r="AI40" s="61">
        <v>11</v>
      </c>
      <c r="AJ40" s="55">
        <f t="shared" si="20"/>
        <v>11</v>
      </c>
      <c r="AK40" s="56">
        <v>11</v>
      </c>
      <c r="AL40" s="57">
        <f t="shared" si="21"/>
        <v>5.3849999999999998</v>
      </c>
      <c r="AM40" s="93"/>
      <c r="AN40" s="59">
        <f t="shared" si="22"/>
        <v>6.3721874999999999</v>
      </c>
      <c r="AO40" s="60" t="str">
        <f t="shared" si="23"/>
        <v>Ajourné(e)</v>
      </c>
    </row>
    <row r="41" spans="1:41" ht="15.75">
      <c r="A41" s="18">
        <v>32</v>
      </c>
      <c r="B41" s="19" t="s">
        <v>172</v>
      </c>
      <c r="C41" s="20" t="s">
        <v>170</v>
      </c>
      <c r="D41" s="21" t="s">
        <v>173</v>
      </c>
      <c r="E41" s="30" t="s">
        <v>413</v>
      </c>
      <c r="F41" s="29" t="s">
        <v>352</v>
      </c>
      <c r="G41" s="55">
        <f t="shared" si="12"/>
        <v>5.5</v>
      </c>
      <c r="H41" s="81"/>
      <c r="I41" s="81">
        <v>11</v>
      </c>
      <c r="J41" s="81">
        <v>11</v>
      </c>
      <c r="K41" s="73"/>
      <c r="L41" s="55">
        <f t="shared" si="13"/>
        <v>2.5</v>
      </c>
      <c r="M41" s="73"/>
      <c r="N41" s="73"/>
      <c r="O41" s="73">
        <v>10</v>
      </c>
      <c r="P41" s="55">
        <f t="shared" si="14"/>
        <v>10.416666666666666</v>
      </c>
      <c r="Q41" s="73">
        <v>17.5</v>
      </c>
      <c r="R41" s="106">
        <v>6.875</v>
      </c>
      <c r="S41" s="55">
        <f t="shared" si="15"/>
        <v>14.5</v>
      </c>
      <c r="T41" s="73">
        <v>14.5</v>
      </c>
      <c r="U41" s="57">
        <f t="shared" si="16"/>
        <v>6.234375</v>
      </c>
      <c r="V41" s="58"/>
      <c r="X41" s="55">
        <f t="shared" si="17"/>
        <v>7.2487500000000002</v>
      </c>
      <c r="Y41" s="113"/>
      <c r="Z41" s="109"/>
      <c r="AA41" s="73">
        <v>17.5</v>
      </c>
      <c r="AB41" s="108">
        <v>11.495000000000001</v>
      </c>
      <c r="AC41" s="55">
        <f t="shared" si="18"/>
        <v>7.5</v>
      </c>
      <c r="AD41" s="73">
        <v>10</v>
      </c>
      <c r="AE41" s="73"/>
      <c r="AF41" s="73">
        <v>10</v>
      </c>
      <c r="AG41" s="55">
        <f t="shared" si="19"/>
        <v>7.333333333333333</v>
      </c>
      <c r="AH41" s="73"/>
      <c r="AI41" s="73">
        <v>11</v>
      </c>
      <c r="AJ41" s="55">
        <f t="shared" si="20"/>
        <v>13</v>
      </c>
      <c r="AK41" s="73">
        <v>13</v>
      </c>
      <c r="AL41" s="57">
        <f t="shared" si="21"/>
        <v>7.6868750000000006</v>
      </c>
      <c r="AN41" s="59">
        <f t="shared" si="22"/>
        <v>6.9606250000000003</v>
      </c>
      <c r="AO41" s="60" t="str">
        <f t="shared" si="23"/>
        <v>Ajourné(e)</v>
      </c>
    </row>
    <row r="42" spans="1:41" ht="15.75">
      <c r="A42" s="18">
        <v>33</v>
      </c>
      <c r="B42" s="19" t="s">
        <v>174</v>
      </c>
      <c r="C42" s="20" t="s">
        <v>175</v>
      </c>
      <c r="D42" s="21" t="s">
        <v>176</v>
      </c>
      <c r="E42" s="30" t="s">
        <v>414</v>
      </c>
      <c r="F42" s="29" t="s">
        <v>359</v>
      </c>
      <c r="G42" s="55">
        <f t="shared" si="12"/>
        <v>7.5</v>
      </c>
      <c r="H42" s="81">
        <v>10</v>
      </c>
      <c r="I42" s="81"/>
      <c r="J42" s="81">
        <v>10</v>
      </c>
      <c r="K42" s="73">
        <v>10</v>
      </c>
      <c r="L42" s="55">
        <f t="shared" si="13"/>
        <v>9.125</v>
      </c>
      <c r="M42" s="73">
        <v>12</v>
      </c>
      <c r="N42" s="73"/>
      <c r="O42" s="73">
        <v>12.5</v>
      </c>
      <c r="P42" s="55">
        <f t="shared" si="14"/>
        <v>0</v>
      </c>
      <c r="Q42" s="73"/>
      <c r="R42" s="106"/>
      <c r="S42" s="55">
        <f t="shared" si="15"/>
        <v>12</v>
      </c>
      <c r="T42" s="73">
        <v>12</v>
      </c>
      <c r="U42" s="57">
        <f t="shared" si="16"/>
        <v>6.78125</v>
      </c>
      <c r="V42" s="58"/>
      <c r="X42" s="55">
        <f t="shared" si="17"/>
        <v>5.0824999999999996</v>
      </c>
      <c r="Y42" s="113">
        <v>10.33</v>
      </c>
      <c r="Z42" s="109">
        <v>10</v>
      </c>
      <c r="AA42" s="73"/>
      <c r="AB42" s="108"/>
      <c r="AC42" s="55">
        <f t="shared" si="18"/>
        <v>8.625</v>
      </c>
      <c r="AD42" s="73">
        <v>11.5</v>
      </c>
      <c r="AE42" s="73"/>
      <c r="AF42" s="73">
        <v>11.5</v>
      </c>
      <c r="AG42" s="55">
        <f t="shared" si="19"/>
        <v>12.333333333333334</v>
      </c>
      <c r="AH42" s="73">
        <v>10</v>
      </c>
      <c r="AI42" s="73">
        <v>13.5</v>
      </c>
      <c r="AJ42" s="55">
        <f t="shared" si="20"/>
        <v>14.33</v>
      </c>
      <c r="AK42" s="73">
        <v>14.33</v>
      </c>
      <c r="AL42" s="57">
        <f t="shared" si="21"/>
        <v>7.9056249999999997</v>
      </c>
      <c r="AN42" s="59">
        <f t="shared" si="22"/>
        <v>7.3434375000000003</v>
      </c>
      <c r="AO42" s="60" t="str">
        <f t="shared" si="23"/>
        <v>Ajourné(e)</v>
      </c>
    </row>
    <row r="43" spans="1:41" ht="15.75">
      <c r="A43" s="18">
        <v>34</v>
      </c>
      <c r="B43" s="19" t="s">
        <v>177</v>
      </c>
      <c r="C43" s="20" t="s">
        <v>178</v>
      </c>
      <c r="D43" s="21" t="s">
        <v>179</v>
      </c>
      <c r="E43" s="30" t="s">
        <v>415</v>
      </c>
      <c r="F43" s="29" t="s">
        <v>354</v>
      </c>
      <c r="G43" s="55">
        <f t="shared" si="12"/>
        <v>2.5</v>
      </c>
      <c r="H43" s="81"/>
      <c r="I43" s="81"/>
      <c r="J43" s="81"/>
      <c r="K43" s="73">
        <v>10</v>
      </c>
      <c r="L43" s="55">
        <f t="shared" si="13"/>
        <v>5.9175000000000004</v>
      </c>
      <c r="M43" s="73"/>
      <c r="N43" s="73">
        <v>10.17</v>
      </c>
      <c r="O43" s="73">
        <v>13.5</v>
      </c>
      <c r="P43" s="55">
        <f t="shared" si="14"/>
        <v>0</v>
      </c>
      <c r="Q43" s="73"/>
      <c r="R43" s="106"/>
      <c r="S43" s="55">
        <f t="shared" si="15"/>
        <v>13</v>
      </c>
      <c r="T43" s="73">
        <v>13</v>
      </c>
      <c r="U43" s="57">
        <f t="shared" si="16"/>
        <v>3.5418750000000001</v>
      </c>
      <c r="V43" s="58"/>
      <c r="X43" s="55">
        <f t="shared" si="17"/>
        <v>3</v>
      </c>
      <c r="Y43" s="113"/>
      <c r="Z43" s="109">
        <v>12</v>
      </c>
      <c r="AA43" s="73"/>
      <c r="AB43" s="108"/>
      <c r="AC43" s="55">
        <f t="shared" si="18"/>
        <v>10.5</v>
      </c>
      <c r="AD43" s="73">
        <v>11.5</v>
      </c>
      <c r="AE43" s="73">
        <v>7.5</v>
      </c>
      <c r="AF43" s="73">
        <v>11.5</v>
      </c>
      <c r="AG43" s="55">
        <f t="shared" si="19"/>
        <v>12.553333333333333</v>
      </c>
      <c r="AH43" s="73">
        <v>9.66</v>
      </c>
      <c r="AI43" s="73">
        <v>14</v>
      </c>
      <c r="AJ43" s="55">
        <f t="shared" si="20"/>
        <v>12.75</v>
      </c>
      <c r="AK43" s="73">
        <v>12.75</v>
      </c>
      <c r="AL43" s="57">
        <f t="shared" si="21"/>
        <v>7.2756249999999998</v>
      </c>
      <c r="AN43" s="59">
        <f t="shared" si="22"/>
        <v>5.4087499999999995</v>
      </c>
      <c r="AO43" s="60" t="str">
        <f t="shared" si="23"/>
        <v>Ajourné(e)</v>
      </c>
    </row>
    <row r="44" spans="1:41" ht="15.75">
      <c r="A44" s="18">
        <v>35</v>
      </c>
      <c r="B44" s="19" t="s">
        <v>180</v>
      </c>
      <c r="C44" s="20" t="s">
        <v>181</v>
      </c>
      <c r="D44" s="21" t="s">
        <v>182</v>
      </c>
      <c r="E44" s="30" t="s">
        <v>416</v>
      </c>
      <c r="F44" s="29" t="s">
        <v>417</v>
      </c>
      <c r="G44" s="55">
        <f t="shared" si="12"/>
        <v>6.3324999999999996</v>
      </c>
      <c r="H44" s="81">
        <v>15</v>
      </c>
      <c r="I44" s="81"/>
      <c r="J44" s="81">
        <v>10.33</v>
      </c>
      <c r="K44" s="73"/>
      <c r="L44" s="55">
        <f t="shared" si="13"/>
        <v>8.9600000000000009</v>
      </c>
      <c r="M44" s="73">
        <v>11.67</v>
      </c>
      <c r="N44" s="73"/>
      <c r="O44" s="73">
        <v>12.5</v>
      </c>
      <c r="P44" s="55">
        <f t="shared" si="14"/>
        <v>0</v>
      </c>
      <c r="Q44" s="73"/>
      <c r="R44" s="106"/>
      <c r="S44" s="55">
        <f t="shared" si="15"/>
        <v>10</v>
      </c>
      <c r="T44" s="73">
        <v>10</v>
      </c>
      <c r="U44" s="57">
        <f t="shared" si="16"/>
        <v>6.03125</v>
      </c>
      <c r="V44" s="58"/>
      <c r="X44" s="55">
        <f t="shared" si="17"/>
        <v>3</v>
      </c>
      <c r="Y44" s="113"/>
      <c r="Z44" s="109">
        <v>12</v>
      </c>
      <c r="AA44" s="73"/>
      <c r="AB44" s="108"/>
      <c r="AC44" s="55">
        <f t="shared" si="18"/>
        <v>0</v>
      </c>
      <c r="AD44" s="73"/>
      <c r="AE44" s="73"/>
      <c r="AF44" s="73"/>
      <c r="AG44" s="55">
        <f t="shared" si="19"/>
        <v>8</v>
      </c>
      <c r="AH44" s="73"/>
      <c r="AI44" s="73">
        <v>12</v>
      </c>
      <c r="AJ44" s="55">
        <f t="shared" si="20"/>
        <v>14.5</v>
      </c>
      <c r="AK44" s="73">
        <v>14.5</v>
      </c>
      <c r="AL44" s="57">
        <f t="shared" si="21"/>
        <v>3.90625</v>
      </c>
      <c r="AN44" s="59">
        <f t="shared" si="22"/>
        <v>4.96875</v>
      </c>
      <c r="AO44" s="60" t="str">
        <f t="shared" si="23"/>
        <v>Ajourné(e)</v>
      </c>
    </row>
    <row r="45" spans="1:41" ht="15.75">
      <c r="A45" s="18">
        <v>36</v>
      </c>
      <c r="B45" s="19" t="s">
        <v>183</v>
      </c>
      <c r="C45" s="20" t="s">
        <v>184</v>
      </c>
      <c r="D45" s="21" t="s">
        <v>185</v>
      </c>
      <c r="E45" s="30" t="s">
        <v>418</v>
      </c>
      <c r="F45" s="29" t="s">
        <v>419</v>
      </c>
      <c r="G45" s="55">
        <f t="shared" si="12"/>
        <v>11.04</v>
      </c>
      <c r="H45" s="81">
        <v>10</v>
      </c>
      <c r="I45" s="81">
        <v>12.33</v>
      </c>
      <c r="J45" s="81">
        <v>10.83</v>
      </c>
      <c r="K45" s="73">
        <v>11</v>
      </c>
      <c r="L45" s="55">
        <f t="shared" si="13"/>
        <v>7.915</v>
      </c>
      <c r="M45" s="73">
        <v>10.83</v>
      </c>
      <c r="N45" s="73">
        <v>0</v>
      </c>
      <c r="O45" s="73">
        <v>10</v>
      </c>
      <c r="P45" s="55">
        <f t="shared" si="14"/>
        <v>8.4583333333333339</v>
      </c>
      <c r="Q45" s="73">
        <v>10.25</v>
      </c>
      <c r="R45" s="106">
        <v>7.5625</v>
      </c>
      <c r="S45" s="55">
        <f t="shared" si="15"/>
        <v>17.5</v>
      </c>
      <c r="T45" s="73">
        <v>17.5</v>
      </c>
      <c r="U45" s="57">
        <f t="shared" si="16"/>
        <v>10.178437499999999</v>
      </c>
      <c r="V45" s="58"/>
      <c r="X45" s="55">
        <f t="shared" si="17"/>
        <v>8.8949999999999996</v>
      </c>
      <c r="Y45" s="113">
        <v>13</v>
      </c>
      <c r="Z45" s="109"/>
      <c r="AA45" s="73">
        <v>10.25</v>
      </c>
      <c r="AB45" s="108">
        <v>12.33</v>
      </c>
      <c r="AC45" s="55">
        <f t="shared" si="18"/>
        <v>7.5</v>
      </c>
      <c r="AD45" s="73">
        <v>10</v>
      </c>
      <c r="AE45" s="73"/>
      <c r="AF45" s="73">
        <v>10</v>
      </c>
      <c r="AG45" s="55">
        <f t="shared" si="19"/>
        <v>7.833333333333333</v>
      </c>
      <c r="AH45" s="73"/>
      <c r="AI45" s="73">
        <v>11.75</v>
      </c>
      <c r="AJ45" s="55">
        <f t="shared" si="20"/>
        <v>14</v>
      </c>
      <c r="AK45" s="73">
        <v>14</v>
      </c>
      <c r="AL45" s="57">
        <f t="shared" si="21"/>
        <v>8.6662499999999998</v>
      </c>
      <c r="AN45" s="59">
        <f t="shared" si="22"/>
        <v>9.4223437499999996</v>
      </c>
      <c r="AO45" s="60" t="str">
        <f t="shared" si="23"/>
        <v>Ajourné(e)</v>
      </c>
    </row>
    <row r="46" spans="1:41" ht="15.75">
      <c r="A46" s="18">
        <v>37</v>
      </c>
      <c r="B46" s="19" t="s">
        <v>186</v>
      </c>
      <c r="C46" s="20" t="s">
        <v>187</v>
      </c>
      <c r="D46" s="21" t="s">
        <v>188</v>
      </c>
      <c r="E46" s="30" t="s">
        <v>420</v>
      </c>
      <c r="F46" s="29" t="s">
        <v>354</v>
      </c>
      <c r="G46" s="55">
        <f t="shared" ref="G46:G62" si="24">(H46+I46+J46+K46)/4</f>
        <v>7.9175000000000004</v>
      </c>
      <c r="H46" s="81"/>
      <c r="I46" s="81">
        <v>11.67</v>
      </c>
      <c r="J46" s="81">
        <v>10</v>
      </c>
      <c r="K46" s="73">
        <v>10</v>
      </c>
      <c r="L46" s="55">
        <f t="shared" ref="L46:L62" si="25">((M46*2)+N46+O46)/4</f>
        <v>6.5</v>
      </c>
      <c r="M46" s="73"/>
      <c r="N46" s="73">
        <v>12.5</v>
      </c>
      <c r="O46" s="73">
        <v>13.5</v>
      </c>
      <c r="P46" s="55">
        <f t="shared" ref="P46:P62" si="26">(Q46+(R46*2))/3</f>
        <v>0</v>
      </c>
      <c r="Q46" s="73"/>
      <c r="R46" s="106"/>
      <c r="S46" s="55">
        <f t="shared" ref="S46:S62" si="27">T46</f>
        <v>14.13</v>
      </c>
      <c r="T46" s="73">
        <v>14.13</v>
      </c>
      <c r="U46" s="57">
        <f t="shared" ref="U46:U62" si="28">((G46*8)+(L46*4)+(P46*3)+(S46*1))/16</f>
        <v>6.4668749999999999</v>
      </c>
      <c r="V46" s="58"/>
      <c r="X46" s="55">
        <f t="shared" ref="X46:X62" si="29">(Y46+Z46+AA46+AB46)/4</f>
        <v>2.5</v>
      </c>
      <c r="Y46" s="113"/>
      <c r="Z46" s="109">
        <v>10</v>
      </c>
      <c r="AA46" s="73"/>
      <c r="AB46" s="108"/>
      <c r="AC46" s="55">
        <f t="shared" ref="AC46:AC62" si="30">((AD46*2)+AE46+AF46)/4</f>
        <v>7.5</v>
      </c>
      <c r="AD46" s="73">
        <v>10</v>
      </c>
      <c r="AE46" s="73"/>
      <c r="AF46" s="73">
        <v>10</v>
      </c>
      <c r="AG46" s="55">
        <f t="shared" ref="AG46:AG62" si="31">(AH46+(AI46*2))/3</f>
        <v>7</v>
      </c>
      <c r="AH46" s="73"/>
      <c r="AI46" s="73">
        <v>10.5</v>
      </c>
      <c r="AJ46" s="55">
        <f t="shared" ref="AJ46:AJ62" si="32">AK46</f>
        <v>13.25</v>
      </c>
      <c r="AK46" s="73">
        <v>13.25</v>
      </c>
      <c r="AL46" s="57">
        <f t="shared" ref="AL46:AL62" si="33">((X46*8)+(AC46*4)+(AG46*3)+(AJ46*1))/16</f>
        <v>5.265625</v>
      </c>
      <c r="AN46" s="59">
        <f t="shared" ref="AN46:AN62" si="34">(U46+AL46)/2</f>
        <v>5.86625</v>
      </c>
      <c r="AO46" s="60" t="str">
        <f t="shared" ref="AO46:AO62" si="35">IF(AN46&gt;9.99,"Admis(e)","Ajourné(e)")</f>
        <v>Ajourné(e)</v>
      </c>
    </row>
    <row r="47" spans="1:41" ht="15.75">
      <c r="A47" s="18">
        <v>38</v>
      </c>
      <c r="B47" s="22" t="s">
        <v>189</v>
      </c>
      <c r="C47" s="23" t="s">
        <v>190</v>
      </c>
      <c r="D47" s="21" t="s">
        <v>42</v>
      </c>
      <c r="E47" s="31">
        <v>34156</v>
      </c>
      <c r="F47" s="32" t="s">
        <v>347</v>
      </c>
      <c r="G47" s="55">
        <f t="shared" si="24"/>
        <v>5.25</v>
      </c>
      <c r="H47" s="74"/>
      <c r="I47" s="74"/>
      <c r="J47" s="74">
        <v>11</v>
      </c>
      <c r="K47" s="74">
        <v>10</v>
      </c>
      <c r="L47" s="55">
        <f t="shared" si="25"/>
        <v>3</v>
      </c>
      <c r="M47" s="61"/>
      <c r="N47" s="61">
        <v>12</v>
      </c>
      <c r="O47" s="61"/>
      <c r="P47" s="55">
        <f t="shared" si="26"/>
        <v>0</v>
      </c>
      <c r="Q47" s="61"/>
      <c r="R47" s="121"/>
      <c r="S47" s="55">
        <f t="shared" si="27"/>
        <v>11</v>
      </c>
      <c r="T47" s="56">
        <v>11</v>
      </c>
      <c r="U47" s="57">
        <f t="shared" si="28"/>
        <v>4.0625</v>
      </c>
      <c r="V47" s="58">
        <v>13</v>
      </c>
      <c r="W47" s="123"/>
      <c r="X47" s="55">
        <f t="shared" si="29"/>
        <v>10.375</v>
      </c>
      <c r="Y47" s="61">
        <v>12.25</v>
      </c>
      <c r="Z47" s="61">
        <v>10.25</v>
      </c>
      <c r="AA47" s="61">
        <v>9.25</v>
      </c>
      <c r="AB47" s="61">
        <v>9.75</v>
      </c>
      <c r="AC47" s="55">
        <f t="shared" si="30"/>
        <v>7.625</v>
      </c>
      <c r="AD47" s="61">
        <v>10</v>
      </c>
      <c r="AE47" s="61">
        <v>0</v>
      </c>
      <c r="AF47" s="61">
        <v>10.5</v>
      </c>
      <c r="AG47" s="55">
        <f t="shared" si="31"/>
        <v>11.5</v>
      </c>
      <c r="AH47" s="61">
        <v>7</v>
      </c>
      <c r="AI47" s="61">
        <v>13.75</v>
      </c>
      <c r="AJ47" s="55">
        <f t="shared" si="32"/>
        <v>14</v>
      </c>
      <c r="AK47" s="56">
        <v>14</v>
      </c>
      <c r="AL47" s="57">
        <f t="shared" si="33"/>
        <v>10.125</v>
      </c>
      <c r="AM47" s="93"/>
      <c r="AN47" s="59">
        <f t="shared" si="34"/>
        <v>7.09375</v>
      </c>
      <c r="AO47" s="60" t="str">
        <f t="shared" si="35"/>
        <v>Ajourné(e)</v>
      </c>
    </row>
    <row r="48" spans="1:41" ht="15.75">
      <c r="A48" s="18">
        <v>39</v>
      </c>
      <c r="B48" s="22" t="s">
        <v>191</v>
      </c>
      <c r="C48" s="23" t="s">
        <v>192</v>
      </c>
      <c r="D48" s="21" t="s">
        <v>193</v>
      </c>
      <c r="E48" s="31">
        <v>33894</v>
      </c>
      <c r="F48" s="32" t="s">
        <v>354</v>
      </c>
      <c r="G48" s="55">
        <f t="shared" si="24"/>
        <v>5.125</v>
      </c>
      <c r="H48" s="74"/>
      <c r="I48" s="74"/>
      <c r="J48" s="74">
        <v>10</v>
      </c>
      <c r="K48" s="74">
        <v>10.5</v>
      </c>
      <c r="L48" s="55">
        <f t="shared" si="25"/>
        <v>10.25</v>
      </c>
      <c r="M48" s="61">
        <v>9.75</v>
      </c>
      <c r="N48" s="61">
        <v>8</v>
      </c>
      <c r="O48" s="61">
        <v>13.5</v>
      </c>
      <c r="P48" s="55">
        <f t="shared" si="26"/>
        <v>0</v>
      </c>
      <c r="Q48" s="61"/>
      <c r="R48" s="121"/>
      <c r="S48" s="55">
        <f t="shared" si="27"/>
        <v>12.63</v>
      </c>
      <c r="T48" s="56">
        <v>12.63</v>
      </c>
      <c r="U48" s="57">
        <f t="shared" si="28"/>
        <v>5.9143749999999997</v>
      </c>
      <c r="V48" s="58">
        <v>11</v>
      </c>
      <c r="W48" s="123"/>
      <c r="X48" s="55">
        <f t="shared" si="29"/>
        <v>9.6875</v>
      </c>
      <c r="Y48" s="61">
        <v>9.25</v>
      </c>
      <c r="Z48" s="61">
        <v>10</v>
      </c>
      <c r="AA48" s="61">
        <v>9</v>
      </c>
      <c r="AB48" s="61">
        <v>10.5</v>
      </c>
      <c r="AC48" s="55">
        <f t="shared" si="30"/>
        <v>10.75</v>
      </c>
      <c r="AD48" s="61">
        <v>10.5</v>
      </c>
      <c r="AE48" s="61">
        <v>12</v>
      </c>
      <c r="AF48" s="61">
        <v>10</v>
      </c>
      <c r="AG48" s="55">
        <f t="shared" si="31"/>
        <v>11.666666666666666</v>
      </c>
      <c r="AH48" s="61">
        <v>4</v>
      </c>
      <c r="AI48" s="61">
        <v>15.5</v>
      </c>
      <c r="AJ48" s="55">
        <f t="shared" si="32"/>
        <v>10.5</v>
      </c>
      <c r="AK48" s="56">
        <v>10.5</v>
      </c>
      <c r="AL48" s="57">
        <f t="shared" si="33"/>
        <v>10.375</v>
      </c>
      <c r="AM48" s="93"/>
      <c r="AN48" s="59">
        <f t="shared" si="34"/>
        <v>8.1446874999999999</v>
      </c>
      <c r="AO48" s="60" t="str">
        <f t="shared" si="35"/>
        <v>Ajourné(e)</v>
      </c>
    </row>
    <row r="49" spans="1:41" ht="15.75">
      <c r="A49" s="18">
        <v>40</v>
      </c>
      <c r="B49" s="19" t="s">
        <v>194</v>
      </c>
      <c r="C49" s="20" t="s">
        <v>195</v>
      </c>
      <c r="D49" s="21" t="s">
        <v>196</v>
      </c>
      <c r="E49" s="30" t="s">
        <v>421</v>
      </c>
      <c r="F49" s="29" t="s">
        <v>422</v>
      </c>
      <c r="G49" s="55">
        <f t="shared" si="24"/>
        <v>8.4149999999999991</v>
      </c>
      <c r="H49" s="81"/>
      <c r="I49" s="81">
        <v>10.83</v>
      </c>
      <c r="J49" s="81">
        <v>12.83</v>
      </c>
      <c r="K49" s="73">
        <v>10</v>
      </c>
      <c r="L49" s="55">
        <f t="shared" si="25"/>
        <v>6.2925000000000004</v>
      </c>
      <c r="M49" s="73"/>
      <c r="N49" s="73">
        <v>11.67</v>
      </c>
      <c r="O49" s="73">
        <v>13.5</v>
      </c>
      <c r="P49" s="55">
        <f t="shared" si="26"/>
        <v>11.611666666666666</v>
      </c>
      <c r="Q49" s="73">
        <v>11.5</v>
      </c>
      <c r="R49" s="106">
        <v>11.6675</v>
      </c>
      <c r="S49" s="55">
        <f t="shared" si="27"/>
        <v>0</v>
      </c>
      <c r="T49" s="73"/>
      <c r="U49" s="57">
        <f t="shared" si="28"/>
        <v>7.9578124999999993</v>
      </c>
      <c r="V49" s="58"/>
      <c r="X49" s="55">
        <f t="shared" si="29"/>
        <v>5.375</v>
      </c>
      <c r="Y49" s="113"/>
      <c r="Z49" s="109">
        <v>10</v>
      </c>
      <c r="AA49" s="73">
        <v>11.5</v>
      </c>
      <c r="AB49" s="108"/>
      <c r="AC49" s="55">
        <f t="shared" si="30"/>
        <v>3.7925</v>
      </c>
      <c r="AD49" s="73"/>
      <c r="AE49" s="73">
        <v>15.17</v>
      </c>
      <c r="AF49" s="73"/>
      <c r="AG49" s="55">
        <f t="shared" si="31"/>
        <v>11.833333333333334</v>
      </c>
      <c r="AH49" s="73">
        <v>7.5</v>
      </c>
      <c r="AI49" s="73">
        <v>14</v>
      </c>
      <c r="AJ49" s="55">
        <f t="shared" si="32"/>
        <v>11.75</v>
      </c>
      <c r="AK49" s="73">
        <v>11.75</v>
      </c>
      <c r="AL49" s="57">
        <f t="shared" si="33"/>
        <v>6.5887500000000001</v>
      </c>
      <c r="AN49" s="59">
        <f t="shared" si="34"/>
        <v>7.2732812500000001</v>
      </c>
      <c r="AO49" s="60" t="str">
        <f t="shared" si="35"/>
        <v>Ajourné(e)</v>
      </c>
    </row>
    <row r="50" spans="1:41" ht="15.75">
      <c r="A50" s="18">
        <v>41</v>
      </c>
      <c r="B50" s="19" t="s">
        <v>203</v>
      </c>
      <c r="C50" s="20" t="s">
        <v>204</v>
      </c>
      <c r="D50" s="21" t="s">
        <v>205</v>
      </c>
      <c r="E50" s="30" t="s">
        <v>426</v>
      </c>
      <c r="F50" s="29" t="s">
        <v>427</v>
      </c>
      <c r="G50" s="55">
        <f t="shared" si="24"/>
        <v>9.7074999999999996</v>
      </c>
      <c r="H50" s="81">
        <v>12</v>
      </c>
      <c r="I50" s="81">
        <v>11.83</v>
      </c>
      <c r="J50" s="81">
        <v>10</v>
      </c>
      <c r="K50" s="73">
        <v>5</v>
      </c>
      <c r="L50" s="55">
        <f t="shared" si="25"/>
        <v>12.75</v>
      </c>
      <c r="M50" s="73">
        <v>14</v>
      </c>
      <c r="N50" s="73">
        <v>10</v>
      </c>
      <c r="O50" s="73">
        <v>13</v>
      </c>
      <c r="P50" s="55">
        <f t="shared" si="26"/>
        <v>7.041666666666667</v>
      </c>
      <c r="Q50" s="73">
        <v>3</v>
      </c>
      <c r="R50" s="106">
        <v>9.0625</v>
      </c>
      <c r="S50" s="55">
        <f t="shared" si="27"/>
        <v>10.5</v>
      </c>
      <c r="T50" s="73">
        <v>10.5</v>
      </c>
      <c r="U50" s="57">
        <f t="shared" si="28"/>
        <v>10.0178125</v>
      </c>
      <c r="V50" s="58"/>
      <c r="X50" s="55">
        <f t="shared" si="29"/>
        <v>2.5</v>
      </c>
      <c r="Y50" s="113"/>
      <c r="Z50" s="109">
        <v>10</v>
      </c>
      <c r="AA50" s="73"/>
      <c r="AB50" s="108"/>
      <c r="AC50" s="55">
        <f t="shared" si="30"/>
        <v>2.5</v>
      </c>
      <c r="AD50" s="73"/>
      <c r="AE50" s="73">
        <v>10</v>
      </c>
      <c r="AF50" s="73"/>
      <c r="AG50" s="55">
        <f t="shared" si="31"/>
        <v>12</v>
      </c>
      <c r="AH50" s="73">
        <v>8</v>
      </c>
      <c r="AI50" s="73">
        <v>14</v>
      </c>
      <c r="AJ50" s="55">
        <f t="shared" si="32"/>
        <v>14</v>
      </c>
      <c r="AK50" s="73">
        <v>14</v>
      </c>
      <c r="AL50" s="57">
        <f t="shared" si="33"/>
        <v>5</v>
      </c>
      <c r="AN50" s="59">
        <f t="shared" si="34"/>
        <v>7.5089062499999999</v>
      </c>
      <c r="AO50" s="60" t="str">
        <f t="shared" si="35"/>
        <v>Ajourné(e)</v>
      </c>
    </row>
    <row r="51" spans="1:41" ht="15.75">
      <c r="A51" s="18">
        <v>42</v>
      </c>
      <c r="B51" s="22" t="s">
        <v>211</v>
      </c>
      <c r="C51" s="23" t="s">
        <v>212</v>
      </c>
      <c r="D51" s="21" t="s">
        <v>213</v>
      </c>
      <c r="E51" s="31">
        <v>33712</v>
      </c>
      <c r="F51" s="32" t="s">
        <v>347</v>
      </c>
      <c r="G51" s="55">
        <f t="shared" si="24"/>
        <v>2.5</v>
      </c>
      <c r="H51" s="74"/>
      <c r="I51" s="74"/>
      <c r="J51" s="74"/>
      <c r="K51" s="74">
        <v>10</v>
      </c>
      <c r="L51" s="55">
        <f t="shared" si="25"/>
        <v>11.4375</v>
      </c>
      <c r="M51" s="61">
        <v>11</v>
      </c>
      <c r="N51" s="61">
        <v>11</v>
      </c>
      <c r="O51" s="61">
        <v>12.75</v>
      </c>
      <c r="P51" s="55">
        <f t="shared" si="26"/>
        <v>0</v>
      </c>
      <c r="Q51" s="61"/>
      <c r="R51" s="121"/>
      <c r="S51" s="55">
        <f t="shared" si="27"/>
        <v>10</v>
      </c>
      <c r="T51" s="56">
        <v>10</v>
      </c>
      <c r="U51" s="57">
        <f t="shared" si="28"/>
        <v>4.734375</v>
      </c>
      <c r="V51" s="58">
        <v>11</v>
      </c>
      <c r="W51" s="123"/>
      <c r="X51" s="55">
        <f t="shared" si="29"/>
        <v>9.3125</v>
      </c>
      <c r="Y51" s="61">
        <v>8</v>
      </c>
      <c r="Z51" s="61">
        <v>11.75</v>
      </c>
      <c r="AA51" s="61">
        <v>10.5</v>
      </c>
      <c r="AB51" s="61">
        <v>7</v>
      </c>
      <c r="AC51" s="55">
        <f t="shared" si="30"/>
        <v>12</v>
      </c>
      <c r="AD51" s="61">
        <v>11</v>
      </c>
      <c r="AE51" s="61">
        <v>12</v>
      </c>
      <c r="AF51" s="61">
        <v>14</v>
      </c>
      <c r="AG51" s="55">
        <f t="shared" si="31"/>
        <v>8.6666666666666661</v>
      </c>
      <c r="AH51" s="61">
        <v>4</v>
      </c>
      <c r="AI51" s="61">
        <v>11</v>
      </c>
      <c r="AJ51" s="55">
        <f t="shared" si="32"/>
        <v>15.25</v>
      </c>
      <c r="AK51" s="56">
        <v>15.25</v>
      </c>
      <c r="AL51" s="57">
        <f t="shared" si="33"/>
        <v>10.234375</v>
      </c>
      <c r="AM51" s="93"/>
      <c r="AN51" s="59">
        <f t="shared" si="34"/>
        <v>7.484375</v>
      </c>
      <c r="AO51" s="60" t="str">
        <f t="shared" si="35"/>
        <v>Ajourné(e)</v>
      </c>
    </row>
    <row r="52" spans="1:41" ht="15.75">
      <c r="A52" s="18">
        <v>43</v>
      </c>
      <c r="B52" s="22" t="s">
        <v>214</v>
      </c>
      <c r="C52" s="23" t="s">
        <v>215</v>
      </c>
      <c r="D52" s="21" t="s">
        <v>216</v>
      </c>
      <c r="E52" s="31">
        <v>33815</v>
      </c>
      <c r="F52" s="32" t="s">
        <v>479</v>
      </c>
      <c r="G52" s="55">
        <f t="shared" si="24"/>
        <v>5.125</v>
      </c>
      <c r="H52" s="74"/>
      <c r="I52" s="74">
        <v>10</v>
      </c>
      <c r="J52" s="74">
        <v>10.5</v>
      </c>
      <c r="K52" s="74"/>
      <c r="L52" s="55">
        <f t="shared" si="25"/>
        <v>11.375</v>
      </c>
      <c r="M52" s="61">
        <v>10</v>
      </c>
      <c r="N52" s="61">
        <v>12</v>
      </c>
      <c r="O52" s="61">
        <v>13.5</v>
      </c>
      <c r="P52" s="55">
        <f t="shared" si="26"/>
        <v>11</v>
      </c>
      <c r="Q52" s="61">
        <v>12</v>
      </c>
      <c r="R52" s="121">
        <v>10.5</v>
      </c>
      <c r="S52" s="55">
        <f t="shared" si="27"/>
        <v>10.75</v>
      </c>
      <c r="T52" s="56">
        <v>10.75</v>
      </c>
      <c r="U52" s="57">
        <f t="shared" si="28"/>
        <v>8.140625</v>
      </c>
      <c r="V52" s="58">
        <v>15</v>
      </c>
      <c r="W52" s="123"/>
      <c r="X52" s="55">
        <f t="shared" si="29"/>
        <v>10.17</v>
      </c>
      <c r="Y52" s="61">
        <v>10.75</v>
      </c>
      <c r="Z52" s="61">
        <v>12.68</v>
      </c>
      <c r="AA52" s="61">
        <v>9.25</v>
      </c>
      <c r="AB52" s="61">
        <v>8</v>
      </c>
      <c r="AC52" s="55">
        <f t="shared" si="30"/>
        <v>10.5625</v>
      </c>
      <c r="AD52" s="61">
        <v>9.25</v>
      </c>
      <c r="AE52" s="61">
        <v>14</v>
      </c>
      <c r="AF52" s="61">
        <v>9.75</v>
      </c>
      <c r="AG52" s="55">
        <f t="shared" si="31"/>
        <v>7.666666666666667</v>
      </c>
      <c r="AH52" s="61"/>
      <c r="AI52" s="61">
        <v>11.5</v>
      </c>
      <c r="AJ52" s="55">
        <f t="shared" si="32"/>
        <v>0</v>
      </c>
      <c r="AK52" s="56"/>
      <c r="AL52" s="57">
        <f t="shared" si="33"/>
        <v>9.1631250000000009</v>
      </c>
      <c r="AM52" s="93"/>
      <c r="AN52" s="59">
        <f t="shared" si="34"/>
        <v>8.6518750000000004</v>
      </c>
      <c r="AO52" s="60" t="str">
        <f t="shared" si="35"/>
        <v>Ajourné(e)</v>
      </c>
    </row>
    <row r="53" spans="1:41" ht="15.75">
      <c r="A53" s="18">
        <v>44</v>
      </c>
      <c r="B53" s="19" t="s">
        <v>217</v>
      </c>
      <c r="C53" s="20" t="s">
        <v>218</v>
      </c>
      <c r="D53" s="21" t="s">
        <v>132</v>
      </c>
      <c r="E53" s="30" t="s">
        <v>430</v>
      </c>
      <c r="F53" s="29" t="s">
        <v>347</v>
      </c>
      <c r="G53" s="55">
        <f t="shared" si="24"/>
        <v>5.25</v>
      </c>
      <c r="H53" s="81">
        <v>11</v>
      </c>
      <c r="I53" s="81"/>
      <c r="J53" s="81">
        <v>10</v>
      </c>
      <c r="K53" s="73"/>
      <c r="L53" s="55">
        <f t="shared" si="25"/>
        <v>3.125</v>
      </c>
      <c r="M53" s="73"/>
      <c r="N53" s="73"/>
      <c r="O53" s="73">
        <v>12.5</v>
      </c>
      <c r="P53" s="55">
        <f t="shared" si="26"/>
        <v>3.3333333333333335</v>
      </c>
      <c r="Q53" s="73">
        <v>10</v>
      </c>
      <c r="R53" s="106"/>
      <c r="S53" s="55">
        <f t="shared" si="27"/>
        <v>12.5</v>
      </c>
      <c r="T53" s="73">
        <v>12.5</v>
      </c>
      <c r="U53" s="57">
        <f t="shared" si="28"/>
        <v>4.8125</v>
      </c>
      <c r="V53" s="58"/>
      <c r="X53" s="55">
        <f t="shared" si="29"/>
        <v>8.6037499999999998</v>
      </c>
      <c r="Y53" s="113">
        <v>4.75</v>
      </c>
      <c r="Z53" s="109">
        <v>10</v>
      </c>
      <c r="AA53" s="73">
        <v>10</v>
      </c>
      <c r="AB53" s="108">
        <v>9.6649999999999991</v>
      </c>
      <c r="AC53" s="55">
        <f t="shared" si="30"/>
        <v>11.9375</v>
      </c>
      <c r="AD53" s="73">
        <v>11</v>
      </c>
      <c r="AE53" s="73">
        <v>14.75</v>
      </c>
      <c r="AF53" s="73">
        <v>11</v>
      </c>
      <c r="AG53" s="55">
        <f t="shared" si="31"/>
        <v>11</v>
      </c>
      <c r="AH53" s="73">
        <v>8</v>
      </c>
      <c r="AI53" s="73">
        <v>12.5</v>
      </c>
      <c r="AJ53" s="55">
        <f t="shared" si="32"/>
        <v>10.5</v>
      </c>
      <c r="AK53" s="73">
        <v>10.5</v>
      </c>
      <c r="AL53" s="57">
        <f t="shared" si="33"/>
        <v>10.004999999999999</v>
      </c>
      <c r="AN53" s="59">
        <f t="shared" si="34"/>
        <v>7.4087499999999995</v>
      </c>
      <c r="AO53" s="60" t="str">
        <f t="shared" si="35"/>
        <v>Ajourné(e)</v>
      </c>
    </row>
    <row r="54" spans="1:41" ht="15.75">
      <c r="A54" s="18">
        <v>45</v>
      </c>
      <c r="B54" s="22" t="s">
        <v>225</v>
      </c>
      <c r="C54" s="23" t="s">
        <v>226</v>
      </c>
      <c r="D54" s="21" t="s">
        <v>227</v>
      </c>
      <c r="E54" s="31">
        <v>34505</v>
      </c>
      <c r="F54" s="32" t="s">
        <v>354</v>
      </c>
      <c r="G54" s="55">
        <f t="shared" si="24"/>
        <v>9.3125</v>
      </c>
      <c r="H54" s="74">
        <v>8.75</v>
      </c>
      <c r="I54" s="74">
        <v>10.25</v>
      </c>
      <c r="J54" s="74">
        <v>8</v>
      </c>
      <c r="K54" s="74">
        <v>10.25</v>
      </c>
      <c r="L54" s="55">
        <f t="shared" si="25"/>
        <v>11</v>
      </c>
      <c r="M54" s="61">
        <v>11.25</v>
      </c>
      <c r="N54" s="61">
        <v>10</v>
      </c>
      <c r="O54" s="61">
        <v>11.5</v>
      </c>
      <c r="P54" s="55">
        <f t="shared" si="26"/>
        <v>11.833333333333334</v>
      </c>
      <c r="Q54" s="61">
        <v>14.5</v>
      </c>
      <c r="R54" s="121">
        <v>10.5</v>
      </c>
      <c r="S54" s="55">
        <f t="shared" si="27"/>
        <v>12.75</v>
      </c>
      <c r="T54" s="56">
        <v>12.75</v>
      </c>
      <c r="U54" s="57">
        <f t="shared" si="28"/>
        <v>10.421875</v>
      </c>
      <c r="V54" s="58">
        <v>30</v>
      </c>
      <c r="W54" s="123"/>
      <c r="X54" s="55">
        <f t="shared" si="29"/>
        <v>2.6875</v>
      </c>
      <c r="Y54" s="61">
        <v>10.75</v>
      </c>
      <c r="Z54" s="61"/>
      <c r="AA54" s="61"/>
      <c r="AB54" s="61"/>
      <c r="AC54" s="55">
        <f t="shared" si="30"/>
        <v>6.125</v>
      </c>
      <c r="AD54" s="61"/>
      <c r="AE54" s="61">
        <v>12.5</v>
      </c>
      <c r="AF54" s="61">
        <v>12</v>
      </c>
      <c r="AG54" s="55">
        <f t="shared" si="31"/>
        <v>8</v>
      </c>
      <c r="AH54" s="61"/>
      <c r="AI54" s="61">
        <v>12</v>
      </c>
      <c r="AJ54" s="55">
        <f t="shared" si="32"/>
        <v>18</v>
      </c>
      <c r="AK54" s="56">
        <v>18</v>
      </c>
      <c r="AL54" s="57">
        <f t="shared" si="33"/>
        <v>5.5</v>
      </c>
      <c r="AM54" s="93"/>
      <c r="AN54" s="59">
        <f t="shared" si="34"/>
        <v>7.9609375</v>
      </c>
      <c r="AO54" s="60" t="str">
        <f t="shared" si="35"/>
        <v>Ajourné(e)</v>
      </c>
    </row>
    <row r="55" spans="1:41" ht="15.75">
      <c r="A55" s="18">
        <v>46</v>
      </c>
      <c r="B55" s="22" t="s">
        <v>228</v>
      </c>
      <c r="C55" s="23" t="s">
        <v>229</v>
      </c>
      <c r="D55" s="21" t="s">
        <v>230</v>
      </c>
      <c r="E55" s="31">
        <v>33952</v>
      </c>
      <c r="F55" s="32" t="s">
        <v>393</v>
      </c>
      <c r="G55" s="55">
        <f t="shared" si="24"/>
        <v>5.125</v>
      </c>
      <c r="H55" s="74"/>
      <c r="I55" s="74"/>
      <c r="J55" s="74">
        <v>10</v>
      </c>
      <c r="K55" s="74">
        <v>10.5</v>
      </c>
      <c r="L55" s="55">
        <f t="shared" si="25"/>
        <v>2.5625</v>
      </c>
      <c r="M55" s="61"/>
      <c r="N55" s="61"/>
      <c r="O55" s="61">
        <v>10.25</v>
      </c>
      <c r="P55" s="55">
        <f t="shared" si="26"/>
        <v>4.166666666666667</v>
      </c>
      <c r="Q55" s="61">
        <v>12.5</v>
      </c>
      <c r="R55" s="121"/>
      <c r="S55" s="55">
        <f t="shared" si="27"/>
        <v>10</v>
      </c>
      <c r="T55" s="56">
        <v>10</v>
      </c>
      <c r="U55" s="57">
        <f t="shared" si="28"/>
        <v>4.609375</v>
      </c>
      <c r="V55" s="58">
        <v>14</v>
      </c>
      <c r="W55" s="123"/>
      <c r="X55" s="55">
        <f t="shared" si="29"/>
        <v>5.25</v>
      </c>
      <c r="Y55" s="61">
        <v>10.25</v>
      </c>
      <c r="Z55" s="61">
        <v>10.75</v>
      </c>
      <c r="AA55" s="61"/>
      <c r="AB55" s="61"/>
      <c r="AC55" s="55">
        <f t="shared" si="30"/>
        <v>11.5</v>
      </c>
      <c r="AD55" s="61">
        <v>8.25</v>
      </c>
      <c r="AE55" s="61">
        <v>14</v>
      </c>
      <c r="AF55" s="61">
        <v>15.5</v>
      </c>
      <c r="AG55" s="55">
        <f t="shared" si="31"/>
        <v>0</v>
      </c>
      <c r="AH55" s="61"/>
      <c r="AI55" s="61"/>
      <c r="AJ55" s="55">
        <f t="shared" si="32"/>
        <v>15.5</v>
      </c>
      <c r="AK55" s="56">
        <v>15.5</v>
      </c>
      <c r="AL55" s="57">
        <f t="shared" si="33"/>
        <v>6.46875</v>
      </c>
      <c r="AM55" s="93"/>
      <c r="AN55" s="59">
        <f t="shared" si="34"/>
        <v>5.5390625</v>
      </c>
      <c r="AO55" s="60" t="str">
        <f t="shared" si="35"/>
        <v>Ajourné(e)</v>
      </c>
    </row>
    <row r="56" spans="1:41" ht="15.75">
      <c r="A56" s="18">
        <v>47</v>
      </c>
      <c r="B56" s="19" t="s">
        <v>231</v>
      </c>
      <c r="C56" s="20" t="s">
        <v>232</v>
      </c>
      <c r="D56" s="21" t="s">
        <v>83</v>
      </c>
      <c r="E56" s="33" t="s">
        <v>434</v>
      </c>
      <c r="F56" s="29" t="s">
        <v>354</v>
      </c>
      <c r="G56" s="55">
        <f t="shared" si="24"/>
        <v>5.4574999999999996</v>
      </c>
      <c r="H56" s="81"/>
      <c r="I56" s="81">
        <v>11.33</v>
      </c>
      <c r="J56" s="81"/>
      <c r="K56" s="73">
        <v>10.5</v>
      </c>
      <c r="L56" s="55">
        <f t="shared" si="25"/>
        <v>7.1675000000000004</v>
      </c>
      <c r="M56" s="73"/>
      <c r="N56" s="73">
        <v>15.17</v>
      </c>
      <c r="O56" s="73">
        <v>13.5</v>
      </c>
      <c r="P56" s="55">
        <f t="shared" si="26"/>
        <v>7.2783333333333333</v>
      </c>
      <c r="Q56" s="73"/>
      <c r="R56" s="106">
        <v>10.9175</v>
      </c>
      <c r="S56" s="55">
        <f t="shared" si="27"/>
        <v>12</v>
      </c>
      <c r="T56" s="73">
        <v>12</v>
      </c>
      <c r="U56" s="57">
        <f t="shared" si="28"/>
        <v>6.6353124999999995</v>
      </c>
      <c r="V56" s="58"/>
      <c r="X56" s="55">
        <f t="shared" si="29"/>
        <v>9.1449999999999996</v>
      </c>
      <c r="Y56" s="113">
        <v>7</v>
      </c>
      <c r="Z56" s="109">
        <v>10</v>
      </c>
      <c r="AA56" s="73">
        <v>9.5</v>
      </c>
      <c r="AB56" s="108">
        <v>10.08</v>
      </c>
      <c r="AC56" s="55">
        <f t="shared" si="30"/>
        <v>10.414999999999999</v>
      </c>
      <c r="AD56" s="73">
        <v>10</v>
      </c>
      <c r="AE56" s="73">
        <v>11</v>
      </c>
      <c r="AF56" s="73">
        <v>10.66</v>
      </c>
      <c r="AG56" s="55">
        <f t="shared" si="31"/>
        <v>11</v>
      </c>
      <c r="AH56" s="73">
        <v>10</v>
      </c>
      <c r="AI56" s="73">
        <v>11.5</v>
      </c>
      <c r="AJ56" s="55">
        <f t="shared" si="32"/>
        <v>12.25</v>
      </c>
      <c r="AK56" s="73">
        <v>12.25</v>
      </c>
      <c r="AL56" s="57">
        <f t="shared" si="33"/>
        <v>10.004375</v>
      </c>
      <c r="AN56" s="59">
        <f t="shared" si="34"/>
        <v>8.3198437500000004</v>
      </c>
      <c r="AO56" s="60" t="str">
        <f t="shared" si="35"/>
        <v>Ajourné(e)</v>
      </c>
    </row>
    <row r="57" spans="1:41" ht="15.75">
      <c r="A57" s="18">
        <v>48</v>
      </c>
      <c r="B57" s="22" t="s">
        <v>238</v>
      </c>
      <c r="C57" s="23" t="s">
        <v>239</v>
      </c>
      <c r="D57" s="27" t="s">
        <v>240</v>
      </c>
      <c r="E57" s="31">
        <v>34264</v>
      </c>
      <c r="F57" s="32" t="s">
        <v>389</v>
      </c>
      <c r="G57" s="55">
        <f t="shared" si="24"/>
        <v>9.8450000000000006</v>
      </c>
      <c r="H57" s="74">
        <v>10.5</v>
      </c>
      <c r="I57" s="74">
        <v>10</v>
      </c>
      <c r="J57" s="74">
        <v>10.75</v>
      </c>
      <c r="K57" s="74">
        <v>8.1300000000000008</v>
      </c>
      <c r="L57" s="55">
        <f t="shared" si="25"/>
        <v>10.875</v>
      </c>
      <c r="M57" s="61">
        <v>9.75</v>
      </c>
      <c r="N57" s="61">
        <v>11</v>
      </c>
      <c r="O57" s="61">
        <v>13</v>
      </c>
      <c r="P57" s="55">
        <f t="shared" si="26"/>
        <v>11.166666666666666</v>
      </c>
      <c r="Q57" s="61">
        <v>11.5</v>
      </c>
      <c r="R57" s="121">
        <v>11</v>
      </c>
      <c r="S57" s="55">
        <f t="shared" si="27"/>
        <v>11.75</v>
      </c>
      <c r="T57" s="56">
        <v>11.75</v>
      </c>
      <c r="U57" s="57">
        <f t="shared" si="28"/>
        <v>10.469374999999999</v>
      </c>
      <c r="V57" s="58">
        <v>30</v>
      </c>
      <c r="W57" s="123"/>
      <c r="X57" s="55">
        <f t="shared" si="29"/>
        <v>5.5625</v>
      </c>
      <c r="Y57" s="61">
        <v>12.25</v>
      </c>
      <c r="Z57" s="61">
        <v>10</v>
      </c>
      <c r="AA57" s="61"/>
      <c r="AB57" s="61"/>
      <c r="AC57" s="55">
        <f t="shared" si="30"/>
        <v>11</v>
      </c>
      <c r="AD57" s="61">
        <v>7.25</v>
      </c>
      <c r="AE57" s="61">
        <v>13.5</v>
      </c>
      <c r="AF57" s="61">
        <v>16</v>
      </c>
      <c r="AG57" s="55">
        <f t="shared" si="31"/>
        <v>6.833333333333333</v>
      </c>
      <c r="AH57" s="61"/>
      <c r="AI57" s="61">
        <v>10.25</v>
      </c>
      <c r="AJ57" s="55">
        <f t="shared" si="32"/>
        <v>13</v>
      </c>
      <c r="AK57" s="56">
        <v>13</v>
      </c>
      <c r="AL57" s="57">
        <f t="shared" si="33"/>
        <v>7.625</v>
      </c>
      <c r="AM57" s="93"/>
      <c r="AN57" s="59">
        <f t="shared" si="34"/>
        <v>9.0471874999999997</v>
      </c>
      <c r="AO57" s="60" t="str">
        <f t="shared" si="35"/>
        <v>Ajourné(e)</v>
      </c>
    </row>
    <row r="58" spans="1:41" ht="15.75">
      <c r="A58" s="18">
        <v>49</v>
      </c>
      <c r="B58" s="22" t="s">
        <v>243</v>
      </c>
      <c r="C58" s="23" t="s">
        <v>244</v>
      </c>
      <c r="D58" s="27" t="s">
        <v>245</v>
      </c>
      <c r="E58" s="31">
        <v>34729</v>
      </c>
      <c r="F58" s="32" t="s">
        <v>419</v>
      </c>
      <c r="G58" s="55">
        <f t="shared" si="24"/>
        <v>8.875</v>
      </c>
      <c r="H58" s="74">
        <v>8</v>
      </c>
      <c r="I58" s="74">
        <v>13.5</v>
      </c>
      <c r="J58" s="74">
        <v>3</v>
      </c>
      <c r="K58" s="74">
        <v>11</v>
      </c>
      <c r="L58" s="55">
        <f t="shared" si="25"/>
        <v>13</v>
      </c>
      <c r="M58" s="61">
        <v>11.75</v>
      </c>
      <c r="N58" s="61">
        <v>15.5</v>
      </c>
      <c r="O58" s="61">
        <v>13</v>
      </c>
      <c r="P58" s="55">
        <f t="shared" si="26"/>
        <v>8</v>
      </c>
      <c r="Q58" s="61">
        <v>5</v>
      </c>
      <c r="R58" s="121">
        <v>9.5</v>
      </c>
      <c r="S58" s="55">
        <f t="shared" si="27"/>
        <v>13.75</v>
      </c>
      <c r="T58" s="56">
        <v>13.75</v>
      </c>
      <c r="U58" s="57">
        <f t="shared" si="28"/>
        <v>10.046875</v>
      </c>
      <c r="V58" s="58">
        <v>30</v>
      </c>
      <c r="W58" s="123"/>
      <c r="X58" s="55">
        <f t="shared" si="29"/>
        <v>5.25</v>
      </c>
      <c r="Y58" s="61">
        <v>11</v>
      </c>
      <c r="Z58" s="61">
        <v>10</v>
      </c>
      <c r="AA58" s="61"/>
      <c r="AB58" s="61"/>
      <c r="AC58" s="55">
        <f t="shared" si="30"/>
        <v>10.625</v>
      </c>
      <c r="AD58" s="61">
        <v>9.5</v>
      </c>
      <c r="AE58" s="61">
        <v>13.5</v>
      </c>
      <c r="AF58" s="61">
        <v>10</v>
      </c>
      <c r="AG58" s="55">
        <f t="shared" si="31"/>
        <v>10.333333333333334</v>
      </c>
      <c r="AH58" s="61">
        <v>6</v>
      </c>
      <c r="AI58" s="61">
        <v>12.5</v>
      </c>
      <c r="AJ58" s="55">
        <f t="shared" si="32"/>
        <v>13.75</v>
      </c>
      <c r="AK58" s="56">
        <v>13.75</v>
      </c>
      <c r="AL58" s="57">
        <f t="shared" si="33"/>
        <v>8.078125</v>
      </c>
      <c r="AM58" s="93"/>
      <c r="AN58" s="59">
        <f t="shared" si="34"/>
        <v>9.0625</v>
      </c>
      <c r="AO58" s="60" t="str">
        <f t="shared" si="35"/>
        <v>Ajourné(e)</v>
      </c>
    </row>
    <row r="59" spans="1:41" ht="15.75">
      <c r="A59" s="18">
        <v>50</v>
      </c>
      <c r="B59" s="19" t="s">
        <v>249</v>
      </c>
      <c r="C59" s="20" t="s">
        <v>250</v>
      </c>
      <c r="D59" s="27" t="s">
        <v>154</v>
      </c>
      <c r="E59" s="33" t="s">
        <v>441</v>
      </c>
      <c r="F59" s="29" t="s">
        <v>393</v>
      </c>
      <c r="G59" s="55">
        <f t="shared" si="24"/>
        <v>9.5</v>
      </c>
      <c r="H59" s="81">
        <v>7</v>
      </c>
      <c r="I59" s="81">
        <v>9.33</v>
      </c>
      <c r="J59" s="81">
        <v>9.67</v>
      </c>
      <c r="K59" s="73">
        <v>12</v>
      </c>
      <c r="L59" s="55">
        <f t="shared" si="25"/>
        <v>11.205</v>
      </c>
      <c r="M59" s="73">
        <v>11.66</v>
      </c>
      <c r="N59" s="73">
        <v>10</v>
      </c>
      <c r="O59" s="73">
        <v>11.5</v>
      </c>
      <c r="P59" s="55">
        <f t="shared" si="26"/>
        <v>9.0833333333333339</v>
      </c>
      <c r="Q59" s="73">
        <v>7</v>
      </c>
      <c r="R59" s="106">
        <v>10.125</v>
      </c>
      <c r="S59" s="55">
        <f t="shared" si="27"/>
        <v>15.5</v>
      </c>
      <c r="T59" s="73">
        <v>15.5</v>
      </c>
      <c r="U59" s="57">
        <f t="shared" si="28"/>
        <v>10.223125</v>
      </c>
      <c r="V59" s="58"/>
      <c r="X59" s="55">
        <f t="shared" si="29"/>
        <v>3.75</v>
      </c>
      <c r="Y59" s="113"/>
      <c r="Z59" s="109">
        <v>15</v>
      </c>
      <c r="AA59" s="73"/>
      <c r="AB59" s="108"/>
      <c r="AC59" s="55">
        <f t="shared" si="30"/>
        <v>0</v>
      </c>
      <c r="AD59" s="73"/>
      <c r="AE59" s="73"/>
      <c r="AF59" s="73"/>
      <c r="AG59" s="55">
        <f t="shared" si="31"/>
        <v>11.5</v>
      </c>
      <c r="AH59" s="73">
        <v>10.5</v>
      </c>
      <c r="AI59" s="73">
        <v>12</v>
      </c>
      <c r="AJ59" s="55">
        <f t="shared" si="32"/>
        <v>10</v>
      </c>
      <c r="AK59" s="73">
        <v>10</v>
      </c>
      <c r="AL59" s="57">
        <f t="shared" si="33"/>
        <v>4.65625</v>
      </c>
      <c r="AN59" s="59">
        <f t="shared" si="34"/>
        <v>7.4396874999999998</v>
      </c>
      <c r="AO59" s="60" t="str">
        <f t="shared" si="35"/>
        <v>Ajourné(e)</v>
      </c>
    </row>
    <row r="60" spans="1:41" ht="15.75">
      <c r="A60" s="18">
        <v>51</v>
      </c>
      <c r="B60" s="22" t="s">
        <v>254</v>
      </c>
      <c r="C60" s="23" t="s">
        <v>255</v>
      </c>
      <c r="D60" s="27" t="s">
        <v>42</v>
      </c>
      <c r="E60" s="31">
        <v>34114</v>
      </c>
      <c r="F60" s="32" t="s">
        <v>393</v>
      </c>
      <c r="G60" s="55">
        <f t="shared" si="24"/>
        <v>3.7149999999999999</v>
      </c>
      <c r="H60" s="74"/>
      <c r="I60" s="74">
        <v>14.86</v>
      </c>
      <c r="J60" s="74"/>
      <c r="K60" s="74"/>
      <c r="L60" s="55">
        <f t="shared" si="25"/>
        <v>7.625</v>
      </c>
      <c r="M60" s="61">
        <v>10</v>
      </c>
      <c r="N60" s="61">
        <v>10.5</v>
      </c>
      <c r="O60" s="61"/>
      <c r="P60" s="55">
        <f t="shared" si="26"/>
        <v>3.3333333333333335</v>
      </c>
      <c r="Q60" s="61">
        <v>10</v>
      </c>
      <c r="R60" s="121"/>
      <c r="S60" s="55">
        <f t="shared" si="27"/>
        <v>10</v>
      </c>
      <c r="T60" s="56">
        <v>10</v>
      </c>
      <c r="U60" s="57">
        <f t="shared" si="28"/>
        <v>5.0137499999999999</v>
      </c>
      <c r="V60" s="58">
        <v>10</v>
      </c>
      <c r="W60" s="123"/>
      <c r="X60" s="55">
        <f t="shared" si="29"/>
        <v>9.7825000000000006</v>
      </c>
      <c r="Y60" s="61">
        <v>10.25</v>
      </c>
      <c r="Z60" s="61">
        <v>12.13</v>
      </c>
      <c r="AA60" s="61">
        <v>8.25</v>
      </c>
      <c r="AB60" s="61">
        <v>8.5</v>
      </c>
      <c r="AC60" s="55">
        <f t="shared" si="30"/>
        <v>9.875</v>
      </c>
      <c r="AD60" s="61">
        <v>8</v>
      </c>
      <c r="AE60" s="61">
        <v>12.5</v>
      </c>
      <c r="AF60" s="61">
        <v>11</v>
      </c>
      <c r="AG60" s="55">
        <f t="shared" si="31"/>
        <v>11.5</v>
      </c>
      <c r="AH60" s="61">
        <v>12</v>
      </c>
      <c r="AI60" s="61">
        <v>11.25</v>
      </c>
      <c r="AJ60" s="55">
        <f t="shared" si="32"/>
        <v>14.5</v>
      </c>
      <c r="AK60" s="56">
        <v>14.5</v>
      </c>
      <c r="AL60" s="57">
        <f t="shared" si="33"/>
        <v>10.422499999999999</v>
      </c>
      <c r="AM60" s="93"/>
      <c r="AN60" s="59">
        <f t="shared" si="34"/>
        <v>7.7181249999999997</v>
      </c>
      <c r="AO60" s="60" t="str">
        <f t="shared" si="35"/>
        <v>Ajourné(e)</v>
      </c>
    </row>
    <row r="61" spans="1:41" ht="15.75">
      <c r="A61" s="18">
        <v>52</v>
      </c>
      <c r="B61" s="22" t="s">
        <v>256</v>
      </c>
      <c r="C61" s="23" t="s">
        <v>257</v>
      </c>
      <c r="D61" s="27" t="s">
        <v>258</v>
      </c>
      <c r="E61" s="31">
        <v>33255</v>
      </c>
      <c r="F61" s="32" t="s">
        <v>456</v>
      </c>
      <c r="G61" s="55">
        <f t="shared" si="24"/>
        <v>8.1875</v>
      </c>
      <c r="H61" s="74">
        <v>10.75</v>
      </c>
      <c r="I61" s="74">
        <v>10</v>
      </c>
      <c r="J61" s="74">
        <v>12</v>
      </c>
      <c r="K61" s="74"/>
      <c r="L61" s="55">
        <f t="shared" si="25"/>
        <v>6.5</v>
      </c>
      <c r="M61" s="61"/>
      <c r="N61" s="61">
        <v>14</v>
      </c>
      <c r="O61" s="61">
        <v>12</v>
      </c>
      <c r="P61" s="55">
        <f t="shared" si="26"/>
        <v>7</v>
      </c>
      <c r="Q61" s="61"/>
      <c r="R61" s="121">
        <v>10.5</v>
      </c>
      <c r="S61" s="55">
        <f t="shared" si="27"/>
        <v>12</v>
      </c>
      <c r="T61" s="61">
        <v>12</v>
      </c>
      <c r="U61" s="57">
        <f t="shared" si="28"/>
        <v>7.78125</v>
      </c>
      <c r="V61" s="58">
        <v>15</v>
      </c>
      <c r="W61" s="123"/>
      <c r="X61" s="55">
        <f t="shared" si="29"/>
        <v>7.9375</v>
      </c>
      <c r="Y61" s="61">
        <v>10.75</v>
      </c>
      <c r="Z61" s="61">
        <v>11</v>
      </c>
      <c r="AA61" s="61">
        <v>10</v>
      </c>
      <c r="AB61" s="61"/>
      <c r="AC61" s="55">
        <f t="shared" si="30"/>
        <v>10.375</v>
      </c>
      <c r="AD61" s="61">
        <v>10</v>
      </c>
      <c r="AE61" s="61">
        <v>11.5</v>
      </c>
      <c r="AF61" s="61">
        <v>10</v>
      </c>
      <c r="AG61" s="55">
        <f t="shared" si="31"/>
        <v>7</v>
      </c>
      <c r="AH61" s="61"/>
      <c r="AI61" s="61">
        <v>10.5</v>
      </c>
      <c r="AJ61" s="55">
        <f t="shared" si="32"/>
        <v>13</v>
      </c>
      <c r="AK61" s="56">
        <v>13</v>
      </c>
      <c r="AL61" s="57">
        <f t="shared" si="33"/>
        <v>8.6875</v>
      </c>
      <c r="AM61" s="93"/>
      <c r="AN61" s="59">
        <f t="shared" si="34"/>
        <v>8.234375</v>
      </c>
      <c r="AO61" s="60" t="str">
        <f t="shared" si="35"/>
        <v>Ajourné(e)</v>
      </c>
    </row>
    <row r="62" spans="1:41" ht="15.75">
      <c r="A62" s="18">
        <v>53</v>
      </c>
      <c r="B62" s="22" t="s">
        <v>259</v>
      </c>
      <c r="C62" s="23" t="s">
        <v>260</v>
      </c>
      <c r="D62" s="27" t="s">
        <v>261</v>
      </c>
      <c r="E62" s="31">
        <v>34669</v>
      </c>
      <c r="F62" s="32" t="s">
        <v>352</v>
      </c>
      <c r="G62" s="55">
        <f t="shared" si="24"/>
        <v>5.0950000000000006</v>
      </c>
      <c r="H62" s="74"/>
      <c r="I62" s="74"/>
      <c r="J62" s="74">
        <v>10</v>
      </c>
      <c r="K62" s="74">
        <v>10.38</v>
      </c>
      <c r="L62" s="55">
        <f t="shared" si="25"/>
        <v>10.875</v>
      </c>
      <c r="M62" s="61">
        <v>9.25</v>
      </c>
      <c r="N62" s="61">
        <v>15</v>
      </c>
      <c r="O62" s="61">
        <v>10</v>
      </c>
      <c r="P62" s="55">
        <f t="shared" si="26"/>
        <v>0</v>
      </c>
      <c r="Q62" s="61"/>
      <c r="R62" s="121"/>
      <c r="S62" s="55">
        <f t="shared" si="27"/>
        <v>11.5</v>
      </c>
      <c r="T62" s="56">
        <v>11.5</v>
      </c>
      <c r="U62" s="57">
        <f t="shared" si="28"/>
        <v>5.9850000000000003</v>
      </c>
      <c r="V62" s="58">
        <v>16</v>
      </c>
      <c r="W62" s="123"/>
      <c r="X62" s="55">
        <f t="shared" si="29"/>
        <v>2.5</v>
      </c>
      <c r="Y62" s="61"/>
      <c r="Z62" s="61">
        <v>10</v>
      </c>
      <c r="AA62" s="61"/>
      <c r="AB62" s="61"/>
      <c r="AC62" s="55">
        <f t="shared" si="30"/>
        <v>10.875</v>
      </c>
      <c r="AD62" s="61">
        <v>10.25</v>
      </c>
      <c r="AE62" s="61">
        <v>14</v>
      </c>
      <c r="AF62" s="61">
        <v>9</v>
      </c>
      <c r="AG62" s="55">
        <f t="shared" si="31"/>
        <v>10.666666666666666</v>
      </c>
      <c r="AH62" s="61">
        <v>5.5</v>
      </c>
      <c r="AI62" s="61">
        <v>13.25</v>
      </c>
      <c r="AJ62" s="55">
        <f t="shared" si="32"/>
        <v>16</v>
      </c>
      <c r="AK62" s="56">
        <v>16</v>
      </c>
      <c r="AL62" s="57">
        <f t="shared" si="33"/>
        <v>6.96875</v>
      </c>
      <c r="AM62" s="93"/>
      <c r="AN62" s="59">
        <f t="shared" si="34"/>
        <v>6.4768749999999997</v>
      </c>
      <c r="AO62" s="60" t="str">
        <f t="shared" si="35"/>
        <v>Ajourné(e)</v>
      </c>
    </row>
    <row r="63" spans="1:41" ht="15.75">
      <c r="A63" s="18">
        <v>54</v>
      </c>
      <c r="B63" s="19" t="s">
        <v>262</v>
      </c>
      <c r="C63" s="20" t="s">
        <v>263</v>
      </c>
      <c r="D63" s="27" t="s">
        <v>264</v>
      </c>
      <c r="E63" s="33" t="s">
        <v>443</v>
      </c>
      <c r="F63" s="29" t="s">
        <v>444</v>
      </c>
      <c r="G63" s="55">
        <f t="shared" ref="G63:G80" si="36">(H63+I63+J63+K63)/4</f>
        <v>2.8325</v>
      </c>
      <c r="H63" s="81"/>
      <c r="I63" s="81">
        <v>11.33</v>
      </c>
      <c r="J63" s="81"/>
      <c r="K63" s="73"/>
      <c r="L63" s="55">
        <f t="shared" ref="L63:L80" si="37">((M63*2)+N63+O63)/4</f>
        <v>0</v>
      </c>
      <c r="M63" s="73"/>
      <c r="N63" s="73"/>
      <c r="O63" s="73"/>
      <c r="P63" s="55">
        <f t="shared" ref="P63:P80" si="38">(Q63+(R63*2))/3</f>
        <v>0</v>
      </c>
      <c r="Q63" s="73"/>
      <c r="R63" s="106"/>
      <c r="S63" s="55">
        <f t="shared" ref="S63:S80" si="39">T63</f>
        <v>12.25</v>
      </c>
      <c r="T63" s="73">
        <v>12.25</v>
      </c>
      <c r="U63" s="57">
        <f t="shared" ref="U63:U80" si="40">((G63*8)+(L63*4)+(P63*3)+(S63*1))/16</f>
        <v>2.1818749999999998</v>
      </c>
      <c r="V63" s="58"/>
      <c r="X63" s="55">
        <f t="shared" ref="X63:X80" si="41">(Y63+Z63+AA63+AB63)/4</f>
        <v>9.9162499999999998</v>
      </c>
      <c r="Y63" s="113">
        <v>9.5</v>
      </c>
      <c r="Z63" s="109">
        <v>13</v>
      </c>
      <c r="AA63" s="73">
        <v>9</v>
      </c>
      <c r="AB63" s="108">
        <v>8.1649999999999991</v>
      </c>
      <c r="AC63" s="55">
        <f t="shared" ref="AC63:AC80" si="42">((AD63*2)+AE63+AF63)/4</f>
        <v>10.9575</v>
      </c>
      <c r="AD63" s="73">
        <v>11</v>
      </c>
      <c r="AE63" s="73">
        <v>10.83</v>
      </c>
      <c r="AF63" s="73">
        <v>11</v>
      </c>
      <c r="AG63" s="55">
        <f t="shared" ref="AG63:AG80" si="43">(AH63+(AI63*2))/3</f>
        <v>13.333333333333334</v>
      </c>
      <c r="AH63" s="73">
        <v>9</v>
      </c>
      <c r="AI63" s="73">
        <v>15.5</v>
      </c>
      <c r="AJ63" s="55">
        <f t="shared" ref="AJ63:AJ80" si="44">AK63</f>
        <v>11.75</v>
      </c>
      <c r="AK63" s="73">
        <v>11.75</v>
      </c>
      <c r="AL63" s="57">
        <f t="shared" ref="AL63:AL80" si="45">((X63*8)+(AC63*4)+(AG63*3)+(AJ63*1))/16</f>
        <v>10.931875</v>
      </c>
      <c r="AN63" s="59">
        <f t="shared" ref="AN63:AN80" si="46">(U63+AL63)/2</f>
        <v>6.5568749999999998</v>
      </c>
      <c r="AO63" s="60" t="str">
        <f t="shared" ref="AO63:AO80" si="47">IF(AN63&gt;9.99,"Admis(e)","Ajourné(e)")</f>
        <v>Ajourné(e)</v>
      </c>
    </row>
    <row r="64" spans="1:41" ht="15.75">
      <c r="A64" s="18">
        <v>55</v>
      </c>
      <c r="B64" s="19" t="s">
        <v>265</v>
      </c>
      <c r="C64" s="20" t="s">
        <v>266</v>
      </c>
      <c r="D64" s="27" t="s">
        <v>267</v>
      </c>
      <c r="E64" s="33" t="s">
        <v>445</v>
      </c>
      <c r="F64" s="29" t="s">
        <v>446</v>
      </c>
      <c r="G64" s="55">
        <f t="shared" si="36"/>
        <v>5.3324999999999996</v>
      </c>
      <c r="H64" s="81">
        <v>11</v>
      </c>
      <c r="I64" s="81"/>
      <c r="J64" s="81">
        <v>10.33</v>
      </c>
      <c r="K64" s="73"/>
      <c r="L64" s="55">
        <f t="shared" si="37"/>
        <v>8</v>
      </c>
      <c r="M64" s="73">
        <v>10</v>
      </c>
      <c r="N64" s="73"/>
      <c r="O64" s="73">
        <v>12</v>
      </c>
      <c r="P64" s="55">
        <f t="shared" si="38"/>
        <v>11.583333333333334</v>
      </c>
      <c r="Q64" s="73">
        <v>13.75</v>
      </c>
      <c r="R64" s="106">
        <v>10.5</v>
      </c>
      <c r="S64" s="55">
        <f t="shared" si="39"/>
        <v>12</v>
      </c>
      <c r="T64" s="73">
        <v>12</v>
      </c>
      <c r="U64" s="57">
        <f t="shared" si="40"/>
        <v>7.5881249999999998</v>
      </c>
      <c r="V64" s="58"/>
      <c r="X64" s="55">
        <f t="shared" si="41"/>
        <v>11.52</v>
      </c>
      <c r="Y64" s="113">
        <v>11</v>
      </c>
      <c r="Z64" s="109">
        <v>10</v>
      </c>
      <c r="AA64" s="73">
        <v>13.75</v>
      </c>
      <c r="AB64" s="108">
        <v>11.33</v>
      </c>
      <c r="AC64" s="55">
        <f t="shared" si="42"/>
        <v>10.5</v>
      </c>
      <c r="AD64" s="73">
        <v>10</v>
      </c>
      <c r="AE64" s="73">
        <v>12</v>
      </c>
      <c r="AF64" s="73">
        <v>10</v>
      </c>
      <c r="AG64" s="55">
        <f t="shared" si="43"/>
        <v>10.166666666666666</v>
      </c>
      <c r="AH64" s="73">
        <v>10</v>
      </c>
      <c r="AI64" s="73">
        <v>10.25</v>
      </c>
      <c r="AJ64" s="55">
        <f t="shared" si="44"/>
        <v>10.25</v>
      </c>
      <c r="AK64" s="73">
        <v>10.25</v>
      </c>
      <c r="AL64" s="57">
        <f t="shared" si="45"/>
        <v>10.931875</v>
      </c>
      <c r="AN64" s="59">
        <f t="shared" si="46"/>
        <v>9.26</v>
      </c>
      <c r="AO64" s="60" t="str">
        <f t="shared" si="47"/>
        <v>Ajourné(e)</v>
      </c>
    </row>
    <row r="65" spans="1:41" ht="15.75">
      <c r="A65" s="18">
        <v>56</v>
      </c>
      <c r="B65" s="19" t="s">
        <v>268</v>
      </c>
      <c r="C65" s="20" t="s">
        <v>269</v>
      </c>
      <c r="D65" s="27" t="s">
        <v>270</v>
      </c>
      <c r="E65" s="33" t="s">
        <v>447</v>
      </c>
      <c r="F65" s="29" t="s">
        <v>448</v>
      </c>
      <c r="G65" s="55">
        <f t="shared" si="36"/>
        <v>10.664999999999999</v>
      </c>
      <c r="H65" s="81">
        <v>10</v>
      </c>
      <c r="I65" s="81">
        <v>10.66</v>
      </c>
      <c r="J65" s="81">
        <v>10</v>
      </c>
      <c r="K65" s="73">
        <v>12</v>
      </c>
      <c r="L65" s="55">
        <f t="shared" si="37"/>
        <v>0</v>
      </c>
      <c r="M65" s="73"/>
      <c r="N65" s="73"/>
      <c r="O65" s="73"/>
      <c r="P65" s="55">
        <f t="shared" si="38"/>
        <v>3.3333333333333335</v>
      </c>
      <c r="Q65" s="73">
        <v>10</v>
      </c>
      <c r="R65" s="106"/>
      <c r="S65" s="55">
        <f t="shared" si="39"/>
        <v>11</v>
      </c>
      <c r="T65" s="73">
        <v>11</v>
      </c>
      <c r="U65" s="57">
        <f t="shared" si="40"/>
        <v>6.6449999999999996</v>
      </c>
      <c r="V65" s="58"/>
      <c r="X65" s="55">
        <f t="shared" si="41"/>
        <v>8.5399999999999991</v>
      </c>
      <c r="Y65" s="113">
        <v>4.66</v>
      </c>
      <c r="Z65" s="109">
        <v>8</v>
      </c>
      <c r="AA65" s="73">
        <v>10</v>
      </c>
      <c r="AB65" s="108">
        <v>11.5</v>
      </c>
      <c r="AC65" s="55">
        <f t="shared" si="42"/>
        <v>10.997499999999999</v>
      </c>
      <c r="AD65" s="73">
        <v>11.33</v>
      </c>
      <c r="AE65" s="73">
        <v>10</v>
      </c>
      <c r="AF65" s="73">
        <v>11.33</v>
      </c>
      <c r="AG65" s="55">
        <f t="shared" si="43"/>
        <v>12.666666666666666</v>
      </c>
      <c r="AH65" s="73">
        <v>8</v>
      </c>
      <c r="AI65" s="73">
        <v>15</v>
      </c>
      <c r="AJ65" s="55">
        <f t="shared" si="44"/>
        <v>10</v>
      </c>
      <c r="AK65" s="73">
        <v>10</v>
      </c>
      <c r="AL65" s="57">
        <f t="shared" si="45"/>
        <v>10.019375</v>
      </c>
      <c r="AN65" s="59">
        <f t="shared" si="46"/>
        <v>8.3321874999999999</v>
      </c>
      <c r="AO65" s="60" t="str">
        <f t="shared" si="47"/>
        <v>Ajourné(e)</v>
      </c>
    </row>
    <row r="66" spans="1:41" ht="15.75">
      <c r="A66" s="18">
        <v>57</v>
      </c>
      <c r="B66" s="119" t="s">
        <v>271</v>
      </c>
      <c r="C66" s="23" t="s">
        <v>272</v>
      </c>
      <c r="D66" s="27" t="s">
        <v>273</v>
      </c>
      <c r="E66" s="34">
        <v>33323</v>
      </c>
      <c r="F66" s="27" t="s">
        <v>419</v>
      </c>
      <c r="G66" s="55">
        <f t="shared" si="36"/>
        <v>2.665</v>
      </c>
      <c r="H66" s="74"/>
      <c r="I66" s="74"/>
      <c r="J66" s="74"/>
      <c r="K66" s="74">
        <v>10.66</v>
      </c>
      <c r="L66" s="55">
        <f t="shared" si="37"/>
        <v>10.6675</v>
      </c>
      <c r="M66" s="61">
        <v>8.5</v>
      </c>
      <c r="N66" s="61">
        <v>13.67</v>
      </c>
      <c r="O66" s="61">
        <v>12</v>
      </c>
      <c r="P66" s="55">
        <f t="shared" si="38"/>
        <v>10.166666666666666</v>
      </c>
      <c r="Q66" s="61">
        <v>6.5</v>
      </c>
      <c r="R66" s="121">
        <v>12</v>
      </c>
      <c r="S66" s="55">
        <f t="shared" si="39"/>
        <v>12.5</v>
      </c>
      <c r="T66" s="56">
        <v>12.5</v>
      </c>
      <c r="U66" s="57">
        <f t="shared" si="40"/>
        <v>6.6868750000000006</v>
      </c>
      <c r="V66" s="58">
        <v>11</v>
      </c>
      <c r="W66" s="123"/>
      <c r="X66" s="55">
        <f t="shared" si="41"/>
        <v>7.6875</v>
      </c>
      <c r="Y66" s="61">
        <v>10.25</v>
      </c>
      <c r="Z66" s="61"/>
      <c r="AA66" s="61">
        <v>10.5</v>
      </c>
      <c r="AB66" s="61">
        <v>10</v>
      </c>
      <c r="AC66" s="55">
        <f t="shared" si="42"/>
        <v>8</v>
      </c>
      <c r="AD66" s="61">
        <v>10</v>
      </c>
      <c r="AE66" s="61">
        <v>12</v>
      </c>
      <c r="AF66" s="61"/>
      <c r="AG66" s="55">
        <f t="shared" si="43"/>
        <v>7.333333333333333</v>
      </c>
      <c r="AH66" s="61"/>
      <c r="AI66" s="61">
        <v>11</v>
      </c>
      <c r="AJ66" s="55">
        <f t="shared" si="44"/>
        <v>14</v>
      </c>
      <c r="AK66" s="56">
        <v>14</v>
      </c>
      <c r="AL66" s="57">
        <f t="shared" si="45"/>
        <v>8.09375</v>
      </c>
      <c r="AM66" s="93"/>
      <c r="AN66" s="59">
        <f t="shared" si="46"/>
        <v>7.3903125000000003</v>
      </c>
      <c r="AO66" s="60" t="str">
        <f t="shared" si="47"/>
        <v>Ajourné(e)</v>
      </c>
    </row>
    <row r="67" spans="1:41" ht="15.75">
      <c r="A67" s="18">
        <v>58</v>
      </c>
      <c r="B67" s="19" t="s">
        <v>274</v>
      </c>
      <c r="C67" s="20" t="s">
        <v>275</v>
      </c>
      <c r="D67" s="27" t="s">
        <v>276</v>
      </c>
      <c r="E67" s="33" t="s">
        <v>449</v>
      </c>
      <c r="F67" s="29" t="s">
        <v>366</v>
      </c>
      <c r="G67" s="55">
        <f t="shared" si="36"/>
        <v>5.5824999999999996</v>
      </c>
      <c r="H67" s="81">
        <v>11</v>
      </c>
      <c r="I67" s="81">
        <v>11.33</v>
      </c>
      <c r="J67" s="81"/>
      <c r="K67" s="73"/>
      <c r="L67" s="55">
        <f t="shared" si="37"/>
        <v>5</v>
      </c>
      <c r="M67" s="73"/>
      <c r="N67" s="73">
        <v>10</v>
      </c>
      <c r="O67" s="73">
        <v>10</v>
      </c>
      <c r="P67" s="55">
        <f t="shared" si="38"/>
        <v>3.5</v>
      </c>
      <c r="Q67" s="73">
        <v>10.5</v>
      </c>
      <c r="R67" s="108"/>
      <c r="S67" s="55">
        <f t="shared" si="39"/>
        <v>10.5</v>
      </c>
      <c r="T67" s="73">
        <v>10.5</v>
      </c>
      <c r="U67" s="57">
        <f t="shared" si="40"/>
        <v>5.3537499999999998</v>
      </c>
      <c r="V67" s="58"/>
      <c r="X67" s="55">
        <f t="shared" si="41"/>
        <v>11.29</v>
      </c>
      <c r="Y67" s="113">
        <v>10.66</v>
      </c>
      <c r="Z67" s="109">
        <v>12</v>
      </c>
      <c r="AA67" s="73">
        <v>10.5</v>
      </c>
      <c r="AB67" s="108">
        <v>12</v>
      </c>
      <c r="AC67" s="55">
        <f t="shared" si="42"/>
        <v>10.620000000000001</v>
      </c>
      <c r="AD67" s="73">
        <v>10.66</v>
      </c>
      <c r="AE67" s="73">
        <v>10.5</v>
      </c>
      <c r="AF67" s="73">
        <v>10.66</v>
      </c>
      <c r="AG67" s="55">
        <f t="shared" si="43"/>
        <v>9.3333333333333339</v>
      </c>
      <c r="AH67" s="73">
        <v>8</v>
      </c>
      <c r="AI67" s="73">
        <v>10</v>
      </c>
      <c r="AJ67" s="55">
        <f t="shared" si="44"/>
        <v>10</v>
      </c>
      <c r="AK67" s="73">
        <v>10</v>
      </c>
      <c r="AL67" s="57">
        <f t="shared" si="45"/>
        <v>10.675000000000001</v>
      </c>
      <c r="AN67" s="59">
        <f t="shared" si="46"/>
        <v>8.0143750000000011</v>
      </c>
      <c r="AO67" s="60" t="str">
        <f t="shared" si="47"/>
        <v>Ajourné(e)</v>
      </c>
    </row>
    <row r="68" spans="1:41" ht="15.75">
      <c r="A68" s="18">
        <v>59</v>
      </c>
      <c r="B68" s="19" t="s">
        <v>277</v>
      </c>
      <c r="C68" s="20" t="s">
        <v>278</v>
      </c>
      <c r="D68" s="27" t="s">
        <v>83</v>
      </c>
      <c r="E68" s="33" t="s">
        <v>450</v>
      </c>
      <c r="F68" s="29" t="s">
        <v>389</v>
      </c>
      <c r="G68" s="55">
        <f t="shared" si="36"/>
        <v>6.2074999999999996</v>
      </c>
      <c r="H68" s="73"/>
      <c r="I68" s="81">
        <v>13</v>
      </c>
      <c r="J68" s="81"/>
      <c r="K68" s="73">
        <v>11.83</v>
      </c>
      <c r="L68" s="55">
        <f t="shared" si="37"/>
        <v>2.5</v>
      </c>
      <c r="M68" s="73"/>
      <c r="N68" s="73"/>
      <c r="O68" s="73">
        <v>10</v>
      </c>
      <c r="P68" s="55">
        <f t="shared" si="38"/>
        <v>0</v>
      </c>
      <c r="Q68" s="73"/>
      <c r="R68" s="106"/>
      <c r="S68" s="55">
        <f t="shared" si="39"/>
        <v>12.75</v>
      </c>
      <c r="T68" s="73">
        <v>12.75</v>
      </c>
      <c r="U68" s="57">
        <f t="shared" si="40"/>
        <v>4.5256249999999998</v>
      </c>
      <c r="V68" s="58"/>
      <c r="X68" s="55">
        <f t="shared" si="41"/>
        <v>8.2074999999999996</v>
      </c>
      <c r="Y68" s="113">
        <v>6.83</v>
      </c>
      <c r="Z68" s="109">
        <v>10</v>
      </c>
      <c r="AA68" s="73">
        <v>7</v>
      </c>
      <c r="AB68" s="108">
        <v>9</v>
      </c>
      <c r="AC68" s="55">
        <f t="shared" si="42"/>
        <v>12.5425</v>
      </c>
      <c r="AD68" s="73">
        <v>13</v>
      </c>
      <c r="AE68" s="73">
        <v>11.17</v>
      </c>
      <c r="AF68" s="73">
        <v>13</v>
      </c>
      <c r="AG68" s="55">
        <f t="shared" si="43"/>
        <v>9.6666666666666661</v>
      </c>
      <c r="AH68" s="73">
        <v>9</v>
      </c>
      <c r="AI68" s="73">
        <v>10</v>
      </c>
      <c r="AJ68" s="55">
        <f t="shared" si="44"/>
        <v>15.5</v>
      </c>
      <c r="AK68" s="73">
        <v>15.5</v>
      </c>
      <c r="AL68" s="57">
        <f t="shared" si="45"/>
        <v>10.020624999999999</v>
      </c>
      <c r="AN68" s="59">
        <f t="shared" si="46"/>
        <v>7.2731249999999994</v>
      </c>
      <c r="AO68" s="60" t="str">
        <f t="shared" si="47"/>
        <v>Ajourné(e)</v>
      </c>
    </row>
    <row r="69" spans="1:41" ht="15.75">
      <c r="A69" s="18">
        <v>60</v>
      </c>
      <c r="B69" s="19" t="s">
        <v>279</v>
      </c>
      <c r="C69" s="20" t="s">
        <v>278</v>
      </c>
      <c r="D69" s="27" t="s">
        <v>280</v>
      </c>
      <c r="E69" s="33" t="s">
        <v>451</v>
      </c>
      <c r="F69" s="29" t="s">
        <v>348</v>
      </c>
      <c r="G69" s="55">
        <f t="shared" si="36"/>
        <v>5.9574999999999996</v>
      </c>
      <c r="H69" s="81"/>
      <c r="I69" s="81">
        <v>12</v>
      </c>
      <c r="J69" s="81"/>
      <c r="K69" s="73">
        <v>11.83</v>
      </c>
      <c r="L69" s="55">
        <f t="shared" si="37"/>
        <v>2.5</v>
      </c>
      <c r="M69" s="73"/>
      <c r="N69" s="73"/>
      <c r="O69" s="73">
        <v>10</v>
      </c>
      <c r="P69" s="55">
        <f t="shared" si="38"/>
        <v>6.666666666666667</v>
      </c>
      <c r="Q69" s="73"/>
      <c r="R69" s="106">
        <v>10</v>
      </c>
      <c r="S69" s="55">
        <f t="shared" si="39"/>
        <v>12</v>
      </c>
      <c r="T69" s="73">
        <v>12</v>
      </c>
      <c r="U69" s="57">
        <f t="shared" si="40"/>
        <v>5.6037499999999998</v>
      </c>
      <c r="V69" s="58"/>
      <c r="X69" s="55">
        <f t="shared" si="41"/>
        <v>10.5</v>
      </c>
      <c r="Y69" s="113">
        <v>11</v>
      </c>
      <c r="Z69" s="109">
        <v>13</v>
      </c>
      <c r="AA69" s="73">
        <v>7</v>
      </c>
      <c r="AB69" s="108">
        <v>11</v>
      </c>
      <c r="AC69" s="55">
        <f t="shared" si="42"/>
        <v>9.875</v>
      </c>
      <c r="AD69" s="73">
        <v>10</v>
      </c>
      <c r="AE69" s="73">
        <v>11</v>
      </c>
      <c r="AF69" s="73">
        <v>8.5</v>
      </c>
      <c r="AG69" s="55">
        <f t="shared" si="43"/>
        <v>11.333333333333334</v>
      </c>
      <c r="AH69" s="73">
        <v>10</v>
      </c>
      <c r="AI69" s="73">
        <v>12</v>
      </c>
      <c r="AJ69" s="55">
        <f t="shared" si="44"/>
        <v>14.5</v>
      </c>
      <c r="AK69" s="73">
        <v>14.5</v>
      </c>
      <c r="AL69" s="57">
        <f t="shared" si="45"/>
        <v>10.75</v>
      </c>
      <c r="AN69" s="59">
        <f t="shared" si="46"/>
        <v>8.176874999999999</v>
      </c>
      <c r="AO69" s="60" t="str">
        <f t="shared" si="47"/>
        <v>Ajourné(e)</v>
      </c>
    </row>
    <row r="70" spans="1:41" ht="15.75">
      <c r="A70" s="18">
        <v>61</v>
      </c>
      <c r="B70" s="22" t="s">
        <v>281</v>
      </c>
      <c r="C70" s="23" t="s">
        <v>282</v>
      </c>
      <c r="D70" s="27" t="s">
        <v>283</v>
      </c>
      <c r="E70" s="31">
        <v>34378</v>
      </c>
      <c r="F70" s="32" t="s">
        <v>348</v>
      </c>
      <c r="G70" s="55">
        <f t="shared" si="36"/>
        <v>9.5625</v>
      </c>
      <c r="H70" s="74">
        <v>9.75</v>
      </c>
      <c r="I70" s="74">
        <v>10.25</v>
      </c>
      <c r="J70" s="74">
        <v>9</v>
      </c>
      <c r="K70" s="74">
        <v>9.25</v>
      </c>
      <c r="L70" s="55">
        <f t="shared" si="37"/>
        <v>13.25</v>
      </c>
      <c r="M70" s="61">
        <v>12.5</v>
      </c>
      <c r="N70" s="61">
        <v>15</v>
      </c>
      <c r="O70" s="61">
        <v>13</v>
      </c>
      <c r="P70" s="55">
        <f t="shared" si="38"/>
        <v>11.333333333333334</v>
      </c>
      <c r="Q70" s="61">
        <v>10</v>
      </c>
      <c r="R70" s="121">
        <v>12</v>
      </c>
      <c r="S70" s="55">
        <f t="shared" si="39"/>
        <v>14.25</v>
      </c>
      <c r="T70" s="56">
        <v>14.25</v>
      </c>
      <c r="U70" s="57">
        <f t="shared" si="40"/>
        <v>11.109375</v>
      </c>
      <c r="V70" s="58">
        <v>30</v>
      </c>
      <c r="W70" s="123"/>
      <c r="X70" s="55">
        <f t="shared" si="41"/>
        <v>2.5</v>
      </c>
      <c r="Y70" s="61">
        <v>10</v>
      </c>
      <c r="Z70" s="61"/>
      <c r="AA70" s="61"/>
      <c r="AB70" s="61"/>
      <c r="AC70" s="55">
        <f t="shared" si="42"/>
        <v>2.5</v>
      </c>
      <c r="AD70" s="61"/>
      <c r="AE70" s="61">
        <v>10</v>
      </c>
      <c r="AF70" s="61"/>
      <c r="AG70" s="55">
        <f t="shared" si="43"/>
        <v>7</v>
      </c>
      <c r="AH70" s="61"/>
      <c r="AI70" s="61">
        <v>10.5</v>
      </c>
      <c r="AJ70" s="55">
        <f t="shared" si="44"/>
        <v>10.5</v>
      </c>
      <c r="AK70" s="56">
        <v>10.5</v>
      </c>
      <c r="AL70" s="57">
        <f t="shared" si="45"/>
        <v>3.84375</v>
      </c>
      <c r="AM70" s="93"/>
      <c r="AN70" s="59">
        <f t="shared" si="46"/>
        <v>7.4765625</v>
      </c>
      <c r="AO70" s="60" t="str">
        <f t="shared" si="47"/>
        <v>Ajourné(e)</v>
      </c>
    </row>
    <row r="71" spans="1:41" ht="15.75">
      <c r="A71" s="18">
        <v>62</v>
      </c>
      <c r="B71" s="19" t="s">
        <v>284</v>
      </c>
      <c r="C71" s="112" t="s">
        <v>285</v>
      </c>
      <c r="D71" s="23" t="s">
        <v>286</v>
      </c>
      <c r="E71" s="33" t="s">
        <v>452</v>
      </c>
      <c r="F71" s="29" t="s">
        <v>389</v>
      </c>
      <c r="G71" s="55">
        <f t="shared" si="36"/>
        <v>10.872499999999999</v>
      </c>
      <c r="H71" s="81">
        <v>10</v>
      </c>
      <c r="I71" s="81">
        <v>10.83</v>
      </c>
      <c r="J71" s="81">
        <v>10.83</v>
      </c>
      <c r="K71" s="73">
        <v>11.83</v>
      </c>
      <c r="L71" s="55">
        <f t="shared" si="37"/>
        <v>10.8325</v>
      </c>
      <c r="M71" s="73">
        <v>11</v>
      </c>
      <c r="N71" s="73">
        <v>10.33</v>
      </c>
      <c r="O71" s="73">
        <v>11</v>
      </c>
      <c r="P71" s="55">
        <f t="shared" si="38"/>
        <v>0</v>
      </c>
      <c r="Q71" s="73"/>
      <c r="R71" s="106"/>
      <c r="S71" s="55">
        <f t="shared" si="39"/>
        <v>12.75</v>
      </c>
      <c r="T71" s="73">
        <v>12.75</v>
      </c>
      <c r="U71" s="57">
        <f t="shared" si="40"/>
        <v>8.9412500000000001</v>
      </c>
      <c r="V71" s="58"/>
      <c r="X71" s="55">
        <f t="shared" si="41"/>
        <v>8.0837500000000002</v>
      </c>
      <c r="Y71" s="113">
        <v>10</v>
      </c>
      <c r="Z71" s="109">
        <v>12</v>
      </c>
      <c r="AA71" s="73"/>
      <c r="AB71" s="108">
        <v>10.335000000000001</v>
      </c>
      <c r="AC71" s="55">
        <f t="shared" si="42"/>
        <v>7.5</v>
      </c>
      <c r="AD71" s="73">
        <v>10</v>
      </c>
      <c r="AE71" s="73"/>
      <c r="AF71" s="73">
        <v>10</v>
      </c>
      <c r="AG71" s="55">
        <f t="shared" si="43"/>
        <v>10.61</v>
      </c>
      <c r="AH71" s="73">
        <v>7.83</v>
      </c>
      <c r="AI71" s="73">
        <v>12</v>
      </c>
      <c r="AJ71" s="55">
        <f t="shared" si="44"/>
        <v>15</v>
      </c>
      <c r="AK71" s="73">
        <v>15</v>
      </c>
      <c r="AL71" s="57">
        <f t="shared" si="45"/>
        <v>8.84375</v>
      </c>
      <c r="AN71" s="59">
        <f t="shared" si="46"/>
        <v>8.8925000000000001</v>
      </c>
      <c r="AO71" s="60" t="str">
        <f t="shared" si="47"/>
        <v>Ajourné(e)</v>
      </c>
    </row>
    <row r="72" spans="1:41" ht="15.75">
      <c r="A72" s="18">
        <v>63</v>
      </c>
      <c r="B72" s="19" t="s">
        <v>287</v>
      </c>
      <c r="C72" s="20" t="s">
        <v>288</v>
      </c>
      <c r="D72" s="27" t="s">
        <v>289</v>
      </c>
      <c r="E72" s="33" t="s">
        <v>453</v>
      </c>
      <c r="F72" s="29" t="s">
        <v>354</v>
      </c>
      <c r="G72" s="55">
        <f t="shared" si="36"/>
        <v>7.71</v>
      </c>
      <c r="H72" s="81"/>
      <c r="I72" s="81">
        <v>10.17</v>
      </c>
      <c r="J72" s="81">
        <v>10.17</v>
      </c>
      <c r="K72" s="73">
        <v>10.5</v>
      </c>
      <c r="L72" s="55">
        <f t="shared" si="37"/>
        <v>5.875</v>
      </c>
      <c r="M72" s="73"/>
      <c r="N72" s="73">
        <v>10</v>
      </c>
      <c r="O72" s="73">
        <v>13.5</v>
      </c>
      <c r="P72" s="55">
        <f t="shared" si="38"/>
        <v>10.583333333333334</v>
      </c>
      <c r="Q72" s="73">
        <v>10</v>
      </c>
      <c r="R72" s="106">
        <v>10.875</v>
      </c>
      <c r="S72" s="55">
        <f t="shared" si="39"/>
        <v>12.75</v>
      </c>
      <c r="T72" s="73">
        <v>12.75</v>
      </c>
      <c r="U72" s="57">
        <f t="shared" si="40"/>
        <v>8.1050000000000004</v>
      </c>
      <c r="V72" s="58"/>
      <c r="X72" s="55">
        <f t="shared" si="41"/>
        <v>5.1675000000000004</v>
      </c>
      <c r="Y72" s="113">
        <v>10.67</v>
      </c>
      <c r="Z72" s="109"/>
      <c r="AA72" s="73">
        <v>10</v>
      </c>
      <c r="AB72" s="108"/>
      <c r="AC72" s="55">
        <f t="shared" si="42"/>
        <v>10.1675</v>
      </c>
      <c r="AD72" s="73">
        <v>10</v>
      </c>
      <c r="AE72" s="73">
        <v>10.67</v>
      </c>
      <c r="AF72" s="73">
        <v>10</v>
      </c>
      <c r="AG72" s="55">
        <f t="shared" si="43"/>
        <v>10.666666666666666</v>
      </c>
      <c r="AH72" s="73">
        <v>10</v>
      </c>
      <c r="AI72" s="73">
        <v>11</v>
      </c>
      <c r="AJ72" s="55">
        <f t="shared" si="44"/>
        <v>13.75</v>
      </c>
      <c r="AK72" s="73">
        <v>13.75</v>
      </c>
      <c r="AL72" s="57">
        <f t="shared" si="45"/>
        <v>7.9850000000000003</v>
      </c>
      <c r="AN72" s="59">
        <f t="shared" si="46"/>
        <v>8.0449999999999999</v>
      </c>
      <c r="AO72" s="60" t="str">
        <f t="shared" si="47"/>
        <v>Ajourné(e)</v>
      </c>
    </row>
    <row r="73" spans="1:41" ht="15.75">
      <c r="A73" s="18">
        <v>64</v>
      </c>
      <c r="B73" s="19">
        <v>1333013977</v>
      </c>
      <c r="C73" s="20" t="s">
        <v>344</v>
      </c>
      <c r="D73" s="27" t="s">
        <v>345</v>
      </c>
      <c r="E73" s="33" t="s">
        <v>459</v>
      </c>
      <c r="F73" s="29" t="s">
        <v>354</v>
      </c>
      <c r="G73" s="55">
        <f t="shared" si="36"/>
        <v>5.8324999999999996</v>
      </c>
      <c r="H73" s="81"/>
      <c r="I73" s="81">
        <v>10.83</v>
      </c>
      <c r="J73" s="81">
        <v>12.5</v>
      </c>
      <c r="K73" s="73"/>
      <c r="L73" s="55">
        <f t="shared" si="37"/>
        <v>3.125</v>
      </c>
      <c r="M73" s="73"/>
      <c r="N73" s="73"/>
      <c r="O73" s="73">
        <v>12.5</v>
      </c>
      <c r="P73" s="55">
        <f t="shared" si="38"/>
        <v>3.3333333333333335</v>
      </c>
      <c r="Q73" s="73">
        <v>10</v>
      </c>
      <c r="R73" s="122"/>
      <c r="S73" s="55">
        <f t="shared" si="39"/>
        <v>12</v>
      </c>
      <c r="T73" s="73">
        <v>12</v>
      </c>
      <c r="U73" s="57">
        <f t="shared" si="40"/>
        <v>5.0724999999999998</v>
      </c>
      <c r="V73" s="58"/>
      <c r="X73" s="55">
        <f t="shared" si="41"/>
        <v>5.625</v>
      </c>
      <c r="Y73" s="113"/>
      <c r="Z73" s="73">
        <v>12.5</v>
      </c>
      <c r="AA73" s="73">
        <v>10</v>
      </c>
      <c r="AB73" s="72"/>
      <c r="AC73" s="55">
        <f t="shared" si="42"/>
        <v>10.2925</v>
      </c>
      <c r="AD73" s="73">
        <v>10.5</v>
      </c>
      <c r="AE73" s="73">
        <v>9.67</v>
      </c>
      <c r="AF73" s="73">
        <v>10.5</v>
      </c>
      <c r="AG73" s="55">
        <f t="shared" si="43"/>
        <v>12</v>
      </c>
      <c r="AH73" s="73">
        <v>10</v>
      </c>
      <c r="AI73" s="73">
        <v>13</v>
      </c>
      <c r="AJ73" s="55">
        <f t="shared" si="44"/>
        <v>14.25</v>
      </c>
      <c r="AK73" s="73">
        <v>14.25</v>
      </c>
      <c r="AL73" s="57">
        <f t="shared" si="45"/>
        <v>8.526250000000001</v>
      </c>
      <c r="AN73" s="59">
        <f t="shared" si="46"/>
        <v>6.7993750000000004</v>
      </c>
      <c r="AO73" s="60" t="str">
        <f t="shared" si="47"/>
        <v>Ajourné(e)</v>
      </c>
    </row>
    <row r="74" spans="1:41" ht="15.75">
      <c r="A74" s="18">
        <v>65</v>
      </c>
      <c r="B74" s="19" t="s">
        <v>302</v>
      </c>
      <c r="C74" s="20" t="s">
        <v>303</v>
      </c>
      <c r="D74" s="27" t="s">
        <v>304</v>
      </c>
      <c r="E74" s="33" t="s">
        <v>460</v>
      </c>
      <c r="F74" s="29" t="s">
        <v>354</v>
      </c>
      <c r="G74" s="55">
        <f t="shared" si="36"/>
        <v>5.415</v>
      </c>
      <c r="H74" s="81"/>
      <c r="I74" s="81">
        <v>10.66</v>
      </c>
      <c r="J74" s="81"/>
      <c r="K74" s="73">
        <v>11</v>
      </c>
      <c r="L74" s="55">
        <f t="shared" si="37"/>
        <v>0</v>
      </c>
      <c r="M74" s="73"/>
      <c r="N74" s="73"/>
      <c r="O74" s="73"/>
      <c r="P74" s="55">
        <f t="shared" si="38"/>
        <v>6.666666666666667</v>
      </c>
      <c r="Q74" s="73"/>
      <c r="R74" s="106">
        <v>10</v>
      </c>
      <c r="S74" s="55">
        <f t="shared" si="39"/>
        <v>10</v>
      </c>
      <c r="T74" s="73">
        <v>10</v>
      </c>
      <c r="U74" s="57">
        <f t="shared" si="40"/>
        <v>4.5824999999999996</v>
      </c>
      <c r="V74" s="58"/>
      <c r="X74" s="55">
        <f t="shared" si="41"/>
        <v>8.5399999999999991</v>
      </c>
      <c r="Y74" s="113">
        <v>10.66</v>
      </c>
      <c r="Z74" s="109">
        <v>11.5</v>
      </c>
      <c r="AA74" s="73"/>
      <c r="AB74" s="108">
        <v>12</v>
      </c>
      <c r="AC74" s="55">
        <f t="shared" si="42"/>
        <v>12</v>
      </c>
      <c r="AD74" s="73">
        <v>11.75</v>
      </c>
      <c r="AE74" s="73">
        <v>12</v>
      </c>
      <c r="AF74" s="73">
        <v>12.5</v>
      </c>
      <c r="AG74" s="55">
        <f t="shared" si="43"/>
        <v>7</v>
      </c>
      <c r="AH74" s="73"/>
      <c r="AI74" s="73">
        <v>10.5</v>
      </c>
      <c r="AJ74" s="55">
        <f t="shared" si="44"/>
        <v>11</v>
      </c>
      <c r="AK74" s="73">
        <v>11</v>
      </c>
      <c r="AL74" s="57">
        <f t="shared" si="45"/>
        <v>9.27</v>
      </c>
      <c r="AN74" s="59">
        <f t="shared" si="46"/>
        <v>6.9262499999999996</v>
      </c>
      <c r="AO74" s="60" t="str">
        <f t="shared" si="47"/>
        <v>Ajourné(e)</v>
      </c>
    </row>
    <row r="75" spans="1:41" ht="15.75">
      <c r="A75" s="18">
        <v>66</v>
      </c>
      <c r="B75" s="19" t="s">
        <v>307</v>
      </c>
      <c r="C75" s="20" t="s">
        <v>308</v>
      </c>
      <c r="D75" s="27" t="s">
        <v>97</v>
      </c>
      <c r="E75" s="33" t="s">
        <v>462</v>
      </c>
      <c r="F75" s="29" t="s">
        <v>384</v>
      </c>
      <c r="G75" s="55">
        <f t="shared" si="36"/>
        <v>5.915</v>
      </c>
      <c r="H75" s="81"/>
      <c r="I75" s="81">
        <v>11.33</v>
      </c>
      <c r="J75" s="81">
        <v>12.33</v>
      </c>
      <c r="K75" s="73"/>
      <c r="L75" s="55">
        <f t="shared" si="37"/>
        <v>2.875</v>
      </c>
      <c r="M75" s="73"/>
      <c r="N75" s="73"/>
      <c r="O75" s="73">
        <v>11.5</v>
      </c>
      <c r="P75" s="55">
        <f t="shared" si="38"/>
        <v>3.5</v>
      </c>
      <c r="Q75" s="73">
        <v>10.5</v>
      </c>
      <c r="R75" s="108"/>
      <c r="S75" s="55">
        <f t="shared" si="39"/>
        <v>11</v>
      </c>
      <c r="T75" s="73">
        <v>11</v>
      </c>
      <c r="U75" s="57">
        <f t="shared" si="40"/>
        <v>5.0199999999999996</v>
      </c>
      <c r="V75" s="58"/>
      <c r="X75" s="55">
        <f t="shared" si="41"/>
        <v>10.039999999999999</v>
      </c>
      <c r="Y75" s="113">
        <v>8.16</v>
      </c>
      <c r="Z75" s="109">
        <v>11</v>
      </c>
      <c r="AA75" s="73">
        <v>10.5</v>
      </c>
      <c r="AB75" s="108">
        <v>10.5</v>
      </c>
      <c r="AC75" s="55">
        <f t="shared" si="42"/>
        <v>12.125</v>
      </c>
      <c r="AD75" s="73">
        <v>11.5</v>
      </c>
      <c r="AE75" s="73">
        <v>14</v>
      </c>
      <c r="AF75" s="73">
        <v>11.5</v>
      </c>
      <c r="AG75" s="55">
        <f t="shared" si="43"/>
        <v>9.8866666666666667</v>
      </c>
      <c r="AH75" s="73">
        <v>9.66</v>
      </c>
      <c r="AI75" s="73">
        <v>10</v>
      </c>
      <c r="AJ75" s="55">
        <f t="shared" si="44"/>
        <v>11.5</v>
      </c>
      <c r="AK75" s="73">
        <v>11.5</v>
      </c>
      <c r="AL75" s="57">
        <f t="shared" si="45"/>
        <v>10.623749999999999</v>
      </c>
      <c r="AN75" s="59">
        <f t="shared" si="46"/>
        <v>7.8218749999999995</v>
      </c>
      <c r="AO75" s="60" t="str">
        <f t="shared" si="47"/>
        <v>Ajourné(e)</v>
      </c>
    </row>
    <row r="76" spans="1:41" ht="15.75">
      <c r="A76" s="18">
        <v>67</v>
      </c>
      <c r="B76" s="19" t="s">
        <v>312</v>
      </c>
      <c r="C76" s="20" t="s">
        <v>313</v>
      </c>
      <c r="D76" s="88" t="s">
        <v>314</v>
      </c>
      <c r="E76" s="33" t="s">
        <v>464</v>
      </c>
      <c r="F76" s="29" t="s">
        <v>347</v>
      </c>
      <c r="G76" s="55">
        <f t="shared" si="36"/>
        <v>9.5399999999999991</v>
      </c>
      <c r="H76" s="81">
        <v>10.5</v>
      </c>
      <c r="I76" s="81">
        <v>10.66</v>
      </c>
      <c r="J76" s="81">
        <v>10</v>
      </c>
      <c r="K76" s="73">
        <v>7</v>
      </c>
      <c r="L76" s="55">
        <f t="shared" si="37"/>
        <v>10.5175</v>
      </c>
      <c r="M76" s="73">
        <v>10.16</v>
      </c>
      <c r="N76" s="73">
        <v>8.75</v>
      </c>
      <c r="O76" s="73">
        <v>13</v>
      </c>
      <c r="P76" s="55">
        <f t="shared" si="38"/>
        <v>8.9166666666666661</v>
      </c>
      <c r="Q76" s="73">
        <v>9.5</v>
      </c>
      <c r="R76" s="106">
        <v>8.625</v>
      </c>
      <c r="S76" s="55">
        <f t="shared" si="39"/>
        <v>15</v>
      </c>
      <c r="T76" s="73">
        <v>15</v>
      </c>
      <c r="U76" s="57">
        <f t="shared" si="40"/>
        <v>10.008749999999999</v>
      </c>
      <c r="V76" s="58"/>
      <c r="X76" s="55">
        <f t="shared" si="41"/>
        <v>5.5824999999999996</v>
      </c>
      <c r="Y76" s="113">
        <v>11.33</v>
      </c>
      <c r="Z76" s="109">
        <v>11</v>
      </c>
      <c r="AA76" s="73"/>
      <c r="AB76" s="108"/>
      <c r="AC76" s="55">
        <f t="shared" si="42"/>
        <v>8.370000000000001</v>
      </c>
      <c r="AD76" s="73">
        <v>11.16</v>
      </c>
      <c r="AE76" s="73"/>
      <c r="AF76" s="73">
        <v>11.16</v>
      </c>
      <c r="AG76" s="55">
        <f t="shared" si="43"/>
        <v>7.333333333333333</v>
      </c>
      <c r="AH76" s="73"/>
      <c r="AI76" s="73">
        <v>11</v>
      </c>
      <c r="AJ76" s="55">
        <f t="shared" si="44"/>
        <v>0</v>
      </c>
      <c r="AK76" s="73"/>
      <c r="AL76" s="57">
        <f t="shared" si="45"/>
        <v>6.25875</v>
      </c>
      <c r="AN76" s="59">
        <f t="shared" si="46"/>
        <v>8.1337499999999991</v>
      </c>
      <c r="AO76" s="60" t="str">
        <f t="shared" si="47"/>
        <v>Ajourné(e)</v>
      </c>
    </row>
    <row r="77" spans="1:41" ht="15.75">
      <c r="A77" s="18">
        <v>68</v>
      </c>
      <c r="B77" s="19" t="s">
        <v>315</v>
      </c>
      <c r="C77" s="20" t="s">
        <v>316</v>
      </c>
      <c r="D77" s="27" t="s">
        <v>54</v>
      </c>
      <c r="E77" s="33" t="s">
        <v>465</v>
      </c>
      <c r="F77" s="29" t="s">
        <v>356</v>
      </c>
      <c r="G77" s="55">
        <f t="shared" si="36"/>
        <v>8.75</v>
      </c>
      <c r="H77" s="81">
        <v>14</v>
      </c>
      <c r="I77" s="81">
        <v>10.5</v>
      </c>
      <c r="J77" s="81"/>
      <c r="K77" s="73">
        <v>10.5</v>
      </c>
      <c r="L77" s="55">
        <f t="shared" si="37"/>
        <v>5.8324999999999996</v>
      </c>
      <c r="M77" s="73"/>
      <c r="N77" s="73">
        <v>10.33</v>
      </c>
      <c r="O77" s="73">
        <v>13</v>
      </c>
      <c r="P77" s="55">
        <f t="shared" si="38"/>
        <v>7.1383333333333328</v>
      </c>
      <c r="Q77" s="73"/>
      <c r="R77" s="106">
        <v>10.7075</v>
      </c>
      <c r="S77" s="55">
        <f t="shared" si="39"/>
        <v>16</v>
      </c>
      <c r="T77" s="73">
        <v>16</v>
      </c>
      <c r="U77" s="57">
        <f t="shared" si="40"/>
        <v>8.1715625000000003</v>
      </c>
      <c r="V77" s="58"/>
      <c r="X77" s="55">
        <f t="shared" si="41"/>
        <v>7.9975000000000005</v>
      </c>
      <c r="Y77" s="113">
        <v>4.16</v>
      </c>
      <c r="Z77" s="109">
        <v>13</v>
      </c>
      <c r="AA77" s="73">
        <v>7.5</v>
      </c>
      <c r="AB77" s="108">
        <v>7.33</v>
      </c>
      <c r="AC77" s="55">
        <f t="shared" si="42"/>
        <v>9.9574999999999996</v>
      </c>
      <c r="AD77" s="73">
        <v>9</v>
      </c>
      <c r="AE77" s="73">
        <v>14.83</v>
      </c>
      <c r="AF77" s="73">
        <v>7</v>
      </c>
      <c r="AG77" s="55">
        <f t="shared" si="43"/>
        <v>14.5</v>
      </c>
      <c r="AH77" s="73">
        <v>10</v>
      </c>
      <c r="AI77" s="73">
        <v>16.75</v>
      </c>
      <c r="AJ77" s="55">
        <f t="shared" si="44"/>
        <v>13</v>
      </c>
      <c r="AK77" s="73">
        <v>13</v>
      </c>
      <c r="AL77" s="57">
        <f t="shared" si="45"/>
        <v>10.019375</v>
      </c>
      <c r="AN77" s="59">
        <f t="shared" si="46"/>
        <v>9.0954687500000002</v>
      </c>
      <c r="AO77" s="60" t="str">
        <f t="shared" si="47"/>
        <v>Ajourné(e)</v>
      </c>
    </row>
    <row r="78" spans="1:41" ht="15.75">
      <c r="A78" s="18">
        <v>69</v>
      </c>
      <c r="B78" s="22" t="s">
        <v>317</v>
      </c>
      <c r="C78" s="23" t="s">
        <v>316</v>
      </c>
      <c r="D78" s="27" t="s">
        <v>318</v>
      </c>
      <c r="E78" s="31">
        <v>34217</v>
      </c>
      <c r="F78" s="32" t="s">
        <v>369</v>
      </c>
      <c r="G78" s="55">
        <f t="shared" si="36"/>
        <v>7.75</v>
      </c>
      <c r="H78" s="74">
        <v>10.25</v>
      </c>
      <c r="I78" s="74">
        <v>10</v>
      </c>
      <c r="J78" s="74">
        <v>10.75</v>
      </c>
      <c r="K78" s="74"/>
      <c r="L78" s="55">
        <f t="shared" si="37"/>
        <v>5.75</v>
      </c>
      <c r="M78" s="61"/>
      <c r="N78" s="61">
        <v>10</v>
      </c>
      <c r="O78" s="61">
        <v>13</v>
      </c>
      <c r="P78" s="55">
        <f t="shared" si="38"/>
        <v>11.5</v>
      </c>
      <c r="Q78" s="61">
        <v>13.5</v>
      </c>
      <c r="R78" s="121">
        <v>10.5</v>
      </c>
      <c r="S78" s="55">
        <f t="shared" si="39"/>
        <v>13.75</v>
      </c>
      <c r="T78" s="56">
        <v>13.75</v>
      </c>
      <c r="U78" s="57">
        <f t="shared" si="40"/>
        <v>8.328125</v>
      </c>
      <c r="V78" s="58">
        <v>23</v>
      </c>
      <c r="W78" s="123"/>
      <c r="X78" s="55">
        <f t="shared" si="41"/>
        <v>10.125</v>
      </c>
      <c r="Y78" s="61">
        <v>10.5</v>
      </c>
      <c r="Z78" s="61">
        <v>10</v>
      </c>
      <c r="AA78" s="61">
        <v>9</v>
      </c>
      <c r="AB78" s="61">
        <v>11</v>
      </c>
      <c r="AC78" s="55">
        <f t="shared" si="42"/>
        <v>7.125</v>
      </c>
      <c r="AD78" s="61">
        <v>7.75</v>
      </c>
      <c r="AE78" s="61">
        <v>3</v>
      </c>
      <c r="AF78" s="61">
        <v>10</v>
      </c>
      <c r="AG78" s="55">
        <f t="shared" si="43"/>
        <v>13.25</v>
      </c>
      <c r="AH78" s="61">
        <v>6.25</v>
      </c>
      <c r="AI78" s="61">
        <v>16.75</v>
      </c>
      <c r="AJ78" s="55">
        <f t="shared" si="44"/>
        <v>12.5</v>
      </c>
      <c r="AK78" s="56">
        <v>12.5</v>
      </c>
      <c r="AL78" s="57">
        <f t="shared" si="45"/>
        <v>10.109375</v>
      </c>
      <c r="AM78" s="93"/>
      <c r="AN78" s="59">
        <f t="shared" si="46"/>
        <v>9.21875</v>
      </c>
      <c r="AO78" s="60" t="str">
        <f t="shared" si="47"/>
        <v>Ajourné(e)</v>
      </c>
    </row>
    <row r="79" spans="1:41" ht="15.75">
      <c r="A79" s="18">
        <v>70</v>
      </c>
      <c r="B79" s="19" t="s">
        <v>322</v>
      </c>
      <c r="C79" s="20" t="s">
        <v>323</v>
      </c>
      <c r="D79" s="27" t="s">
        <v>324</v>
      </c>
      <c r="E79" s="33" t="s">
        <v>468</v>
      </c>
      <c r="F79" s="29" t="s">
        <v>348</v>
      </c>
      <c r="G79" s="55">
        <f t="shared" si="36"/>
        <v>0</v>
      </c>
      <c r="H79" s="81"/>
      <c r="I79" s="81"/>
      <c r="J79" s="81"/>
      <c r="K79" s="73"/>
      <c r="L79" s="55">
        <f t="shared" si="37"/>
        <v>6.2074999999999996</v>
      </c>
      <c r="M79" s="73"/>
      <c r="N79" s="73">
        <v>11.33</v>
      </c>
      <c r="O79" s="73">
        <v>13.5</v>
      </c>
      <c r="P79" s="55">
        <f t="shared" si="38"/>
        <v>0</v>
      </c>
      <c r="Q79" s="73"/>
      <c r="R79" s="106"/>
      <c r="S79" s="55">
        <f t="shared" si="39"/>
        <v>13</v>
      </c>
      <c r="T79" s="73">
        <v>13</v>
      </c>
      <c r="U79" s="57">
        <f t="shared" si="40"/>
        <v>2.3643749999999999</v>
      </c>
      <c r="V79" s="58"/>
      <c r="X79" s="55">
        <f t="shared" si="41"/>
        <v>7.6862499999999994</v>
      </c>
      <c r="Y79" s="113">
        <v>4.83</v>
      </c>
      <c r="Z79" s="109">
        <v>11</v>
      </c>
      <c r="AA79" s="73">
        <v>4.5</v>
      </c>
      <c r="AB79" s="108">
        <v>10.414999999999999</v>
      </c>
      <c r="AC79" s="55">
        <f t="shared" si="42"/>
        <v>10.875</v>
      </c>
      <c r="AD79" s="73">
        <v>10</v>
      </c>
      <c r="AE79" s="73">
        <v>13.67</v>
      </c>
      <c r="AF79" s="73">
        <v>9.83</v>
      </c>
      <c r="AG79" s="55">
        <f t="shared" si="43"/>
        <v>13.833333333333334</v>
      </c>
      <c r="AH79" s="73">
        <v>9</v>
      </c>
      <c r="AI79" s="73">
        <v>16.25</v>
      </c>
      <c r="AJ79" s="55">
        <f t="shared" si="44"/>
        <v>13.75</v>
      </c>
      <c r="AK79" s="73">
        <v>13.75</v>
      </c>
      <c r="AL79" s="57">
        <f t="shared" si="45"/>
        <v>10.015000000000001</v>
      </c>
      <c r="AN79" s="59">
        <f t="shared" si="46"/>
        <v>6.1896874999999998</v>
      </c>
      <c r="AO79" s="60" t="str">
        <f t="shared" si="47"/>
        <v>Ajourné(e)</v>
      </c>
    </row>
    <row r="80" spans="1:41" ht="15.75">
      <c r="A80" s="18">
        <v>71</v>
      </c>
      <c r="B80" s="22" t="s">
        <v>330</v>
      </c>
      <c r="C80" s="23" t="s">
        <v>331</v>
      </c>
      <c r="D80" s="27" t="s">
        <v>332</v>
      </c>
      <c r="E80" s="34">
        <v>33940</v>
      </c>
      <c r="F80" s="32" t="s">
        <v>369</v>
      </c>
      <c r="G80" s="55">
        <f t="shared" si="36"/>
        <v>5.8550000000000004</v>
      </c>
      <c r="H80" s="74"/>
      <c r="I80" s="74">
        <v>12.42</v>
      </c>
      <c r="J80" s="74"/>
      <c r="K80" s="74">
        <v>11</v>
      </c>
      <c r="L80" s="55">
        <f t="shared" si="37"/>
        <v>10</v>
      </c>
      <c r="M80" s="61">
        <v>6</v>
      </c>
      <c r="N80" s="61">
        <v>14</v>
      </c>
      <c r="O80" s="61">
        <v>14</v>
      </c>
      <c r="P80" s="55">
        <f t="shared" si="38"/>
        <v>3.8333333333333335</v>
      </c>
      <c r="Q80" s="61">
        <v>11.5</v>
      </c>
      <c r="R80" s="121"/>
      <c r="S80" s="55">
        <f t="shared" si="39"/>
        <v>10</v>
      </c>
      <c r="T80" s="56">
        <v>10</v>
      </c>
      <c r="U80" s="57">
        <f t="shared" si="40"/>
        <v>6.7712500000000002</v>
      </c>
      <c r="V80" s="58">
        <v>18</v>
      </c>
      <c r="W80" s="123"/>
      <c r="X80" s="55">
        <f t="shared" si="41"/>
        <v>5.75</v>
      </c>
      <c r="Y80" s="61">
        <v>12</v>
      </c>
      <c r="Z80" s="61">
        <v>11</v>
      </c>
      <c r="AA80" s="61"/>
      <c r="AB80" s="61"/>
      <c r="AC80" s="55">
        <f t="shared" si="42"/>
        <v>2.625</v>
      </c>
      <c r="AD80" s="61"/>
      <c r="AE80" s="61"/>
      <c r="AF80" s="61">
        <v>10.5</v>
      </c>
      <c r="AG80" s="55">
        <f t="shared" si="43"/>
        <v>12</v>
      </c>
      <c r="AH80" s="61">
        <v>5</v>
      </c>
      <c r="AI80" s="61">
        <v>15.5</v>
      </c>
      <c r="AJ80" s="55">
        <f t="shared" si="44"/>
        <v>0</v>
      </c>
      <c r="AK80" s="56"/>
      <c r="AL80" s="57">
        <f t="shared" si="45"/>
        <v>5.78125</v>
      </c>
      <c r="AM80" s="93"/>
      <c r="AN80" s="59">
        <f t="shared" si="46"/>
        <v>6.2762500000000001</v>
      </c>
      <c r="AO80" s="60" t="str">
        <f t="shared" si="47"/>
        <v>Ajourné(e)</v>
      </c>
    </row>
    <row r="81" spans="13:13">
      <c r="M81" s="6"/>
    </row>
  </sheetData>
  <sortState ref="A10:AO136">
    <sortCondition ref="C10:C136"/>
    <sortCondition ref="D10:D136"/>
  </sortState>
  <mergeCells count="4">
    <mergeCell ref="A8:C8"/>
    <mergeCell ref="AN8:AN9"/>
    <mergeCell ref="V8:V9"/>
    <mergeCell ref="AO8:AO9"/>
  </mergeCells>
  <pageMargins left="0.39370078740157483" right="0.39370078740157483" top="0.59055118110236227" bottom="0.59055118110236227" header="0" footer="0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136"/>
  <sheetViews>
    <sheetView tabSelected="1" view="pageBreakPreview" topLeftCell="S136" zoomScale="115" zoomScaleSheetLayoutView="115" workbookViewId="0">
      <selection activeCell="AK122" sqref="AK122"/>
    </sheetView>
  </sheetViews>
  <sheetFormatPr baseColWidth="10" defaultRowHeight="15"/>
  <cols>
    <col min="1" max="1" width="5.7109375" customWidth="1"/>
    <col min="2" max="2" width="14.28515625" customWidth="1"/>
    <col min="3" max="3" width="17.140625" customWidth="1"/>
    <col min="4" max="4" width="14.7109375" customWidth="1"/>
    <col min="5" max="5" width="12.28515625" hidden="1" customWidth="1"/>
    <col min="6" max="6" width="15.140625" hidden="1" customWidth="1"/>
    <col min="7" max="21" width="7.7109375" customWidth="1"/>
    <col min="22" max="22" width="2" customWidth="1"/>
    <col min="23" max="23" width="7.85546875" customWidth="1"/>
    <col min="24" max="37" width="7.7109375" customWidth="1"/>
    <col min="38" max="38" width="1.42578125" customWidth="1"/>
    <col min="39" max="39" width="7.7109375" customWidth="1"/>
    <col min="40" max="40" width="11.42578125" customWidth="1"/>
  </cols>
  <sheetData>
    <row r="1" spans="1:40" ht="20.25">
      <c r="A1" s="1" t="s">
        <v>0</v>
      </c>
      <c r="B1" s="1"/>
      <c r="C1" s="1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5"/>
      <c r="P1" s="4"/>
      <c r="Q1" s="4"/>
      <c r="R1" s="4"/>
      <c r="S1" s="4"/>
      <c r="T1" s="4"/>
      <c r="U1" s="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40" ht="20.25">
      <c r="A2" s="1" t="s">
        <v>1</v>
      </c>
      <c r="B2" s="1"/>
      <c r="C2" s="1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5"/>
      <c r="P2" s="4"/>
      <c r="Q2" s="4"/>
      <c r="R2" s="4"/>
      <c r="S2" s="4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40" ht="20.25">
      <c r="A3" s="1" t="s">
        <v>757</v>
      </c>
      <c r="B3" s="1"/>
      <c r="C3" s="1"/>
      <c r="D3" s="2"/>
      <c r="E3" s="2"/>
      <c r="F3" s="2"/>
      <c r="G3" s="2"/>
      <c r="H3" s="2"/>
      <c r="I3" s="3"/>
      <c r="J3" s="3"/>
      <c r="K3" s="3"/>
      <c r="L3" s="3"/>
      <c r="M3" s="4"/>
      <c r="N3" s="4"/>
      <c r="O3" s="5"/>
      <c r="P3" s="4"/>
      <c r="Q3" s="4"/>
      <c r="R3" s="4"/>
      <c r="S3" s="4"/>
      <c r="T3" s="4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J3" s="101"/>
      <c r="AK3" s="101"/>
    </row>
    <row r="4" spans="1:40" ht="20.25">
      <c r="A4" s="3"/>
      <c r="B4" s="3"/>
      <c r="C4" s="3"/>
      <c r="D4" s="3"/>
      <c r="E4" s="3"/>
      <c r="F4" s="111"/>
      <c r="G4" s="111"/>
      <c r="H4" s="111"/>
      <c r="I4" s="125"/>
      <c r="Q4" s="3"/>
      <c r="R4" s="4"/>
      <c r="T4" s="7" t="s">
        <v>540</v>
      </c>
      <c r="U4" s="8"/>
      <c r="V4" s="8"/>
      <c r="W4" s="8"/>
      <c r="X4" s="3"/>
      <c r="Y4" s="3"/>
      <c r="Z4" s="9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0" ht="20.25">
      <c r="A5" s="3"/>
      <c r="B5" s="3"/>
      <c r="C5" s="3"/>
      <c r="D5" s="3"/>
      <c r="E5" s="3"/>
      <c r="F5" s="3"/>
      <c r="G5" s="3"/>
      <c r="H5" s="3"/>
      <c r="Q5" s="4"/>
      <c r="R5" s="4"/>
      <c r="S5" s="8"/>
      <c r="T5" s="8"/>
      <c r="U5" s="10" t="s">
        <v>756</v>
      </c>
      <c r="V5" s="3"/>
      <c r="W5" s="4"/>
      <c r="X5" s="4"/>
      <c r="Y5" s="5"/>
      <c r="Z5" s="4"/>
      <c r="AA5" s="6"/>
      <c r="AB5" s="6"/>
      <c r="AC5" s="6"/>
      <c r="AD5" s="6"/>
      <c r="AE5" s="6"/>
      <c r="AF5" s="6"/>
      <c r="AG5" s="6"/>
      <c r="AH5" s="6"/>
      <c r="AI5" s="6"/>
      <c r="AJ5" s="101" t="s">
        <v>550</v>
      </c>
      <c r="AK5" s="6"/>
    </row>
    <row r="6" spans="1:40" ht="2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5"/>
      <c r="P6" s="4"/>
      <c r="Q6" s="4"/>
      <c r="R6" s="4"/>
      <c r="S6" s="2"/>
      <c r="T6" s="141" t="s">
        <v>758</v>
      </c>
      <c r="U6" s="2"/>
      <c r="V6" s="6"/>
      <c r="W6" s="62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M6" s="63"/>
    </row>
    <row r="9" spans="1:40" ht="15" customHeight="1">
      <c r="A9" s="142" t="s">
        <v>490</v>
      </c>
      <c r="B9" s="143"/>
      <c r="C9" s="143"/>
      <c r="D9" s="117"/>
      <c r="E9" s="117"/>
      <c r="F9" s="54"/>
      <c r="G9" s="46">
        <v>8</v>
      </c>
      <c r="H9" s="117">
        <v>2</v>
      </c>
      <c r="I9" s="117">
        <v>2</v>
      </c>
      <c r="J9" s="117">
        <v>2</v>
      </c>
      <c r="K9" s="117">
        <v>2</v>
      </c>
      <c r="L9" s="46">
        <v>4</v>
      </c>
      <c r="M9" s="117">
        <v>2</v>
      </c>
      <c r="N9" s="117">
        <v>1</v>
      </c>
      <c r="O9" s="117">
        <v>1</v>
      </c>
      <c r="P9" s="46">
        <v>3</v>
      </c>
      <c r="Q9" s="117">
        <v>1</v>
      </c>
      <c r="R9" s="117">
        <v>2</v>
      </c>
      <c r="S9" s="47">
        <v>1</v>
      </c>
      <c r="T9" s="48">
        <v>1</v>
      </c>
      <c r="U9" s="49">
        <v>16</v>
      </c>
      <c r="V9" s="94"/>
      <c r="W9" s="46">
        <v>8</v>
      </c>
      <c r="X9" s="117">
        <v>2</v>
      </c>
      <c r="Y9" s="117">
        <v>2</v>
      </c>
      <c r="Z9" s="117">
        <v>2</v>
      </c>
      <c r="AA9" s="117">
        <v>2</v>
      </c>
      <c r="AB9" s="46">
        <v>4</v>
      </c>
      <c r="AC9" s="117">
        <v>2</v>
      </c>
      <c r="AD9" s="117">
        <v>1</v>
      </c>
      <c r="AE9" s="117">
        <v>1</v>
      </c>
      <c r="AF9" s="46">
        <v>3</v>
      </c>
      <c r="AG9" s="117">
        <v>1</v>
      </c>
      <c r="AH9" s="117">
        <v>2</v>
      </c>
      <c r="AI9" s="47">
        <v>1</v>
      </c>
      <c r="AJ9" s="48">
        <v>1</v>
      </c>
      <c r="AK9" s="49">
        <v>16</v>
      </c>
      <c r="AL9" s="90"/>
      <c r="AM9" s="144" t="s">
        <v>21</v>
      </c>
      <c r="AN9" s="147" t="s">
        <v>492</v>
      </c>
    </row>
    <row r="10" spans="1:40" ht="66.75">
      <c r="A10" s="89" t="s">
        <v>5</v>
      </c>
      <c r="B10" s="89" t="s">
        <v>6</v>
      </c>
      <c r="C10" s="89" t="s">
        <v>7</v>
      </c>
      <c r="D10" s="89" t="s">
        <v>8</v>
      </c>
      <c r="E10" s="89" t="s">
        <v>472</v>
      </c>
      <c r="F10" s="110" t="s">
        <v>473</v>
      </c>
      <c r="G10" s="118" t="s">
        <v>493</v>
      </c>
      <c r="H10" s="132" t="s">
        <v>502</v>
      </c>
      <c r="I10" s="132" t="s">
        <v>503</v>
      </c>
      <c r="J10" s="132" t="s">
        <v>504</v>
      </c>
      <c r="K10" s="132" t="s">
        <v>505</v>
      </c>
      <c r="L10" s="133" t="s">
        <v>494</v>
      </c>
      <c r="M10" s="132" t="s">
        <v>514</v>
      </c>
      <c r="N10" s="132" t="s">
        <v>506</v>
      </c>
      <c r="O10" s="132" t="s">
        <v>518</v>
      </c>
      <c r="P10" s="133" t="s">
        <v>495</v>
      </c>
      <c r="Q10" s="132" t="s">
        <v>507</v>
      </c>
      <c r="R10" s="132" t="s">
        <v>508</v>
      </c>
      <c r="S10" s="133" t="s">
        <v>496</v>
      </c>
      <c r="T10" s="134" t="s">
        <v>509</v>
      </c>
      <c r="U10" s="135" t="s">
        <v>497</v>
      </c>
      <c r="V10" s="95"/>
      <c r="W10" s="133" t="s">
        <v>498</v>
      </c>
      <c r="X10" s="132" t="s">
        <v>510</v>
      </c>
      <c r="Y10" s="132" t="s">
        <v>511</v>
      </c>
      <c r="Z10" s="132" t="s">
        <v>512</v>
      </c>
      <c r="AA10" s="132" t="s">
        <v>513</v>
      </c>
      <c r="AB10" s="133" t="s">
        <v>499</v>
      </c>
      <c r="AC10" s="132" t="s">
        <v>515</v>
      </c>
      <c r="AD10" s="132" t="s">
        <v>516</v>
      </c>
      <c r="AE10" s="132" t="s">
        <v>517</v>
      </c>
      <c r="AF10" s="133" t="s">
        <v>500</v>
      </c>
      <c r="AG10" s="132" t="s">
        <v>519</v>
      </c>
      <c r="AH10" s="132" t="s">
        <v>520</v>
      </c>
      <c r="AI10" s="133" t="s">
        <v>501</v>
      </c>
      <c r="AJ10" s="134" t="s">
        <v>521</v>
      </c>
      <c r="AK10" s="135" t="s">
        <v>20</v>
      </c>
      <c r="AL10" s="91"/>
      <c r="AM10" s="149"/>
      <c r="AN10" s="150"/>
    </row>
    <row r="11" spans="1:40" ht="15.75">
      <c r="A11" s="130">
        <v>1</v>
      </c>
      <c r="B11" s="27" t="s">
        <v>24</v>
      </c>
      <c r="C11" s="27" t="s">
        <v>25</v>
      </c>
      <c r="D11" s="27" t="s">
        <v>26</v>
      </c>
      <c r="E11" s="27" t="s">
        <v>346</v>
      </c>
      <c r="F11" s="27" t="s">
        <v>347</v>
      </c>
      <c r="G11" s="55">
        <f t="shared" ref="G11:G42" si="0">(H11+I11+J11+K11)/4</f>
        <v>2.5</v>
      </c>
      <c r="H11" s="136"/>
      <c r="I11" s="136"/>
      <c r="J11" s="137">
        <v>10</v>
      </c>
      <c r="K11" s="136">
        <v>0</v>
      </c>
      <c r="L11" s="55">
        <f t="shared" ref="L11:L42" si="1">((M11*2)+N11+O11)/4</f>
        <v>8</v>
      </c>
      <c r="M11" s="137">
        <v>11</v>
      </c>
      <c r="N11" s="136"/>
      <c r="O11" s="137">
        <v>10</v>
      </c>
      <c r="P11" s="55">
        <f t="shared" ref="P11:P42" si="2">(Q11+(R11*2))/3</f>
        <v>3.3333333333333335</v>
      </c>
      <c r="Q11" s="137">
        <v>10</v>
      </c>
      <c r="R11" s="136"/>
      <c r="S11" s="55">
        <f t="shared" ref="S11:S42" si="3">T11</f>
        <v>15.5</v>
      </c>
      <c r="T11" s="137">
        <v>15.5</v>
      </c>
      <c r="U11" s="57">
        <f t="shared" ref="U11:U42" si="4">((G11*8)+(L11*4)+(P11*3)+(S11*1))/16</f>
        <v>4.84375</v>
      </c>
      <c r="V11" s="130"/>
      <c r="W11" s="55">
        <f t="shared" ref="W11:W42" si="5">(X11+Y11+Z11+AA11)/4</f>
        <v>11</v>
      </c>
      <c r="X11" s="137">
        <v>9</v>
      </c>
      <c r="Y11" s="137">
        <v>14</v>
      </c>
      <c r="Z11" s="137">
        <v>10</v>
      </c>
      <c r="AA11" s="140">
        <v>11</v>
      </c>
      <c r="AB11" s="55">
        <f t="shared" ref="AB11:AB42" si="6">((AC11*2)+AD11+AE11)/4</f>
        <v>8.370000000000001</v>
      </c>
      <c r="AC11" s="137">
        <v>8.66</v>
      </c>
      <c r="AD11" s="137">
        <v>7.5</v>
      </c>
      <c r="AE11" s="137">
        <v>8.66</v>
      </c>
      <c r="AF11" s="55">
        <f t="shared" ref="AF11:AF42" si="7">(AG11+(AH11*2))/3</f>
        <v>9.1666666666666661</v>
      </c>
      <c r="AG11" s="137">
        <v>6.5</v>
      </c>
      <c r="AH11" s="137">
        <v>10.5</v>
      </c>
      <c r="AI11" s="55">
        <f t="shared" ref="AI11:AI42" si="8">AJ11</f>
        <v>12.66</v>
      </c>
      <c r="AJ11" s="137">
        <v>12.66</v>
      </c>
      <c r="AK11" s="57">
        <f t="shared" ref="AK11:AK42" si="9">((W11*8)+(AB11*4)+(AF11*3)+(AI11*1))/16</f>
        <v>10.102500000000001</v>
      </c>
      <c r="AL11" s="130"/>
      <c r="AM11" s="59">
        <f t="shared" ref="AM11:AM42" si="10">(U11+AK11)/2</f>
        <v>7.4731250000000005</v>
      </c>
      <c r="AN11" s="60" t="str">
        <f>IF(AM11&gt;9.99,"Admis(e)","Rattrapage")</f>
        <v>Rattrapage</v>
      </c>
    </row>
    <row r="12" spans="1:40" ht="15.75">
      <c r="A12" s="130">
        <v>2</v>
      </c>
      <c r="B12" s="27" t="s">
        <v>551</v>
      </c>
      <c r="C12" s="27" t="s">
        <v>552</v>
      </c>
      <c r="D12" s="27" t="s">
        <v>553</v>
      </c>
      <c r="E12" s="27" t="s">
        <v>554</v>
      </c>
      <c r="F12" s="27" t="s">
        <v>555</v>
      </c>
      <c r="G12" s="55">
        <f t="shared" si="0"/>
        <v>7.5625</v>
      </c>
      <c r="H12" s="136"/>
      <c r="I12" s="137">
        <v>10.25</v>
      </c>
      <c r="J12" s="137">
        <v>10</v>
      </c>
      <c r="K12" s="137">
        <v>10</v>
      </c>
      <c r="L12" s="55">
        <f t="shared" si="1"/>
        <v>2.5</v>
      </c>
      <c r="M12" s="136"/>
      <c r="N12" s="136"/>
      <c r="O12" s="136">
        <v>10</v>
      </c>
      <c r="P12" s="55">
        <f t="shared" si="2"/>
        <v>10.666666666666666</v>
      </c>
      <c r="Q12" s="138">
        <v>10</v>
      </c>
      <c r="R12" s="139">
        <v>11</v>
      </c>
      <c r="S12" s="55">
        <f t="shared" si="3"/>
        <v>14.5</v>
      </c>
      <c r="T12" s="137">
        <v>14.5</v>
      </c>
      <c r="U12" s="57">
        <f t="shared" si="4"/>
        <v>7.3125</v>
      </c>
      <c r="V12" s="130"/>
      <c r="W12" s="55">
        <f t="shared" si="5"/>
        <v>8.5</v>
      </c>
      <c r="X12" s="137">
        <v>6.75</v>
      </c>
      <c r="Y12" s="137">
        <v>11</v>
      </c>
      <c r="Z12" s="137">
        <v>8</v>
      </c>
      <c r="AA12" s="140">
        <v>8.25</v>
      </c>
      <c r="AB12" s="55">
        <f t="shared" si="6"/>
        <v>11.375</v>
      </c>
      <c r="AC12" s="137">
        <v>11.5</v>
      </c>
      <c r="AD12" s="137">
        <v>10</v>
      </c>
      <c r="AE12" s="137">
        <v>12.5</v>
      </c>
      <c r="AF12" s="55">
        <f t="shared" si="7"/>
        <v>12.5</v>
      </c>
      <c r="AG12" s="137">
        <v>10.5</v>
      </c>
      <c r="AH12" s="137">
        <v>13.5</v>
      </c>
      <c r="AI12" s="55">
        <f t="shared" si="8"/>
        <v>12</v>
      </c>
      <c r="AJ12" s="137">
        <v>12</v>
      </c>
      <c r="AK12" s="57">
        <f t="shared" si="9"/>
        <v>10.1875</v>
      </c>
      <c r="AL12" s="130"/>
      <c r="AM12" s="59">
        <f t="shared" si="10"/>
        <v>8.75</v>
      </c>
      <c r="AN12" s="60" t="str">
        <f t="shared" ref="AN12:AN75" si="11">IF(AM12&gt;9.99,"Admis(e)","Rattrapage")</f>
        <v>Rattrapage</v>
      </c>
    </row>
    <row r="13" spans="1:40" ht="15.75">
      <c r="A13" s="130">
        <v>3</v>
      </c>
      <c r="B13" s="27" t="s">
        <v>556</v>
      </c>
      <c r="C13" s="27" t="s">
        <v>557</v>
      </c>
      <c r="D13" s="27" t="s">
        <v>558</v>
      </c>
      <c r="E13" s="27" t="s">
        <v>559</v>
      </c>
      <c r="F13" s="27" t="s">
        <v>555</v>
      </c>
      <c r="G13" s="55">
        <f t="shared" si="0"/>
        <v>9.125</v>
      </c>
      <c r="H13" s="137">
        <v>9.5</v>
      </c>
      <c r="I13" s="137">
        <v>10</v>
      </c>
      <c r="J13" s="137">
        <v>7.75</v>
      </c>
      <c r="K13" s="137">
        <v>9.25</v>
      </c>
      <c r="L13" s="55">
        <f t="shared" si="1"/>
        <v>11.1875</v>
      </c>
      <c r="M13" s="137">
        <v>12.25</v>
      </c>
      <c r="N13" s="137">
        <v>10.25</v>
      </c>
      <c r="O13" s="137">
        <v>10</v>
      </c>
      <c r="P13" s="55">
        <f t="shared" si="2"/>
        <v>9.6666666666666661</v>
      </c>
      <c r="Q13" s="137">
        <v>9</v>
      </c>
      <c r="R13" s="140">
        <v>10</v>
      </c>
      <c r="S13" s="55">
        <f t="shared" si="3"/>
        <v>14.5</v>
      </c>
      <c r="T13" s="137">
        <v>14.5</v>
      </c>
      <c r="U13" s="57">
        <f t="shared" si="4"/>
        <v>10.078125</v>
      </c>
      <c r="V13" s="130"/>
      <c r="W13" s="55">
        <f t="shared" si="5"/>
        <v>10.125</v>
      </c>
      <c r="X13" s="136">
        <v>10</v>
      </c>
      <c r="Y13" s="137">
        <v>13</v>
      </c>
      <c r="Z13" s="137">
        <v>10.5</v>
      </c>
      <c r="AA13" s="61">
        <v>7</v>
      </c>
      <c r="AB13" s="55">
        <f t="shared" si="6"/>
        <v>6.5</v>
      </c>
      <c r="AC13" s="136">
        <v>7</v>
      </c>
      <c r="AD13" s="136"/>
      <c r="AE13" s="137">
        <v>12</v>
      </c>
      <c r="AF13" s="55">
        <f t="shared" si="7"/>
        <v>11</v>
      </c>
      <c r="AG13" s="136">
        <v>10</v>
      </c>
      <c r="AH13" s="137">
        <v>11.5</v>
      </c>
      <c r="AI13" s="55">
        <f t="shared" si="8"/>
        <v>14.5</v>
      </c>
      <c r="AJ13" s="137">
        <v>14.5</v>
      </c>
      <c r="AK13" s="57">
        <f t="shared" si="9"/>
        <v>9.65625</v>
      </c>
      <c r="AL13" s="130"/>
      <c r="AM13" s="59">
        <f t="shared" si="10"/>
        <v>9.8671875</v>
      </c>
      <c r="AN13" s="60" t="str">
        <f t="shared" si="11"/>
        <v>Rattrapage</v>
      </c>
    </row>
    <row r="14" spans="1:40" ht="15.75">
      <c r="A14" s="130">
        <v>4</v>
      </c>
      <c r="B14" s="27" t="s">
        <v>560</v>
      </c>
      <c r="C14" s="27" t="s">
        <v>561</v>
      </c>
      <c r="D14" s="27" t="s">
        <v>562</v>
      </c>
      <c r="E14" s="27" t="s">
        <v>563</v>
      </c>
      <c r="F14" s="27" t="s">
        <v>350</v>
      </c>
      <c r="G14" s="55">
        <f t="shared" si="0"/>
        <v>5.1875</v>
      </c>
      <c r="H14" s="136">
        <v>0</v>
      </c>
      <c r="I14" s="137">
        <v>10.5</v>
      </c>
      <c r="J14" s="136"/>
      <c r="K14" s="137">
        <v>10.25</v>
      </c>
      <c r="L14" s="55">
        <f t="shared" si="1"/>
        <v>7.5</v>
      </c>
      <c r="M14" s="137">
        <v>10</v>
      </c>
      <c r="N14" s="137">
        <v>10</v>
      </c>
      <c r="O14" s="136"/>
      <c r="P14" s="55">
        <f t="shared" si="2"/>
        <v>7.166666666666667</v>
      </c>
      <c r="Q14" s="136">
        <v>1.5</v>
      </c>
      <c r="R14" s="140">
        <v>10</v>
      </c>
      <c r="S14" s="55">
        <f t="shared" si="3"/>
        <v>10</v>
      </c>
      <c r="T14" s="137">
        <v>10</v>
      </c>
      <c r="U14" s="57">
        <f t="shared" si="4"/>
        <v>6.4375</v>
      </c>
      <c r="V14" s="130"/>
      <c r="W14" s="55">
        <f t="shared" si="5"/>
        <v>10.125</v>
      </c>
      <c r="X14" s="137">
        <v>9</v>
      </c>
      <c r="Y14" s="137">
        <v>12.5</v>
      </c>
      <c r="Z14" s="137">
        <v>8.25</v>
      </c>
      <c r="AA14" s="140">
        <v>10.75</v>
      </c>
      <c r="AB14" s="55">
        <f t="shared" si="6"/>
        <v>10</v>
      </c>
      <c r="AC14" s="137">
        <v>9.75</v>
      </c>
      <c r="AD14" s="137">
        <v>8</v>
      </c>
      <c r="AE14" s="137">
        <v>12.5</v>
      </c>
      <c r="AF14" s="55">
        <f t="shared" si="7"/>
        <v>8.3333333333333339</v>
      </c>
      <c r="AG14" s="137">
        <v>1</v>
      </c>
      <c r="AH14" s="137">
        <v>12</v>
      </c>
      <c r="AI14" s="55">
        <f t="shared" si="8"/>
        <v>14</v>
      </c>
      <c r="AJ14" s="137">
        <v>14</v>
      </c>
      <c r="AK14" s="57">
        <f t="shared" si="9"/>
        <v>10</v>
      </c>
      <c r="AL14" s="130"/>
      <c r="AM14" s="59">
        <f t="shared" si="10"/>
        <v>8.21875</v>
      </c>
      <c r="AN14" s="60" t="str">
        <f t="shared" si="11"/>
        <v>Rattrapage</v>
      </c>
    </row>
    <row r="15" spans="1:40" ht="15.75">
      <c r="A15" s="130">
        <v>5</v>
      </c>
      <c r="B15" s="27" t="s">
        <v>28</v>
      </c>
      <c r="C15" s="27" t="s">
        <v>29</v>
      </c>
      <c r="D15" s="27" t="s">
        <v>30</v>
      </c>
      <c r="E15" s="31">
        <v>34270</v>
      </c>
      <c r="F15" s="27" t="s">
        <v>352</v>
      </c>
      <c r="G15" s="55">
        <f t="shared" si="0"/>
        <v>5.125</v>
      </c>
      <c r="H15" s="136"/>
      <c r="I15" s="137">
        <v>10</v>
      </c>
      <c r="J15" s="137">
        <v>10.5</v>
      </c>
      <c r="K15" s="136"/>
      <c r="L15" s="55">
        <f t="shared" si="1"/>
        <v>10.1875</v>
      </c>
      <c r="M15" s="137">
        <v>7.75</v>
      </c>
      <c r="N15" s="137">
        <v>14</v>
      </c>
      <c r="O15" s="137">
        <v>11.25</v>
      </c>
      <c r="P15" s="55">
        <f t="shared" si="2"/>
        <v>0</v>
      </c>
      <c r="Q15" s="136"/>
      <c r="R15" s="136"/>
      <c r="S15" s="55">
        <f t="shared" si="3"/>
        <v>12</v>
      </c>
      <c r="T15" s="137">
        <v>12</v>
      </c>
      <c r="U15" s="57">
        <f t="shared" si="4"/>
        <v>5.859375</v>
      </c>
      <c r="V15" s="130"/>
      <c r="W15" s="55">
        <f t="shared" si="5"/>
        <v>10.907500000000001</v>
      </c>
      <c r="X15" s="137">
        <v>10.75</v>
      </c>
      <c r="Y15" s="137">
        <v>13.13</v>
      </c>
      <c r="Z15" s="137">
        <v>8.25</v>
      </c>
      <c r="AA15" s="140">
        <v>11.5</v>
      </c>
      <c r="AB15" s="55">
        <f t="shared" si="6"/>
        <v>9.125</v>
      </c>
      <c r="AC15" s="137">
        <v>6.25</v>
      </c>
      <c r="AD15" s="137">
        <v>10</v>
      </c>
      <c r="AE15" s="137">
        <v>14</v>
      </c>
      <c r="AF15" s="55">
        <f t="shared" si="7"/>
        <v>8.5</v>
      </c>
      <c r="AG15" s="137">
        <v>3</v>
      </c>
      <c r="AH15" s="137">
        <v>11.25</v>
      </c>
      <c r="AI15" s="55">
        <f t="shared" si="8"/>
        <v>13</v>
      </c>
      <c r="AJ15" s="137">
        <v>13</v>
      </c>
      <c r="AK15" s="57">
        <f t="shared" si="9"/>
        <v>10.141249999999999</v>
      </c>
      <c r="AL15" s="130"/>
      <c r="AM15" s="59">
        <f t="shared" si="10"/>
        <v>8.0003124999999997</v>
      </c>
      <c r="AN15" s="60" t="str">
        <f t="shared" si="11"/>
        <v>Rattrapage</v>
      </c>
    </row>
    <row r="16" spans="1:40" ht="15.75">
      <c r="A16" s="130">
        <v>6</v>
      </c>
      <c r="B16" s="27" t="s">
        <v>564</v>
      </c>
      <c r="C16" s="27" t="s">
        <v>565</v>
      </c>
      <c r="D16" s="27" t="s">
        <v>566</v>
      </c>
      <c r="E16" s="27" t="s">
        <v>567</v>
      </c>
      <c r="F16" s="27" t="s">
        <v>354</v>
      </c>
      <c r="G16" s="55">
        <f t="shared" si="0"/>
        <v>3.5</v>
      </c>
      <c r="H16" s="136"/>
      <c r="I16" s="137">
        <v>13</v>
      </c>
      <c r="J16" s="136"/>
      <c r="K16" s="136">
        <v>1</v>
      </c>
      <c r="L16" s="55">
        <f t="shared" si="1"/>
        <v>7.5</v>
      </c>
      <c r="M16" s="137">
        <v>10</v>
      </c>
      <c r="N16" s="137">
        <v>10</v>
      </c>
      <c r="O16" s="136"/>
      <c r="P16" s="55">
        <f t="shared" si="2"/>
        <v>10.166666666666666</v>
      </c>
      <c r="Q16" s="137">
        <v>10</v>
      </c>
      <c r="R16" s="140">
        <v>10.25</v>
      </c>
      <c r="S16" s="55">
        <f t="shared" si="3"/>
        <v>16.5</v>
      </c>
      <c r="T16" s="137">
        <v>16.5</v>
      </c>
      <c r="U16" s="57">
        <f t="shared" si="4"/>
        <v>6.5625</v>
      </c>
      <c r="V16" s="130"/>
      <c r="W16" s="55">
        <f t="shared" si="5"/>
        <v>5.4375</v>
      </c>
      <c r="X16" s="137">
        <v>11</v>
      </c>
      <c r="Y16" s="136"/>
      <c r="Z16" s="137">
        <v>10.75</v>
      </c>
      <c r="AA16" s="61"/>
      <c r="AB16" s="55">
        <f t="shared" si="6"/>
        <v>10.375</v>
      </c>
      <c r="AC16" s="137">
        <v>11.5</v>
      </c>
      <c r="AD16" s="137">
        <v>7</v>
      </c>
      <c r="AE16" s="137">
        <v>11.5</v>
      </c>
      <c r="AF16" s="55">
        <f t="shared" si="7"/>
        <v>0</v>
      </c>
      <c r="AG16" s="136"/>
      <c r="AH16" s="136"/>
      <c r="AI16" s="55">
        <f t="shared" si="8"/>
        <v>13.5</v>
      </c>
      <c r="AJ16" s="137">
        <v>13.5</v>
      </c>
      <c r="AK16" s="57">
        <f t="shared" si="9"/>
        <v>6.15625</v>
      </c>
      <c r="AL16" s="130"/>
      <c r="AM16" s="59">
        <f t="shared" si="10"/>
        <v>6.359375</v>
      </c>
      <c r="AN16" s="60" t="str">
        <f t="shared" si="11"/>
        <v>Rattrapage</v>
      </c>
    </row>
    <row r="17" spans="1:40" ht="15.75">
      <c r="A17" s="130">
        <v>7</v>
      </c>
      <c r="B17" s="27" t="s">
        <v>568</v>
      </c>
      <c r="C17" s="27" t="s">
        <v>569</v>
      </c>
      <c r="D17" s="27" t="s">
        <v>570</v>
      </c>
      <c r="E17" s="27" t="s">
        <v>571</v>
      </c>
      <c r="F17" s="27" t="s">
        <v>354</v>
      </c>
      <c r="G17" s="55">
        <f t="shared" si="0"/>
        <v>5.625</v>
      </c>
      <c r="H17" s="136"/>
      <c r="I17" s="137">
        <v>12.5</v>
      </c>
      <c r="J17" s="136"/>
      <c r="K17" s="137">
        <v>10</v>
      </c>
      <c r="L17" s="55">
        <f t="shared" si="1"/>
        <v>10.1875</v>
      </c>
      <c r="M17" s="137">
        <v>11.75</v>
      </c>
      <c r="N17" s="137">
        <v>9.25</v>
      </c>
      <c r="O17" s="137">
        <v>8</v>
      </c>
      <c r="P17" s="55">
        <f t="shared" si="2"/>
        <v>7.166666666666667</v>
      </c>
      <c r="Q17" s="136">
        <v>1.5</v>
      </c>
      <c r="R17" s="140">
        <v>10</v>
      </c>
      <c r="S17" s="55">
        <f t="shared" si="3"/>
        <v>13</v>
      </c>
      <c r="T17" s="137">
        <v>13</v>
      </c>
      <c r="U17" s="57">
        <f t="shared" si="4"/>
        <v>7.515625</v>
      </c>
      <c r="V17" s="130"/>
      <c r="W17" s="55">
        <f t="shared" si="5"/>
        <v>5.125</v>
      </c>
      <c r="X17" s="136"/>
      <c r="Y17" s="137">
        <v>10.5</v>
      </c>
      <c r="Z17" s="137">
        <v>10</v>
      </c>
      <c r="AA17" s="61"/>
      <c r="AB17" s="55">
        <f t="shared" si="6"/>
        <v>10.75</v>
      </c>
      <c r="AC17" s="137">
        <v>10.5</v>
      </c>
      <c r="AD17" s="137">
        <v>10</v>
      </c>
      <c r="AE17" s="137">
        <v>12</v>
      </c>
      <c r="AF17" s="55">
        <f t="shared" si="7"/>
        <v>0</v>
      </c>
      <c r="AG17" s="136"/>
      <c r="AH17" s="136"/>
      <c r="AI17" s="55">
        <f t="shared" si="8"/>
        <v>0</v>
      </c>
      <c r="AJ17" s="136"/>
      <c r="AK17" s="57">
        <f t="shared" si="9"/>
        <v>5.25</v>
      </c>
      <c r="AL17" s="130"/>
      <c r="AM17" s="59">
        <f t="shared" si="10"/>
        <v>6.3828125</v>
      </c>
      <c r="AN17" s="60" t="str">
        <f t="shared" si="11"/>
        <v>Rattrapage</v>
      </c>
    </row>
    <row r="18" spans="1:40" ht="15.75">
      <c r="A18" s="130">
        <v>8</v>
      </c>
      <c r="B18" s="27" t="s">
        <v>572</v>
      </c>
      <c r="C18" s="27" t="s">
        <v>573</v>
      </c>
      <c r="D18" s="27" t="s">
        <v>574</v>
      </c>
      <c r="E18" s="27" t="s">
        <v>575</v>
      </c>
      <c r="F18" s="27" t="s">
        <v>393</v>
      </c>
      <c r="G18" s="55">
        <f t="shared" si="0"/>
        <v>9.6875</v>
      </c>
      <c r="H18" s="137">
        <v>7</v>
      </c>
      <c r="I18" s="137">
        <v>10.75</v>
      </c>
      <c r="J18" s="137">
        <v>11.75</v>
      </c>
      <c r="K18" s="137">
        <v>9.25</v>
      </c>
      <c r="L18" s="55">
        <f t="shared" si="1"/>
        <v>9.875</v>
      </c>
      <c r="M18" s="137">
        <v>10.75</v>
      </c>
      <c r="N18" s="137">
        <v>10</v>
      </c>
      <c r="O18" s="137">
        <v>8</v>
      </c>
      <c r="P18" s="55">
        <f t="shared" si="2"/>
        <v>10.166666666666666</v>
      </c>
      <c r="Q18" s="137">
        <v>9</v>
      </c>
      <c r="R18" s="140">
        <v>10.75</v>
      </c>
      <c r="S18" s="55">
        <f t="shared" si="3"/>
        <v>15</v>
      </c>
      <c r="T18" s="137">
        <v>15</v>
      </c>
      <c r="U18" s="57">
        <f t="shared" si="4"/>
        <v>10.15625</v>
      </c>
      <c r="V18" s="130"/>
      <c r="W18" s="55">
        <f t="shared" si="5"/>
        <v>2.5</v>
      </c>
      <c r="X18" s="136"/>
      <c r="Y18" s="137">
        <v>10</v>
      </c>
      <c r="Z18" s="136"/>
      <c r="AA18" s="61"/>
      <c r="AB18" s="55">
        <f t="shared" si="6"/>
        <v>10.375</v>
      </c>
      <c r="AC18" s="137">
        <v>9.75</v>
      </c>
      <c r="AD18" s="137">
        <v>10</v>
      </c>
      <c r="AE18" s="137">
        <v>12</v>
      </c>
      <c r="AF18" s="55">
        <f t="shared" si="7"/>
        <v>7.166666666666667</v>
      </c>
      <c r="AG18" s="136"/>
      <c r="AH18" s="137">
        <v>10.75</v>
      </c>
      <c r="AI18" s="55">
        <f t="shared" si="8"/>
        <v>10</v>
      </c>
      <c r="AJ18" s="137">
        <v>10</v>
      </c>
      <c r="AK18" s="57">
        <f t="shared" si="9"/>
        <v>5.8125</v>
      </c>
      <c r="AL18" s="130"/>
      <c r="AM18" s="59">
        <f t="shared" si="10"/>
        <v>7.984375</v>
      </c>
      <c r="AN18" s="60" t="str">
        <f t="shared" si="11"/>
        <v>Rattrapage</v>
      </c>
    </row>
    <row r="19" spans="1:40" ht="15.75">
      <c r="A19" s="130">
        <v>9</v>
      </c>
      <c r="B19" s="27" t="s">
        <v>576</v>
      </c>
      <c r="C19" s="27" t="s">
        <v>577</v>
      </c>
      <c r="D19" s="27" t="s">
        <v>578</v>
      </c>
      <c r="E19" s="27" t="s">
        <v>579</v>
      </c>
      <c r="F19" s="27" t="s">
        <v>580</v>
      </c>
      <c r="G19" s="55">
        <f t="shared" si="0"/>
        <v>4.25</v>
      </c>
      <c r="H19" s="136">
        <v>6</v>
      </c>
      <c r="I19" s="137">
        <v>10</v>
      </c>
      <c r="J19" s="136"/>
      <c r="K19" s="136">
        <v>1</v>
      </c>
      <c r="L19" s="55">
        <f t="shared" si="1"/>
        <v>12</v>
      </c>
      <c r="M19" s="137">
        <v>12</v>
      </c>
      <c r="N19" s="137">
        <v>10</v>
      </c>
      <c r="O19" s="137">
        <v>14</v>
      </c>
      <c r="P19" s="55">
        <f t="shared" si="2"/>
        <v>10.666666666666666</v>
      </c>
      <c r="Q19" s="137">
        <v>9</v>
      </c>
      <c r="R19" s="140">
        <v>11.5</v>
      </c>
      <c r="S19" s="55">
        <f t="shared" si="3"/>
        <v>12.5</v>
      </c>
      <c r="T19" s="137">
        <v>12.5</v>
      </c>
      <c r="U19" s="57">
        <f t="shared" si="4"/>
        <v>7.90625</v>
      </c>
      <c r="V19" s="130"/>
      <c r="W19" s="55">
        <f t="shared" si="5"/>
        <v>9.375</v>
      </c>
      <c r="X19" s="137">
        <v>6.25</v>
      </c>
      <c r="Y19" s="137">
        <v>13.5</v>
      </c>
      <c r="Z19" s="137">
        <v>12.5</v>
      </c>
      <c r="AA19" s="140">
        <v>5.25</v>
      </c>
      <c r="AB19" s="55">
        <f t="shared" si="6"/>
        <v>11</v>
      </c>
      <c r="AC19" s="137">
        <v>10.5</v>
      </c>
      <c r="AD19" s="137">
        <v>11.5</v>
      </c>
      <c r="AE19" s="137">
        <v>11.5</v>
      </c>
      <c r="AF19" s="55">
        <f t="shared" si="7"/>
        <v>9.6666666666666661</v>
      </c>
      <c r="AG19" s="137">
        <v>3</v>
      </c>
      <c r="AH19" s="137">
        <v>13</v>
      </c>
      <c r="AI19" s="55">
        <f t="shared" si="8"/>
        <v>13.5</v>
      </c>
      <c r="AJ19" s="137">
        <v>13.5</v>
      </c>
      <c r="AK19" s="57">
        <f t="shared" si="9"/>
        <v>10.09375</v>
      </c>
      <c r="AL19" s="130"/>
      <c r="AM19" s="59">
        <f t="shared" si="10"/>
        <v>9</v>
      </c>
      <c r="AN19" s="60" t="str">
        <f t="shared" si="11"/>
        <v>Rattrapage</v>
      </c>
    </row>
    <row r="20" spans="1:40" ht="15.75">
      <c r="A20" s="130">
        <v>10</v>
      </c>
      <c r="B20" s="27" t="s">
        <v>581</v>
      </c>
      <c r="C20" s="27" t="s">
        <v>582</v>
      </c>
      <c r="D20" s="27" t="s">
        <v>118</v>
      </c>
      <c r="E20" s="27" t="s">
        <v>583</v>
      </c>
      <c r="F20" s="27" t="s">
        <v>584</v>
      </c>
      <c r="G20" s="55">
        <f t="shared" si="0"/>
        <v>9.375</v>
      </c>
      <c r="H20" s="137">
        <v>6</v>
      </c>
      <c r="I20" s="137">
        <v>12.5</v>
      </c>
      <c r="J20" s="137">
        <v>9.75</v>
      </c>
      <c r="K20" s="137">
        <v>9.25</v>
      </c>
      <c r="L20" s="55">
        <f t="shared" si="1"/>
        <v>9.875</v>
      </c>
      <c r="M20" s="137">
        <v>8</v>
      </c>
      <c r="N20" s="137">
        <v>8.5</v>
      </c>
      <c r="O20" s="137">
        <v>15</v>
      </c>
      <c r="P20" s="55">
        <f t="shared" si="2"/>
        <v>11.333333333333334</v>
      </c>
      <c r="Q20" s="137">
        <v>8</v>
      </c>
      <c r="R20" s="140">
        <v>13</v>
      </c>
      <c r="S20" s="55">
        <f t="shared" si="3"/>
        <v>12</v>
      </c>
      <c r="T20" s="137">
        <v>12</v>
      </c>
      <c r="U20" s="57">
        <f t="shared" si="4"/>
        <v>10.03125</v>
      </c>
      <c r="V20" s="130"/>
      <c r="W20" s="55">
        <f t="shared" si="5"/>
        <v>3.0625</v>
      </c>
      <c r="X20" s="136"/>
      <c r="Y20" s="137">
        <v>12.25</v>
      </c>
      <c r="Z20" s="136"/>
      <c r="AA20" s="61"/>
      <c r="AB20" s="55">
        <f t="shared" si="6"/>
        <v>4</v>
      </c>
      <c r="AC20" s="136"/>
      <c r="AD20" s="136"/>
      <c r="AE20" s="137">
        <v>16</v>
      </c>
      <c r="AF20" s="55">
        <f t="shared" si="7"/>
        <v>10.166666666666666</v>
      </c>
      <c r="AG20" s="137">
        <v>2.5</v>
      </c>
      <c r="AH20" s="137">
        <v>14</v>
      </c>
      <c r="AI20" s="55">
        <f t="shared" si="8"/>
        <v>12</v>
      </c>
      <c r="AJ20" s="137">
        <v>12</v>
      </c>
      <c r="AK20" s="57">
        <f t="shared" si="9"/>
        <v>5.1875</v>
      </c>
      <c r="AL20" s="130"/>
      <c r="AM20" s="59">
        <f t="shared" si="10"/>
        <v>7.609375</v>
      </c>
      <c r="AN20" s="60" t="str">
        <f t="shared" si="11"/>
        <v>Rattrapage</v>
      </c>
    </row>
    <row r="21" spans="1:40" ht="15.75">
      <c r="A21" s="130">
        <v>11</v>
      </c>
      <c r="B21" s="27" t="s">
        <v>585</v>
      </c>
      <c r="C21" s="27" t="s">
        <v>586</v>
      </c>
      <c r="D21" s="27" t="s">
        <v>587</v>
      </c>
      <c r="E21" s="27" t="s">
        <v>588</v>
      </c>
      <c r="F21" s="27" t="s">
        <v>354</v>
      </c>
      <c r="G21" s="55">
        <f t="shared" si="0"/>
        <v>6.0625</v>
      </c>
      <c r="H21" s="136">
        <v>6</v>
      </c>
      <c r="I21" s="137">
        <v>11.25</v>
      </c>
      <c r="J21" s="136">
        <v>3</v>
      </c>
      <c r="K21" s="136">
        <v>4</v>
      </c>
      <c r="L21" s="55">
        <f t="shared" si="1"/>
        <v>8</v>
      </c>
      <c r="M21" s="137">
        <v>10</v>
      </c>
      <c r="N21" s="136"/>
      <c r="O21" s="137">
        <v>12</v>
      </c>
      <c r="P21" s="55">
        <f t="shared" si="2"/>
        <v>8.5</v>
      </c>
      <c r="Q21" s="136">
        <v>5.5</v>
      </c>
      <c r="R21" s="140">
        <v>10</v>
      </c>
      <c r="S21" s="55">
        <f t="shared" si="3"/>
        <v>15</v>
      </c>
      <c r="T21" s="137">
        <v>15</v>
      </c>
      <c r="U21" s="57">
        <f t="shared" si="4"/>
        <v>7.5625</v>
      </c>
      <c r="V21" s="130"/>
      <c r="W21" s="55">
        <f t="shared" si="5"/>
        <v>9.5625</v>
      </c>
      <c r="X21" s="137">
        <v>6.25</v>
      </c>
      <c r="Y21" s="137">
        <v>13</v>
      </c>
      <c r="Z21" s="137">
        <v>10</v>
      </c>
      <c r="AA21" s="140">
        <v>9</v>
      </c>
      <c r="AB21" s="55">
        <f t="shared" si="6"/>
        <v>10.75</v>
      </c>
      <c r="AC21" s="137">
        <v>11.25</v>
      </c>
      <c r="AD21" s="137">
        <v>8.5</v>
      </c>
      <c r="AE21" s="137">
        <v>12</v>
      </c>
      <c r="AF21" s="55">
        <f t="shared" si="7"/>
        <v>8.3333333333333339</v>
      </c>
      <c r="AG21" s="137">
        <v>6</v>
      </c>
      <c r="AH21" s="137">
        <v>9.5</v>
      </c>
      <c r="AI21" s="55">
        <f t="shared" si="8"/>
        <v>17</v>
      </c>
      <c r="AJ21" s="137">
        <v>17</v>
      </c>
      <c r="AK21" s="57">
        <f t="shared" si="9"/>
        <v>10.09375</v>
      </c>
      <c r="AL21" s="130"/>
      <c r="AM21" s="59">
        <f t="shared" si="10"/>
        <v>8.828125</v>
      </c>
      <c r="AN21" s="60" t="str">
        <f t="shared" si="11"/>
        <v>Rattrapage</v>
      </c>
    </row>
    <row r="22" spans="1:40" ht="15.75">
      <c r="A22" s="130">
        <v>12</v>
      </c>
      <c r="B22" s="27" t="s">
        <v>589</v>
      </c>
      <c r="C22" s="27" t="s">
        <v>590</v>
      </c>
      <c r="D22" s="27" t="s">
        <v>591</v>
      </c>
      <c r="E22" s="27" t="s">
        <v>592</v>
      </c>
      <c r="F22" s="27" t="s">
        <v>369</v>
      </c>
      <c r="G22" s="55">
        <f t="shared" si="0"/>
        <v>8.0525000000000002</v>
      </c>
      <c r="H22" s="136">
        <v>0</v>
      </c>
      <c r="I22" s="137">
        <v>11.25</v>
      </c>
      <c r="J22" s="137">
        <v>10.75</v>
      </c>
      <c r="K22" s="137">
        <v>10.210000000000001</v>
      </c>
      <c r="L22" s="55">
        <f t="shared" si="1"/>
        <v>10.375</v>
      </c>
      <c r="M22" s="137">
        <v>9</v>
      </c>
      <c r="N22" s="137">
        <v>11.5</v>
      </c>
      <c r="O22" s="137">
        <v>12</v>
      </c>
      <c r="P22" s="55">
        <f t="shared" si="2"/>
        <v>7.5</v>
      </c>
      <c r="Q22" s="136">
        <v>2.5</v>
      </c>
      <c r="R22" s="140">
        <v>10</v>
      </c>
      <c r="S22" s="55">
        <f t="shared" si="3"/>
        <v>10.5</v>
      </c>
      <c r="T22" s="137">
        <v>10.5</v>
      </c>
      <c r="U22" s="57">
        <f t="shared" si="4"/>
        <v>8.682500000000001</v>
      </c>
      <c r="V22" s="130"/>
      <c r="W22" s="55">
        <f t="shared" si="5"/>
        <v>7.0425000000000004</v>
      </c>
      <c r="X22" s="136">
        <v>7.5</v>
      </c>
      <c r="Y22" s="137">
        <v>10.5</v>
      </c>
      <c r="Z22" s="136"/>
      <c r="AA22" s="140">
        <v>10.17</v>
      </c>
      <c r="AB22" s="55">
        <f t="shared" si="6"/>
        <v>7.625</v>
      </c>
      <c r="AC22" s="137">
        <v>10.25</v>
      </c>
      <c r="AD22" s="136"/>
      <c r="AE22" s="137">
        <v>10</v>
      </c>
      <c r="AF22" s="55">
        <f t="shared" si="7"/>
        <v>10</v>
      </c>
      <c r="AG22" s="137">
        <v>5</v>
      </c>
      <c r="AH22" s="137">
        <v>12.5</v>
      </c>
      <c r="AI22" s="55">
        <f t="shared" si="8"/>
        <v>12</v>
      </c>
      <c r="AJ22" s="137">
        <v>12</v>
      </c>
      <c r="AK22" s="57">
        <f t="shared" si="9"/>
        <v>8.0525000000000002</v>
      </c>
      <c r="AL22" s="130"/>
      <c r="AM22" s="59">
        <f t="shared" si="10"/>
        <v>8.3674999999999997</v>
      </c>
      <c r="AN22" s="60" t="str">
        <f t="shared" si="11"/>
        <v>Rattrapage</v>
      </c>
    </row>
    <row r="23" spans="1:40" ht="15.75">
      <c r="A23" s="130">
        <v>13</v>
      </c>
      <c r="B23" s="27" t="s">
        <v>593</v>
      </c>
      <c r="C23" s="27" t="s">
        <v>594</v>
      </c>
      <c r="D23" s="27" t="s">
        <v>566</v>
      </c>
      <c r="E23" s="27" t="s">
        <v>595</v>
      </c>
      <c r="F23" s="27" t="s">
        <v>389</v>
      </c>
      <c r="G23" s="55">
        <f t="shared" si="0"/>
        <v>3.375</v>
      </c>
      <c r="H23" s="136"/>
      <c r="I23" s="137">
        <v>12.5</v>
      </c>
      <c r="J23" s="136"/>
      <c r="K23" s="136">
        <v>1</v>
      </c>
      <c r="L23" s="55">
        <f t="shared" si="1"/>
        <v>6.125</v>
      </c>
      <c r="M23" s="137">
        <v>12.25</v>
      </c>
      <c r="N23" s="136"/>
      <c r="O23" s="136"/>
      <c r="P23" s="55">
        <f t="shared" si="2"/>
        <v>10.833333333333334</v>
      </c>
      <c r="Q23" s="137">
        <v>9</v>
      </c>
      <c r="R23" s="140">
        <v>11.75</v>
      </c>
      <c r="S23" s="55">
        <f t="shared" si="3"/>
        <v>17.5</v>
      </c>
      <c r="T23" s="137">
        <v>17.5</v>
      </c>
      <c r="U23" s="57">
        <f t="shared" si="4"/>
        <v>6.34375</v>
      </c>
      <c r="V23" s="130"/>
      <c r="W23" s="55">
        <f t="shared" si="5"/>
        <v>10.6875</v>
      </c>
      <c r="X23" s="136">
        <v>12</v>
      </c>
      <c r="Y23" s="137">
        <v>10.5</v>
      </c>
      <c r="Z23" s="137">
        <v>10.25</v>
      </c>
      <c r="AA23" s="140">
        <v>10</v>
      </c>
      <c r="AB23" s="55">
        <f t="shared" si="6"/>
        <v>2.875</v>
      </c>
      <c r="AC23" s="136"/>
      <c r="AD23" s="136"/>
      <c r="AE23" s="137">
        <v>11.5</v>
      </c>
      <c r="AF23" s="55">
        <f t="shared" si="7"/>
        <v>7.333333333333333</v>
      </c>
      <c r="AG23" s="136"/>
      <c r="AH23" s="137">
        <v>11</v>
      </c>
      <c r="AI23" s="55">
        <f t="shared" si="8"/>
        <v>11</v>
      </c>
      <c r="AJ23" s="137">
        <v>11</v>
      </c>
      <c r="AK23" s="57">
        <f t="shared" si="9"/>
        <v>8.125</v>
      </c>
      <c r="AL23" s="130"/>
      <c r="AM23" s="59">
        <f t="shared" si="10"/>
        <v>7.234375</v>
      </c>
      <c r="AN23" s="60" t="str">
        <f t="shared" si="11"/>
        <v>Rattrapage</v>
      </c>
    </row>
    <row r="24" spans="1:40" ht="15.75">
      <c r="A24" s="130">
        <v>14</v>
      </c>
      <c r="B24" s="27" t="s">
        <v>43</v>
      </c>
      <c r="C24" s="27" t="s">
        <v>44</v>
      </c>
      <c r="D24" s="27" t="s">
        <v>45</v>
      </c>
      <c r="E24" s="27" t="s">
        <v>357</v>
      </c>
      <c r="F24" s="27" t="s">
        <v>354</v>
      </c>
      <c r="G24" s="55">
        <f t="shared" si="0"/>
        <v>6.25</v>
      </c>
      <c r="H24" s="136">
        <v>1</v>
      </c>
      <c r="I24" s="136">
        <v>1</v>
      </c>
      <c r="J24" s="137">
        <v>12.67</v>
      </c>
      <c r="K24" s="137">
        <v>10.33</v>
      </c>
      <c r="L24" s="55">
        <f t="shared" si="1"/>
        <v>9.5824999999999996</v>
      </c>
      <c r="M24" s="136">
        <v>7.5</v>
      </c>
      <c r="N24" s="137">
        <v>13.33</v>
      </c>
      <c r="O24" s="137">
        <v>10</v>
      </c>
      <c r="P24" s="55">
        <f t="shared" si="2"/>
        <v>11.055</v>
      </c>
      <c r="Q24" s="137">
        <v>11</v>
      </c>
      <c r="R24" s="140">
        <v>11.0825</v>
      </c>
      <c r="S24" s="55">
        <f t="shared" si="3"/>
        <v>14.75</v>
      </c>
      <c r="T24" s="137">
        <v>14.75</v>
      </c>
      <c r="U24" s="57">
        <f t="shared" si="4"/>
        <v>8.5153125000000003</v>
      </c>
      <c r="V24" s="130"/>
      <c r="W24" s="55">
        <f t="shared" si="5"/>
        <v>6.5</v>
      </c>
      <c r="X24" s="136"/>
      <c r="Y24" s="137">
        <v>15</v>
      </c>
      <c r="Z24" s="137">
        <v>11</v>
      </c>
      <c r="AA24" s="61"/>
      <c r="AB24" s="55">
        <f t="shared" si="6"/>
        <v>3.8325</v>
      </c>
      <c r="AC24" s="136"/>
      <c r="AD24" s="137">
        <v>15.33</v>
      </c>
      <c r="AE24" s="136"/>
      <c r="AF24" s="55">
        <f t="shared" si="7"/>
        <v>10.166666666666666</v>
      </c>
      <c r="AG24" s="137">
        <v>5.5</v>
      </c>
      <c r="AH24" s="137">
        <v>12.5</v>
      </c>
      <c r="AI24" s="55">
        <f t="shared" si="8"/>
        <v>14</v>
      </c>
      <c r="AJ24" s="137">
        <v>14</v>
      </c>
      <c r="AK24" s="57">
        <f t="shared" si="9"/>
        <v>6.9893749999999999</v>
      </c>
      <c r="AL24" s="130"/>
      <c r="AM24" s="59">
        <f t="shared" si="10"/>
        <v>7.7523437499999996</v>
      </c>
      <c r="AN24" s="60" t="str">
        <f t="shared" si="11"/>
        <v>Rattrapage</v>
      </c>
    </row>
    <row r="25" spans="1:40" ht="15.75">
      <c r="A25" s="130">
        <v>15</v>
      </c>
      <c r="B25" s="27" t="s">
        <v>46</v>
      </c>
      <c r="C25" s="27" t="s">
        <v>47</v>
      </c>
      <c r="D25" s="27" t="s">
        <v>23</v>
      </c>
      <c r="E25" s="31">
        <v>34482</v>
      </c>
      <c r="F25" s="27" t="s">
        <v>354</v>
      </c>
      <c r="G25" s="55">
        <f t="shared" si="0"/>
        <v>5.375</v>
      </c>
      <c r="H25" s="136"/>
      <c r="I25" s="137">
        <v>10.75</v>
      </c>
      <c r="J25" s="137">
        <v>10.75</v>
      </c>
      <c r="K25" s="136"/>
      <c r="L25" s="55">
        <f t="shared" si="1"/>
        <v>5.125</v>
      </c>
      <c r="M25" s="136">
        <v>4</v>
      </c>
      <c r="N25" s="136"/>
      <c r="O25" s="137">
        <v>12.5</v>
      </c>
      <c r="P25" s="55">
        <f t="shared" si="2"/>
        <v>6.666666666666667</v>
      </c>
      <c r="Q25" s="136"/>
      <c r="R25" s="140">
        <v>10</v>
      </c>
      <c r="S25" s="55">
        <f t="shared" si="3"/>
        <v>11</v>
      </c>
      <c r="T25" s="137">
        <v>11</v>
      </c>
      <c r="U25" s="57">
        <f t="shared" si="4"/>
        <v>5.90625</v>
      </c>
      <c r="V25" s="130"/>
      <c r="W25" s="55">
        <f t="shared" si="5"/>
        <v>10.0625</v>
      </c>
      <c r="X25" s="137">
        <v>10.5</v>
      </c>
      <c r="Y25" s="137">
        <v>10.5</v>
      </c>
      <c r="Z25" s="137">
        <v>8</v>
      </c>
      <c r="AA25" s="140">
        <v>11.25</v>
      </c>
      <c r="AB25" s="55">
        <f t="shared" si="6"/>
        <v>6</v>
      </c>
      <c r="AC25" s="136"/>
      <c r="AD25" s="137">
        <v>10</v>
      </c>
      <c r="AE25" s="137">
        <v>14</v>
      </c>
      <c r="AF25" s="55">
        <f t="shared" si="7"/>
        <v>10.333333333333334</v>
      </c>
      <c r="AG25" s="137">
        <v>3</v>
      </c>
      <c r="AH25" s="137">
        <v>14</v>
      </c>
      <c r="AI25" s="55">
        <f t="shared" si="8"/>
        <v>12</v>
      </c>
      <c r="AJ25" s="137">
        <v>12</v>
      </c>
      <c r="AK25" s="57">
        <f t="shared" si="9"/>
        <v>9.21875</v>
      </c>
      <c r="AL25" s="130"/>
      <c r="AM25" s="59">
        <f t="shared" si="10"/>
        <v>7.5625</v>
      </c>
      <c r="AN25" s="60" t="str">
        <f t="shared" si="11"/>
        <v>Rattrapage</v>
      </c>
    </row>
    <row r="26" spans="1:40" ht="15.75">
      <c r="A26" s="130">
        <v>16</v>
      </c>
      <c r="B26" s="27" t="s">
        <v>596</v>
      </c>
      <c r="C26" s="27" t="s">
        <v>597</v>
      </c>
      <c r="D26" s="27" t="s">
        <v>598</v>
      </c>
      <c r="E26" s="27" t="s">
        <v>599</v>
      </c>
      <c r="F26" s="27" t="s">
        <v>555</v>
      </c>
      <c r="G26" s="55">
        <f t="shared" si="0"/>
        <v>3.0625</v>
      </c>
      <c r="H26" s="136">
        <v>0</v>
      </c>
      <c r="I26" s="137">
        <v>11.75</v>
      </c>
      <c r="J26" s="136"/>
      <c r="K26" s="136">
        <v>0.5</v>
      </c>
      <c r="L26" s="55">
        <f t="shared" si="1"/>
        <v>10.690000000000001</v>
      </c>
      <c r="M26" s="137">
        <v>10.130000000000001</v>
      </c>
      <c r="N26" s="137">
        <v>10.5</v>
      </c>
      <c r="O26" s="137">
        <v>12</v>
      </c>
      <c r="P26" s="55">
        <f t="shared" si="2"/>
        <v>7.166666666666667</v>
      </c>
      <c r="Q26" s="136">
        <v>1.5</v>
      </c>
      <c r="R26" s="140">
        <v>10</v>
      </c>
      <c r="S26" s="55">
        <f t="shared" si="3"/>
        <v>16</v>
      </c>
      <c r="T26" s="137">
        <v>16</v>
      </c>
      <c r="U26" s="57">
        <f t="shared" si="4"/>
        <v>6.5475000000000003</v>
      </c>
      <c r="V26" s="130"/>
      <c r="W26" s="55">
        <f t="shared" si="5"/>
        <v>10.47</v>
      </c>
      <c r="X26" s="137">
        <v>10.5</v>
      </c>
      <c r="Y26" s="137">
        <v>10.75</v>
      </c>
      <c r="Z26" s="137">
        <v>9.1300000000000008</v>
      </c>
      <c r="AA26" s="140">
        <v>11.5</v>
      </c>
      <c r="AB26" s="55">
        <f t="shared" si="6"/>
        <v>11.375</v>
      </c>
      <c r="AC26" s="137">
        <v>9.25</v>
      </c>
      <c r="AD26" s="137">
        <v>10</v>
      </c>
      <c r="AE26" s="137">
        <v>17</v>
      </c>
      <c r="AF26" s="55">
        <f t="shared" si="7"/>
        <v>7.666666666666667</v>
      </c>
      <c r="AG26" s="136"/>
      <c r="AH26" s="137">
        <v>11.5</v>
      </c>
      <c r="AI26" s="55">
        <f t="shared" si="8"/>
        <v>0</v>
      </c>
      <c r="AJ26" s="136"/>
      <c r="AK26" s="57">
        <f t="shared" si="9"/>
        <v>9.5162499999999994</v>
      </c>
      <c r="AL26" s="130"/>
      <c r="AM26" s="59">
        <f t="shared" si="10"/>
        <v>8.0318749999999994</v>
      </c>
      <c r="AN26" s="60" t="str">
        <f t="shared" si="11"/>
        <v>Rattrapage</v>
      </c>
    </row>
    <row r="27" spans="1:40" ht="15.75">
      <c r="A27" s="130">
        <v>17</v>
      </c>
      <c r="B27" s="27" t="s">
        <v>600</v>
      </c>
      <c r="C27" s="27" t="s">
        <v>601</v>
      </c>
      <c r="D27" s="27" t="s">
        <v>602</v>
      </c>
      <c r="E27" s="27" t="s">
        <v>603</v>
      </c>
      <c r="F27" s="27" t="s">
        <v>604</v>
      </c>
      <c r="G27" s="55">
        <f t="shared" si="0"/>
        <v>5.75</v>
      </c>
      <c r="H27" s="136">
        <v>6</v>
      </c>
      <c r="I27" s="137">
        <v>10.5</v>
      </c>
      <c r="J27" s="136">
        <v>5</v>
      </c>
      <c r="K27" s="136">
        <v>1.5</v>
      </c>
      <c r="L27" s="55">
        <f t="shared" si="1"/>
        <v>10.625</v>
      </c>
      <c r="M27" s="137">
        <v>10</v>
      </c>
      <c r="N27" s="137">
        <v>10.5</v>
      </c>
      <c r="O27" s="137">
        <v>12</v>
      </c>
      <c r="P27" s="55">
        <f t="shared" si="2"/>
        <v>10.5</v>
      </c>
      <c r="Q27" s="137">
        <v>10</v>
      </c>
      <c r="R27" s="140">
        <v>10.75</v>
      </c>
      <c r="S27" s="55">
        <f t="shared" si="3"/>
        <v>13</v>
      </c>
      <c r="T27" s="137">
        <v>13</v>
      </c>
      <c r="U27" s="57">
        <f t="shared" si="4"/>
        <v>8.3125</v>
      </c>
      <c r="V27" s="130"/>
      <c r="W27" s="55">
        <f t="shared" si="5"/>
        <v>10.190000000000001</v>
      </c>
      <c r="X27" s="137">
        <v>9.5</v>
      </c>
      <c r="Y27" s="137">
        <v>10.75</v>
      </c>
      <c r="Z27" s="137">
        <v>8.6300000000000008</v>
      </c>
      <c r="AA27" s="140">
        <v>11.88</v>
      </c>
      <c r="AB27" s="55">
        <f t="shared" si="6"/>
        <v>10.75</v>
      </c>
      <c r="AC27" s="137">
        <v>8.5</v>
      </c>
      <c r="AD27" s="137">
        <v>11</v>
      </c>
      <c r="AE27" s="137">
        <v>15</v>
      </c>
      <c r="AF27" s="55">
        <f t="shared" si="7"/>
        <v>6.333333333333333</v>
      </c>
      <c r="AG27" s="137">
        <v>2</v>
      </c>
      <c r="AH27" s="137">
        <v>8.5</v>
      </c>
      <c r="AI27" s="55">
        <f t="shared" si="8"/>
        <v>17</v>
      </c>
      <c r="AJ27" s="137">
        <v>17</v>
      </c>
      <c r="AK27" s="57">
        <f t="shared" si="9"/>
        <v>10.032500000000001</v>
      </c>
      <c r="AL27" s="130"/>
      <c r="AM27" s="59">
        <f t="shared" si="10"/>
        <v>9.1724999999999994</v>
      </c>
      <c r="AN27" s="60" t="str">
        <f t="shared" si="11"/>
        <v>Rattrapage</v>
      </c>
    </row>
    <row r="28" spans="1:40" ht="15.75">
      <c r="A28" s="130">
        <v>18</v>
      </c>
      <c r="B28" s="27" t="s">
        <v>605</v>
      </c>
      <c r="C28" s="27" t="s">
        <v>606</v>
      </c>
      <c r="D28" s="27" t="s">
        <v>607</v>
      </c>
      <c r="E28" s="27" t="s">
        <v>608</v>
      </c>
      <c r="F28" s="27" t="s">
        <v>354</v>
      </c>
      <c r="G28" s="55">
        <f t="shared" si="0"/>
        <v>9.375</v>
      </c>
      <c r="H28" s="137">
        <v>7.5</v>
      </c>
      <c r="I28" s="137">
        <v>10.75</v>
      </c>
      <c r="J28" s="137">
        <v>10.75</v>
      </c>
      <c r="K28" s="137">
        <v>8.5</v>
      </c>
      <c r="L28" s="55">
        <f t="shared" si="1"/>
        <v>10.815000000000001</v>
      </c>
      <c r="M28" s="137">
        <v>10.38</v>
      </c>
      <c r="N28" s="137">
        <v>12</v>
      </c>
      <c r="O28" s="137">
        <v>10.5</v>
      </c>
      <c r="P28" s="55">
        <f t="shared" si="2"/>
        <v>10.833333333333334</v>
      </c>
      <c r="Q28" s="137">
        <v>12</v>
      </c>
      <c r="R28" s="140">
        <v>10.25</v>
      </c>
      <c r="S28" s="55">
        <f t="shared" si="3"/>
        <v>17.5</v>
      </c>
      <c r="T28" s="137">
        <v>17.5</v>
      </c>
      <c r="U28" s="57">
        <f t="shared" si="4"/>
        <v>10.516249999999999</v>
      </c>
      <c r="V28" s="130"/>
      <c r="W28" s="55">
        <f t="shared" si="5"/>
        <v>2.5</v>
      </c>
      <c r="X28" s="136"/>
      <c r="Y28" s="137">
        <v>10</v>
      </c>
      <c r="Z28" s="136"/>
      <c r="AA28" s="61"/>
      <c r="AB28" s="55">
        <f t="shared" si="6"/>
        <v>11.065000000000001</v>
      </c>
      <c r="AC28" s="137">
        <v>10.63</v>
      </c>
      <c r="AD28" s="137">
        <v>11</v>
      </c>
      <c r="AE28" s="137">
        <v>12</v>
      </c>
      <c r="AF28" s="55">
        <f t="shared" si="7"/>
        <v>6.666666666666667</v>
      </c>
      <c r="AG28" s="136"/>
      <c r="AH28" s="137">
        <v>10</v>
      </c>
      <c r="AI28" s="55">
        <f t="shared" si="8"/>
        <v>13</v>
      </c>
      <c r="AJ28" s="137">
        <v>13</v>
      </c>
      <c r="AK28" s="57">
        <f t="shared" si="9"/>
        <v>6.0787500000000003</v>
      </c>
      <c r="AL28" s="130"/>
      <c r="AM28" s="59">
        <f t="shared" si="10"/>
        <v>8.2974999999999994</v>
      </c>
      <c r="AN28" s="60" t="str">
        <f t="shared" si="11"/>
        <v>Rattrapage</v>
      </c>
    </row>
    <row r="29" spans="1:40" ht="15.75">
      <c r="A29" s="130">
        <v>19</v>
      </c>
      <c r="B29" s="27" t="s">
        <v>55</v>
      </c>
      <c r="C29" s="27" t="s">
        <v>56</v>
      </c>
      <c r="D29" s="27" t="s">
        <v>57</v>
      </c>
      <c r="E29" s="31">
        <v>34396</v>
      </c>
      <c r="F29" s="27" t="s">
        <v>354</v>
      </c>
      <c r="G29" s="55">
        <f t="shared" si="0"/>
        <v>5.12</v>
      </c>
      <c r="H29" s="136"/>
      <c r="I29" s="137">
        <v>10.35</v>
      </c>
      <c r="J29" s="136"/>
      <c r="K29" s="137">
        <v>10.130000000000001</v>
      </c>
      <c r="L29" s="55">
        <f t="shared" si="1"/>
        <v>7.5</v>
      </c>
      <c r="M29" s="137">
        <v>10</v>
      </c>
      <c r="N29" s="136"/>
      <c r="O29" s="137">
        <v>10</v>
      </c>
      <c r="P29" s="55">
        <f t="shared" si="2"/>
        <v>7</v>
      </c>
      <c r="Q29" s="136"/>
      <c r="R29" s="140">
        <v>10.5</v>
      </c>
      <c r="S29" s="55">
        <f t="shared" si="3"/>
        <v>10.88</v>
      </c>
      <c r="T29" s="137">
        <v>10.88</v>
      </c>
      <c r="U29" s="57">
        <f t="shared" si="4"/>
        <v>6.4275000000000002</v>
      </c>
      <c r="V29" s="130"/>
      <c r="W29" s="55">
        <f t="shared" si="5"/>
        <v>5.3450000000000006</v>
      </c>
      <c r="X29" s="136"/>
      <c r="Y29" s="137">
        <v>11</v>
      </c>
      <c r="Z29" s="136"/>
      <c r="AA29" s="140">
        <v>10.38</v>
      </c>
      <c r="AB29" s="55">
        <f t="shared" si="6"/>
        <v>3.625</v>
      </c>
      <c r="AC29" s="136"/>
      <c r="AD29" s="136"/>
      <c r="AE29" s="137">
        <v>14.5</v>
      </c>
      <c r="AF29" s="55">
        <f t="shared" si="7"/>
        <v>10.666666666666666</v>
      </c>
      <c r="AG29" s="137">
        <v>4</v>
      </c>
      <c r="AH29" s="137">
        <v>14</v>
      </c>
      <c r="AI29" s="55">
        <f t="shared" si="8"/>
        <v>13</v>
      </c>
      <c r="AJ29" s="137">
        <v>13</v>
      </c>
      <c r="AK29" s="57">
        <f t="shared" si="9"/>
        <v>6.3912500000000003</v>
      </c>
      <c r="AL29" s="130"/>
      <c r="AM29" s="59">
        <f t="shared" si="10"/>
        <v>6.4093750000000007</v>
      </c>
      <c r="AN29" s="60" t="str">
        <f t="shared" si="11"/>
        <v>Rattrapage</v>
      </c>
    </row>
    <row r="30" spans="1:40" ht="15.75">
      <c r="A30" s="130">
        <v>20</v>
      </c>
      <c r="B30" s="27" t="s">
        <v>58</v>
      </c>
      <c r="C30" s="27" t="s">
        <v>59</v>
      </c>
      <c r="D30" s="27" t="s">
        <v>60</v>
      </c>
      <c r="E30" s="27" t="s">
        <v>361</v>
      </c>
      <c r="F30" s="27" t="s">
        <v>362</v>
      </c>
      <c r="G30" s="55">
        <f t="shared" si="0"/>
        <v>3</v>
      </c>
      <c r="H30" s="136"/>
      <c r="I30" s="136"/>
      <c r="J30" s="136"/>
      <c r="K30" s="137">
        <v>12</v>
      </c>
      <c r="L30" s="55">
        <f t="shared" si="1"/>
        <v>10.625</v>
      </c>
      <c r="M30" s="137">
        <v>13.5</v>
      </c>
      <c r="N30" s="137">
        <v>5</v>
      </c>
      <c r="O30" s="137">
        <v>10.5</v>
      </c>
      <c r="P30" s="55">
        <f t="shared" si="2"/>
        <v>11.916666666666666</v>
      </c>
      <c r="Q30" s="137">
        <v>15</v>
      </c>
      <c r="R30" s="140">
        <v>10.375</v>
      </c>
      <c r="S30" s="55">
        <f t="shared" si="3"/>
        <v>10.5</v>
      </c>
      <c r="T30" s="137">
        <v>10.5</v>
      </c>
      <c r="U30" s="57">
        <f t="shared" si="4"/>
        <v>7.046875</v>
      </c>
      <c r="V30" s="130"/>
      <c r="W30" s="55">
        <f t="shared" si="5"/>
        <v>8.9787499999999998</v>
      </c>
      <c r="X30" s="136"/>
      <c r="Y30" s="137">
        <v>11</v>
      </c>
      <c r="Z30" s="137">
        <v>15</v>
      </c>
      <c r="AA30" s="140">
        <v>9.9149999999999991</v>
      </c>
      <c r="AB30" s="55">
        <f t="shared" si="6"/>
        <v>13.125</v>
      </c>
      <c r="AC30" s="137">
        <v>13.5</v>
      </c>
      <c r="AD30" s="137">
        <v>12</v>
      </c>
      <c r="AE30" s="137">
        <v>13.5</v>
      </c>
      <c r="AF30" s="55">
        <f t="shared" si="7"/>
        <v>10</v>
      </c>
      <c r="AG30" s="137">
        <v>8</v>
      </c>
      <c r="AH30" s="137">
        <v>11</v>
      </c>
      <c r="AI30" s="55">
        <f t="shared" si="8"/>
        <v>10.5</v>
      </c>
      <c r="AJ30" s="137">
        <v>10.5</v>
      </c>
      <c r="AK30" s="57">
        <f t="shared" si="9"/>
        <v>10.301874999999999</v>
      </c>
      <c r="AL30" s="130"/>
      <c r="AM30" s="59">
        <f t="shared" si="10"/>
        <v>8.6743749999999995</v>
      </c>
      <c r="AN30" s="60" t="str">
        <f t="shared" si="11"/>
        <v>Rattrapage</v>
      </c>
    </row>
    <row r="31" spans="1:40" ht="15.75">
      <c r="A31" s="130">
        <v>21</v>
      </c>
      <c r="B31" s="27" t="s">
        <v>63</v>
      </c>
      <c r="C31" s="27" t="s">
        <v>59</v>
      </c>
      <c r="D31" s="27" t="s">
        <v>64</v>
      </c>
      <c r="E31" s="27" t="s">
        <v>365</v>
      </c>
      <c r="F31" s="27" t="s">
        <v>366</v>
      </c>
      <c r="G31" s="55">
        <f t="shared" si="0"/>
        <v>8.125</v>
      </c>
      <c r="H31" s="136"/>
      <c r="I31" s="137">
        <v>10</v>
      </c>
      <c r="J31" s="137">
        <v>11</v>
      </c>
      <c r="K31" s="137">
        <v>11.5</v>
      </c>
      <c r="L31" s="55">
        <f t="shared" si="1"/>
        <v>7.75</v>
      </c>
      <c r="M31" s="137">
        <v>10</v>
      </c>
      <c r="N31" s="136"/>
      <c r="O31" s="137">
        <v>11</v>
      </c>
      <c r="P31" s="55">
        <f t="shared" si="2"/>
        <v>4</v>
      </c>
      <c r="Q31" s="137">
        <v>10</v>
      </c>
      <c r="R31" s="136">
        <v>1</v>
      </c>
      <c r="S31" s="55">
        <f t="shared" si="3"/>
        <v>10.25</v>
      </c>
      <c r="T31" s="137">
        <v>10.25</v>
      </c>
      <c r="U31" s="57">
        <f t="shared" si="4"/>
        <v>7.390625</v>
      </c>
      <c r="V31" s="130"/>
      <c r="W31" s="55">
        <f t="shared" si="5"/>
        <v>9.1875</v>
      </c>
      <c r="X31" s="137">
        <v>6</v>
      </c>
      <c r="Y31" s="137">
        <v>10</v>
      </c>
      <c r="Z31" s="137">
        <v>10</v>
      </c>
      <c r="AA31" s="140">
        <v>10.75</v>
      </c>
      <c r="AB31" s="55">
        <f t="shared" si="6"/>
        <v>8.75</v>
      </c>
      <c r="AC31" s="137">
        <v>10</v>
      </c>
      <c r="AD31" s="137">
        <v>5</v>
      </c>
      <c r="AE31" s="137">
        <v>10</v>
      </c>
      <c r="AF31" s="55">
        <f t="shared" si="7"/>
        <v>13</v>
      </c>
      <c r="AG31" s="137">
        <v>13</v>
      </c>
      <c r="AH31" s="137">
        <v>13</v>
      </c>
      <c r="AI31" s="55">
        <f t="shared" si="8"/>
        <v>12.5</v>
      </c>
      <c r="AJ31" s="137">
        <v>12.5</v>
      </c>
      <c r="AK31" s="57">
        <f t="shared" si="9"/>
        <v>10</v>
      </c>
      <c r="AL31" s="130"/>
      <c r="AM31" s="59">
        <f t="shared" si="10"/>
        <v>8.6953125</v>
      </c>
      <c r="AN31" s="60" t="str">
        <f t="shared" si="11"/>
        <v>Rattrapage</v>
      </c>
    </row>
    <row r="32" spans="1:40" ht="15.75">
      <c r="A32" s="130">
        <v>22</v>
      </c>
      <c r="B32" s="27" t="s">
        <v>67</v>
      </c>
      <c r="C32" s="27" t="s">
        <v>68</v>
      </c>
      <c r="D32" s="27" t="s">
        <v>69</v>
      </c>
      <c r="E32" s="31">
        <v>34388</v>
      </c>
      <c r="F32" s="27" t="s">
        <v>354</v>
      </c>
      <c r="G32" s="55">
        <f t="shared" si="0"/>
        <v>5.3125</v>
      </c>
      <c r="H32" s="136"/>
      <c r="I32" s="137">
        <v>10.5</v>
      </c>
      <c r="J32" s="137">
        <v>10.75</v>
      </c>
      <c r="K32" s="136"/>
      <c r="L32" s="55">
        <f t="shared" si="1"/>
        <v>11.875</v>
      </c>
      <c r="M32" s="137">
        <v>7.5</v>
      </c>
      <c r="N32" s="137">
        <v>19</v>
      </c>
      <c r="O32" s="137">
        <v>13.5</v>
      </c>
      <c r="P32" s="55">
        <f t="shared" si="2"/>
        <v>8</v>
      </c>
      <c r="Q32" s="136"/>
      <c r="R32" s="140">
        <v>12</v>
      </c>
      <c r="S32" s="55">
        <f t="shared" si="3"/>
        <v>0</v>
      </c>
      <c r="T32" s="136"/>
      <c r="U32" s="57">
        <f t="shared" si="4"/>
        <v>7.125</v>
      </c>
      <c r="V32" s="130"/>
      <c r="W32" s="55">
        <f t="shared" si="5"/>
        <v>10.627500000000001</v>
      </c>
      <c r="X32" s="137">
        <v>6</v>
      </c>
      <c r="Y32" s="137">
        <v>14.5</v>
      </c>
      <c r="Z32" s="137">
        <v>10.130000000000001</v>
      </c>
      <c r="AA32" s="140">
        <v>11.88</v>
      </c>
      <c r="AB32" s="55">
        <f t="shared" si="6"/>
        <v>7</v>
      </c>
      <c r="AC32" s="136"/>
      <c r="AD32" s="137">
        <v>13.5</v>
      </c>
      <c r="AE32" s="137">
        <v>14.5</v>
      </c>
      <c r="AF32" s="55">
        <f t="shared" si="7"/>
        <v>7.333333333333333</v>
      </c>
      <c r="AG32" s="136"/>
      <c r="AH32" s="137">
        <v>11</v>
      </c>
      <c r="AI32" s="55">
        <f t="shared" si="8"/>
        <v>0</v>
      </c>
      <c r="AJ32" s="136"/>
      <c r="AK32" s="57">
        <f t="shared" si="9"/>
        <v>8.4387500000000006</v>
      </c>
      <c r="AL32" s="130"/>
      <c r="AM32" s="59">
        <f t="shared" si="10"/>
        <v>7.7818750000000003</v>
      </c>
      <c r="AN32" s="60" t="str">
        <f t="shared" si="11"/>
        <v>Rattrapage</v>
      </c>
    </row>
    <row r="33" spans="1:40" ht="15.75">
      <c r="A33" s="130">
        <v>23</v>
      </c>
      <c r="B33" s="27" t="s">
        <v>609</v>
      </c>
      <c r="C33" s="27" t="s">
        <v>610</v>
      </c>
      <c r="D33" s="27" t="s">
        <v>216</v>
      </c>
      <c r="E33" s="27" t="s">
        <v>611</v>
      </c>
      <c r="F33" s="27" t="s">
        <v>612</v>
      </c>
      <c r="G33" s="55">
        <f t="shared" si="0"/>
        <v>5.1875</v>
      </c>
      <c r="H33" s="136">
        <v>0</v>
      </c>
      <c r="I33" s="137">
        <v>10.25</v>
      </c>
      <c r="J33" s="137">
        <v>10</v>
      </c>
      <c r="K33" s="136">
        <v>0.5</v>
      </c>
      <c r="L33" s="55">
        <f t="shared" si="1"/>
        <v>10.25</v>
      </c>
      <c r="M33" s="137">
        <v>9.25</v>
      </c>
      <c r="N33" s="137">
        <v>10</v>
      </c>
      <c r="O33" s="137">
        <v>12.5</v>
      </c>
      <c r="P33" s="55">
        <f t="shared" si="2"/>
        <v>10.666666666666666</v>
      </c>
      <c r="Q33" s="137">
        <v>12</v>
      </c>
      <c r="R33" s="140">
        <v>10</v>
      </c>
      <c r="S33" s="55">
        <f t="shared" si="3"/>
        <v>15</v>
      </c>
      <c r="T33" s="137">
        <v>15</v>
      </c>
      <c r="U33" s="57">
        <f t="shared" si="4"/>
        <v>8.09375</v>
      </c>
      <c r="V33" s="130"/>
      <c r="W33" s="55">
        <f t="shared" si="5"/>
        <v>8.8125</v>
      </c>
      <c r="X33" s="136">
        <v>6.5</v>
      </c>
      <c r="Y33" s="137">
        <v>10.25</v>
      </c>
      <c r="Z33" s="136">
        <v>8</v>
      </c>
      <c r="AA33" s="61">
        <v>10.5</v>
      </c>
      <c r="AB33" s="55">
        <f t="shared" si="6"/>
        <v>10.190000000000001</v>
      </c>
      <c r="AC33" s="137">
        <v>9.1300000000000008</v>
      </c>
      <c r="AD33" s="137">
        <v>10</v>
      </c>
      <c r="AE33" s="137">
        <v>12.5</v>
      </c>
      <c r="AF33" s="55">
        <f t="shared" si="7"/>
        <v>10.333333333333334</v>
      </c>
      <c r="AG33" s="136">
        <v>10</v>
      </c>
      <c r="AH33" s="137">
        <v>10.5</v>
      </c>
      <c r="AI33" s="55">
        <f t="shared" si="8"/>
        <v>17</v>
      </c>
      <c r="AJ33" s="137">
        <v>17</v>
      </c>
      <c r="AK33" s="57">
        <f t="shared" si="9"/>
        <v>9.9537499999999994</v>
      </c>
      <c r="AL33" s="130"/>
      <c r="AM33" s="59">
        <f t="shared" si="10"/>
        <v>9.0237499999999997</v>
      </c>
      <c r="AN33" s="60" t="str">
        <f t="shared" si="11"/>
        <v>Rattrapage</v>
      </c>
    </row>
    <row r="34" spans="1:40" ht="15.75">
      <c r="A34" s="130">
        <v>24</v>
      </c>
      <c r="B34" s="27" t="s">
        <v>72</v>
      </c>
      <c r="C34" s="27" t="s">
        <v>73</v>
      </c>
      <c r="D34" s="27" t="s">
        <v>74</v>
      </c>
      <c r="E34" s="27" t="s">
        <v>370</v>
      </c>
      <c r="F34" s="27" t="s">
        <v>354</v>
      </c>
      <c r="G34" s="55">
        <f t="shared" si="0"/>
        <v>2.8325</v>
      </c>
      <c r="H34" s="136"/>
      <c r="I34" s="136"/>
      <c r="J34" s="137">
        <v>11.33</v>
      </c>
      <c r="K34" s="136"/>
      <c r="L34" s="55">
        <f t="shared" si="1"/>
        <v>2.625</v>
      </c>
      <c r="M34" s="136"/>
      <c r="N34" s="136"/>
      <c r="O34" s="137">
        <v>10.5</v>
      </c>
      <c r="P34" s="55">
        <f t="shared" si="2"/>
        <v>0</v>
      </c>
      <c r="Q34" s="136"/>
      <c r="R34" s="136"/>
      <c r="S34" s="55">
        <f t="shared" si="3"/>
        <v>11</v>
      </c>
      <c r="T34" s="137">
        <v>11</v>
      </c>
      <c r="U34" s="57">
        <f t="shared" si="4"/>
        <v>2.76</v>
      </c>
      <c r="V34" s="130"/>
      <c r="W34" s="55">
        <f t="shared" si="5"/>
        <v>5.125</v>
      </c>
      <c r="X34" s="136"/>
      <c r="Y34" s="137">
        <v>10.5</v>
      </c>
      <c r="Z34" s="136"/>
      <c r="AA34" s="140">
        <v>10</v>
      </c>
      <c r="AB34" s="55">
        <f t="shared" si="6"/>
        <v>2.625</v>
      </c>
      <c r="AC34" s="136"/>
      <c r="AD34" s="137">
        <v>10.5</v>
      </c>
      <c r="AE34" s="136"/>
      <c r="AF34" s="55">
        <f t="shared" si="7"/>
        <v>10.666666666666666</v>
      </c>
      <c r="AG34" s="137">
        <v>9</v>
      </c>
      <c r="AH34" s="137">
        <v>11.5</v>
      </c>
      <c r="AI34" s="55">
        <f t="shared" si="8"/>
        <v>13</v>
      </c>
      <c r="AJ34" s="137">
        <v>13</v>
      </c>
      <c r="AK34" s="57">
        <f t="shared" si="9"/>
        <v>6.03125</v>
      </c>
      <c r="AL34" s="130"/>
      <c r="AM34" s="59">
        <f t="shared" si="10"/>
        <v>4.3956249999999999</v>
      </c>
      <c r="AN34" s="60" t="str">
        <f t="shared" si="11"/>
        <v>Rattrapage</v>
      </c>
    </row>
    <row r="35" spans="1:40" ht="15.75">
      <c r="A35" s="130">
        <v>25</v>
      </c>
      <c r="B35" s="27" t="s">
        <v>78</v>
      </c>
      <c r="C35" s="27" t="s">
        <v>79</v>
      </c>
      <c r="D35" s="27" t="s">
        <v>80</v>
      </c>
      <c r="E35" s="27" t="s">
        <v>373</v>
      </c>
      <c r="F35" s="27" t="s">
        <v>354</v>
      </c>
      <c r="G35" s="55">
        <f t="shared" si="0"/>
        <v>8.4574999999999996</v>
      </c>
      <c r="H35" s="136"/>
      <c r="I35" s="137">
        <v>11.33</v>
      </c>
      <c r="J35" s="137">
        <v>10</v>
      </c>
      <c r="K35" s="137">
        <v>12.5</v>
      </c>
      <c r="L35" s="55">
        <f t="shared" si="1"/>
        <v>10.33</v>
      </c>
      <c r="M35" s="137">
        <v>9.66</v>
      </c>
      <c r="N35" s="137">
        <v>10</v>
      </c>
      <c r="O35" s="137">
        <v>12</v>
      </c>
      <c r="P35" s="55">
        <f t="shared" si="2"/>
        <v>0</v>
      </c>
      <c r="Q35" s="136"/>
      <c r="R35" s="136"/>
      <c r="S35" s="55">
        <f t="shared" si="3"/>
        <v>11.63</v>
      </c>
      <c r="T35" s="137">
        <v>11.63</v>
      </c>
      <c r="U35" s="57">
        <f t="shared" si="4"/>
        <v>7.5381249999999991</v>
      </c>
      <c r="V35" s="130"/>
      <c r="W35" s="55">
        <f t="shared" si="5"/>
        <v>8.4774999999999991</v>
      </c>
      <c r="X35" s="137">
        <v>8.75</v>
      </c>
      <c r="Y35" s="137">
        <v>7</v>
      </c>
      <c r="Z35" s="137">
        <v>8</v>
      </c>
      <c r="AA35" s="140">
        <v>10.16</v>
      </c>
      <c r="AB35" s="55">
        <f t="shared" si="6"/>
        <v>11.875</v>
      </c>
      <c r="AC35" s="137">
        <v>12.5</v>
      </c>
      <c r="AD35" s="137">
        <v>10</v>
      </c>
      <c r="AE35" s="137">
        <v>12.5</v>
      </c>
      <c r="AF35" s="55">
        <f t="shared" si="7"/>
        <v>11</v>
      </c>
      <c r="AG35" s="137">
        <v>13</v>
      </c>
      <c r="AH35" s="137">
        <v>10</v>
      </c>
      <c r="AI35" s="55">
        <f t="shared" si="8"/>
        <v>11.75</v>
      </c>
      <c r="AJ35" s="137">
        <v>11.75</v>
      </c>
      <c r="AK35" s="57">
        <f t="shared" si="9"/>
        <v>10.004375</v>
      </c>
      <c r="AL35" s="130"/>
      <c r="AM35" s="59">
        <f t="shared" si="10"/>
        <v>8.7712499999999984</v>
      </c>
      <c r="AN35" s="60" t="str">
        <f t="shared" si="11"/>
        <v>Rattrapage</v>
      </c>
    </row>
    <row r="36" spans="1:40" ht="15.75">
      <c r="A36" s="130">
        <v>26</v>
      </c>
      <c r="B36" s="27" t="s">
        <v>84</v>
      </c>
      <c r="C36" s="27" t="s">
        <v>82</v>
      </c>
      <c r="D36" s="27" t="s">
        <v>85</v>
      </c>
      <c r="E36" s="31">
        <v>34592</v>
      </c>
      <c r="F36" s="27" t="s">
        <v>354</v>
      </c>
      <c r="G36" s="55">
        <f t="shared" si="0"/>
        <v>5.3125</v>
      </c>
      <c r="H36" s="136"/>
      <c r="I36" s="137">
        <v>10.75</v>
      </c>
      <c r="J36" s="136">
        <v>10</v>
      </c>
      <c r="K36" s="136">
        <v>0.5</v>
      </c>
      <c r="L36" s="55">
        <f t="shared" si="1"/>
        <v>10.625</v>
      </c>
      <c r="M36" s="136">
        <v>9</v>
      </c>
      <c r="N36" s="137">
        <v>12</v>
      </c>
      <c r="O36" s="137">
        <v>12.5</v>
      </c>
      <c r="P36" s="55">
        <f t="shared" si="2"/>
        <v>10</v>
      </c>
      <c r="Q36" s="137">
        <v>9.5</v>
      </c>
      <c r="R36" s="140">
        <v>10.25</v>
      </c>
      <c r="S36" s="55">
        <f t="shared" si="3"/>
        <v>12.5</v>
      </c>
      <c r="T36" s="137">
        <v>12.5</v>
      </c>
      <c r="U36" s="57">
        <f t="shared" si="4"/>
        <v>7.96875</v>
      </c>
      <c r="V36" s="130"/>
      <c r="W36" s="55">
        <f t="shared" si="5"/>
        <v>9.6875</v>
      </c>
      <c r="X36" s="137">
        <v>10.5</v>
      </c>
      <c r="Y36" s="137">
        <v>10.25</v>
      </c>
      <c r="Z36" s="136">
        <v>7</v>
      </c>
      <c r="AA36" s="140">
        <v>11</v>
      </c>
      <c r="AB36" s="55">
        <f t="shared" si="6"/>
        <v>10.125</v>
      </c>
      <c r="AC36" s="137">
        <v>8</v>
      </c>
      <c r="AD36" s="137">
        <v>10</v>
      </c>
      <c r="AE36" s="137">
        <v>14.5</v>
      </c>
      <c r="AF36" s="55">
        <f t="shared" si="7"/>
        <v>10</v>
      </c>
      <c r="AG36" s="137">
        <v>6</v>
      </c>
      <c r="AH36" s="137">
        <v>12</v>
      </c>
      <c r="AI36" s="55">
        <f t="shared" si="8"/>
        <v>11.5</v>
      </c>
      <c r="AJ36" s="137">
        <v>11.5</v>
      </c>
      <c r="AK36" s="57">
        <f t="shared" si="9"/>
        <v>9.96875</v>
      </c>
      <c r="AL36" s="130"/>
      <c r="AM36" s="59">
        <f t="shared" si="10"/>
        <v>8.96875</v>
      </c>
      <c r="AN36" s="60" t="str">
        <f t="shared" si="11"/>
        <v>Rattrapage</v>
      </c>
    </row>
    <row r="37" spans="1:40" ht="15.75">
      <c r="A37" s="130">
        <v>27</v>
      </c>
      <c r="B37" s="27" t="s">
        <v>613</v>
      </c>
      <c r="C37" s="27" t="s">
        <v>614</v>
      </c>
      <c r="D37" s="27" t="s">
        <v>615</v>
      </c>
      <c r="E37" s="27" t="s">
        <v>616</v>
      </c>
      <c r="F37" s="27" t="s">
        <v>354</v>
      </c>
      <c r="G37" s="55">
        <f t="shared" si="0"/>
        <v>2.5</v>
      </c>
      <c r="H37" s="136"/>
      <c r="I37" s="137">
        <v>10</v>
      </c>
      <c r="J37" s="136"/>
      <c r="K37" s="136"/>
      <c r="L37" s="55">
        <f t="shared" si="1"/>
        <v>10.625</v>
      </c>
      <c r="M37" s="137">
        <v>10</v>
      </c>
      <c r="N37" s="137">
        <v>11</v>
      </c>
      <c r="O37" s="137">
        <v>11.5</v>
      </c>
      <c r="P37" s="55">
        <f t="shared" si="2"/>
        <v>11.333333333333334</v>
      </c>
      <c r="Q37" s="137">
        <v>10</v>
      </c>
      <c r="R37" s="140">
        <v>12</v>
      </c>
      <c r="S37" s="55">
        <f t="shared" si="3"/>
        <v>12.5</v>
      </c>
      <c r="T37" s="137">
        <v>12.5</v>
      </c>
      <c r="U37" s="57">
        <f t="shared" si="4"/>
        <v>6.8125</v>
      </c>
      <c r="V37" s="130"/>
      <c r="W37" s="55">
        <f t="shared" si="5"/>
        <v>8.125</v>
      </c>
      <c r="X37" s="137">
        <v>10</v>
      </c>
      <c r="Y37" s="137">
        <v>11.5</v>
      </c>
      <c r="Z37" s="136">
        <v>4</v>
      </c>
      <c r="AA37" s="61">
        <v>7</v>
      </c>
      <c r="AB37" s="55">
        <f t="shared" si="6"/>
        <v>9.25</v>
      </c>
      <c r="AC37" s="136">
        <v>12.5</v>
      </c>
      <c r="AD37" s="136"/>
      <c r="AE37" s="137">
        <v>12</v>
      </c>
      <c r="AF37" s="55">
        <f t="shared" si="7"/>
        <v>10.166666666666666</v>
      </c>
      <c r="AG37" s="137">
        <v>10.5</v>
      </c>
      <c r="AH37" s="137">
        <v>10</v>
      </c>
      <c r="AI37" s="55">
        <f t="shared" si="8"/>
        <v>11</v>
      </c>
      <c r="AJ37" s="137">
        <v>11</v>
      </c>
      <c r="AK37" s="57">
        <f t="shared" si="9"/>
        <v>8.96875</v>
      </c>
      <c r="AL37" s="130"/>
      <c r="AM37" s="59">
        <f t="shared" si="10"/>
        <v>7.890625</v>
      </c>
      <c r="AN37" s="60" t="str">
        <f t="shared" si="11"/>
        <v>Rattrapage</v>
      </c>
    </row>
    <row r="38" spans="1:40" ht="15.75">
      <c r="A38" s="130">
        <v>28</v>
      </c>
      <c r="B38" s="27" t="s">
        <v>89</v>
      </c>
      <c r="C38" s="27" t="s">
        <v>90</v>
      </c>
      <c r="D38" s="27" t="s">
        <v>91</v>
      </c>
      <c r="E38" s="27" t="s">
        <v>376</v>
      </c>
      <c r="F38" s="27" t="s">
        <v>377</v>
      </c>
      <c r="G38" s="55">
        <f t="shared" si="0"/>
        <v>2.5425</v>
      </c>
      <c r="H38" s="136">
        <v>0</v>
      </c>
      <c r="I38" s="136"/>
      <c r="J38" s="136"/>
      <c r="K38" s="137">
        <v>10.17</v>
      </c>
      <c r="L38" s="55">
        <f t="shared" si="1"/>
        <v>3.8325</v>
      </c>
      <c r="M38" s="136">
        <v>2</v>
      </c>
      <c r="N38" s="137">
        <v>11.33</v>
      </c>
      <c r="O38" s="136"/>
      <c r="P38" s="55">
        <f t="shared" si="2"/>
        <v>3.6666666666666665</v>
      </c>
      <c r="Q38" s="137">
        <v>11</v>
      </c>
      <c r="R38" s="136"/>
      <c r="S38" s="55">
        <f t="shared" si="3"/>
        <v>13.25</v>
      </c>
      <c r="T38" s="137">
        <v>13.25</v>
      </c>
      <c r="U38" s="57">
        <f t="shared" si="4"/>
        <v>3.7450000000000001</v>
      </c>
      <c r="V38" s="130"/>
      <c r="W38" s="55">
        <f t="shared" si="5"/>
        <v>10.39625</v>
      </c>
      <c r="X38" s="137">
        <v>11.5</v>
      </c>
      <c r="Y38" s="137">
        <v>12</v>
      </c>
      <c r="Z38" s="137">
        <v>11</v>
      </c>
      <c r="AA38" s="140">
        <v>7.085</v>
      </c>
      <c r="AB38" s="55">
        <f t="shared" si="6"/>
        <v>2.7925</v>
      </c>
      <c r="AC38" s="136"/>
      <c r="AD38" s="137">
        <v>11.17</v>
      </c>
      <c r="AE38" s="136"/>
      <c r="AF38" s="55">
        <f t="shared" si="7"/>
        <v>10</v>
      </c>
      <c r="AG38" s="137">
        <v>6</v>
      </c>
      <c r="AH38" s="137">
        <v>12</v>
      </c>
      <c r="AI38" s="55">
        <f t="shared" si="8"/>
        <v>11.5</v>
      </c>
      <c r="AJ38" s="137">
        <v>11.5</v>
      </c>
      <c r="AK38" s="57">
        <f t="shared" si="9"/>
        <v>8.49</v>
      </c>
      <c r="AL38" s="130"/>
      <c r="AM38" s="59">
        <f t="shared" si="10"/>
        <v>6.1174999999999997</v>
      </c>
      <c r="AN38" s="60" t="str">
        <f t="shared" si="11"/>
        <v>Rattrapage</v>
      </c>
    </row>
    <row r="39" spans="1:40" ht="15.75">
      <c r="A39" s="130">
        <v>29</v>
      </c>
      <c r="B39" s="27" t="s">
        <v>92</v>
      </c>
      <c r="C39" s="27" t="s">
        <v>93</v>
      </c>
      <c r="D39" s="27" t="s">
        <v>94</v>
      </c>
      <c r="E39" s="27" t="s">
        <v>378</v>
      </c>
      <c r="F39" s="27" t="s">
        <v>369</v>
      </c>
      <c r="G39" s="55">
        <f t="shared" si="0"/>
        <v>8.02</v>
      </c>
      <c r="H39" s="137">
        <v>10.5</v>
      </c>
      <c r="I39" s="137">
        <v>10.25</v>
      </c>
      <c r="J39" s="137">
        <v>11.33</v>
      </c>
      <c r="K39" s="136"/>
      <c r="L39" s="55">
        <f t="shared" si="1"/>
        <v>5.4375</v>
      </c>
      <c r="M39" s="136"/>
      <c r="N39" s="137">
        <v>11.75</v>
      </c>
      <c r="O39" s="137">
        <v>10</v>
      </c>
      <c r="P39" s="55">
        <f t="shared" si="2"/>
        <v>10.291666666666666</v>
      </c>
      <c r="Q39" s="137">
        <v>9</v>
      </c>
      <c r="R39" s="140">
        <v>10.9375</v>
      </c>
      <c r="S39" s="55">
        <f t="shared" si="3"/>
        <v>11.5</v>
      </c>
      <c r="T39" s="137">
        <v>11.5</v>
      </c>
      <c r="U39" s="57">
        <f t="shared" si="4"/>
        <v>8.0178124999999998</v>
      </c>
      <c r="V39" s="130"/>
      <c r="W39" s="55">
        <f t="shared" si="5"/>
        <v>10.4475</v>
      </c>
      <c r="X39" s="137">
        <v>9</v>
      </c>
      <c r="Y39" s="137">
        <v>13</v>
      </c>
      <c r="Z39" s="137">
        <v>9</v>
      </c>
      <c r="AA39" s="140">
        <v>10.79</v>
      </c>
      <c r="AB39" s="55">
        <f t="shared" si="6"/>
        <v>8.9375</v>
      </c>
      <c r="AC39" s="137">
        <v>8</v>
      </c>
      <c r="AD39" s="137">
        <v>11.75</v>
      </c>
      <c r="AE39" s="137">
        <v>8</v>
      </c>
      <c r="AF39" s="55">
        <f t="shared" si="7"/>
        <v>9.6666666666666661</v>
      </c>
      <c r="AG39" s="137">
        <v>9</v>
      </c>
      <c r="AH39" s="137">
        <v>10</v>
      </c>
      <c r="AI39" s="55">
        <f t="shared" si="8"/>
        <v>13</v>
      </c>
      <c r="AJ39" s="137">
        <v>13</v>
      </c>
      <c r="AK39" s="57">
        <f t="shared" si="9"/>
        <v>10.083124999999999</v>
      </c>
      <c r="AL39" s="130"/>
      <c r="AM39" s="59">
        <f t="shared" si="10"/>
        <v>9.0504687500000003</v>
      </c>
      <c r="AN39" s="60" t="str">
        <f t="shared" si="11"/>
        <v>Rattrapage</v>
      </c>
    </row>
    <row r="40" spans="1:40" ht="15.75">
      <c r="A40" s="130">
        <v>30</v>
      </c>
      <c r="B40" s="27" t="s">
        <v>617</v>
      </c>
      <c r="C40" s="27" t="s">
        <v>618</v>
      </c>
      <c r="D40" s="27" t="s">
        <v>619</v>
      </c>
      <c r="E40" s="27" t="s">
        <v>620</v>
      </c>
      <c r="F40" s="27" t="s">
        <v>393</v>
      </c>
      <c r="G40" s="55">
        <f t="shared" si="0"/>
        <v>5.3125</v>
      </c>
      <c r="H40" s="136"/>
      <c r="I40" s="136">
        <v>10</v>
      </c>
      <c r="J40" s="137">
        <v>10.75</v>
      </c>
      <c r="K40" s="136">
        <v>0.5</v>
      </c>
      <c r="L40" s="55">
        <f t="shared" si="1"/>
        <v>4.5</v>
      </c>
      <c r="M40" s="136">
        <v>4</v>
      </c>
      <c r="N40" s="136"/>
      <c r="O40" s="137">
        <v>10</v>
      </c>
      <c r="P40" s="55">
        <f t="shared" si="2"/>
        <v>10.666666666666666</v>
      </c>
      <c r="Q40" s="137">
        <v>9.5</v>
      </c>
      <c r="R40" s="140">
        <v>11.25</v>
      </c>
      <c r="S40" s="55">
        <f t="shared" si="3"/>
        <v>12.5</v>
      </c>
      <c r="T40" s="137">
        <v>12.5</v>
      </c>
      <c r="U40" s="57">
        <f t="shared" si="4"/>
        <v>6.5625</v>
      </c>
      <c r="V40" s="130"/>
      <c r="W40" s="55">
        <f t="shared" si="5"/>
        <v>10</v>
      </c>
      <c r="X40" s="137">
        <v>9.75</v>
      </c>
      <c r="Y40" s="137">
        <v>13</v>
      </c>
      <c r="Z40" s="137">
        <v>7</v>
      </c>
      <c r="AA40" s="140">
        <v>10.25</v>
      </c>
      <c r="AB40" s="55">
        <f t="shared" si="6"/>
        <v>11.375</v>
      </c>
      <c r="AC40" s="137">
        <v>11.75</v>
      </c>
      <c r="AD40" s="137">
        <v>7.5</v>
      </c>
      <c r="AE40" s="137">
        <v>14.5</v>
      </c>
      <c r="AF40" s="55">
        <f t="shared" si="7"/>
        <v>11</v>
      </c>
      <c r="AG40" s="137">
        <v>10</v>
      </c>
      <c r="AH40" s="137">
        <v>11.5</v>
      </c>
      <c r="AI40" s="55">
        <f t="shared" si="8"/>
        <v>18</v>
      </c>
      <c r="AJ40" s="137">
        <v>18</v>
      </c>
      <c r="AK40" s="57">
        <f t="shared" si="9"/>
        <v>11.03125</v>
      </c>
      <c r="AL40" s="130"/>
      <c r="AM40" s="59">
        <f t="shared" si="10"/>
        <v>8.796875</v>
      </c>
      <c r="AN40" s="60" t="str">
        <f t="shared" si="11"/>
        <v>Rattrapage</v>
      </c>
    </row>
    <row r="41" spans="1:40" ht="15.75">
      <c r="A41" s="130">
        <v>31</v>
      </c>
      <c r="B41" s="27" t="s">
        <v>98</v>
      </c>
      <c r="C41" s="27" t="s">
        <v>99</v>
      </c>
      <c r="D41" s="27" t="s">
        <v>100</v>
      </c>
      <c r="E41" s="27" t="s">
        <v>381</v>
      </c>
      <c r="F41" s="27" t="s">
        <v>382</v>
      </c>
      <c r="G41" s="55">
        <f t="shared" si="0"/>
        <v>9.2100000000000009</v>
      </c>
      <c r="H41" s="136"/>
      <c r="I41" s="137">
        <v>13.17</v>
      </c>
      <c r="J41" s="137">
        <v>10.5</v>
      </c>
      <c r="K41" s="137">
        <v>13.17</v>
      </c>
      <c r="L41" s="55">
        <f t="shared" si="1"/>
        <v>11.4175</v>
      </c>
      <c r="M41" s="137">
        <v>12.5</v>
      </c>
      <c r="N41" s="137">
        <v>10.67</v>
      </c>
      <c r="O41" s="137">
        <v>10</v>
      </c>
      <c r="P41" s="55">
        <f t="shared" si="2"/>
        <v>11.111666666666666</v>
      </c>
      <c r="Q41" s="137">
        <v>12</v>
      </c>
      <c r="R41" s="140">
        <v>10.6675</v>
      </c>
      <c r="S41" s="55">
        <f t="shared" si="3"/>
        <v>12</v>
      </c>
      <c r="T41" s="137">
        <v>12</v>
      </c>
      <c r="U41" s="57">
        <f t="shared" si="4"/>
        <v>10.2928125</v>
      </c>
      <c r="V41" s="130"/>
      <c r="W41" s="55">
        <f t="shared" si="5"/>
        <v>10.375</v>
      </c>
      <c r="X41" s="136">
        <v>12</v>
      </c>
      <c r="Y41" s="137">
        <v>12</v>
      </c>
      <c r="Z41" s="137">
        <v>12</v>
      </c>
      <c r="AA41" s="61">
        <v>5.5</v>
      </c>
      <c r="AB41" s="55">
        <f t="shared" si="6"/>
        <v>5.8324999999999996</v>
      </c>
      <c r="AC41" s="136">
        <v>5.5</v>
      </c>
      <c r="AD41" s="137">
        <v>12.33</v>
      </c>
      <c r="AE41" s="136"/>
      <c r="AF41" s="55">
        <f t="shared" si="7"/>
        <v>10.666666666666666</v>
      </c>
      <c r="AG41" s="137">
        <v>12</v>
      </c>
      <c r="AH41" s="137">
        <v>10</v>
      </c>
      <c r="AI41" s="55">
        <f t="shared" si="8"/>
        <v>14.25</v>
      </c>
      <c r="AJ41" s="137">
        <v>14.25</v>
      </c>
      <c r="AK41" s="57">
        <f t="shared" si="9"/>
        <v>9.536249999999999</v>
      </c>
      <c r="AL41" s="130"/>
      <c r="AM41" s="59">
        <f t="shared" si="10"/>
        <v>9.9145312499999996</v>
      </c>
      <c r="AN41" s="60" t="str">
        <f t="shared" si="11"/>
        <v>Rattrapage</v>
      </c>
    </row>
    <row r="42" spans="1:40" ht="15.75">
      <c r="A42" s="130">
        <v>32</v>
      </c>
      <c r="B42" s="27" t="s">
        <v>101</v>
      </c>
      <c r="C42" s="27" t="s">
        <v>102</v>
      </c>
      <c r="D42" s="27" t="s">
        <v>103</v>
      </c>
      <c r="E42" s="31">
        <v>33853</v>
      </c>
      <c r="F42" s="27" t="s">
        <v>476</v>
      </c>
      <c r="G42" s="55">
        <f t="shared" si="0"/>
        <v>5.75</v>
      </c>
      <c r="H42" s="136"/>
      <c r="I42" s="137">
        <v>10.5</v>
      </c>
      <c r="J42" s="136">
        <v>2</v>
      </c>
      <c r="K42" s="137">
        <v>10.5</v>
      </c>
      <c r="L42" s="55">
        <f t="shared" si="1"/>
        <v>10.5</v>
      </c>
      <c r="M42" s="137">
        <v>6.5</v>
      </c>
      <c r="N42" s="137">
        <v>14</v>
      </c>
      <c r="O42" s="137">
        <v>15</v>
      </c>
      <c r="P42" s="55">
        <f t="shared" si="2"/>
        <v>6.666666666666667</v>
      </c>
      <c r="Q42" s="136"/>
      <c r="R42" s="140">
        <v>10</v>
      </c>
      <c r="S42" s="55">
        <f t="shared" si="3"/>
        <v>11</v>
      </c>
      <c r="T42" s="137">
        <v>11</v>
      </c>
      <c r="U42" s="57">
        <f t="shared" si="4"/>
        <v>7.4375</v>
      </c>
      <c r="V42" s="130"/>
      <c r="W42" s="55">
        <f t="shared" si="5"/>
        <v>8.9375</v>
      </c>
      <c r="X42" s="136"/>
      <c r="Y42" s="137">
        <v>11.5</v>
      </c>
      <c r="Z42" s="137">
        <v>12</v>
      </c>
      <c r="AA42" s="140">
        <v>12.25</v>
      </c>
      <c r="AB42" s="55">
        <f t="shared" si="6"/>
        <v>11.125</v>
      </c>
      <c r="AC42" s="137">
        <v>11.25</v>
      </c>
      <c r="AD42" s="137">
        <v>9</v>
      </c>
      <c r="AE42" s="137">
        <v>13</v>
      </c>
      <c r="AF42" s="55">
        <f t="shared" si="7"/>
        <v>8.6666666666666661</v>
      </c>
      <c r="AG42" s="136"/>
      <c r="AH42" s="137">
        <v>13</v>
      </c>
      <c r="AI42" s="55">
        <f t="shared" si="8"/>
        <v>11</v>
      </c>
      <c r="AJ42" s="137">
        <v>11</v>
      </c>
      <c r="AK42" s="57">
        <f t="shared" si="9"/>
        <v>9.5625</v>
      </c>
      <c r="AL42" s="130"/>
      <c r="AM42" s="59">
        <f t="shared" si="10"/>
        <v>8.5</v>
      </c>
      <c r="AN42" s="60" t="str">
        <f t="shared" si="11"/>
        <v>Rattrapage</v>
      </c>
    </row>
    <row r="43" spans="1:40" ht="15.75">
      <c r="A43" s="130">
        <v>33</v>
      </c>
      <c r="B43" s="27" t="s">
        <v>104</v>
      </c>
      <c r="C43" s="27" t="s">
        <v>105</v>
      </c>
      <c r="D43" s="27" t="s">
        <v>106</v>
      </c>
      <c r="E43" s="31">
        <v>34392</v>
      </c>
      <c r="F43" s="27" t="s">
        <v>389</v>
      </c>
      <c r="G43" s="55">
        <f t="shared" ref="G43:G74" si="12">(H43+I43+J43+K43)/4</f>
        <v>5.5625</v>
      </c>
      <c r="H43" s="136"/>
      <c r="I43" s="137">
        <v>10</v>
      </c>
      <c r="J43" s="136">
        <v>2</v>
      </c>
      <c r="K43" s="137">
        <v>10.25</v>
      </c>
      <c r="L43" s="55">
        <f t="shared" ref="L43:L74" si="13">((M43*2)+N43+O43)/4</f>
        <v>5.25</v>
      </c>
      <c r="M43" s="136">
        <v>4</v>
      </c>
      <c r="N43" s="136"/>
      <c r="O43" s="137">
        <v>13</v>
      </c>
      <c r="P43" s="55">
        <f t="shared" ref="P43:P74" si="14">(Q43+(R43*2))/3</f>
        <v>0</v>
      </c>
      <c r="Q43" s="136"/>
      <c r="R43" s="136"/>
      <c r="S43" s="55">
        <f t="shared" ref="S43:S74" si="15">T43</f>
        <v>0</v>
      </c>
      <c r="T43" s="136"/>
      <c r="U43" s="57">
        <f t="shared" ref="U43:U74" si="16">((G43*8)+(L43*4)+(P43*3)+(S43*1))/16</f>
        <v>4.09375</v>
      </c>
      <c r="V43" s="130"/>
      <c r="W43" s="55">
        <f t="shared" ref="W43:W74" si="17">(X43+Y43+Z43+AA43)/4</f>
        <v>10.032500000000001</v>
      </c>
      <c r="X43" s="137">
        <v>8.25</v>
      </c>
      <c r="Y43" s="137">
        <v>10.5</v>
      </c>
      <c r="Z43" s="137">
        <v>9.1300000000000008</v>
      </c>
      <c r="AA43" s="140">
        <v>12.25</v>
      </c>
      <c r="AB43" s="55">
        <f t="shared" ref="AB43:AB74" si="18">((AC43*2)+AD43+AE43)/4</f>
        <v>4.875</v>
      </c>
      <c r="AC43" s="136">
        <v>3</v>
      </c>
      <c r="AD43" s="136"/>
      <c r="AE43" s="137">
        <v>13.5</v>
      </c>
      <c r="AF43" s="55">
        <f t="shared" ref="AF43:AF74" si="19">(AG43+(AH43*2))/3</f>
        <v>6.666666666666667</v>
      </c>
      <c r="AG43" s="136"/>
      <c r="AH43" s="137">
        <v>10</v>
      </c>
      <c r="AI43" s="55">
        <f t="shared" ref="AI43:AI74" si="20">AJ43</f>
        <v>10.5</v>
      </c>
      <c r="AJ43" s="137">
        <v>10.5</v>
      </c>
      <c r="AK43" s="57">
        <f t="shared" ref="AK43:AK74" si="21">((W43*8)+(AB43*4)+(AF43*3)+(AI43*1))/16</f>
        <v>8.1412499999999994</v>
      </c>
      <c r="AL43" s="130"/>
      <c r="AM43" s="59">
        <f t="shared" ref="AM43:AM74" si="22">(U43+AK43)/2</f>
        <v>6.1174999999999997</v>
      </c>
      <c r="AN43" s="60" t="str">
        <f t="shared" si="11"/>
        <v>Rattrapage</v>
      </c>
    </row>
    <row r="44" spans="1:40" ht="15.75">
      <c r="A44" s="130">
        <v>34</v>
      </c>
      <c r="B44" s="27" t="s">
        <v>107</v>
      </c>
      <c r="C44" s="27" t="s">
        <v>108</v>
      </c>
      <c r="D44" s="27" t="s">
        <v>109</v>
      </c>
      <c r="E44" s="27" t="s">
        <v>383</v>
      </c>
      <c r="F44" s="27" t="s">
        <v>384</v>
      </c>
      <c r="G44" s="55">
        <f t="shared" si="12"/>
        <v>2.7925</v>
      </c>
      <c r="H44" s="136"/>
      <c r="I44" s="136"/>
      <c r="J44" s="137">
        <v>11.17</v>
      </c>
      <c r="K44" s="136"/>
      <c r="L44" s="55">
        <f t="shared" si="13"/>
        <v>3.5</v>
      </c>
      <c r="M44" s="136"/>
      <c r="N44" s="136"/>
      <c r="O44" s="137">
        <v>14</v>
      </c>
      <c r="P44" s="55">
        <f t="shared" si="14"/>
        <v>11.083333333333334</v>
      </c>
      <c r="Q44" s="137">
        <v>11.5</v>
      </c>
      <c r="R44" s="140">
        <v>10.875</v>
      </c>
      <c r="S44" s="55">
        <f t="shared" si="15"/>
        <v>11.63</v>
      </c>
      <c r="T44" s="137">
        <v>11.63</v>
      </c>
      <c r="U44" s="57">
        <f t="shared" si="16"/>
        <v>5.0762499999999999</v>
      </c>
      <c r="V44" s="130"/>
      <c r="W44" s="55">
        <f t="shared" si="17"/>
        <v>10.16625</v>
      </c>
      <c r="X44" s="137">
        <v>7.5</v>
      </c>
      <c r="Y44" s="137">
        <v>10</v>
      </c>
      <c r="Z44" s="137">
        <v>11.5</v>
      </c>
      <c r="AA44" s="140">
        <v>11.664999999999999</v>
      </c>
      <c r="AB44" s="55">
        <f t="shared" si="18"/>
        <v>8.27</v>
      </c>
      <c r="AC44" s="137">
        <v>8.5</v>
      </c>
      <c r="AD44" s="137">
        <v>7.58</v>
      </c>
      <c r="AE44" s="137">
        <v>8.5</v>
      </c>
      <c r="AF44" s="55">
        <f t="shared" si="19"/>
        <v>12.666666666666666</v>
      </c>
      <c r="AG44" s="137">
        <v>12.5</v>
      </c>
      <c r="AH44" s="137">
        <v>12.75</v>
      </c>
      <c r="AI44" s="55">
        <f t="shared" si="20"/>
        <v>12.38</v>
      </c>
      <c r="AJ44" s="137">
        <v>12.38</v>
      </c>
      <c r="AK44" s="57">
        <f t="shared" si="21"/>
        <v>10.299375</v>
      </c>
      <c r="AL44" s="130"/>
      <c r="AM44" s="59">
        <f t="shared" si="22"/>
        <v>7.6878124999999997</v>
      </c>
      <c r="AN44" s="60" t="str">
        <f t="shared" si="11"/>
        <v>Rattrapage</v>
      </c>
    </row>
    <row r="45" spans="1:40" ht="15.75">
      <c r="A45" s="130">
        <v>35</v>
      </c>
      <c r="B45" s="27" t="s">
        <v>110</v>
      </c>
      <c r="C45" s="27" t="s">
        <v>111</v>
      </c>
      <c r="D45" s="27" t="s">
        <v>94</v>
      </c>
      <c r="E45" s="27" t="s">
        <v>385</v>
      </c>
      <c r="F45" s="27" t="s">
        <v>354</v>
      </c>
      <c r="G45" s="55">
        <f t="shared" si="12"/>
        <v>6</v>
      </c>
      <c r="H45" s="136"/>
      <c r="I45" s="137">
        <v>10</v>
      </c>
      <c r="J45" s="136"/>
      <c r="K45" s="137">
        <v>14</v>
      </c>
      <c r="L45" s="55">
        <f t="shared" si="13"/>
        <v>5</v>
      </c>
      <c r="M45" s="136"/>
      <c r="N45" s="137">
        <v>10</v>
      </c>
      <c r="O45" s="137">
        <v>10</v>
      </c>
      <c r="P45" s="55">
        <f t="shared" si="14"/>
        <v>13</v>
      </c>
      <c r="Q45" s="137">
        <v>16.5</v>
      </c>
      <c r="R45" s="140">
        <v>11.25</v>
      </c>
      <c r="S45" s="55">
        <f t="shared" si="15"/>
        <v>11</v>
      </c>
      <c r="T45" s="137">
        <v>11</v>
      </c>
      <c r="U45" s="57">
        <f t="shared" si="16"/>
        <v>7.375</v>
      </c>
      <c r="V45" s="130"/>
      <c r="W45" s="55">
        <f t="shared" si="17"/>
        <v>10.7075</v>
      </c>
      <c r="X45" s="137">
        <v>11.33</v>
      </c>
      <c r="Y45" s="137">
        <v>10</v>
      </c>
      <c r="Z45" s="137">
        <v>16.5</v>
      </c>
      <c r="AA45" s="140">
        <v>5</v>
      </c>
      <c r="AB45" s="55">
        <f t="shared" si="18"/>
        <v>11.870000000000001</v>
      </c>
      <c r="AC45" s="137">
        <v>11.66</v>
      </c>
      <c r="AD45" s="137">
        <v>12.5</v>
      </c>
      <c r="AE45" s="137">
        <v>11.66</v>
      </c>
      <c r="AF45" s="55">
        <f t="shared" si="19"/>
        <v>10.166666666666666</v>
      </c>
      <c r="AG45" s="137">
        <v>6.5</v>
      </c>
      <c r="AH45" s="137">
        <v>12</v>
      </c>
      <c r="AI45" s="55">
        <f t="shared" si="20"/>
        <v>10.5</v>
      </c>
      <c r="AJ45" s="137">
        <v>10.5</v>
      </c>
      <c r="AK45" s="57">
        <f t="shared" si="21"/>
        <v>10.883749999999999</v>
      </c>
      <c r="AL45" s="130"/>
      <c r="AM45" s="59">
        <f t="shared" si="22"/>
        <v>9.1293749999999996</v>
      </c>
      <c r="AN45" s="60" t="str">
        <f t="shared" si="11"/>
        <v>Rattrapage</v>
      </c>
    </row>
    <row r="46" spans="1:40" ht="15.75">
      <c r="A46" s="130">
        <v>36</v>
      </c>
      <c r="B46" s="27" t="s">
        <v>621</v>
      </c>
      <c r="C46" s="27" t="s">
        <v>622</v>
      </c>
      <c r="D46" s="27" t="s">
        <v>623</v>
      </c>
      <c r="E46" s="27" t="s">
        <v>624</v>
      </c>
      <c r="F46" s="27" t="s">
        <v>354</v>
      </c>
      <c r="G46" s="55">
        <f t="shared" si="12"/>
        <v>2.75</v>
      </c>
      <c r="H46" s="136"/>
      <c r="I46" s="137">
        <v>10</v>
      </c>
      <c r="J46" s="136"/>
      <c r="K46" s="136">
        <v>1</v>
      </c>
      <c r="L46" s="55">
        <f t="shared" si="13"/>
        <v>11.25</v>
      </c>
      <c r="M46" s="137">
        <v>11</v>
      </c>
      <c r="N46" s="137">
        <v>11</v>
      </c>
      <c r="O46" s="137">
        <v>12</v>
      </c>
      <c r="P46" s="55">
        <f t="shared" si="14"/>
        <v>10.166666666666666</v>
      </c>
      <c r="Q46" s="137">
        <v>10.5</v>
      </c>
      <c r="R46" s="136">
        <v>10</v>
      </c>
      <c r="S46" s="55">
        <f t="shared" si="15"/>
        <v>16.5</v>
      </c>
      <c r="T46" s="137">
        <v>16.5</v>
      </c>
      <c r="U46" s="57">
        <f t="shared" si="16"/>
        <v>7.125</v>
      </c>
      <c r="V46" s="130"/>
      <c r="W46" s="55">
        <f t="shared" si="17"/>
        <v>8.625</v>
      </c>
      <c r="X46" s="136"/>
      <c r="Y46" s="137">
        <v>12.25</v>
      </c>
      <c r="Z46" s="137">
        <v>11.75</v>
      </c>
      <c r="AA46" s="140">
        <v>10.5</v>
      </c>
      <c r="AB46" s="55">
        <f t="shared" si="18"/>
        <v>8.375</v>
      </c>
      <c r="AC46" s="137">
        <v>11.75</v>
      </c>
      <c r="AD46" s="136"/>
      <c r="AE46" s="137">
        <v>10</v>
      </c>
      <c r="AF46" s="55">
        <f t="shared" si="19"/>
        <v>0</v>
      </c>
      <c r="AG46" s="136"/>
      <c r="AH46" s="136"/>
      <c r="AI46" s="55">
        <f t="shared" si="20"/>
        <v>17.5</v>
      </c>
      <c r="AJ46" s="137">
        <v>17.5</v>
      </c>
      <c r="AK46" s="57">
        <f t="shared" si="21"/>
        <v>7.5</v>
      </c>
      <c r="AL46" s="130"/>
      <c r="AM46" s="59">
        <f t="shared" si="22"/>
        <v>7.3125</v>
      </c>
      <c r="AN46" s="60" t="str">
        <f t="shared" si="11"/>
        <v>Rattrapage</v>
      </c>
    </row>
    <row r="47" spans="1:40" ht="15.75">
      <c r="A47" s="130">
        <v>37</v>
      </c>
      <c r="B47" s="27" t="s">
        <v>625</v>
      </c>
      <c r="C47" s="27" t="s">
        <v>626</v>
      </c>
      <c r="D47" s="27" t="s">
        <v>627</v>
      </c>
      <c r="E47" s="27" t="s">
        <v>346</v>
      </c>
      <c r="F47" s="27" t="s">
        <v>628</v>
      </c>
      <c r="G47" s="55">
        <f t="shared" si="12"/>
        <v>4.125</v>
      </c>
      <c r="H47" s="136"/>
      <c r="I47" s="136">
        <v>6.5</v>
      </c>
      <c r="J47" s="136"/>
      <c r="K47" s="137">
        <v>10</v>
      </c>
      <c r="L47" s="55">
        <f t="shared" si="13"/>
        <v>10.25</v>
      </c>
      <c r="M47" s="137">
        <v>6.5</v>
      </c>
      <c r="N47" s="137">
        <v>14</v>
      </c>
      <c r="O47" s="137">
        <v>14</v>
      </c>
      <c r="P47" s="55">
        <f t="shared" si="14"/>
        <v>6.666666666666667</v>
      </c>
      <c r="Q47" s="136">
        <v>0</v>
      </c>
      <c r="R47" s="136">
        <v>10</v>
      </c>
      <c r="S47" s="55">
        <f t="shared" si="15"/>
        <v>14</v>
      </c>
      <c r="T47" s="137">
        <v>14</v>
      </c>
      <c r="U47" s="57">
        <f t="shared" si="16"/>
        <v>6.75</v>
      </c>
      <c r="V47" s="130"/>
      <c r="W47" s="55">
        <f t="shared" si="17"/>
        <v>10.25</v>
      </c>
      <c r="X47" s="137">
        <v>11</v>
      </c>
      <c r="Y47" s="137">
        <v>11.75</v>
      </c>
      <c r="Z47" s="137">
        <v>6</v>
      </c>
      <c r="AA47" s="140">
        <v>12.25</v>
      </c>
      <c r="AB47" s="55">
        <f t="shared" si="18"/>
        <v>11.25</v>
      </c>
      <c r="AC47" s="137">
        <v>10</v>
      </c>
      <c r="AD47" s="137">
        <v>11</v>
      </c>
      <c r="AE47" s="137">
        <v>14</v>
      </c>
      <c r="AF47" s="55">
        <f t="shared" si="19"/>
        <v>8.1666666666666661</v>
      </c>
      <c r="AG47" s="137">
        <v>2</v>
      </c>
      <c r="AH47" s="137">
        <v>11.25</v>
      </c>
      <c r="AI47" s="55">
        <f t="shared" si="20"/>
        <v>9.5</v>
      </c>
      <c r="AJ47" s="137">
        <v>9.5</v>
      </c>
      <c r="AK47" s="57">
        <f t="shared" si="21"/>
        <v>10.0625</v>
      </c>
      <c r="AL47" s="130"/>
      <c r="AM47" s="59">
        <f t="shared" si="22"/>
        <v>8.40625</v>
      </c>
      <c r="AN47" s="60" t="str">
        <f t="shared" si="11"/>
        <v>Rattrapage</v>
      </c>
    </row>
    <row r="48" spans="1:40" ht="15.75">
      <c r="A48" s="130">
        <v>38</v>
      </c>
      <c r="B48" s="27" t="s">
        <v>119</v>
      </c>
      <c r="C48" s="27" t="s">
        <v>120</v>
      </c>
      <c r="D48" s="27" t="s">
        <v>121</v>
      </c>
      <c r="E48" s="27" t="s">
        <v>388</v>
      </c>
      <c r="F48" s="27" t="s">
        <v>389</v>
      </c>
      <c r="G48" s="55">
        <f t="shared" si="12"/>
        <v>7</v>
      </c>
      <c r="H48" s="136">
        <v>10</v>
      </c>
      <c r="I48" s="136">
        <v>2</v>
      </c>
      <c r="J48" s="137">
        <v>13.5</v>
      </c>
      <c r="K48" s="136">
        <v>2.5</v>
      </c>
      <c r="L48" s="55">
        <f t="shared" si="13"/>
        <v>3.625</v>
      </c>
      <c r="M48" s="136">
        <v>0</v>
      </c>
      <c r="N48" s="136"/>
      <c r="O48" s="137">
        <v>14.5</v>
      </c>
      <c r="P48" s="55">
        <f t="shared" si="14"/>
        <v>7.833333333333333</v>
      </c>
      <c r="Q48" s="136">
        <v>1.5</v>
      </c>
      <c r="R48" s="136">
        <v>11</v>
      </c>
      <c r="S48" s="55">
        <f t="shared" si="15"/>
        <v>13.75</v>
      </c>
      <c r="T48" s="137">
        <v>13.75</v>
      </c>
      <c r="U48" s="57">
        <f t="shared" si="16"/>
        <v>6.734375</v>
      </c>
      <c r="V48" s="130"/>
      <c r="W48" s="55">
        <f t="shared" si="17"/>
        <v>10.748749999999999</v>
      </c>
      <c r="X48" s="137">
        <v>9.33</v>
      </c>
      <c r="Y48" s="137">
        <v>12</v>
      </c>
      <c r="Z48" s="137">
        <v>9.33</v>
      </c>
      <c r="AA48" s="140">
        <v>12.335000000000001</v>
      </c>
      <c r="AB48" s="55">
        <f t="shared" si="18"/>
        <v>9.5425000000000004</v>
      </c>
      <c r="AC48" s="137">
        <v>8</v>
      </c>
      <c r="AD48" s="137">
        <v>14.17</v>
      </c>
      <c r="AE48" s="137">
        <v>8</v>
      </c>
      <c r="AF48" s="55">
        <f t="shared" si="19"/>
        <v>11.166666666666666</v>
      </c>
      <c r="AG48" s="137">
        <v>9</v>
      </c>
      <c r="AH48" s="137">
        <v>12.25</v>
      </c>
      <c r="AI48" s="55">
        <f t="shared" si="20"/>
        <v>9.1300000000000008</v>
      </c>
      <c r="AJ48" s="137">
        <v>9.1300000000000008</v>
      </c>
      <c r="AK48" s="57">
        <f t="shared" si="21"/>
        <v>10.424375</v>
      </c>
      <c r="AL48" s="130"/>
      <c r="AM48" s="59">
        <f t="shared" si="22"/>
        <v>8.5793749999999989</v>
      </c>
      <c r="AN48" s="60" t="str">
        <f t="shared" si="11"/>
        <v>Rattrapage</v>
      </c>
    </row>
    <row r="49" spans="1:40" ht="15.75">
      <c r="A49" s="130">
        <v>39</v>
      </c>
      <c r="B49" s="27" t="s">
        <v>629</v>
      </c>
      <c r="C49" s="27" t="s">
        <v>630</v>
      </c>
      <c r="D49" s="27" t="s">
        <v>631</v>
      </c>
      <c r="E49" s="27" t="s">
        <v>632</v>
      </c>
      <c r="F49" s="27" t="s">
        <v>555</v>
      </c>
      <c r="G49" s="55">
        <f t="shared" si="12"/>
        <v>9.0625</v>
      </c>
      <c r="H49" s="137">
        <v>8.25</v>
      </c>
      <c r="I49" s="137">
        <v>10</v>
      </c>
      <c r="J49" s="137">
        <v>11.5</v>
      </c>
      <c r="K49" s="137">
        <v>6.5</v>
      </c>
      <c r="L49" s="55">
        <f t="shared" si="13"/>
        <v>11.315000000000001</v>
      </c>
      <c r="M49" s="137">
        <v>8.8800000000000008</v>
      </c>
      <c r="N49" s="137">
        <v>14</v>
      </c>
      <c r="O49" s="137">
        <v>13.5</v>
      </c>
      <c r="P49" s="55">
        <f t="shared" si="14"/>
        <v>10.166666666666666</v>
      </c>
      <c r="Q49" s="137">
        <v>10.5</v>
      </c>
      <c r="R49" s="140">
        <v>10</v>
      </c>
      <c r="S49" s="55">
        <f t="shared" si="15"/>
        <v>16</v>
      </c>
      <c r="T49" s="137">
        <v>16</v>
      </c>
      <c r="U49" s="57">
        <f t="shared" si="16"/>
        <v>10.266249999999999</v>
      </c>
      <c r="V49" s="130"/>
      <c r="W49" s="55">
        <f t="shared" si="17"/>
        <v>2.75</v>
      </c>
      <c r="X49" s="136"/>
      <c r="Y49" s="137">
        <v>11</v>
      </c>
      <c r="Z49" s="136"/>
      <c r="AA49" s="61"/>
      <c r="AB49" s="55">
        <f t="shared" si="18"/>
        <v>11.440000000000001</v>
      </c>
      <c r="AC49" s="137">
        <v>11.38</v>
      </c>
      <c r="AD49" s="137">
        <v>10.5</v>
      </c>
      <c r="AE49" s="137">
        <v>12.5</v>
      </c>
      <c r="AF49" s="55">
        <f t="shared" si="19"/>
        <v>0</v>
      </c>
      <c r="AG49" s="136"/>
      <c r="AH49" s="136"/>
      <c r="AI49" s="55">
        <f t="shared" si="20"/>
        <v>17</v>
      </c>
      <c r="AJ49" s="137">
        <v>17</v>
      </c>
      <c r="AK49" s="57">
        <f t="shared" si="21"/>
        <v>5.2975000000000003</v>
      </c>
      <c r="AL49" s="130"/>
      <c r="AM49" s="59">
        <f t="shared" si="22"/>
        <v>7.7818749999999994</v>
      </c>
      <c r="AN49" s="60" t="str">
        <f t="shared" si="11"/>
        <v>Rattrapage</v>
      </c>
    </row>
    <row r="50" spans="1:40" ht="15.75">
      <c r="A50" s="130">
        <v>40</v>
      </c>
      <c r="B50" s="27" t="s">
        <v>633</v>
      </c>
      <c r="C50" s="27" t="s">
        <v>634</v>
      </c>
      <c r="D50" s="27" t="s">
        <v>635</v>
      </c>
      <c r="E50" s="27" t="s">
        <v>636</v>
      </c>
      <c r="F50" s="27" t="s">
        <v>480</v>
      </c>
      <c r="G50" s="55">
        <f t="shared" si="12"/>
        <v>10.125</v>
      </c>
      <c r="H50" s="136">
        <v>11</v>
      </c>
      <c r="I50" s="136">
        <v>14</v>
      </c>
      <c r="J50" s="136">
        <v>4.5</v>
      </c>
      <c r="K50" s="137">
        <v>11</v>
      </c>
      <c r="L50" s="55">
        <f t="shared" si="13"/>
        <v>10.375</v>
      </c>
      <c r="M50" s="137">
        <v>9.75</v>
      </c>
      <c r="N50" s="137">
        <v>13</v>
      </c>
      <c r="O50" s="137">
        <v>9</v>
      </c>
      <c r="P50" s="55">
        <f t="shared" si="14"/>
        <v>10</v>
      </c>
      <c r="Q50" s="136">
        <v>10</v>
      </c>
      <c r="R50" s="136">
        <v>10</v>
      </c>
      <c r="S50" s="55">
        <f t="shared" si="15"/>
        <v>12</v>
      </c>
      <c r="T50" s="136">
        <v>12</v>
      </c>
      <c r="U50" s="57">
        <f t="shared" si="16"/>
        <v>10.28125</v>
      </c>
      <c r="V50" s="130"/>
      <c r="W50" s="55">
        <f t="shared" si="17"/>
        <v>11.8125</v>
      </c>
      <c r="X50" s="137">
        <v>10</v>
      </c>
      <c r="Y50" s="137">
        <v>13.25</v>
      </c>
      <c r="Z50" s="137">
        <v>12</v>
      </c>
      <c r="AA50" s="140">
        <v>12</v>
      </c>
      <c r="AB50" s="55">
        <f t="shared" si="18"/>
        <v>10</v>
      </c>
      <c r="AC50" s="137">
        <v>11</v>
      </c>
      <c r="AD50" s="137">
        <v>8</v>
      </c>
      <c r="AE50" s="137">
        <v>10</v>
      </c>
      <c r="AF50" s="55">
        <f t="shared" si="19"/>
        <v>10.666666666666666</v>
      </c>
      <c r="AG50" s="137">
        <v>13.5</v>
      </c>
      <c r="AH50" s="137">
        <v>9.25</v>
      </c>
      <c r="AI50" s="55">
        <f t="shared" si="20"/>
        <v>13</v>
      </c>
      <c r="AJ50" s="137">
        <v>13</v>
      </c>
      <c r="AK50" s="57">
        <f t="shared" si="21"/>
        <v>11.21875</v>
      </c>
      <c r="AL50" s="130"/>
      <c r="AM50" s="59">
        <f t="shared" si="22"/>
        <v>10.75</v>
      </c>
      <c r="AN50" s="60" t="str">
        <f t="shared" si="11"/>
        <v>Admis(e)</v>
      </c>
    </row>
    <row r="51" spans="1:40" ht="15.75">
      <c r="A51" s="130">
        <v>41</v>
      </c>
      <c r="B51" s="27" t="s">
        <v>637</v>
      </c>
      <c r="C51" s="27" t="s">
        <v>638</v>
      </c>
      <c r="D51" s="27" t="s">
        <v>639</v>
      </c>
      <c r="E51" s="27" t="s">
        <v>640</v>
      </c>
      <c r="F51" s="27" t="s">
        <v>352</v>
      </c>
      <c r="G51" s="55">
        <f t="shared" si="12"/>
        <v>7.625</v>
      </c>
      <c r="H51" s="137">
        <v>11.5</v>
      </c>
      <c r="I51" s="136">
        <v>8</v>
      </c>
      <c r="J51" s="136">
        <v>1</v>
      </c>
      <c r="K51" s="137">
        <v>10</v>
      </c>
      <c r="L51" s="55">
        <f t="shared" si="13"/>
        <v>12</v>
      </c>
      <c r="M51" s="137">
        <v>11.5</v>
      </c>
      <c r="N51" s="137">
        <v>11</v>
      </c>
      <c r="O51" s="137">
        <v>14</v>
      </c>
      <c r="P51" s="55">
        <f t="shared" si="14"/>
        <v>10.666666666666666</v>
      </c>
      <c r="Q51" s="137">
        <v>10</v>
      </c>
      <c r="R51" s="136">
        <v>11</v>
      </c>
      <c r="S51" s="55">
        <f t="shared" si="15"/>
        <v>17.5</v>
      </c>
      <c r="T51" s="137">
        <v>17.5</v>
      </c>
      <c r="U51" s="57">
        <f t="shared" si="16"/>
        <v>9.90625</v>
      </c>
      <c r="V51" s="130"/>
      <c r="W51" s="55">
        <f t="shared" si="17"/>
        <v>10.5625</v>
      </c>
      <c r="X51" s="137">
        <v>7.75</v>
      </c>
      <c r="Y51" s="137">
        <v>12.75</v>
      </c>
      <c r="Z51" s="137">
        <v>10.75</v>
      </c>
      <c r="AA51" s="140">
        <v>11</v>
      </c>
      <c r="AB51" s="55">
        <f t="shared" si="18"/>
        <v>4.375</v>
      </c>
      <c r="AC51" s="136">
        <v>3</v>
      </c>
      <c r="AD51" s="136"/>
      <c r="AE51" s="137">
        <v>11.5</v>
      </c>
      <c r="AF51" s="55">
        <f t="shared" si="19"/>
        <v>9.3333333333333339</v>
      </c>
      <c r="AG51" s="136">
        <v>6</v>
      </c>
      <c r="AH51" s="137">
        <v>11</v>
      </c>
      <c r="AI51" s="55">
        <f t="shared" si="20"/>
        <v>13</v>
      </c>
      <c r="AJ51" s="137">
        <v>13</v>
      </c>
      <c r="AK51" s="57">
        <f t="shared" si="21"/>
        <v>8.9375</v>
      </c>
      <c r="AL51" s="130"/>
      <c r="AM51" s="59">
        <f t="shared" si="22"/>
        <v>9.421875</v>
      </c>
      <c r="AN51" s="60" t="str">
        <f t="shared" si="11"/>
        <v>Rattrapage</v>
      </c>
    </row>
    <row r="52" spans="1:40" ht="15.75">
      <c r="A52" s="130">
        <v>42</v>
      </c>
      <c r="B52" s="27" t="s">
        <v>130</v>
      </c>
      <c r="C52" s="27" t="s">
        <v>131</v>
      </c>
      <c r="D52" s="27" t="s">
        <v>132</v>
      </c>
      <c r="E52" s="27" t="s">
        <v>397</v>
      </c>
      <c r="F52" s="27" t="s">
        <v>352</v>
      </c>
      <c r="G52" s="55">
        <f t="shared" si="12"/>
        <v>5.6675000000000004</v>
      </c>
      <c r="H52" s="136"/>
      <c r="I52" s="136"/>
      <c r="J52" s="137">
        <v>11</v>
      </c>
      <c r="K52" s="137">
        <v>11.67</v>
      </c>
      <c r="L52" s="55">
        <f t="shared" si="13"/>
        <v>8.5</v>
      </c>
      <c r="M52" s="137">
        <v>10.5</v>
      </c>
      <c r="N52" s="136"/>
      <c r="O52" s="137">
        <v>13</v>
      </c>
      <c r="P52" s="55">
        <f t="shared" si="14"/>
        <v>0</v>
      </c>
      <c r="Q52" s="136"/>
      <c r="R52" s="136"/>
      <c r="S52" s="55">
        <f t="shared" si="15"/>
        <v>14.25</v>
      </c>
      <c r="T52" s="137">
        <v>14.25</v>
      </c>
      <c r="U52" s="57">
        <f t="shared" si="16"/>
        <v>5.8493750000000002</v>
      </c>
      <c r="V52" s="130"/>
      <c r="W52" s="55">
        <f t="shared" si="17"/>
        <v>8.9574999999999996</v>
      </c>
      <c r="X52" s="137">
        <v>7</v>
      </c>
      <c r="Y52" s="137">
        <v>11</v>
      </c>
      <c r="Z52" s="137">
        <v>6.33</v>
      </c>
      <c r="AA52" s="140">
        <v>11.5</v>
      </c>
      <c r="AB52" s="55">
        <f t="shared" si="18"/>
        <v>12.125</v>
      </c>
      <c r="AC52" s="137">
        <v>13</v>
      </c>
      <c r="AD52" s="137">
        <v>9.5</v>
      </c>
      <c r="AE52" s="137">
        <v>13</v>
      </c>
      <c r="AF52" s="55">
        <f t="shared" si="19"/>
        <v>11.666666666666666</v>
      </c>
      <c r="AG52" s="137">
        <v>9</v>
      </c>
      <c r="AH52" s="137">
        <v>13</v>
      </c>
      <c r="AI52" s="55">
        <f t="shared" si="20"/>
        <v>12.25</v>
      </c>
      <c r="AJ52" s="137">
        <v>12.25</v>
      </c>
      <c r="AK52" s="57">
        <f t="shared" si="21"/>
        <v>10.463125</v>
      </c>
      <c r="AL52" s="130"/>
      <c r="AM52" s="59">
        <f t="shared" si="22"/>
        <v>8.15625</v>
      </c>
      <c r="AN52" s="60" t="str">
        <f t="shared" si="11"/>
        <v>Rattrapage</v>
      </c>
    </row>
    <row r="53" spans="1:40" ht="15.75">
      <c r="A53" s="130">
        <v>43</v>
      </c>
      <c r="B53" s="27" t="s">
        <v>133</v>
      </c>
      <c r="C53" s="27" t="s">
        <v>134</v>
      </c>
      <c r="D53" s="27" t="s">
        <v>135</v>
      </c>
      <c r="E53" s="31">
        <v>33467</v>
      </c>
      <c r="F53" s="27" t="s">
        <v>354</v>
      </c>
      <c r="G53" s="55">
        <f t="shared" si="12"/>
        <v>5.5250000000000004</v>
      </c>
      <c r="H53" s="136"/>
      <c r="I53" s="136"/>
      <c r="J53" s="137">
        <v>11.35</v>
      </c>
      <c r="K53" s="137">
        <v>10.75</v>
      </c>
      <c r="L53" s="55">
        <f t="shared" si="13"/>
        <v>10.75</v>
      </c>
      <c r="M53" s="137">
        <v>9.5</v>
      </c>
      <c r="N53" s="137">
        <v>14</v>
      </c>
      <c r="O53" s="137">
        <v>10</v>
      </c>
      <c r="P53" s="55">
        <f t="shared" si="14"/>
        <v>0</v>
      </c>
      <c r="Q53" s="136"/>
      <c r="R53" s="136"/>
      <c r="S53" s="55">
        <f t="shared" si="15"/>
        <v>13.75</v>
      </c>
      <c r="T53" s="137">
        <v>13.75</v>
      </c>
      <c r="U53" s="57">
        <f t="shared" si="16"/>
        <v>6.3093750000000002</v>
      </c>
      <c r="V53" s="130"/>
      <c r="W53" s="55">
        <f t="shared" si="17"/>
        <v>5.5</v>
      </c>
      <c r="X53" s="137">
        <v>11</v>
      </c>
      <c r="Y53" s="137">
        <v>11</v>
      </c>
      <c r="Z53" s="136"/>
      <c r="AA53" s="61"/>
      <c r="AB53" s="55">
        <f t="shared" si="18"/>
        <v>11.5</v>
      </c>
      <c r="AC53" s="137">
        <v>9.5</v>
      </c>
      <c r="AD53" s="137">
        <v>12</v>
      </c>
      <c r="AE53" s="137">
        <v>15</v>
      </c>
      <c r="AF53" s="55">
        <f t="shared" si="19"/>
        <v>0</v>
      </c>
      <c r="AG53" s="136"/>
      <c r="AH53" s="136"/>
      <c r="AI53" s="55">
        <f t="shared" si="20"/>
        <v>12</v>
      </c>
      <c r="AJ53" s="137">
        <v>12</v>
      </c>
      <c r="AK53" s="57">
        <f t="shared" si="21"/>
        <v>6.375</v>
      </c>
      <c r="AL53" s="130"/>
      <c r="AM53" s="59">
        <f t="shared" si="22"/>
        <v>6.3421874999999996</v>
      </c>
      <c r="AN53" s="60" t="str">
        <f t="shared" si="11"/>
        <v>Rattrapage</v>
      </c>
    </row>
    <row r="54" spans="1:40" ht="15.75">
      <c r="A54" s="130">
        <v>44</v>
      </c>
      <c r="B54" s="27" t="s">
        <v>138</v>
      </c>
      <c r="C54" s="27" t="s">
        <v>139</v>
      </c>
      <c r="D54" s="27" t="s">
        <v>140</v>
      </c>
      <c r="E54" s="27" t="s">
        <v>399</v>
      </c>
      <c r="F54" s="27" t="s">
        <v>400</v>
      </c>
      <c r="G54" s="55">
        <f t="shared" si="12"/>
        <v>7.5</v>
      </c>
      <c r="H54" s="136"/>
      <c r="I54" s="137">
        <v>10</v>
      </c>
      <c r="J54" s="137">
        <v>10</v>
      </c>
      <c r="K54" s="137">
        <v>10</v>
      </c>
      <c r="L54" s="55">
        <f t="shared" si="13"/>
        <v>8</v>
      </c>
      <c r="M54" s="137">
        <v>10</v>
      </c>
      <c r="N54" s="136"/>
      <c r="O54" s="137">
        <v>12</v>
      </c>
      <c r="P54" s="55">
        <f t="shared" si="14"/>
        <v>8.1666666666666661</v>
      </c>
      <c r="Q54" s="136">
        <v>2.5</v>
      </c>
      <c r="R54" s="136">
        <v>11</v>
      </c>
      <c r="S54" s="55">
        <f t="shared" si="15"/>
        <v>12.5</v>
      </c>
      <c r="T54" s="137">
        <v>12.5</v>
      </c>
      <c r="U54" s="57">
        <f t="shared" si="16"/>
        <v>8.0625</v>
      </c>
      <c r="V54" s="130"/>
      <c r="W54" s="55">
        <f t="shared" si="17"/>
        <v>7.7174999999999994</v>
      </c>
      <c r="X54" s="137">
        <v>10.83</v>
      </c>
      <c r="Y54" s="137">
        <v>10</v>
      </c>
      <c r="Z54" s="136"/>
      <c r="AA54" s="140">
        <v>10.039999999999999</v>
      </c>
      <c r="AB54" s="55">
        <f t="shared" si="18"/>
        <v>0</v>
      </c>
      <c r="AC54" s="136"/>
      <c r="AD54" s="136"/>
      <c r="AE54" s="136"/>
      <c r="AF54" s="55">
        <f t="shared" si="19"/>
        <v>8.6666666666666661</v>
      </c>
      <c r="AG54" s="136"/>
      <c r="AH54" s="137">
        <v>13</v>
      </c>
      <c r="AI54" s="55">
        <f t="shared" si="20"/>
        <v>10.5</v>
      </c>
      <c r="AJ54" s="137">
        <v>10.5</v>
      </c>
      <c r="AK54" s="57">
        <f t="shared" si="21"/>
        <v>6.14</v>
      </c>
      <c r="AL54" s="130"/>
      <c r="AM54" s="59">
        <f t="shared" si="22"/>
        <v>7.1012500000000003</v>
      </c>
      <c r="AN54" s="60" t="str">
        <f t="shared" si="11"/>
        <v>Rattrapage</v>
      </c>
    </row>
    <row r="55" spans="1:40" ht="15.75">
      <c r="A55" s="130">
        <v>45</v>
      </c>
      <c r="B55" s="27" t="s">
        <v>141</v>
      </c>
      <c r="C55" s="27" t="s">
        <v>142</v>
      </c>
      <c r="D55" s="27" t="s">
        <v>112</v>
      </c>
      <c r="E55" s="27" t="s">
        <v>401</v>
      </c>
      <c r="F55" s="27" t="s">
        <v>384</v>
      </c>
      <c r="G55" s="55">
        <f t="shared" si="12"/>
        <v>0</v>
      </c>
      <c r="H55" s="136"/>
      <c r="I55" s="136"/>
      <c r="J55" s="136"/>
      <c r="K55" s="136"/>
      <c r="L55" s="55">
        <f t="shared" si="13"/>
        <v>4.25</v>
      </c>
      <c r="M55" s="136"/>
      <c r="N55" s="136"/>
      <c r="O55" s="137">
        <v>17</v>
      </c>
      <c r="P55" s="55">
        <f t="shared" si="14"/>
        <v>11.833333333333334</v>
      </c>
      <c r="Q55" s="137">
        <v>14</v>
      </c>
      <c r="R55" s="140">
        <v>10.75</v>
      </c>
      <c r="S55" s="55">
        <f t="shared" si="15"/>
        <v>12.5</v>
      </c>
      <c r="T55" s="137">
        <v>12.5</v>
      </c>
      <c r="U55" s="57">
        <f t="shared" si="16"/>
        <v>4.0625</v>
      </c>
      <c r="V55" s="130"/>
      <c r="W55" s="55">
        <f t="shared" si="17"/>
        <v>9.5</v>
      </c>
      <c r="X55" s="137">
        <v>5.5</v>
      </c>
      <c r="Y55" s="137">
        <v>8</v>
      </c>
      <c r="Z55" s="137">
        <v>14</v>
      </c>
      <c r="AA55" s="140">
        <v>10.5</v>
      </c>
      <c r="AB55" s="55">
        <f t="shared" si="18"/>
        <v>10.495000000000001</v>
      </c>
      <c r="AC55" s="137">
        <v>10.66</v>
      </c>
      <c r="AD55" s="137">
        <v>10</v>
      </c>
      <c r="AE55" s="137">
        <v>10.66</v>
      </c>
      <c r="AF55" s="55">
        <f t="shared" si="19"/>
        <v>10.833333333333334</v>
      </c>
      <c r="AG55" s="137">
        <v>10.5</v>
      </c>
      <c r="AH55" s="137">
        <v>11</v>
      </c>
      <c r="AI55" s="55">
        <f t="shared" si="20"/>
        <v>11</v>
      </c>
      <c r="AJ55" s="137">
        <v>11</v>
      </c>
      <c r="AK55" s="57">
        <f t="shared" si="21"/>
        <v>10.092500000000001</v>
      </c>
      <c r="AL55" s="130"/>
      <c r="AM55" s="59">
        <f t="shared" si="22"/>
        <v>7.0775000000000006</v>
      </c>
      <c r="AN55" s="60" t="str">
        <f t="shared" si="11"/>
        <v>Rattrapage</v>
      </c>
    </row>
    <row r="56" spans="1:40" ht="15.75">
      <c r="A56" s="130">
        <v>46</v>
      </c>
      <c r="B56" s="27" t="s">
        <v>641</v>
      </c>
      <c r="C56" s="27" t="s">
        <v>642</v>
      </c>
      <c r="D56" s="27" t="s">
        <v>118</v>
      </c>
      <c r="E56" s="27" t="s">
        <v>643</v>
      </c>
      <c r="F56" s="27" t="s">
        <v>580</v>
      </c>
      <c r="G56" s="55">
        <f t="shared" si="12"/>
        <v>9.75</v>
      </c>
      <c r="H56" s="136">
        <v>8</v>
      </c>
      <c r="I56" s="137">
        <v>10.5</v>
      </c>
      <c r="J56" s="137">
        <v>10.25</v>
      </c>
      <c r="K56" s="137">
        <v>10.25</v>
      </c>
      <c r="L56" s="55">
        <f t="shared" si="13"/>
        <v>6.75</v>
      </c>
      <c r="M56" s="136">
        <v>2.5</v>
      </c>
      <c r="N56" s="137">
        <v>10</v>
      </c>
      <c r="O56" s="137">
        <v>12</v>
      </c>
      <c r="P56" s="55">
        <f t="shared" si="14"/>
        <v>8.3333333333333339</v>
      </c>
      <c r="Q56" s="136">
        <v>5</v>
      </c>
      <c r="R56" s="136">
        <v>10</v>
      </c>
      <c r="S56" s="55">
        <f t="shared" si="15"/>
        <v>11</v>
      </c>
      <c r="T56" s="137">
        <v>11</v>
      </c>
      <c r="U56" s="57">
        <f t="shared" si="16"/>
        <v>8.8125</v>
      </c>
      <c r="V56" s="130"/>
      <c r="W56" s="55">
        <f t="shared" si="17"/>
        <v>3.75</v>
      </c>
      <c r="X56" s="136"/>
      <c r="Y56" s="137">
        <v>12</v>
      </c>
      <c r="Z56" s="136">
        <v>3</v>
      </c>
      <c r="AA56" s="61"/>
      <c r="AB56" s="55">
        <f t="shared" si="18"/>
        <v>8.375</v>
      </c>
      <c r="AC56" s="137">
        <v>11.25</v>
      </c>
      <c r="AD56" s="136"/>
      <c r="AE56" s="137">
        <v>11</v>
      </c>
      <c r="AF56" s="55">
        <f t="shared" si="19"/>
        <v>7.166666666666667</v>
      </c>
      <c r="AG56" s="136"/>
      <c r="AH56" s="137">
        <v>10.75</v>
      </c>
      <c r="AI56" s="55">
        <f t="shared" si="20"/>
        <v>13</v>
      </c>
      <c r="AJ56" s="137">
        <v>13</v>
      </c>
      <c r="AK56" s="57">
        <f t="shared" si="21"/>
        <v>6.125</v>
      </c>
      <c r="AL56" s="130"/>
      <c r="AM56" s="59">
        <f t="shared" si="22"/>
        <v>7.46875</v>
      </c>
      <c r="AN56" s="60" t="str">
        <f t="shared" si="11"/>
        <v>Rattrapage</v>
      </c>
    </row>
    <row r="57" spans="1:40" ht="15.75">
      <c r="A57" s="130">
        <v>47</v>
      </c>
      <c r="B57" s="27" t="s">
        <v>143</v>
      </c>
      <c r="C57" s="27" t="s">
        <v>144</v>
      </c>
      <c r="D57" s="27" t="s">
        <v>39</v>
      </c>
      <c r="E57" s="27" t="s">
        <v>402</v>
      </c>
      <c r="F57" s="27" t="s">
        <v>403</v>
      </c>
      <c r="G57" s="55">
        <f t="shared" si="12"/>
        <v>5.2074999999999996</v>
      </c>
      <c r="H57" s="136"/>
      <c r="I57" s="136"/>
      <c r="J57" s="137">
        <v>10.5</v>
      </c>
      <c r="K57" s="137">
        <v>10.33</v>
      </c>
      <c r="L57" s="55">
        <f t="shared" si="13"/>
        <v>6.5824999999999996</v>
      </c>
      <c r="M57" s="136"/>
      <c r="N57" s="137">
        <v>12.33</v>
      </c>
      <c r="O57" s="137">
        <v>14</v>
      </c>
      <c r="P57" s="55">
        <f t="shared" si="14"/>
        <v>10.138333333333334</v>
      </c>
      <c r="Q57" s="137">
        <v>8.5</v>
      </c>
      <c r="R57" s="140">
        <v>10.9575</v>
      </c>
      <c r="S57" s="55">
        <f t="shared" si="15"/>
        <v>11.75</v>
      </c>
      <c r="T57" s="137">
        <v>11.75</v>
      </c>
      <c r="U57" s="57">
        <f t="shared" si="16"/>
        <v>6.8846875000000001</v>
      </c>
      <c r="V57" s="130"/>
      <c r="W57" s="55">
        <f t="shared" si="17"/>
        <v>9.2287499999999998</v>
      </c>
      <c r="X57" s="137">
        <v>8.75</v>
      </c>
      <c r="Y57" s="137">
        <v>10</v>
      </c>
      <c r="Z57" s="137">
        <v>8.5</v>
      </c>
      <c r="AA57" s="140">
        <v>9.6649999999999991</v>
      </c>
      <c r="AB57" s="55">
        <f t="shared" si="18"/>
        <v>10.375</v>
      </c>
      <c r="AC57" s="137">
        <v>9</v>
      </c>
      <c r="AD57" s="137">
        <v>14.5</v>
      </c>
      <c r="AE57" s="137">
        <v>9</v>
      </c>
      <c r="AF57" s="55">
        <f t="shared" si="19"/>
        <v>10.166666666666666</v>
      </c>
      <c r="AG57" s="137">
        <v>12.5</v>
      </c>
      <c r="AH57" s="137">
        <v>9</v>
      </c>
      <c r="AI57" s="55">
        <f t="shared" si="20"/>
        <v>14.38</v>
      </c>
      <c r="AJ57" s="137">
        <v>14.38</v>
      </c>
      <c r="AK57" s="57">
        <f t="shared" si="21"/>
        <v>10.013124999999999</v>
      </c>
      <c r="AL57" s="130"/>
      <c r="AM57" s="59">
        <f t="shared" si="22"/>
        <v>8.4489062500000003</v>
      </c>
      <c r="AN57" s="60" t="str">
        <f t="shared" si="11"/>
        <v>Rattrapage</v>
      </c>
    </row>
    <row r="58" spans="1:40" ht="15.75">
      <c r="A58" s="130">
        <v>48</v>
      </c>
      <c r="B58" s="27" t="s">
        <v>145</v>
      </c>
      <c r="C58" s="27" t="s">
        <v>146</v>
      </c>
      <c r="D58" s="27" t="s">
        <v>147</v>
      </c>
      <c r="E58" s="31">
        <v>33459</v>
      </c>
      <c r="F58" s="27" t="s">
        <v>477</v>
      </c>
      <c r="G58" s="55">
        <f t="shared" si="12"/>
        <v>9.8450000000000006</v>
      </c>
      <c r="H58" s="136">
        <v>6</v>
      </c>
      <c r="I58" s="137">
        <v>10.75</v>
      </c>
      <c r="J58" s="137">
        <v>10</v>
      </c>
      <c r="K58" s="137">
        <v>12.63</v>
      </c>
      <c r="L58" s="55">
        <f t="shared" si="13"/>
        <v>10</v>
      </c>
      <c r="M58" s="137">
        <v>9.75</v>
      </c>
      <c r="N58" s="137">
        <v>10</v>
      </c>
      <c r="O58" s="137">
        <v>10.5</v>
      </c>
      <c r="P58" s="55">
        <f t="shared" si="14"/>
        <v>7.333333333333333</v>
      </c>
      <c r="Q58" s="136">
        <v>5</v>
      </c>
      <c r="R58" s="136">
        <v>8.5</v>
      </c>
      <c r="S58" s="55">
        <f t="shared" si="15"/>
        <v>10.5</v>
      </c>
      <c r="T58" s="137">
        <v>10.5</v>
      </c>
      <c r="U58" s="57">
        <f t="shared" si="16"/>
        <v>9.4537499999999994</v>
      </c>
      <c r="V58" s="130"/>
      <c r="W58" s="55">
        <f t="shared" si="17"/>
        <v>10.375</v>
      </c>
      <c r="X58" s="137">
        <v>9</v>
      </c>
      <c r="Y58" s="137">
        <v>11.75</v>
      </c>
      <c r="Z58" s="137">
        <v>12</v>
      </c>
      <c r="AA58" s="140">
        <v>8.75</v>
      </c>
      <c r="AB58" s="55">
        <f t="shared" si="18"/>
        <v>12</v>
      </c>
      <c r="AC58" s="137">
        <v>10.25</v>
      </c>
      <c r="AD58" s="137">
        <v>12</v>
      </c>
      <c r="AE58" s="137">
        <v>15.5</v>
      </c>
      <c r="AF58" s="55">
        <f t="shared" si="19"/>
        <v>6.166666666666667</v>
      </c>
      <c r="AG58" s="137">
        <v>4</v>
      </c>
      <c r="AH58" s="137">
        <v>7.25</v>
      </c>
      <c r="AI58" s="55">
        <f t="shared" si="20"/>
        <v>15.5</v>
      </c>
      <c r="AJ58" s="137">
        <v>15.5</v>
      </c>
      <c r="AK58" s="57">
        <f t="shared" si="21"/>
        <v>10.3125</v>
      </c>
      <c r="AL58" s="130"/>
      <c r="AM58" s="59">
        <f t="shared" si="22"/>
        <v>9.8831249999999997</v>
      </c>
      <c r="AN58" s="60" t="str">
        <f t="shared" si="11"/>
        <v>Rattrapage</v>
      </c>
    </row>
    <row r="59" spans="1:40" ht="15.75">
      <c r="A59" s="130">
        <v>49</v>
      </c>
      <c r="B59" s="27" t="s">
        <v>644</v>
      </c>
      <c r="C59" s="27" t="s">
        <v>645</v>
      </c>
      <c r="D59" s="27" t="s">
        <v>646</v>
      </c>
      <c r="E59" s="27" t="s">
        <v>647</v>
      </c>
      <c r="F59" s="27" t="s">
        <v>470</v>
      </c>
      <c r="G59" s="55">
        <f t="shared" si="12"/>
        <v>7.875</v>
      </c>
      <c r="H59" s="136">
        <v>7</v>
      </c>
      <c r="I59" s="137">
        <v>11</v>
      </c>
      <c r="J59" s="136">
        <v>2.5</v>
      </c>
      <c r="K59" s="137">
        <v>11</v>
      </c>
      <c r="L59" s="55">
        <f t="shared" si="13"/>
        <v>10.375</v>
      </c>
      <c r="M59" s="137">
        <v>10.25</v>
      </c>
      <c r="N59" s="137">
        <v>8</v>
      </c>
      <c r="O59" s="137">
        <v>13</v>
      </c>
      <c r="P59" s="55">
        <f t="shared" si="14"/>
        <v>10.666666666666666</v>
      </c>
      <c r="Q59" s="137">
        <v>10</v>
      </c>
      <c r="R59" s="136">
        <v>11</v>
      </c>
      <c r="S59" s="55">
        <f t="shared" si="15"/>
        <v>12</v>
      </c>
      <c r="T59" s="137">
        <v>12</v>
      </c>
      <c r="U59" s="57">
        <f t="shared" si="16"/>
        <v>9.28125</v>
      </c>
      <c r="V59" s="130"/>
      <c r="W59" s="55">
        <f t="shared" si="17"/>
        <v>9.6875</v>
      </c>
      <c r="X59" s="136">
        <v>8</v>
      </c>
      <c r="Y59" s="137">
        <v>11.25</v>
      </c>
      <c r="Z59" s="136">
        <v>8</v>
      </c>
      <c r="AA59" s="140">
        <v>11.5</v>
      </c>
      <c r="AB59" s="55">
        <f t="shared" si="18"/>
        <v>10.625</v>
      </c>
      <c r="AC59" s="137">
        <v>11.75</v>
      </c>
      <c r="AD59" s="137">
        <v>9</v>
      </c>
      <c r="AE59" s="137">
        <v>10</v>
      </c>
      <c r="AF59" s="55">
        <f t="shared" si="19"/>
        <v>7.333333333333333</v>
      </c>
      <c r="AG59" s="136">
        <v>11</v>
      </c>
      <c r="AH59" s="136">
        <v>5.5</v>
      </c>
      <c r="AI59" s="55">
        <f t="shared" si="20"/>
        <v>13</v>
      </c>
      <c r="AJ59" s="137">
        <v>13</v>
      </c>
      <c r="AK59" s="57">
        <f t="shared" si="21"/>
        <v>9.6875</v>
      </c>
      <c r="AL59" s="130"/>
      <c r="AM59" s="59">
        <f t="shared" si="22"/>
        <v>9.484375</v>
      </c>
      <c r="AN59" s="60" t="str">
        <f t="shared" si="11"/>
        <v>Rattrapage</v>
      </c>
    </row>
    <row r="60" spans="1:40" ht="15.75">
      <c r="A60" s="130">
        <v>50</v>
      </c>
      <c r="B60" s="27" t="s">
        <v>148</v>
      </c>
      <c r="C60" s="27" t="s">
        <v>149</v>
      </c>
      <c r="D60" s="27" t="s">
        <v>112</v>
      </c>
      <c r="E60" s="27" t="s">
        <v>404</v>
      </c>
      <c r="F60" s="27" t="s">
        <v>405</v>
      </c>
      <c r="G60" s="55">
        <f t="shared" si="12"/>
        <v>8.6649999999999991</v>
      </c>
      <c r="H60" s="136"/>
      <c r="I60" s="137">
        <v>11</v>
      </c>
      <c r="J60" s="137">
        <v>11.33</v>
      </c>
      <c r="K60" s="137">
        <v>12.33</v>
      </c>
      <c r="L60" s="55">
        <f t="shared" si="13"/>
        <v>7.5</v>
      </c>
      <c r="M60" s="137">
        <v>10</v>
      </c>
      <c r="N60" s="136"/>
      <c r="O60" s="137">
        <v>10</v>
      </c>
      <c r="P60" s="55">
        <f t="shared" si="14"/>
        <v>3.3333333333333335</v>
      </c>
      <c r="Q60" s="137">
        <v>10</v>
      </c>
      <c r="R60" s="136"/>
      <c r="S60" s="55">
        <f t="shared" si="15"/>
        <v>14.13</v>
      </c>
      <c r="T60" s="137">
        <v>14.13</v>
      </c>
      <c r="U60" s="57">
        <f t="shared" si="16"/>
        <v>7.7156249999999993</v>
      </c>
      <c r="V60" s="130"/>
      <c r="W60" s="55">
        <f t="shared" si="17"/>
        <v>5.25</v>
      </c>
      <c r="X60" s="136"/>
      <c r="Y60" s="137">
        <v>11</v>
      </c>
      <c r="Z60" s="137">
        <v>10</v>
      </c>
      <c r="AA60" s="61"/>
      <c r="AB60" s="55">
        <f t="shared" si="18"/>
        <v>9.75</v>
      </c>
      <c r="AC60" s="137">
        <v>13</v>
      </c>
      <c r="AD60" s="136"/>
      <c r="AE60" s="137">
        <v>13</v>
      </c>
      <c r="AF60" s="55">
        <f t="shared" si="19"/>
        <v>7.333333333333333</v>
      </c>
      <c r="AG60" s="136"/>
      <c r="AH60" s="137">
        <v>11</v>
      </c>
      <c r="AI60" s="55">
        <f t="shared" si="20"/>
        <v>12</v>
      </c>
      <c r="AJ60" s="137">
        <v>12</v>
      </c>
      <c r="AK60" s="57">
        <f t="shared" si="21"/>
        <v>7.1875</v>
      </c>
      <c r="AL60" s="130"/>
      <c r="AM60" s="59">
        <f t="shared" si="22"/>
        <v>7.4515624999999996</v>
      </c>
      <c r="AN60" s="60" t="str">
        <f t="shared" si="11"/>
        <v>Rattrapage</v>
      </c>
    </row>
    <row r="61" spans="1:40" ht="15.75">
      <c r="A61" s="130">
        <v>51</v>
      </c>
      <c r="B61" s="27" t="s">
        <v>152</v>
      </c>
      <c r="C61" s="27" t="s">
        <v>153</v>
      </c>
      <c r="D61" s="27" t="s">
        <v>154</v>
      </c>
      <c r="E61" s="27" t="s">
        <v>407</v>
      </c>
      <c r="F61" s="27" t="s">
        <v>369</v>
      </c>
      <c r="G61" s="55">
        <f t="shared" si="12"/>
        <v>2.5</v>
      </c>
      <c r="H61" s="136"/>
      <c r="I61" s="136"/>
      <c r="J61" s="137">
        <v>10</v>
      </c>
      <c r="K61" s="136"/>
      <c r="L61" s="55">
        <f t="shared" si="13"/>
        <v>6.4175000000000004</v>
      </c>
      <c r="M61" s="136"/>
      <c r="N61" s="137">
        <v>13.17</v>
      </c>
      <c r="O61" s="137">
        <v>12.5</v>
      </c>
      <c r="P61" s="55">
        <f t="shared" si="14"/>
        <v>12.195</v>
      </c>
      <c r="Q61" s="137">
        <v>12.5</v>
      </c>
      <c r="R61" s="140">
        <v>12.0425</v>
      </c>
      <c r="S61" s="55">
        <f t="shared" si="15"/>
        <v>14.75</v>
      </c>
      <c r="T61" s="137">
        <v>14.75</v>
      </c>
      <c r="U61" s="57">
        <f t="shared" si="16"/>
        <v>6.0628124999999997</v>
      </c>
      <c r="V61" s="130"/>
      <c r="W61" s="55">
        <f t="shared" si="17"/>
        <v>6.375</v>
      </c>
      <c r="X61" s="136"/>
      <c r="Y61" s="137">
        <v>13</v>
      </c>
      <c r="Z61" s="137">
        <v>12.5</v>
      </c>
      <c r="AA61" s="61"/>
      <c r="AB61" s="55">
        <f t="shared" si="18"/>
        <v>3.5</v>
      </c>
      <c r="AC61" s="136"/>
      <c r="AD61" s="137">
        <v>14</v>
      </c>
      <c r="AE61" s="136"/>
      <c r="AF61" s="55">
        <f t="shared" si="19"/>
        <v>10.333333333333334</v>
      </c>
      <c r="AG61" s="137">
        <v>10</v>
      </c>
      <c r="AH61" s="137">
        <v>10.5</v>
      </c>
      <c r="AI61" s="55">
        <f t="shared" si="20"/>
        <v>13</v>
      </c>
      <c r="AJ61" s="137">
        <v>13</v>
      </c>
      <c r="AK61" s="57">
        <f t="shared" si="21"/>
        <v>6.8125</v>
      </c>
      <c r="AL61" s="130"/>
      <c r="AM61" s="59">
        <f t="shared" si="22"/>
        <v>6.4376562499999999</v>
      </c>
      <c r="AN61" s="60" t="str">
        <f t="shared" si="11"/>
        <v>Rattrapage</v>
      </c>
    </row>
    <row r="62" spans="1:40" ht="15.75">
      <c r="A62" s="130">
        <v>52</v>
      </c>
      <c r="B62" s="27" t="s">
        <v>648</v>
      </c>
      <c r="C62" s="27" t="s">
        <v>649</v>
      </c>
      <c r="D62" s="27" t="s">
        <v>650</v>
      </c>
      <c r="E62" s="27" t="s">
        <v>651</v>
      </c>
      <c r="F62" s="27" t="s">
        <v>555</v>
      </c>
      <c r="G62" s="55">
        <f t="shared" si="12"/>
        <v>7.625</v>
      </c>
      <c r="H62" s="136"/>
      <c r="I62" s="137">
        <v>10</v>
      </c>
      <c r="J62" s="137">
        <v>10.5</v>
      </c>
      <c r="K62" s="137">
        <v>10</v>
      </c>
      <c r="L62" s="55">
        <f t="shared" si="13"/>
        <v>12.625</v>
      </c>
      <c r="M62" s="137">
        <v>11.75</v>
      </c>
      <c r="N62" s="137">
        <v>15</v>
      </c>
      <c r="O62" s="137">
        <v>12</v>
      </c>
      <c r="P62" s="55">
        <f t="shared" si="14"/>
        <v>0</v>
      </c>
      <c r="Q62" s="136"/>
      <c r="R62" s="136"/>
      <c r="S62" s="55">
        <f t="shared" si="15"/>
        <v>16</v>
      </c>
      <c r="T62" s="137">
        <v>16</v>
      </c>
      <c r="U62" s="57">
        <f t="shared" si="16"/>
        <v>7.96875</v>
      </c>
      <c r="V62" s="130"/>
      <c r="W62" s="55">
        <f t="shared" si="17"/>
        <v>5.4375</v>
      </c>
      <c r="X62" s="136"/>
      <c r="Y62" s="137">
        <v>11</v>
      </c>
      <c r="Z62" s="136"/>
      <c r="AA62" s="140">
        <v>10.75</v>
      </c>
      <c r="AB62" s="55">
        <f t="shared" si="18"/>
        <v>10.375</v>
      </c>
      <c r="AC62" s="137">
        <v>9.25</v>
      </c>
      <c r="AD62" s="137">
        <v>13</v>
      </c>
      <c r="AE62" s="137">
        <v>10</v>
      </c>
      <c r="AF62" s="55">
        <f t="shared" si="19"/>
        <v>7.333333333333333</v>
      </c>
      <c r="AG62" s="136"/>
      <c r="AH62" s="137">
        <v>11</v>
      </c>
      <c r="AI62" s="55">
        <f t="shared" si="20"/>
        <v>13</v>
      </c>
      <c r="AJ62" s="137">
        <v>13</v>
      </c>
      <c r="AK62" s="57">
        <f t="shared" si="21"/>
        <v>7.5</v>
      </c>
      <c r="AL62" s="130"/>
      <c r="AM62" s="59">
        <f t="shared" si="22"/>
        <v>7.734375</v>
      </c>
      <c r="AN62" s="60" t="str">
        <f t="shared" si="11"/>
        <v>Rattrapage</v>
      </c>
    </row>
    <row r="63" spans="1:40" ht="15.75">
      <c r="A63" s="130">
        <v>53</v>
      </c>
      <c r="B63" s="27" t="s">
        <v>155</v>
      </c>
      <c r="C63" s="27" t="s">
        <v>156</v>
      </c>
      <c r="D63" s="27" t="s">
        <v>106</v>
      </c>
      <c r="E63" s="31">
        <v>33917</v>
      </c>
      <c r="F63" s="27" t="s">
        <v>470</v>
      </c>
      <c r="G63" s="55">
        <f t="shared" si="12"/>
        <v>5.1875</v>
      </c>
      <c r="H63" s="136"/>
      <c r="I63" s="137">
        <v>10</v>
      </c>
      <c r="J63" s="137">
        <v>10.75</v>
      </c>
      <c r="K63" s="136"/>
      <c r="L63" s="55">
        <f t="shared" si="13"/>
        <v>10</v>
      </c>
      <c r="M63" s="137">
        <v>8.25</v>
      </c>
      <c r="N63" s="137">
        <v>13.5</v>
      </c>
      <c r="O63" s="137">
        <v>10</v>
      </c>
      <c r="P63" s="55">
        <f t="shared" si="14"/>
        <v>10.666666666666666</v>
      </c>
      <c r="Q63" s="137">
        <v>11.5</v>
      </c>
      <c r="R63" s="140">
        <v>10.25</v>
      </c>
      <c r="S63" s="55">
        <f t="shared" si="15"/>
        <v>10</v>
      </c>
      <c r="T63" s="137">
        <v>10</v>
      </c>
      <c r="U63" s="57">
        <f t="shared" si="16"/>
        <v>7.71875</v>
      </c>
      <c r="V63" s="130"/>
      <c r="W63" s="55">
        <f t="shared" si="17"/>
        <v>7.875</v>
      </c>
      <c r="X63" s="137">
        <v>10.5</v>
      </c>
      <c r="Y63" s="137">
        <v>10.25</v>
      </c>
      <c r="Z63" s="137">
        <v>10.75</v>
      </c>
      <c r="AA63" s="61"/>
      <c r="AB63" s="55">
        <f t="shared" si="18"/>
        <v>0</v>
      </c>
      <c r="AC63" s="136"/>
      <c r="AD63" s="136"/>
      <c r="AE63" s="136"/>
      <c r="AF63" s="55">
        <f t="shared" si="19"/>
        <v>6.666666666666667</v>
      </c>
      <c r="AG63" s="136"/>
      <c r="AH63" s="137">
        <v>10</v>
      </c>
      <c r="AI63" s="55">
        <f t="shared" si="20"/>
        <v>14.5</v>
      </c>
      <c r="AJ63" s="137">
        <v>14.5</v>
      </c>
      <c r="AK63" s="57">
        <f t="shared" si="21"/>
        <v>6.09375</v>
      </c>
      <c r="AL63" s="130"/>
      <c r="AM63" s="59">
        <f t="shared" si="22"/>
        <v>6.90625</v>
      </c>
      <c r="AN63" s="60" t="str">
        <f t="shared" si="11"/>
        <v>Rattrapage</v>
      </c>
    </row>
    <row r="64" spans="1:40" ht="15.75">
      <c r="A64" s="130">
        <v>54</v>
      </c>
      <c r="B64" s="27" t="s">
        <v>652</v>
      </c>
      <c r="C64" s="27" t="s">
        <v>653</v>
      </c>
      <c r="D64" s="27" t="s">
        <v>135</v>
      </c>
      <c r="E64" s="27" t="s">
        <v>654</v>
      </c>
      <c r="F64" s="27" t="s">
        <v>350</v>
      </c>
      <c r="G64" s="55">
        <f t="shared" si="12"/>
        <v>2.5625</v>
      </c>
      <c r="H64" s="136"/>
      <c r="I64" s="136"/>
      <c r="J64" s="136"/>
      <c r="K64" s="137">
        <v>10.25</v>
      </c>
      <c r="L64" s="55">
        <f t="shared" si="13"/>
        <v>10.5</v>
      </c>
      <c r="M64" s="137">
        <v>7.75</v>
      </c>
      <c r="N64" s="137">
        <v>12.5</v>
      </c>
      <c r="O64" s="137">
        <v>14</v>
      </c>
      <c r="P64" s="55">
        <f t="shared" si="14"/>
        <v>0</v>
      </c>
      <c r="Q64" s="136"/>
      <c r="R64" s="136"/>
      <c r="S64" s="55">
        <f t="shared" si="15"/>
        <v>15.5</v>
      </c>
      <c r="T64" s="137">
        <v>15.5</v>
      </c>
      <c r="U64" s="57">
        <f t="shared" si="16"/>
        <v>4.875</v>
      </c>
      <c r="V64" s="130"/>
      <c r="W64" s="55">
        <f t="shared" si="17"/>
        <v>10.25</v>
      </c>
      <c r="X64" s="137">
        <v>9</v>
      </c>
      <c r="Y64" s="137">
        <v>12.5</v>
      </c>
      <c r="Z64" s="137">
        <v>8.75</v>
      </c>
      <c r="AA64" s="140">
        <v>10.75</v>
      </c>
      <c r="AB64" s="55">
        <f t="shared" si="18"/>
        <v>5.875</v>
      </c>
      <c r="AC64" s="136"/>
      <c r="AD64" s="137">
        <v>13.5</v>
      </c>
      <c r="AE64" s="137">
        <v>10</v>
      </c>
      <c r="AF64" s="55">
        <f t="shared" si="19"/>
        <v>0</v>
      </c>
      <c r="AG64" s="136"/>
      <c r="AH64" s="136"/>
      <c r="AI64" s="55">
        <f t="shared" si="20"/>
        <v>14</v>
      </c>
      <c r="AJ64" s="137">
        <v>14</v>
      </c>
      <c r="AK64" s="57">
        <f t="shared" si="21"/>
        <v>7.46875</v>
      </c>
      <c r="AL64" s="130"/>
      <c r="AM64" s="59">
        <f t="shared" si="22"/>
        <v>6.171875</v>
      </c>
      <c r="AN64" s="60" t="str">
        <f t="shared" si="11"/>
        <v>Rattrapage</v>
      </c>
    </row>
    <row r="65" spans="1:40" ht="15.75">
      <c r="A65" s="130">
        <v>55</v>
      </c>
      <c r="B65" s="27" t="s">
        <v>157</v>
      </c>
      <c r="C65" s="27" t="s">
        <v>158</v>
      </c>
      <c r="D65" s="27" t="s">
        <v>159</v>
      </c>
      <c r="E65" s="31">
        <v>33965</v>
      </c>
      <c r="F65" s="27" t="s">
        <v>478</v>
      </c>
      <c r="G65" s="55">
        <f t="shared" si="12"/>
        <v>10.145</v>
      </c>
      <c r="H65" s="136">
        <v>8.5</v>
      </c>
      <c r="I65" s="137">
        <v>10</v>
      </c>
      <c r="J65" s="137">
        <v>11.33</v>
      </c>
      <c r="K65" s="137">
        <v>10.75</v>
      </c>
      <c r="L65" s="55">
        <f t="shared" si="13"/>
        <v>11</v>
      </c>
      <c r="M65" s="137">
        <v>10</v>
      </c>
      <c r="N65" s="137">
        <v>11.5</v>
      </c>
      <c r="O65" s="137">
        <v>12.5</v>
      </c>
      <c r="P65" s="55">
        <f t="shared" si="14"/>
        <v>10</v>
      </c>
      <c r="Q65" s="137">
        <v>10</v>
      </c>
      <c r="R65" s="140">
        <v>10</v>
      </c>
      <c r="S65" s="55">
        <f t="shared" si="15"/>
        <v>13.5</v>
      </c>
      <c r="T65" s="137">
        <v>13.5</v>
      </c>
      <c r="U65" s="57">
        <f t="shared" si="16"/>
        <v>10.54125</v>
      </c>
      <c r="V65" s="130"/>
      <c r="W65" s="55">
        <f t="shared" si="17"/>
        <v>9.4375</v>
      </c>
      <c r="X65" s="137">
        <v>10.25</v>
      </c>
      <c r="Y65" s="137">
        <v>10</v>
      </c>
      <c r="Z65" s="136">
        <v>7.5</v>
      </c>
      <c r="AA65" s="140">
        <v>10</v>
      </c>
      <c r="AB65" s="55">
        <f t="shared" si="18"/>
        <v>10</v>
      </c>
      <c r="AC65" s="137">
        <v>11.5</v>
      </c>
      <c r="AD65" s="137">
        <v>7</v>
      </c>
      <c r="AE65" s="137">
        <v>10</v>
      </c>
      <c r="AF65" s="55">
        <f t="shared" si="19"/>
        <v>10.333333333333334</v>
      </c>
      <c r="AG65" s="137">
        <v>10</v>
      </c>
      <c r="AH65" s="137">
        <v>10.5</v>
      </c>
      <c r="AI65" s="55">
        <f t="shared" si="20"/>
        <v>11.63</v>
      </c>
      <c r="AJ65" s="137">
        <v>11.63</v>
      </c>
      <c r="AK65" s="57">
        <f t="shared" si="21"/>
        <v>9.8831249999999997</v>
      </c>
      <c r="AL65" s="130"/>
      <c r="AM65" s="59">
        <f t="shared" si="22"/>
        <v>10.212187499999999</v>
      </c>
      <c r="AN65" s="60" t="str">
        <f t="shared" si="11"/>
        <v>Admis(e)</v>
      </c>
    </row>
    <row r="66" spans="1:40" ht="15.75">
      <c r="A66" s="130">
        <v>56</v>
      </c>
      <c r="B66" s="27" t="s">
        <v>163</v>
      </c>
      <c r="C66" s="27" t="s">
        <v>164</v>
      </c>
      <c r="D66" s="27" t="s">
        <v>165</v>
      </c>
      <c r="E66" s="27" t="s">
        <v>410</v>
      </c>
      <c r="F66" s="27" t="s">
        <v>354</v>
      </c>
      <c r="G66" s="55">
        <f t="shared" si="12"/>
        <v>5.4175000000000004</v>
      </c>
      <c r="H66" s="136"/>
      <c r="I66" s="136"/>
      <c r="J66" s="137">
        <v>11.67</v>
      </c>
      <c r="K66" s="137">
        <v>10</v>
      </c>
      <c r="L66" s="55">
        <f t="shared" si="13"/>
        <v>2.5</v>
      </c>
      <c r="M66" s="136"/>
      <c r="N66" s="136"/>
      <c r="O66" s="137">
        <v>10</v>
      </c>
      <c r="P66" s="55">
        <f t="shared" si="14"/>
        <v>10.305</v>
      </c>
      <c r="Q66" s="137">
        <v>10</v>
      </c>
      <c r="R66" s="140">
        <v>10.4575</v>
      </c>
      <c r="S66" s="55">
        <f t="shared" si="15"/>
        <v>14</v>
      </c>
      <c r="T66" s="137">
        <v>14</v>
      </c>
      <c r="U66" s="57">
        <f t="shared" si="16"/>
        <v>6.1409374999999997</v>
      </c>
      <c r="V66" s="130"/>
      <c r="W66" s="55">
        <f t="shared" si="17"/>
        <v>5</v>
      </c>
      <c r="X66" s="136"/>
      <c r="Y66" s="137">
        <v>10</v>
      </c>
      <c r="Z66" s="137">
        <v>10</v>
      </c>
      <c r="AA66" s="61"/>
      <c r="AB66" s="55">
        <f t="shared" si="18"/>
        <v>2.5425</v>
      </c>
      <c r="AC66" s="136"/>
      <c r="AD66" s="137">
        <v>10.17</v>
      </c>
      <c r="AE66" s="136"/>
      <c r="AF66" s="55">
        <f t="shared" si="19"/>
        <v>10.5</v>
      </c>
      <c r="AG66" s="137">
        <v>6.5</v>
      </c>
      <c r="AH66" s="137">
        <v>12.5</v>
      </c>
      <c r="AI66" s="55">
        <f t="shared" si="20"/>
        <v>12.33</v>
      </c>
      <c r="AJ66" s="137">
        <v>12.33</v>
      </c>
      <c r="AK66" s="57">
        <f t="shared" si="21"/>
        <v>5.875</v>
      </c>
      <c r="AL66" s="130"/>
      <c r="AM66" s="59">
        <f t="shared" si="22"/>
        <v>6.0079687499999999</v>
      </c>
      <c r="AN66" s="60" t="str">
        <f t="shared" si="11"/>
        <v>Rattrapage</v>
      </c>
    </row>
    <row r="67" spans="1:40" ht="15.75">
      <c r="A67" s="130">
        <v>57</v>
      </c>
      <c r="B67" s="27" t="s">
        <v>166</v>
      </c>
      <c r="C67" s="27" t="s">
        <v>164</v>
      </c>
      <c r="D67" s="27" t="s">
        <v>167</v>
      </c>
      <c r="E67" s="31">
        <v>34620</v>
      </c>
      <c r="F67" s="27" t="s">
        <v>354</v>
      </c>
      <c r="G67" s="55">
        <f t="shared" si="12"/>
        <v>5.3125</v>
      </c>
      <c r="H67" s="136"/>
      <c r="I67" s="137">
        <v>10.5</v>
      </c>
      <c r="J67" s="136"/>
      <c r="K67" s="137">
        <v>10.75</v>
      </c>
      <c r="L67" s="55">
        <f t="shared" si="13"/>
        <v>10.625</v>
      </c>
      <c r="M67" s="137">
        <v>11</v>
      </c>
      <c r="N67" s="137">
        <v>10.5</v>
      </c>
      <c r="O67" s="137">
        <v>10</v>
      </c>
      <c r="P67" s="55">
        <f t="shared" si="14"/>
        <v>6.666666666666667</v>
      </c>
      <c r="Q67" s="136"/>
      <c r="R67" s="140">
        <v>10</v>
      </c>
      <c r="S67" s="55">
        <f t="shared" si="15"/>
        <v>12.75</v>
      </c>
      <c r="T67" s="137">
        <v>12.75</v>
      </c>
      <c r="U67" s="57">
        <f t="shared" si="16"/>
        <v>7.359375</v>
      </c>
      <c r="V67" s="130"/>
      <c r="W67" s="55">
        <f t="shared" si="17"/>
        <v>5.25</v>
      </c>
      <c r="X67" s="136"/>
      <c r="Y67" s="137">
        <v>10</v>
      </c>
      <c r="Z67" s="136"/>
      <c r="AA67" s="140">
        <v>11</v>
      </c>
      <c r="AB67" s="55">
        <f t="shared" si="18"/>
        <v>2.79</v>
      </c>
      <c r="AC67" s="136"/>
      <c r="AD67" s="137">
        <v>11.16</v>
      </c>
      <c r="AE67" s="136"/>
      <c r="AF67" s="55">
        <f t="shared" si="19"/>
        <v>7.333333333333333</v>
      </c>
      <c r="AG67" s="136"/>
      <c r="AH67" s="137">
        <v>11</v>
      </c>
      <c r="AI67" s="55">
        <f t="shared" si="20"/>
        <v>11</v>
      </c>
      <c r="AJ67" s="137">
        <v>11</v>
      </c>
      <c r="AK67" s="57">
        <f t="shared" si="21"/>
        <v>5.3849999999999998</v>
      </c>
      <c r="AL67" s="130"/>
      <c r="AM67" s="59">
        <f t="shared" si="22"/>
        <v>6.3721874999999999</v>
      </c>
      <c r="AN67" s="60" t="str">
        <f t="shared" si="11"/>
        <v>Rattrapage</v>
      </c>
    </row>
    <row r="68" spans="1:40" ht="15.75">
      <c r="A68" s="130">
        <v>58</v>
      </c>
      <c r="B68" s="27" t="s">
        <v>655</v>
      </c>
      <c r="C68" s="27" t="s">
        <v>656</v>
      </c>
      <c r="D68" s="27" t="s">
        <v>657</v>
      </c>
      <c r="E68" s="27" t="s">
        <v>658</v>
      </c>
      <c r="F68" s="27" t="s">
        <v>354</v>
      </c>
      <c r="G68" s="55">
        <f t="shared" si="12"/>
        <v>10.75</v>
      </c>
      <c r="H68" s="136">
        <v>11</v>
      </c>
      <c r="I68" s="137">
        <v>11</v>
      </c>
      <c r="J68" s="136">
        <v>10.5</v>
      </c>
      <c r="K68" s="137">
        <v>10.5</v>
      </c>
      <c r="L68" s="55">
        <f t="shared" si="13"/>
        <v>10</v>
      </c>
      <c r="M68" s="137">
        <v>10</v>
      </c>
      <c r="N68" s="137">
        <v>10</v>
      </c>
      <c r="O68" s="137">
        <v>10</v>
      </c>
      <c r="P68" s="55">
        <f t="shared" si="14"/>
        <v>11.333333333333334</v>
      </c>
      <c r="Q68" s="136">
        <v>10</v>
      </c>
      <c r="R68" s="136">
        <v>12</v>
      </c>
      <c r="S68" s="55">
        <f t="shared" si="15"/>
        <v>10</v>
      </c>
      <c r="T68" s="136">
        <v>10</v>
      </c>
      <c r="U68" s="57">
        <f t="shared" si="16"/>
        <v>10.625</v>
      </c>
      <c r="V68" s="130"/>
      <c r="W68" s="55">
        <f t="shared" si="17"/>
        <v>7.75</v>
      </c>
      <c r="X68" s="136">
        <v>3.5</v>
      </c>
      <c r="Y68" s="137">
        <v>11</v>
      </c>
      <c r="Z68" s="136">
        <v>5</v>
      </c>
      <c r="AA68" s="140">
        <v>11.5</v>
      </c>
      <c r="AB68" s="55">
        <f t="shared" si="18"/>
        <v>10.5</v>
      </c>
      <c r="AC68" s="137">
        <v>8.75</v>
      </c>
      <c r="AD68" s="137">
        <v>14.5</v>
      </c>
      <c r="AE68" s="137">
        <v>10</v>
      </c>
      <c r="AF68" s="55">
        <f t="shared" si="19"/>
        <v>3.3333333333333335</v>
      </c>
      <c r="AG68" s="137">
        <v>10</v>
      </c>
      <c r="AH68" s="136"/>
      <c r="AI68" s="55">
        <f t="shared" si="20"/>
        <v>11</v>
      </c>
      <c r="AJ68" s="137">
        <v>11</v>
      </c>
      <c r="AK68" s="57">
        <f t="shared" si="21"/>
        <v>7.8125</v>
      </c>
      <c r="AL68" s="130"/>
      <c r="AM68" s="59">
        <f t="shared" si="22"/>
        <v>9.21875</v>
      </c>
      <c r="AN68" s="60" t="str">
        <f t="shared" si="11"/>
        <v>Rattrapage</v>
      </c>
    </row>
    <row r="69" spans="1:40" ht="15.75">
      <c r="A69" s="130">
        <v>59</v>
      </c>
      <c r="B69" s="27" t="s">
        <v>659</v>
      </c>
      <c r="C69" s="27" t="s">
        <v>660</v>
      </c>
      <c r="D69" s="27" t="s">
        <v>311</v>
      </c>
      <c r="E69" s="27" t="s">
        <v>661</v>
      </c>
      <c r="F69" s="27" t="s">
        <v>354</v>
      </c>
      <c r="G69" s="55">
        <f t="shared" si="12"/>
        <v>10.25</v>
      </c>
      <c r="H69" s="137">
        <v>9</v>
      </c>
      <c r="I69" s="137">
        <v>10</v>
      </c>
      <c r="J69" s="137">
        <v>10.75</v>
      </c>
      <c r="K69" s="137">
        <v>11.25</v>
      </c>
      <c r="L69" s="55">
        <f t="shared" si="13"/>
        <v>10.25</v>
      </c>
      <c r="M69" s="137">
        <v>10</v>
      </c>
      <c r="N69" s="137">
        <v>10</v>
      </c>
      <c r="O69" s="137">
        <v>11</v>
      </c>
      <c r="P69" s="55">
        <f t="shared" si="14"/>
        <v>4</v>
      </c>
      <c r="Q69" s="137">
        <v>12</v>
      </c>
      <c r="R69" s="136"/>
      <c r="S69" s="55">
        <f t="shared" si="15"/>
        <v>10</v>
      </c>
      <c r="T69" s="137">
        <v>10</v>
      </c>
      <c r="U69" s="57">
        <f t="shared" si="16"/>
        <v>9.0625</v>
      </c>
      <c r="V69" s="130"/>
      <c r="W69" s="55">
        <f t="shared" si="17"/>
        <v>9.4375</v>
      </c>
      <c r="X69" s="137">
        <v>9.25</v>
      </c>
      <c r="Y69" s="137">
        <v>10.5</v>
      </c>
      <c r="Z69" s="137">
        <v>9.25</v>
      </c>
      <c r="AA69" s="140">
        <v>8.75</v>
      </c>
      <c r="AB69" s="55">
        <f t="shared" si="18"/>
        <v>12.5</v>
      </c>
      <c r="AC69" s="137">
        <v>12.5</v>
      </c>
      <c r="AD69" s="137">
        <v>15</v>
      </c>
      <c r="AE69" s="137">
        <v>10</v>
      </c>
      <c r="AF69" s="55">
        <f t="shared" si="19"/>
        <v>8.1666666666666661</v>
      </c>
      <c r="AG69" s="137">
        <v>2</v>
      </c>
      <c r="AH69" s="137">
        <v>11.25</v>
      </c>
      <c r="AI69" s="55">
        <f t="shared" si="20"/>
        <v>11</v>
      </c>
      <c r="AJ69" s="137">
        <v>11</v>
      </c>
      <c r="AK69" s="57">
        <f t="shared" si="21"/>
        <v>10.0625</v>
      </c>
      <c r="AL69" s="130"/>
      <c r="AM69" s="59">
        <f t="shared" si="22"/>
        <v>9.5625</v>
      </c>
      <c r="AN69" s="60" t="str">
        <f t="shared" si="11"/>
        <v>Rattrapage</v>
      </c>
    </row>
    <row r="70" spans="1:40" ht="15.75">
      <c r="A70" s="130">
        <v>60</v>
      </c>
      <c r="B70" s="27" t="s">
        <v>662</v>
      </c>
      <c r="C70" s="27" t="s">
        <v>663</v>
      </c>
      <c r="D70" s="27" t="s">
        <v>664</v>
      </c>
      <c r="E70" s="27" t="s">
        <v>665</v>
      </c>
      <c r="F70" s="27" t="s">
        <v>555</v>
      </c>
      <c r="G70" s="55">
        <f t="shared" si="12"/>
        <v>4.5</v>
      </c>
      <c r="H70" s="136">
        <v>3</v>
      </c>
      <c r="I70" s="136">
        <v>3</v>
      </c>
      <c r="J70" s="136">
        <v>1.5</v>
      </c>
      <c r="K70" s="137">
        <v>10.5</v>
      </c>
      <c r="L70" s="55">
        <f t="shared" si="13"/>
        <v>11.375</v>
      </c>
      <c r="M70" s="137">
        <v>10.5</v>
      </c>
      <c r="N70" s="137">
        <v>10.5</v>
      </c>
      <c r="O70" s="137">
        <v>14</v>
      </c>
      <c r="P70" s="55">
        <f t="shared" si="14"/>
        <v>8.8333333333333339</v>
      </c>
      <c r="Q70" s="136">
        <v>2.5</v>
      </c>
      <c r="R70" s="136">
        <v>12</v>
      </c>
      <c r="S70" s="55">
        <f t="shared" si="15"/>
        <v>16</v>
      </c>
      <c r="T70" s="137">
        <v>16</v>
      </c>
      <c r="U70" s="57">
        <f t="shared" si="16"/>
        <v>7.75</v>
      </c>
      <c r="V70" s="130"/>
      <c r="W70" s="55">
        <f t="shared" si="17"/>
        <v>7.9375</v>
      </c>
      <c r="X70" s="136"/>
      <c r="Y70" s="137">
        <v>10.75</v>
      </c>
      <c r="Z70" s="137">
        <v>10</v>
      </c>
      <c r="AA70" s="140">
        <v>11</v>
      </c>
      <c r="AB70" s="55">
        <f t="shared" si="18"/>
        <v>10.5</v>
      </c>
      <c r="AC70" s="137">
        <v>8.25</v>
      </c>
      <c r="AD70" s="137">
        <v>14.5</v>
      </c>
      <c r="AE70" s="137">
        <v>11</v>
      </c>
      <c r="AF70" s="55">
        <f t="shared" si="19"/>
        <v>6.833333333333333</v>
      </c>
      <c r="AG70" s="136"/>
      <c r="AH70" s="137">
        <v>10.25</v>
      </c>
      <c r="AI70" s="55">
        <f t="shared" si="20"/>
        <v>10</v>
      </c>
      <c r="AJ70" s="137">
        <v>10</v>
      </c>
      <c r="AK70" s="57">
        <f t="shared" si="21"/>
        <v>8.5</v>
      </c>
      <c r="AL70" s="130"/>
      <c r="AM70" s="59">
        <f t="shared" si="22"/>
        <v>8.125</v>
      </c>
      <c r="AN70" s="60" t="str">
        <f t="shared" si="11"/>
        <v>Rattrapage</v>
      </c>
    </row>
    <row r="71" spans="1:40" ht="15.75">
      <c r="A71" s="130">
        <v>61</v>
      </c>
      <c r="B71" s="27" t="s">
        <v>666</v>
      </c>
      <c r="C71" s="27" t="s">
        <v>667</v>
      </c>
      <c r="D71" s="27" t="s">
        <v>54</v>
      </c>
      <c r="E71" s="27" t="s">
        <v>668</v>
      </c>
      <c r="F71" s="27" t="s">
        <v>584</v>
      </c>
      <c r="G71" s="55">
        <f t="shared" si="12"/>
        <v>2.625</v>
      </c>
      <c r="H71" s="136"/>
      <c r="I71" s="136"/>
      <c r="J71" s="136"/>
      <c r="K71" s="137">
        <v>10.5</v>
      </c>
      <c r="L71" s="55">
        <f t="shared" si="13"/>
        <v>11.375</v>
      </c>
      <c r="M71" s="137">
        <v>12.25</v>
      </c>
      <c r="N71" s="137">
        <v>11</v>
      </c>
      <c r="O71" s="137">
        <v>10</v>
      </c>
      <c r="P71" s="55">
        <f t="shared" si="14"/>
        <v>3.8333333333333335</v>
      </c>
      <c r="Q71" s="137">
        <v>11.5</v>
      </c>
      <c r="R71" s="136"/>
      <c r="S71" s="55">
        <f t="shared" si="15"/>
        <v>16</v>
      </c>
      <c r="T71" s="137">
        <v>16</v>
      </c>
      <c r="U71" s="57">
        <f t="shared" si="16"/>
        <v>5.875</v>
      </c>
      <c r="V71" s="130"/>
      <c r="W71" s="55">
        <f t="shared" si="17"/>
        <v>10.375</v>
      </c>
      <c r="X71" s="137">
        <v>8.5</v>
      </c>
      <c r="Y71" s="137">
        <v>10.25</v>
      </c>
      <c r="Z71" s="137">
        <v>10.75</v>
      </c>
      <c r="AA71" s="140">
        <v>12</v>
      </c>
      <c r="AB71" s="55">
        <f t="shared" si="18"/>
        <v>10.625</v>
      </c>
      <c r="AC71" s="137">
        <v>8.75</v>
      </c>
      <c r="AD71" s="137">
        <v>14.5</v>
      </c>
      <c r="AE71" s="137">
        <v>10.5</v>
      </c>
      <c r="AF71" s="55">
        <f t="shared" si="19"/>
        <v>0</v>
      </c>
      <c r="AG71" s="136"/>
      <c r="AH71" s="136"/>
      <c r="AI71" s="55">
        <f t="shared" si="20"/>
        <v>13</v>
      </c>
      <c r="AJ71" s="137">
        <v>13</v>
      </c>
      <c r="AK71" s="57">
        <f t="shared" si="21"/>
        <v>8.65625</v>
      </c>
      <c r="AL71" s="130"/>
      <c r="AM71" s="59">
        <f t="shared" si="22"/>
        <v>7.265625</v>
      </c>
      <c r="AN71" s="60" t="str">
        <f t="shared" si="11"/>
        <v>Rattrapage</v>
      </c>
    </row>
    <row r="72" spans="1:40" ht="15.75">
      <c r="A72" s="130">
        <v>62</v>
      </c>
      <c r="B72" s="27" t="s">
        <v>172</v>
      </c>
      <c r="C72" s="27" t="s">
        <v>170</v>
      </c>
      <c r="D72" s="27" t="s">
        <v>173</v>
      </c>
      <c r="E72" s="27" t="s">
        <v>413</v>
      </c>
      <c r="F72" s="27" t="s">
        <v>352</v>
      </c>
      <c r="G72" s="55">
        <f t="shared" si="12"/>
        <v>5.5</v>
      </c>
      <c r="H72" s="136"/>
      <c r="I72" s="137">
        <v>11</v>
      </c>
      <c r="J72" s="137">
        <v>11</v>
      </c>
      <c r="K72" s="136"/>
      <c r="L72" s="55">
        <f t="shared" si="13"/>
        <v>2.5</v>
      </c>
      <c r="M72" s="136"/>
      <c r="N72" s="136"/>
      <c r="O72" s="137">
        <v>10</v>
      </c>
      <c r="P72" s="55">
        <f t="shared" si="14"/>
        <v>10.416666666666666</v>
      </c>
      <c r="Q72" s="137">
        <v>17.5</v>
      </c>
      <c r="R72" s="140">
        <v>6.875</v>
      </c>
      <c r="S72" s="55">
        <f t="shared" si="15"/>
        <v>14.5</v>
      </c>
      <c r="T72" s="137">
        <v>14.5</v>
      </c>
      <c r="U72" s="57">
        <f t="shared" si="16"/>
        <v>6.234375</v>
      </c>
      <c r="V72" s="130"/>
      <c r="W72" s="55">
        <f t="shared" si="17"/>
        <v>7.2487500000000002</v>
      </c>
      <c r="X72" s="136"/>
      <c r="Y72" s="136"/>
      <c r="Z72" s="137">
        <v>17.5</v>
      </c>
      <c r="AA72" s="140">
        <v>11.495000000000001</v>
      </c>
      <c r="AB72" s="55">
        <f t="shared" si="18"/>
        <v>7.5</v>
      </c>
      <c r="AC72" s="137">
        <v>10</v>
      </c>
      <c r="AD72" s="136"/>
      <c r="AE72" s="137">
        <v>10</v>
      </c>
      <c r="AF72" s="55">
        <f t="shared" si="19"/>
        <v>7.333333333333333</v>
      </c>
      <c r="AG72" s="136"/>
      <c r="AH72" s="137">
        <v>11</v>
      </c>
      <c r="AI72" s="55">
        <f t="shared" si="20"/>
        <v>13</v>
      </c>
      <c r="AJ72" s="137">
        <v>13</v>
      </c>
      <c r="AK72" s="57">
        <f t="shared" si="21"/>
        <v>7.6868750000000006</v>
      </c>
      <c r="AL72" s="130"/>
      <c r="AM72" s="59">
        <f t="shared" si="22"/>
        <v>6.9606250000000003</v>
      </c>
      <c r="AN72" s="60" t="str">
        <f t="shared" si="11"/>
        <v>Rattrapage</v>
      </c>
    </row>
    <row r="73" spans="1:40" ht="15.75">
      <c r="A73" s="130">
        <v>63</v>
      </c>
      <c r="B73" s="27" t="s">
        <v>174</v>
      </c>
      <c r="C73" s="27" t="s">
        <v>175</v>
      </c>
      <c r="D73" s="27" t="s">
        <v>176</v>
      </c>
      <c r="E73" s="27" t="s">
        <v>414</v>
      </c>
      <c r="F73" s="27" t="s">
        <v>359</v>
      </c>
      <c r="G73" s="55">
        <f t="shared" si="12"/>
        <v>7.5</v>
      </c>
      <c r="H73" s="137">
        <v>10</v>
      </c>
      <c r="I73" s="136"/>
      <c r="J73" s="137">
        <v>10</v>
      </c>
      <c r="K73" s="137">
        <v>10</v>
      </c>
      <c r="L73" s="55">
        <f t="shared" si="13"/>
        <v>9.125</v>
      </c>
      <c r="M73" s="137">
        <v>12</v>
      </c>
      <c r="N73" s="136"/>
      <c r="O73" s="137">
        <v>12.5</v>
      </c>
      <c r="P73" s="55">
        <f t="shared" si="14"/>
        <v>0</v>
      </c>
      <c r="Q73" s="136"/>
      <c r="R73" s="136"/>
      <c r="S73" s="55">
        <f t="shared" si="15"/>
        <v>12</v>
      </c>
      <c r="T73" s="137">
        <v>12</v>
      </c>
      <c r="U73" s="57">
        <f t="shared" si="16"/>
        <v>6.78125</v>
      </c>
      <c r="V73" s="130"/>
      <c r="W73" s="55">
        <f t="shared" si="17"/>
        <v>5.0824999999999996</v>
      </c>
      <c r="X73" s="137">
        <v>10.33</v>
      </c>
      <c r="Y73" s="137">
        <v>10</v>
      </c>
      <c r="Z73" s="136"/>
      <c r="AA73" s="61"/>
      <c r="AB73" s="55">
        <f t="shared" si="18"/>
        <v>8.625</v>
      </c>
      <c r="AC73" s="137">
        <v>11.5</v>
      </c>
      <c r="AD73" s="136"/>
      <c r="AE73" s="137">
        <v>11.5</v>
      </c>
      <c r="AF73" s="55">
        <f t="shared" si="19"/>
        <v>12.333333333333334</v>
      </c>
      <c r="AG73" s="137">
        <v>10</v>
      </c>
      <c r="AH73" s="137">
        <v>13.5</v>
      </c>
      <c r="AI73" s="55">
        <f t="shared" si="20"/>
        <v>14.33</v>
      </c>
      <c r="AJ73" s="137">
        <v>14.33</v>
      </c>
      <c r="AK73" s="57">
        <f t="shared" si="21"/>
        <v>7.9056249999999997</v>
      </c>
      <c r="AL73" s="130"/>
      <c r="AM73" s="59">
        <f t="shared" si="22"/>
        <v>7.3434375000000003</v>
      </c>
      <c r="AN73" s="60" t="str">
        <f t="shared" si="11"/>
        <v>Rattrapage</v>
      </c>
    </row>
    <row r="74" spans="1:40" ht="15.75">
      <c r="A74" s="130">
        <v>64</v>
      </c>
      <c r="B74" s="27" t="s">
        <v>669</v>
      </c>
      <c r="C74" s="27" t="s">
        <v>670</v>
      </c>
      <c r="D74" s="27" t="s">
        <v>671</v>
      </c>
      <c r="E74" s="27" t="s">
        <v>672</v>
      </c>
      <c r="F74" s="27" t="s">
        <v>393</v>
      </c>
      <c r="G74" s="55">
        <f t="shared" si="12"/>
        <v>5.5625</v>
      </c>
      <c r="H74" s="136"/>
      <c r="I74" s="137">
        <v>11</v>
      </c>
      <c r="J74" s="136">
        <v>1</v>
      </c>
      <c r="K74" s="137">
        <v>10.25</v>
      </c>
      <c r="L74" s="55">
        <f t="shared" si="13"/>
        <v>10.75</v>
      </c>
      <c r="M74" s="137">
        <v>11</v>
      </c>
      <c r="N74" s="137">
        <v>11</v>
      </c>
      <c r="O74" s="137">
        <v>10</v>
      </c>
      <c r="P74" s="55">
        <f t="shared" si="14"/>
        <v>0</v>
      </c>
      <c r="Q74" s="136"/>
      <c r="R74" s="136"/>
      <c r="S74" s="55">
        <f t="shared" si="15"/>
        <v>18.5</v>
      </c>
      <c r="T74" s="137">
        <v>18.5</v>
      </c>
      <c r="U74" s="57">
        <f t="shared" si="16"/>
        <v>6.625</v>
      </c>
      <c r="V74" s="130"/>
      <c r="W74" s="55">
        <f t="shared" si="17"/>
        <v>10.625</v>
      </c>
      <c r="X74" s="137">
        <v>9</v>
      </c>
      <c r="Y74" s="137">
        <v>10.75</v>
      </c>
      <c r="Z74" s="137">
        <v>11.25</v>
      </c>
      <c r="AA74" s="140">
        <v>11.5</v>
      </c>
      <c r="AB74" s="55">
        <f t="shared" si="18"/>
        <v>8.625</v>
      </c>
      <c r="AC74" s="137">
        <v>8</v>
      </c>
      <c r="AD74" s="137">
        <v>11.5</v>
      </c>
      <c r="AE74" s="137">
        <v>7</v>
      </c>
      <c r="AF74" s="55">
        <f t="shared" si="19"/>
        <v>10.166666666666666</v>
      </c>
      <c r="AG74" s="137">
        <v>4.5</v>
      </c>
      <c r="AH74" s="137">
        <v>13</v>
      </c>
      <c r="AI74" s="55">
        <f t="shared" si="20"/>
        <v>14</v>
      </c>
      <c r="AJ74" s="137">
        <v>14</v>
      </c>
      <c r="AK74" s="57">
        <f t="shared" si="21"/>
        <v>10.25</v>
      </c>
      <c r="AL74" s="130"/>
      <c r="AM74" s="59">
        <f t="shared" si="22"/>
        <v>8.4375</v>
      </c>
      <c r="AN74" s="60" t="str">
        <f t="shared" si="11"/>
        <v>Rattrapage</v>
      </c>
    </row>
    <row r="75" spans="1:40" ht="15.75">
      <c r="A75" s="130">
        <v>65</v>
      </c>
      <c r="B75" s="27" t="s">
        <v>177</v>
      </c>
      <c r="C75" s="27" t="s">
        <v>178</v>
      </c>
      <c r="D75" s="27" t="s">
        <v>179</v>
      </c>
      <c r="E75" s="27" t="s">
        <v>415</v>
      </c>
      <c r="F75" s="27" t="s">
        <v>354</v>
      </c>
      <c r="G75" s="55">
        <f t="shared" ref="G75:G106" si="23">(H75+I75+J75+K75)/4</f>
        <v>2.5</v>
      </c>
      <c r="H75" s="136"/>
      <c r="I75" s="136"/>
      <c r="J75" s="136"/>
      <c r="K75" s="137">
        <v>10</v>
      </c>
      <c r="L75" s="55">
        <f t="shared" ref="L75:L106" si="24">((M75*2)+N75+O75)/4</f>
        <v>5.9175000000000004</v>
      </c>
      <c r="M75" s="136"/>
      <c r="N75" s="137">
        <v>10.17</v>
      </c>
      <c r="O75" s="137">
        <v>13.5</v>
      </c>
      <c r="P75" s="55">
        <f t="shared" ref="P75:P106" si="25">(Q75+(R75*2))/3</f>
        <v>0</v>
      </c>
      <c r="Q75" s="136"/>
      <c r="R75" s="136"/>
      <c r="S75" s="55">
        <f t="shared" ref="S75:S106" si="26">T75</f>
        <v>13</v>
      </c>
      <c r="T75" s="137">
        <v>13</v>
      </c>
      <c r="U75" s="57">
        <f t="shared" ref="U75:U106" si="27">((G75*8)+(L75*4)+(P75*3)+(S75*1))/16</f>
        <v>3.5418750000000001</v>
      </c>
      <c r="V75" s="130"/>
      <c r="W75" s="55">
        <f t="shared" ref="W75:W106" si="28">(X75+Y75+Z75+AA75)/4</f>
        <v>3</v>
      </c>
      <c r="X75" s="136"/>
      <c r="Y75" s="137">
        <v>12</v>
      </c>
      <c r="Z75" s="136"/>
      <c r="AA75" s="61"/>
      <c r="AB75" s="55">
        <f t="shared" ref="AB75:AB106" si="29">((AC75*2)+AD75+AE75)/4</f>
        <v>10.5</v>
      </c>
      <c r="AC75" s="137">
        <v>11.5</v>
      </c>
      <c r="AD75" s="137">
        <v>7.5</v>
      </c>
      <c r="AE75" s="137">
        <v>11.5</v>
      </c>
      <c r="AF75" s="55">
        <f t="shared" ref="AF75:AF106" si="30">(AG75+(AH75*2))/3</f>
        <v>12.553333333333333</v>
      </c>
      <c r="AG75" s="137">
        <v>9.66</v>
      </c>
      <c r="AH75" s="137">
        <v>14</v>
      </c>
      <c r="AI75" s="55">
        <f t="shared" ref="AI75:AI106" si="31">AJ75</f>
        <v>12.75</v>
      </c>
      <c r="AJ75" s="137">
        <v>12.75</v>
      </c>
      <c r="AK75" s="57">
        <f t="shared" ref="AK75:AK106" si="32">((W75*8)+(AB75*4)+(AF75*3)+(AI75*1))/16</f>
        <v>7.2756249999999998</v>
      </c>
      <c r="AL75" s="130"/>
      <c r="AM75" s="59">
        <f t="shared" ref="AM75:AM106" si="33">(U75+AK75)/2</f>
        <v>5.4087499999999995</v>
      </c>
      <c r="AN75" s="60" t="str">
        <f t="shared" si="11"/>
        <v>Rattrapage</v>
      </c>
    </row>
    <row r="76" spans="1:40" ht="15.75">
      <c r="A76" s="130">
        <v>66</v>
      </c>
      <c r="B76" s="27" t="s">
        <v>673</v>
      </c>
      <c r="C76" s="27" t="s">
        <v>674</v>
      </c>
      <c r="D76" s="27" t="s">
        <v>97</v>
      </c>
      <c r="E76" s="27" t="s">
        <v>675</v>
      </c>
      <c r="F76" s="27" t="s">
        <v>555</v>
      </c>
      <c r="G76" s="55">
        <f t="shared" si="23"/>
        <v>6.375</v>
      </c>
      <c r="H76" s="136"/>
      <c r="I76" s="137">
        <v>11.5</v>
      </c>
      <c r="J76" s="136">
        <v>3</v>
      </c>
      <c r="K76" s="137">
        <v>11</v>
      </c>
      <c r="L76" s="55">
        <f t="shared" si="24"/>
        <v>11</v>
      </c>
      <c r="M76" s="137">
        <v>9.25</v>
      </c>
      <c r="N76" s="137">
        <v>11.5</v>
      </c>
      <c r="O76" s="137">
        <v>14</v>
      </c>
      <c r="P76" s="55">
        <f t="shared" si="25"/>
        <v>4.666666666666667</v>
      </c>
      <c r="Q76" s="137">
        <v>10</v>
      </c>
      <c r="R76" s="136">
        <v>2</v>
      </c>
      <c r="S76" s="55">
        <f t="shared" si="26"/>
        <v>14.5</v>
      </c>
      <c r="T76" s="137">
        <v>14.5</v>
      </c>
      <c r="U76" s="57">
        <f t="shared" si="27"/>
        <v>7.71875</v>
      </c>
      <c r="V76" s="130"/>
      <c r="W76" s="55">
        <f t="shared" si="28"/>
        <v>7.375</v>
      </c>
      <c r="X76" s="136">
        <v>3</v>
      </c>
      <c r="Y76" s="137">
        <v>10.25</v>
      </c>
      <c r="Z76" s="136">
        <v>5</v>
      </c>
      <c r="AA76" s="140">
        <v>11.25</v>
      </c>
      <c r="AB76" s="55">
        <f t="shared" si="29"/>
        <v>10.375</v>
      </c>
      <c r="AC76" s="137">
        <v>8.5</v>
      </c>
      <c r="AD76" s="137">
        <v>11.5</v>
      </c>
      <c r="AE76" s="137">
        <v>13</v>
      </c>
      <c r="AF76" s="55">
        <f t="shared" si="30"/>
        <v>3.3333333333333335</v>
      </c>
      <c r="AG76" s="136">
        <v>10</v>
      </c>
      <c r="AH76" s="136"/>
      <c r="AI76" s="55">
        <f t="shared" si="31"/>
        <v>14</v>
      </c>
      <c r="AJ76" s="137">
        <v>14</v>
      </c>
      <c r="AK76" s="57">
        <f t="shared" si="32"/>
        <v>7.78125</v>
      </c>
      <c r="AL76" s="130"/>
      <c r="AM76" s="59">
        <f t="shared" si="33"/>
        <v>7.75</v>
      </c>
      <c r="AN76" s="60" t="str">
        <f t="shared" ref="AN76:AN136" si="34">IF(AM76&gt;9.99,"Admis(e)","Rattrapage")</f>
        <v>Rattrapage</v>
      </c>
    </row>
    <row r="77" spans="1:40" ht="15.75">
      <c r="A77" s="130">
        <v>67</v>
      </c>
      <c r="B77" s="27" t="s">
        <v>676</v>
      </c>
      <c r="C77" s="27" t="s">
        <v>677</v>
      </c>
      <c r="D77" s="27" t="s">
        <v>230</v>
      </c>
      <c r="E77" s="27" t="s">
        <v>678</v>
      </c>
      <c r="F77" s="27" t="s">
        <v>393</v>
      </c>
      <c r="G77" s="55">
        <f t="shared" si="23"/>
        <v>2.875</v>
      </c>
      <c r="H77" s="136"/>
      <c r="I77" s="136"/>
      <c r="J77" s="136"/>
      <c r="K77" s="137">
        <v>11.5</v>
      </c>
      <c r="L77" s="55">
        <f t="shared" si="24"/>
        <v>11.125</v>
      </c>
      <c r="M77" s="137">
        <v>10</v>
      </c>
      <c r="N77" s="137">
        <v>11.5</v>
      </c>
      <c r="O77" s="137">
        <v>13</v>
      </c>
      <c r="P77" s="55">
        <f t="shared" si="25"/>
        <v>4</v>
      </c>
      <c r="Q77" s="137">
        <v>12</v>
      </c>
      <c r="R77" s="136"/>
      <c r="S77" s="55">
        <f t="shared" si="26"/>
        <v>14</v>
      </c>
      <c r="T77" s="137">
        <v>14</v>
      </c>
      <c r="U77" s="57">
        <f t="shared" si="27"/>
        <v>5.84375</v>
      </c>
      <c r="V77" s="130"/>
      <c r="W77" s="55">
        <f t="shared" si="28"/>
        <v>10.1875</v>
      </c>
      <c r="X77" s="137">
        <v>7.75</v>
      </c>
      <c r="Y77" s="137">
        <v>11.25</v>
      </c>
      <c r="Z77" s="137">
        <v>9.75</v>
      </c>
      <c r="AA77" s="140">
        <v>12</v>
      </c>
      <c r="AB77" s="55">
        <f t="shared" si="29"/>
        <v>2.625</v>
      </c>
      <c r="AC77" s="136"/>
      <c r="AD77" s="137">
        <v>10.5</v>
      </c>
      <c r="AE77" s="136"/>
      <c r="AF77" s="55">
        <f t="shared" si="30"/>
        <v>0</v>
      </c>
      <c r="AG77" s="136"/>
      <c r="AH77" s="136"/>
      <c r="AI77" s="55">
        <f t="shared" si="31"/>
        <v>15</v>
      </c>
      <c r="AJ77" s="137">
        <v>15</v>
      </c>
      <c r="AK77" s="57">
        <f t="shared" si="32"/>
        <v>6.6875</v>
      </c>
      <c r="AL77" s="130"/>
      <c r="AM77" s="59">
        <f t="shared" si="33"/>
        <v>6.265625</v>
      </c>
      <c r="AN77" s="60" t="str">
        <f t="shared" si="34"/>
        <v>Rattrapage</v>
      </c>
    </row>
    <row r="78" spans="1:40" ht="15.75">
      <c r="A78" s="130">
        <v>68</v>
      </c>
      <c r="B78" s="27" t="s">
        <v>180</v>
      </c>
      <c r="C78" s="27" t="s">
        <v>181</v>
      </c>
      <c r="D78" s="27" t="s">
        <v>182</v>
      </c>
      <c r="E78" s="27" t="s">
        <v>416</v>
      </c>
      <c r="F78" s="27" t="s">
        <v>417</v>
      </c>
      <c r="G78" s="55">
        <f t="shared" si="23"/>
        <v>6.3324999999999996</v>
      </c>
      <c r="H78" s="137">
        <v>15</v>
      </c>
      <c r="I78" s="136"/>
      <c r="J78" s="137">
        <v>10.33</v>
      </c>
      <c r="K78" s="136"/>
      <c r="L78" s="55">
        <f t="shared" si="24"/>
        <v>8.9600000000000009</v>
      </c>
      <c r="M78" s="137">
        <v>11.67</v>
      </c>
      <c r="N78" s="136"/>
      <c r="O78" s="137">
        <v>12.5</v>
      </c>
      <c r="P78" s="55">
        <f t="shared" si="25"/>
        <v>0</v>
      </c>
      <c r="Q78" s="136"/>
      <c r="R78" s="136"/>
      <c r="S78" s="55">
        <f t="shared" si="26"/>
        <v>10</v>
      </c>
      <c r="T78" s="137">
        <v>10</v>
      </c>
      <c r="U78" s="57">
        <f t="shared" si="27"/>
        <v>6.03125</v>
      </c>
      <c r="V78" s="130"/>
      <c r="W78" s="55">
        <f t="shared" si="28"/>
        <v>3</v>
      </c>
      <c r="X78" s="136"/>
      <c r="Y78" s="137">
        <v>12</v>
      </c>
      <c r="Z78" s="136"/>
      <c r="AA78" s="61"/>
      <c r="AB78" s="55">
        <f t="shared" si="29"/>
        <v>0</v>
      </c>
      <c r="AC78" s="136"/>
      <c r="AD78" s="136"/>
      <c r="AE78" s="136"/>
      <c r="AF78" s="55">
        <f t="shared" si="30"/>
        <v>8</v>
      </c>
      <c r="AG78" s="136"/>
      <c r="AH78" s="137">
        <v>12</v>
      </c>
      <c r="AI78" s="55">
        <f t="shared" si="31"/>
        <v>14.5</v>
      </c>
      <c r="AJ78" s="137">
        <v>14.5</v>
      </c>
      <c r="AK78" s="57">
        <f t="shared" si="32"/>
        <v>3.90625</v>
      </c>
      <c r="AL78" s="130"/>
      <c r="AM78" s="59">
        <f t="shared" si="33"/>
        <v>4.96875</v>
      </c>
      <c r="AN78" s="60" t="str">
        <f t="shared" si="34"/>
        <v>Rattrapage</v>
      </c>
    </row>
    <row r="79" spans="1:40" ht="15.75">
      <c r="A79" s="130">
        <v>69</v>
      </c>
      <c r="B79" s="27" t="s">
        <v>183</v>
      </c>
      <c r="C79" s="27" t="s">
        <v>184</v>
      </c>
      <c r="D79" s="27" t="s">
        <v>185</v>
      </c>
      <c r="E79" s="27" t="s">
        <v>418</v>
      </c>
      <c r="F79" s="27" t="s">
        <v>419</v>
      </c>
      <c r="G79" s="55">
        <f t="shared" si="23"/>
        <v>11.04</v>
      </c>
      <c r="H79" s="137">
        <v>10</v>
      </c>
      <c r="I79" s="137">
        <v>12.33</v>
      </c>
      <c r="J79" s="137">
        <v>10.83</v>
      </c>
      <c r="K79" s="137">
        <v>11</v>
      </c>
      <c r="L79" s="55">
        <f t="shared" si="24"/>
        <v>7.915</v>
      </c>
      <c r="M79" s="137">
        <v>10.83</v>
      </c>
      <c r="N79" s="137">
        <v>0</v>
      </c>
      <c r="O79" s="137">
        <v>10</v>
      </c>
      <c r="P79" s="55">
        <f t="shared" si="25"/>
        <v>8.4583333333333339</v>
      </c>
      <c r="Q79" s="137">
        <v>10.25</v>
      </c>
      <c r="R79" s="140">
        <v>7.5625</v>
      </c>
      <c r="S79" s="55">
        <f t="shared" si="26"/>
        <v>17.5</v>
      </c>
      <c r="T79" s="137">
        <v>17.5</v>
      </c>
      <c r="U79" s="57">
        <f t="shared" si="27"/>
        <v>10.178437499999999</v>
      </c>
      <c r="V79" s="130"/>
      <c r="W79" s="55">
        <f t="shared" si="28"/>
        <v>8.8949999999999996</v>
      </c>
      <c r="X79" s="137">
        <v>13</v>
      </c>
      <c r="Y79" s="136"/>
      <c r="Z79" s="137">
        <v>10.25</v>
      </c>
      <c r="AA79" s="140">
        <v>12.33</v>
      </c>
      <c r="AB79" s="55">
        <f t="shared" si="29"/>
        <v>7.5</v>
      </c>
      <c r="AC79" s="137">
        <v>10</v>
      </c>
      <c r="AD79" s="136"/>
      <c r="AE79" s="137">
        <v>10</v>
      </c>
      <c r="AF79" s="55">
        <f t="shared" si="30"/>
        <v>7.833333333333333</v>
      </c>
      <c r="AG79" s="136"/>
      <c r="AH79" s="137">
        <v>11.75</v>
      </c>
      <c r="AI79" s="55">
        <f t="shared" si="31"/>
        <v>14</v>
      </c>
      <c r="AJ79" s="137">
        <v>14</v>
      </c>
      <c r="AK79" s="57">
        <f t="shared" si="32"/>
        <v>8.6662499999999998</v>
      </c>
      <c r="AL79" s="130"/>
      <c r="AM79" s="59">
        <f t="shared" si="33"/>
        <v>9.4223437499999996</v>
      </c>
      <c r="AN79" s="60" t="str">
        <f t="shared" si="34"/>
        <v>Rattrapage</v>
      </c>
    </row>
    <row r="80" spans="1:40" ht="15.75">
      <c r="A80" s="130">
        <v>70</v>
      </c>
      <c r="B80" s="27" t="s">
        <v>186</v>
      </c>
      <c r="C80" s="27" t="s">
        <v>187</v>
      </c>
      <c r="D80" s="27" t="s">
        <v>188</v>
      </c>
      <c r="E80" s="27" t="s">
        <v>420</v>
      </c>
      <c r="F80" s="27" t="s">
        <v>354</v>
      </c>
      <c r="G80" s="55">
        <f t="shared" si="23"/>
        <v>7.9175000000000004</v>
      </c>
      <c r="H80" s="136"/>
      <c r="I80" s="137">
        <v>11.67</v>
      </c>
      <c r="J80" s="137">
        <v>10</v>
      </c>
      <c r="K80" s="137">
        <v>10</v>
      </c>
      <c r="L80" s="55">
        <f t="shared" si="24"/>
        <v>6.5</v>
      </c>
      <c r="M80" s="136"/>
      <c r="N80" s="137">
        <v>12.5</v>
      </c>
      <c r="O80" s="137">
        <v>13.5</v>
      </c>
      <c r="P80" s="55">
        <f t="shared" si="25"/>
        <v>0</v>
      </c>
      <c r="Q80" s="136"/>
      <c r="R80" s="136"/>
      <c r="S80" s="55">
        <f t="shared" si="26"/>
        <v>14.13</v>
      </c>
      <c r="T80" s="137">
        <v>14.13</v>
      </c>
      <c r="U80" s="57">
        <f t="shared" si="27"/>
        <v>6.4668749999999999</v>
      </c>
      <c r="V80" s="130"/>
      <c r="W80" s="55">
        <f t="shared" si="28"/>
        <v>2.5</v>
      </c>
      <c r="X80" s="136"/>
      <c r="Y80" s="137">
        <v>10</v>
      </c>
      <c r="Z80" s="136"/>
      <c r="AA80" s="61"/>
      <c r="AB80" s="55">
        <f t="shared" si="29"/>
        <v>7.5</v>
      </c>
      <c r="AC80" s="137">
        <v>10</v>
      </c>
      <c r="AD80" s="136"/>
      <c r="AE80" s="137">
        <v>10</v>
      </c>
      <c r="AF80" s="55">
        <f t="shared" si="30"/>
        <v>7</v>
      </c>
      <c r="AG80" s="136"/>
      <c r="AH80" s="137">
        <v>10.5</v>
      </c>
      <c r="AI80" s="55">
        <f t="shared" si="31"/>
        <v>13.25</v>
      </c>
      <c r="AJ80" s="137">
        <v>13.25</v>
      </c>
      <c r="AK80" s="57">
        <f t="shared" si="32"/>
        <v>5.265625</v>
      </c>
      <c r="AL80" s="130"/>
      <c r="AM80" s="59">
        <f t="shared" si="33"/>
        <v>5.86625</v>
      </c>
      <c r="AN80" s="60" t="str">
        <f t="shared" si="34"/>
        <v>Rattrapage</v>
      </c>
    </row>
    <row r="81" spans="1:40" ht="15.75">
      <c r="A81" s="130">
        <v>71</v>
      </c>
      <c r="B81" s="27" t="s">
        <v>189</v>
      </c>
      <c r="C81" s="27" t="s">
        <v>190</v>
      </c>
      <c r="D81" s="27" t="s">
        <v>42</v>
      </c>
      <c r="E81" s="31">
        <v>34156</v>
      </c>
      <c r="F81" s="27" t="s">
        <v>347</v>
      </c>
      <c r="G81" s="55">
        <f t="shared" si="23"/>
        <v>5.25</v>
      </c>
      <c r="H81" s="136"/>
      <c r="I81" s="136"/>
      <c r="J81" s="137">
        <v>11</v>
      </c>
      <c r="K81" s="137">
        <v>10</v>
      </c>
      <c r="L81" s="55">
        <f t="shared" si="24"/>
        <v>3</v>
      </c>
      <c r="M81" s="136"/>
      <c r="N81" s="137">
        <v>12</v>
      </c>
      <c r="O81" s="136"/>
      <c r="P81" s="55">
        <f t="shared" si="25"/>
        <v>0</v>
      </c>
      <c r="Q81" s="136"/>
      <c r="R81" s="136"/>
      <c r="S81" s="55">
        <f t="shared" si="26"/>
        <v>11</v>
      </c>
      <c r="T81" s="137">
        <v>11</v>
      </c>
      <c r="U81" s="57">
        <f t="shared" si="27"/>
        <v>4.0625</v>
      </c>
      <c r="V81" s="130"/>
      <c r="W81" s="55">
        <f t="shared" si="28"/>
        <v>10.375</v>
      </c>
      <c r="X81" s="137">
        <v>12.25</v>
      </c>
      <c r="Y81" s="137">
        <v>10.25</v>
      </c>
      <c r="Z81" s="137">
        <v>9.25</v>
      </c>
      <c r="AA81" s="140">
        <v>9.75</v>
      </c>
      <c r="AB81" s="55">
        <f t="shared" si="29"/>
        <v>7.625</v>
      </c>
      <c r="AC81" s="137">
        <v>10</v>
      </c>
      <c r="AD81" s="137">
        <v>0</v>
      </c>
      <c r="AE81" s="137">
        <v>10.5</v>
      </c>
      <c r="AF81" s="55">
        <f t="shared" si="30"/>
        <v>11.5</v>
      </c>
      <c r="AG81" s="137">
        <v>7</v>
      </c>
      <c r="AH81" s="137">
        <v>13.75</v>
      </c>
      <c r="AI81" s="55">
        <f t="shared" si="31"/>
        <v>14</v>
      </c>
      <c r="AJ81" s="137">
        <v>14</v>
      </c>
      <c r="AK81" s="57">
        <f t="shared" si="32"/>
        <v>10.125</v>
      </c>
      <c r="AL81" s="130"/>
      <c r="AM81" s="59">
        <f t="shared" si="33"/>
        <v>7.09375</v>
      </c>
      <c r="AN81" s="60" t="str">
        <f t="shared" si="34"/>
        <v>Rattrapage</v>
      </c>
    </row>
    <row r="82" spans="1:40" ht="15.75">
      <c r="A82" s="130">
        <v>72</v>
      </c>
      <c r="B82" s="27" t="s">
        <v>191</v>
      </c>
      <c r="C82" s="27" t="s">
        <v>192</v>
      </c>
      <c r="D82" s="27" t="s">
        <v>193</v>
      </c>
      <c r="E82" s="31">
        <v>33894</v>
      </c>
      <c r="F82" s="27" t="s">
        <v>354</v>
      </c>
      <c r="G82" s="55">
        <f t="shared" si="23"/>
        <v>5.125</v>
      </c>
      <c r="H82" s="136"/>
      <c r="I82" s="136"/>
      <c r="J82" s="137">
        <v>10</v>
      </c>
      <c r="K82" s="137">
        <v>10.5</v>
      </c>
      <c r="L82" s="55">
        <f t="shared" si="24"/>
        <v>10.25</v>
      </c>
      <c r="M82" s="137">
        <v>9.75</v>
      </c>
      <c r="N82" s="137">
        <v>8</v>
      </c>
      <c r="O82" s="137">
        <v>13.5</v>
      </c>
      <c r="P82" s="55">
        <f t="shared" si="25"/>
        <v>0</v>
      </c>
      <c r="Q82" s="136"/>
      <c r="R82" s="136"/>
      <c r="S82" s="55">
        <f t="shared" si="26"/>
        <v>12.63</v>
      </c>
      <c r="T82" s="137">
        <v>12.63</v>
      </c>
      <c r="U82" s="57">
        <f t="shared" si="27"/>
        <v>5.9143749999999997</v>
      </c>
      <c r="V82" s="130"/>
      <c r="W82" s="55">
        <f t="shared" si="28"/>
        <v>9.6875</v>
      </c>
      <c r="X82" s="137">
        <v>9.25</v>
      </c>
      <c r="Y82" s="137">
        <v>10</v>
      </c>
      <c r="Z82" s="137">
        <v>9</v>
      </c>
      <c r="AA82" s="140">
        <v>10.5</v>
      </c>
      <c r="AB82" s="55">
        <f t="shared" si="29"/>
        <v>10.75</v>
      </c>
      <c r="AC82" s="137">
        <v>10.5</v>
      </c>
      <c r="AD82" s="137">
        <v>12</v>
      </c>
      <c r="AE82" s="137">
        <v>10</v>
      </c>
      <c r="AF82" s="55">
        <f t="shared" si="30"/>
        <v>11.666666666666666</v>
      </c>
      <c r="AG82" s="137">
        <v>4</v>
      </c>
      <c r="AH82" s="137">
        <v>15.5</v>
      </c>
      <c r="AI82" s="55">
        <f t="shared" si="31"/>
        <v>10.5</v>
      </c>
      <c r="AJ82" s="137">
        <v>10.5</v>
      </c>
      <c r="AK82" s="57">
        <f t="shared" si="32"/>
        <v>10.375</v>
      </c>
      <c r="AL82" s="130"/>
      <c r="AM82" s="59">
        <f t="shared" si="33"/>
        <v>8.1446874999999999</v>
      </c>
      <c r="AN82" s="60" t="str">
        <f t="shared" si="34"/>
        <v>Rattrapage</v>
      </c>
    </row>
    <row r="83" spans="1:40" ht="15.75">
      <c r="A83" s="130">
        <v>73</v>
      </c>
      <c r="B83" s="27" t="s">
        <v>194</v>
      </c>
      <c r="C83" s="27" t="s">
        <v>195</v>
      </c>
      <c r="D83" s="27" t="s">
        <v>196</v>
      </c>
      <c r="E83" s="126" t="s">
        <v>421</v>
      </c>
      <c r="F83" s="27" t="s">
        <v>422</v>
      </c>
      <c r="G83" s="55">
        <f t="shared" si="23"/>
        <v>10.29</v>
      </c>
      <c r="H83" s="136">
        <v>7.5</v>
      </c>
      <c r="I83" s="137">
        <v>10.83</v>
      </c>
      <c r="J83" s="137">
        <v>12.83</v>
      </c>
      <c r="K83" s="137">
        <v>10</v>
      </c>
      <c r="L83" s="55">
        <f t="shared" si="24"/>
        <v>6.2925000000000004</v>
      </c>
      <c r="M83" s="136"/>
      <c r="N83" s="137">
        <v>11.67</v>
      </c>
      <c r="O83" s="137">
        <v>13.5</v>
      </c>
      <c r="P83" s="55">
        <f t="shared" si="25"/>
        <v>11.611666666666666</v>
      </c>
      <c r="Q83" s="137">
        <v>11.5</v>
      </c>
      <c r="R83" s="140">
        <v>11.6675</v>
      </c>
      <c r="S83" s="55">
        <f t="shared" si="26"/>
        <v>0</v>
      </c>
      <c r="T83" s="136"/>
      <c r="U83" s="57">
        <f t="shared" si="27"/>
        <v>8.8953124999999993</v>
      </c>
      <c r="V83" s="130"/>
      <c r="W83" s="55">
        <f t="shared" si="28"/>
        <v>7.75</v>
      </c>
      <c r="X83" s="136">
        <v>4</v>
      </c>
      <c r="Y83" s="137">
        <v>10</v>
      </c>
      <c r="Z83" s="137">
        <v>11.5</v>
      </c>
      <c r="AA83" s="61">
        <v>5.5</v>
      </c>
      <c r="AB83" s="55">
        <f t="shared" si="29"/>
        <v>5.2925000000000004</v>
      </c>
      <c r="AC83" s="136">
        <v>3</v>
      </c>
      <c r="AD83" s="137">
        <v>15.17</v>
      </c>
      <c r="AE83" s="136"/>
      <c r="AF83" s="55">
        <f t="shared" si="30"/>
        <v>11.833333333333334</v>
      </c>
      <c r="AG83" s="137">
        <v>7.5</v>
      </c>
      <c r="AH83" s="137">
        <v>14</v>
      </c>
      <c r="AI83" s="55">
        <f t="shared" si="31"/>
        <v>11.75</v>
      </c>
      <c r="AJ83" s="137">
        <v>11.75</v>
      </c>
      <c r="AK83" s="57">
        <f t="shared" si="32"/>
        <v>8.151250000000001</v>
      </c>
      <c r="AL83" s="130"/>
      <c r="AM83" s="59">
        <f t="shared" si="33"/>
        <v>8.5232812500000001</v>
      </c>
      <c r="AN83" s="60" t="str">
        <f t="shared" si="34"/>
        <v>Rattrapage</v>
      </c>
    </row>
    <row r="84" spans="1:40" ht="15.75">
      <c r="A84" s="130">
        <v>74</v>
      </c>
      <c r="B84" s="27" t="s">
        <v>679</v>
      </c>
      <c r="C84" s="27" t="s">
        <v>680</v>
      </c>
      <c r="D84" s="27" t="s">
        <v>681</v>
      </c>
      <c r="E84" s="27" t="s">
        <v>682</v>
      </c>
      <c r="F84" s="27" t="s">
        <v>354</v>
      </c>
      <c r="G84" s="55">
        <f t="shared" si="23"/>
        <v>6.8125</v>
      </c>
      <c r="H84" s="136">
        <v>6</v>
      </c>
      <c r="I84" s="137">
        <v>10</v>
      </c>
      <c r="J84" s="136">
        <v>1</v>
      </c>
      <c r="K84" s="137">
        <v>10.25</v>
      </c>
      <c r="L84" s="55">
        <f t="shared" si="24"/>
        <v>11.25</v>
      </c>
      <c r="M84" s="137">
        <v>10.5</v>
      </c>
      <c r="N84" s="137">
        <v>12</v>
      </c>
      <c r="O84" s="137">
        <v>12</v>
      </c>
      <c r="P84" s="55">
        <f t="shared" si="25"/>
        <v>11.166666666666666</v>
      </c>
      <c r="Q84" s="137">
        <v>11.5</v>
      </c>
      <c r="R84" s="136">
        <v>11</v>
      </c>
      <c r="S84" s="55">
        <f t="shared" si="26"/>
        <v>14.5</v>
      </c>
      <c r="T84" s="137">
        <v>14.5</v>
      </c>
      <c r="U84" s="57">
        <f t="shared" si="27"/>
        <v>9.21875</v>
      </c>
      <c r="V84" s="130"/>
      <c r="W84" s="55">
        <f t="shared" si="28"/>
        <v>10.5625</v>
      </c>
      <c r="X84" s="137">
        <v>6</v>
      </c>
      <c r="Y84" s="137">
        <v>16.5</v>
      </c>
      <c r="Z84" s="137">
        <v>8.5</v>
      </c>
      <c r="AA84" s="140">
        <v>11.25</v>
      </c>
      <c r="AB84" s="55">
        <f t="shared" si="29"/>
        <v>11.125</v>
      </c>
      <c r="AC84" s="137">
        <v>10</v>
      </c>
      <c r="AD84" s="137">
        <v>14.5</v>
      </c>
      <c r="AE84" s="137">
        <v>10</v>
      </c>
      <c r="AF84" s="55">
        <f t="shared" si="30"/>
        <v>8.3333333333333339</v>
      </c>
      <c r="AG84" s="137">
        <v>12</v>
      </c>
      <c r="AH84" s="137">
        <v>6.5</v>
      </c>
      <c r="AI84" s="55">
        <f t="shared" si="31"/>
        <v>14.5</v>
      </c>
      <c r="AJ84" s="137">
        <v>14.5</v>
      </c>
      <c r="AK84" s="57">
        <f t="shared" si="32"/>
        <v>10.53125</v>
      </c>
      <c r="AL84" s="130"/>
      <c r="AM84" s="59">
        <f t="shared" si="33"/>
        <v>9.875</v>
      </c>
      <c r="AN84" s="60" t="str">
        <f t="shared" si="34"/>
        <v>Rattrapage</v>
      </c>
    </row>
    <row r="85" spans="1:40" ht="15.75">
      <c r="A85" s="130">
        <v>75</v>
      </c>
      <c r="B85" s="27" t="s">
        <v>683</v>
      </c>
      <c r="C85" s="27" t="s">
        <v>684</v>
      </c>
      <c r="D85" s="27" t="s">
        <v>54</v>
      </c>
      <c r="E85" s="27" t="s">
        <v>685</v>
      </c>
      <c r="F85" s="27" t="s">
        <v>417</v>
      </c>
      <c r="G85" s="55">
        <f t="shared" si="23"/>
        <v>8.0625</v>
      </c>
      <c r="H85" s="136"/>
      <c r="I85" s="137">
        <v>11.25</v>
      </c>
      <c r="J85" s="137">
        <v>10</v>
      </c>
      <c r="K85" s="137">
        <v>11</v>
      </c>
      <c r="L85" s="55">
        <f t="shared" si="24"/>
        <v>10.125</v>
      </c>
      <c r="M85" s="137">
        <v>10.25</v>
      </c>
      <c r="N85" s="137">
        <v>10</v>
      </c>
      <c r="O85" s="137">
        <v>10</v>
      </c>
      <c r="P85" s="55">
        <f t="shared" si="25"/>
        <v>0</v>
      </c>
      <c r="Q85" s="136"/>
      <c r="R85" s="136"/>
      <c r="S85" s="55">
        <f t="shared" si="26"/>
        <v>17.5</v>
      </c>
      <c r="T85" s="137">
        <v>17.5</v>
      </c>
      <c r="U85" s="57">
        <f t="shared" si="27"/>
        <v>7.65625</v>
      </c>
      <c r="V85" s="130"/>
      <c r="W85" s="55">
        <f t="shared" si="28"/>
        <v>6.9375</v>
      </c>
      <c r="X85" s="136"/>
      <c r="Y85" s="137">
        <v>11</v>
      </c>
      <c r="Z85" s="136">
        <v>5</v>
      </c>
      <c r="AA85" s="140">
        <v>11.75</v>
      </c>
      <c r="AB85" s="55">
        <f t="shared" si="29"/>
        <v>0</v>
      </c>
      <c r="AC85" s="136"/>
      <c r="AD85" s="136"/>
      <c r="AE85" s="136"/>
      <c r="AF85" s="55">
        <f t="shared" si="30"/>
        <v>10</v>
      </c>
      <c r="AG85" s="137">
        <v>5.5</v>
      </c>
      <c r="AH85" s="137">
        <v>12.25</v>
      </c>
      <c r="AI85" s="55">
        <f t="shared" si="31"/>
        <v>11</v>
      </c>
      <c r="AJ85" s="137">
        <v>11</v>
      </c>
      <c r="AK85" s="57">
        <f t="shared" si="32"/>
        <v>6.03125</v>
      </c>
      <c r="AL85" s="130"/>
      <c r="AM85" s="59">
        <f t="shared" si="33"/>
        <v>6.84375</v>
      </c>
      <c r="AN85" s="60" t="str">
        <f t="shared" si="34"/>
        <v>Rattrapage</v>
      </c>
    </row>
    <row r="86" spans="1:40" ht="15.75">
      <c r="A86" s="130">
        <v>76</v>
      </c>
      <c r="B86" s="27" t="s">
        <v>203</v>
      </c>
      <c r="C86" s="27" t="s">
        <v>204</v>
      </c>
      <c r="D86" s="27" t="s">
        <v>205</v>
      </c>
      <c r="E86" s="126" t="s">
        <v>426</v>
      </c>
      <c r="F86" s="27" t="s">
        <v>427</v>
      </c>
      <c r="G86" s="55">
        <f t="shared" si="23"/>
        <v>9.7074999999999996</v>
      </c>
      <c r="H86" s="137">
        <v>12</v>
      </c>
      <c r="I86" s="137">
        <v>11.83</v>
      </c>
      <c r="J86" s="137">
        <v>10</v>
      </c>
      <c r="K86" s="137">
        <v>5</v>
      </c>
      <c r="L86" s="55">
        <f t="shared" si="24"/>
        <v>12.75</v>
      </c>
      <c r="M86" s="137">
        <v>14</v>
      </c>
      <c r="N86" s="137">
        <v>10</v>
      </c>
      <c r="O86" s="137">
        <v>13</v>
      </c>
      <c r="P86" s="55">
        <f t="shared" si="25"/>
        <v>7.041666666666667</v>
      </c>
      <c r="Q86" s="137">
        <v>3</v>
      </c>
      <c r="R86" s="140">
        <v>9.0625</v>
      </c>
      <c r="S86" s="55">
        <f t="shared" si="26"/>
        <v>10.5</v>
      </c>
      <c r="T86" s="137">
        <v>10.5</v>
      </c>
      <c r="U86" s="57">
        <f t="shared" si="27"/>
        <v>10.0178125</v>
      </c>
      <c r="V86" s="130"/>
      <c r="W86" s="55">
        <f t="shared" si="28"/>
        <v>2.5</v>
      </c>
      <c r="X86" s="136"/>
      <c r="Y86" s="137">
        <v>10</v>
      </c>
      <c r="Z86" s="136"/>
      <c r="AA86" s="61"/>
      <c r="AB86" s="55">
        <f t="shared" si="29"/>
        <v>2.5</v>
      </c>
      <c r="AC86" s="136"/>
      <c r="AD86" s="137">
        <v>10</v>
      </c>
      <c r="AE86" s="136"/>
      <c r="AF86" s="55">
        <f t="shared" si="30"/>
        <v>12</v>
      </c>
      <c r="AG86" s="137">
        <v>8</v>
      </c>
      <c r="AH86" s="137">
        <v>14</v>
      </c>
      <c r="AI86" s="55">
        <f t="shared" si="31"/>
        <v>14</v>
      </c>
      <c r="AJ86" s="137">
        <v>14</v>
      </c>
      <c r="AK86" s="57">
        <f t="shared" si="32"/>
        <v>5</v>
      </c>
      <c r="AL86" s="130"/>
      <c r="AM86" s="59">
        <f t="shared" si="33"/>
        <v>7.5089062499999999</v>
      </c>
      <c r="AN86" s="60" t="str">
        <f t="shared" si="34"/>
        <v>Rattrapage</v>
      </c>
    </row>
    <row r="87" spans="1:40" ht="15.75">
      <c r="A87" s="130">
        <v>77</v>
      </c>
      <c r="B87" s="27" t="s">
        <v>686</v>
      </c>
      <c r="C87" s="27" t="s">
        <v>687</v>
      </c>
      <c r="D87" s="27" t="s">
        <v>54</v>
      </c>
      <c r="E87" s="27" t="s">
        <v>688</v>
      </c>
      <c r="F87" s="27" t="s">
        <v>555</v>
      </c>
      <c r="G87" s="55">
        <f t="shared" si="23"/>
        <v>5.375</v>
      </c>
      <c r="H87" s="136"/>
      <c r="I87" s="137">
        <v>10.25</v>
      </c>
      <c r="J87" s="136"/>
      <c r="K87" s="137">
        <v>11.25</v>
      </c>
      <c r="L87" s="55">
        <f t="shared" si="24"/>
        <v>10.125</v>
      </c>
      <c r="M87" s="137">
        <v>9.25</v>
      </c>
      <c r="N87" s="137">
        <v>12</v>
      </c>
      <c r="O87" s="137">
        <v>10</v>
      </c>
      <c r="P87" s="55">
        <f t="shared" si="25"/>
        <v>0</v>
      </c>
      <c r="Q87" s="136"/>
      <c r="R87" s="136"/>
      <c r="S87" s="55">
        <f t="shared" si="26"/>
        <v>16</v>
      </c>
      <c r="T87" s="137">
        <v>16</v>
      </c>
      <c r="U87" s="57">
        <f t="shared" si="27"/>
        <v>6.21875</v>
      </c>
      <c r="V87" s="130"/>
      <c r="W87" s="55">
        <f t="shared" si="28"/>
        <v>6.25</v>
      </c>
      <c r="X87" s="136"/>
      <c r="Y87" s="137">
        <v>13</v>
      </c>
      <c r="Z87" s="136"/>
      <c r="AA87" s="140">
        <v>12</v>
      </c>
      <c r="AB87" s="55">
        <f t="shared" si="29"/>
        <v>5.25</v>
      </c>
      <c r="AC87" s="136">
        <v>5</v>
      </c>
      <c r="AD87" s="137">
        <v>11</v>
      </c>
      <c r="AE87" s="136"/>
      <c r="AF87" s="55">
        <f t="shared" si="30"/>
        <v>7</v>
      </c>
      <c r="AG87" s="136"/>
      <c r="AH87" s="137">
        <v>10.5</v>
      </c>
      <c r="AI87" s="55">
        <f t="shared" si="31"/>
        <v>13.5</v>
      </c>
      <c r="AJ87" s="137">
        <v>13.5</v>
      </c>
      <c r="AK87" s="57">
        <f t="shared" si="32"/>
        <v>6.59375</v>
      </c>
      <c r="AL87" s="130"/>
      <c r="AM87" s="59">
        <f t="shared" si="33"/>
        <v>6.40625</v>
      </c>
      <c r="AN87" s="60" t="str">
        <f t="shared" si="34"/>
        <v>Rattrapage</v>
      </c>
    </row>
    <row r="88" spans="1:40" ht="15.75">
      <c r="A88" s="130">
        <v>78</v>
      </c>
      <c r="B88" s="27" t="s">
        <v>689</v>
      </c>
      <c r="C88" s="27" t="s">
        <v>690</v>
      </c>
      <c r="D88" s="27" t="s">
        <v>691</v>
      </c>
      <c r="E88" s="27" t="s">
        <v>692</v>
      </c>
      <c r="F88" s="27" t="s">
        <v>693</v>
      </c>
      <c r="G88" s="55">
        <f t="shared" si="23"/>
        <v>10.375</v>
      </c>
      <c r="H88" s="136">
        <v>10</v>
      </c>
      <c r="I88" s="137">
        <v>11</v>
      </c>
      <c r="J88" s="136">
        <v>10</v>
      </c>
      <c r="K88" s="137">
        <v>10.5</v>
      </c>
      <c r="L88" s="55">
        <f t="shared" si="24"/>
        <v>10.125</v>
      </c>
      <c r="M88" s="137">
        <v>10.25</v>
      </c>
      <c r="N88" s="137">
        <v>10</v>
      </c>
      <c r="O88" s="137">
        <v>10</v>
      </c>
      <c r="P88" s="55">
        <f t="shared" si="25"/>
        <v>10</v>
      </c>
      <c r="Q88" s="136">
        <v>10</v>
      </c>
      <c r="R88" s="136">
        <v>10</v>
      </c>
      <c r="S88" s="55">
        <f t="shared" si="26"/>
        <v>10</v>
      </c>
      <c r="T88" s="137">
        <v>10</v>
      </c>
      <c r="U88" s="57">
        <f t="shared" si="27"/>
        <v>10.21875</v>
      </c>
      <c r="V88" s="130"/>
      <c r="W88" s="55">
        <f t="shared" si="28"/>
        <v>9.4375</v>
      </c>
      <c r="X88" s="137">
        <v>6.75</v>
      </c>
      <c r="Y88" s="137">
        <v>9</v>
      </c>
      <c r="Z88" s="137">
        <v>11.25</v>
      </c>
      <c r="AA88" s="140">
        <v>10.75</v>
      </c>
      <c r="AB88" s="55">
        <f t="shared" si="29"/>
        <v>11.875</v>
      </c>
      <c r="AC88" s="137">
        <v>9.75</v>
      </c>
      <c r="AD88" s="137">
        <v>12</v>
      </c>
      <c r="AE88" s="137">
        <v>16</v>
      </c>
      <c r="AF88" s="55">
        <f t="shared" si="30"/>
        <v>8</v>
      </c>
      <c r="AG88" s="137">
        <v>8</v>
      </c>
      <c r="AH88" s="137">
        <v>8</v>
      </c>
      <c r="AI88" s="55">
        <f t="shared" si="31"/>
        <v>13.75</v>
      </c>
      <c r="AJ88" s="137">
        <v>13.75</v>
      </c>
      <c r="AK88" s="57">
        <f t="shared" si="32"/>
        <v>10.046875</v>
      </c>
      <c r="AL88" s="130"/>
      <c r="AM88" s="59">
        <f t="shared" si="33"/>
        <v>10.1328125</v>
      </c>
      <c r="AN88" s="60" t="str">
        <f t="shared" si="34"/>
        <v>Admis(e)</v>
      </c>
    </row>
    <row r="89" spans="1:40" ht="15.75">
      <c r="A89" s="130">
        <v>79</v>
      </c>
      <c r="B89" s="27" t="s">
        <v>694</v>
      </c>
      <c r="C89" s="27" t="s">
        <v>695</v>
      </c>
      <c r="D89" s="27" t="s">
        <v>168</v>
      </c>
      <c r="E89" s="27" t="s">
        <v>696</v>
      </c>
      <c r="F89" s="27" t="s">
        <v>584</v>
      </c>
      <c r="G89" s="55">
        <f t="shared" si="23"/>
        <v>5.375</v>
      </c>
      <c r="H89" s="136"/>
      <c r="I89" s="137">
        <v>11.25</v>
      </c>
      <c r="J89" s="136"/>
      <c r="K89" s="137">
        <v>10.25</v>
      </c>
      <c r="L89" s="55">
        <f t="shared" si="24"/>
        <v>10.8125</v>
      </c>
      <c r="M89" s="137">
        <v>11</v>
      </c>
      <c r="N89" s="137">
        <v>11</v>
      </c>
      <c r="O89" s="137">
        <v>10.25</v>
      </c>
      <c r="P89" s="55">
        <f t="shared" si="25"/>
        <v>2.6666666666666665</v>
      </c>
      <c r="Q89" s="136"/>
      <c r="R89" s="136">
        <v>4</v>
      </c>
      <c r="S89" s="55">
        <f t="shared" si="26"/>
        <v>11.25</v>
      </c>
      <c r="T89" s="137">
        <v>11.25</v>
      </c>
      <c r="U89" s="57">
        <f t="shared" si="27"/>
        <v>6.59375</v>
      </c>
      <c r="V89" s="130"/>
      <c r="W89" s="55">
        <f t="shared" si="28"/>
        <v>8.1875</v>
      </c>
      <c r="X89" s="136"/>
      <c r="Y89" s="137">
        <v>10.25</v>
      </c>
      <c r="Z89" s="137">
        <v>10.25</v>
      </c>
      <c r="AA89" s="140">
        <v>12.25</v>
      </c>
      <c r="AB89" s="55">
        <f t="shared" si="29"/>
        <v>10.625</v>
      </c>
      <c r="AC89" s="137">
        <v>7.25</v>
      </c>
      <c r="AD89" s="137">
        <v>13</v>
      </c>
      <c r="AE89" s="137">
        <v>15</v>
      </c>
      <c r="AF89" s="55">
        <f t="shared" si="30"/>
        <v>3.3333333333333335</v>
      </c>
      <c r="AG89" s="136">
        <v>10</v>
      </c>
      <c r="AH89" s="136"/>
      <c r="AI89" s="55">
        <f t="shared" si="31"/>
        <v>12.75</v>
      </c>
      <c r="AJ89" s="137">
        <v>12.75</v>
      </c>
      <c r="AK89" s="57">
        <f t="shared" si="32"/>
        <v>8.171875</v>
      </c>
      <c r="AL89" s="130"/>
      <c r="AM89" s="59">
        <f t="shared" si="33"/>
        <v>7.3828125</v>
      </c>
      <c r="AN89" s="60" t="str">
        <f t="shared" si="34"/>
        <v>Rattrapage</v>
      </c>
    </row>
    <row r="90" spans="1:40" ht="15.75">
      <c r="A90" s="130">
        <v>80</v>
      </c>
      <c r="B90" s="27" t="s">
        <v>211</v>
      </c>
      <c r="C90" s="27" t="s">
        <v>212</v>
      </c>
      <c r="D90" s="27" t="s">
        <v>213</v>
      </c>
      <c r="E90" s="31">
        <v>33712</v>
      </c>
      <c r="F90" s="27" t="s">
        <v>347</v>
      </c>
      <c r="G90" s="55">
        <f t="shared" si="23"/>
        <v>2.5</v>
      </c>
      <c r="H90" s="136"/>
      <c r="I90" s="136"/>
      <c r="J90" s="136"/>
      <c r="K90" s="137">
        <v>10</v>
      </c>
      <c r="L90" s="55">
        <f t="shared" si="24"/>
        <v>11.4375</v>
      </c>
      <c r="M90" s="137">
        <v>11</v>
      </c>
      <c r="N90" s="137">
        <v>11</v>
      </c>
      <c r="O90" s="137">
        <v>12.75</v>
      </c>
      <c r="P90" s="55">
        <f t="shared" si="25"/>
        <v>0</v>
      </c>
      <c r="Q90" s="136"/>
      <c r="R90" s="136"/>
      <c r="S90" s="55">
        <f t="shared" si="26"/>
        <v>10</v>
      </c>
      <c r="T90" s="137">
        <v>10</v>
      </c>
      <c r="U90" s="57">
        <f t="shared" si="27"/>
        <v>4.734375</v>
      </c>
      <c r="V90" s="130"/>
      <c r="W90" s="55">
        <f t="shared" si="28"/>
        <v>9.3125</v>
      </c>
      <c r="X90" s="137">
        <v>8</v>
      </c>
      <c r="Y90" s="137">
        <v>11.75</v>
      </c>
      <c r="Z90" s="137">
        <v>10.5</v>
      </c>
      <c r="AA90" s="140">
        <v>7</v>
      </c>
      <c r="AB90" s="55">
        <f t="shared" si="29"/>
        <v>12</v>
      </c>
      <c r="AC90" s="137">
        <v>11</v>
      </c>
      <c r="AD90" s="137">
        <v>12</v>
      </c>
      <c r="AE90" s="137">
        <v>14</v>
      </c>
      <c r="AF90" s="55">
        <f t="shared" si="30"/>
        <v>8.6666666666666661</v>
      </c>
      <c r="AG90" s="137">
        <v>4</v>
      </c>
      <c r="AH90" s="137">
        <v>11</v>
      </c>
      <c r="AI90" s="55">
        <f t="shared" si="31"/>
        <v>15.25</v>
      </c>
      <c r="AJ90" s="137">
        <v>15.25</v>
      </c>
      <c r="AK90" s="57">
        <f t="shared" si="32"/>
        <v>10.234375</v>
      </c>
      <c r="AL90" s="130"/>
      <c r="AM90" s="59">
        <f t="shared" si="33"/>
        <v>7.484375</v>
      </c>
      <c r="AN90" s="60" t="str">
        <f t="shared" si="34"/>
        <v>Rattrapage</v>
      </c>
    </row>
    <row r="91" spans="1:40" ht="15.75">
      <c r="A91" s="130">
        <v>81</v>
      </c>
      <c r="B91" s="27" t="s">
        <v>214</v>
      </c>
      <c r="C91" s="27" t="s">
        <v>215</v>
      </c>
      <c r="D91" s="27" t="s">
        <v>216</v>
      </c>
      <c r="E91" s="31">
        <v>33815</v>
      </c>
      <c r="F91" s="27" t="s">
        <v>479</v>
      </c>
      <c r="G91" s="55">
        <f t="shared" si="23"/>
        <v>5.375</v>
      </c>
      <c r="H91" s="136">
        <v>1</v>
      </c>
      <c r="I91" s="137">
        <v>10</v>
      </c>
      <c r="J91" s="137">
        <v>10.5</v>
      </c>
      <c r="K91" s="136">
        <v>0</v>
      </c>
      <c r="L91" s="55">
        <f t="shared" si="24"/>
        <v>11.375</v>
      </c>
      <c r="M91" s="137">
        <v>10</v>
      </c>
      <c r="N91" s="137">
        <v>12</v>
      </c>
      <c r="O91" s="137">
        <v>13.5</v>
      </c>
      <c r="P91" s="55">
        <f t="shared" si="25"/>
        <v>11</v>
      </c>
      <c r="Q91" s="137">
        <v>12</v>
      </c>
      <c r="R91" s="140">
        <v>10.5</v>
      </c>
      <c r="S91" s="55">
        <f t="shared" si="26"/>
        <v>10.75</v>
      </c>
      <c r="T91" s="137">
        <v>10.75</v>
      </c>
      <c r="U91" s="57">
        <f t="shared" si="27"/>
        <v>8.265625</v>
      </c>
      <c r="V91" s="130"/>
      <c r="W91" s="55">
        <f t="shared" si="28"/>
        <v>10.17</v>
      </c>
      <c r="X91" s="137">
        <v>10.75</v>
      </c>
      <c r="Y91" s="137">
        <v>12.68</v>
      </c>
      <c r="Z91" s="137">
        <v>9.25</v>
      </c>
      <c r="AA91" s="140">
        <v>8</v>
      </c>
      <c r="AB91" s="55">
        <f t="shared" si="29"/>
        <v>10.5625</v>
      </c>
      <c r="AC91" s="137">
        <v>9.25</v>
      </c>
      <c r="AD91" s="137">
        <v>14</v>
      </c>
      <c r="AE91" s="137">
        <v>9.75</v>
      </c>
      <c r="AF91" s="55">
        <f t="shared" si="30"/>
        <v>11</v>
      </c>
      <c r="AG91" s="136">
        <v>10</v>
      </c>
      <c r="AH91" s="137">
        <v>11.5</v>
      </c>
      <c r="AI91" s="55">
        <f t="shared" si="31"/>
        <v>0</v>
      </c>
      <c r="AJ91" s="136"/>
      <c r="AK91" s="57">
        <f t="shared" si="32"/>
        <v>9.7881250000000009</v>
      </c>
      <c r="AL91" s="130"/>
      <c r="AM91" s="59">
        <f t="shared" si="33"/>
        <v>9.0268750000000004</v>
      </c>
      <c r="AN91" s="60" t="str">
        <f t="shared" si="34"/>
        <v>Rattrapage</v>
      </c>
    </row>
    <row r="92" spans="1:40" ht="15.75">
      <c r="A92" s="130">
        <v>82</v>
      </c>
      <c r="B92" s="27" t="s">
        <v>217</v>
      </c>
      <c r="C92" s="27" t="s">
        <v>218</v>
      </c>
      <c r="D92" s="27" t="s">
        <v>132</v>
      </c>
      <c r="E92" s="126" t="s">
        <v>430</v>
      </c>
      <c r="F92" s="27" t="s">
        <v>347</v>
      </c>
      <c r="G92" s="55">
        <f t="shared" si="23"/>
        <v>5.25</v>
      </c>
      <c r="H92" s="137">
        <v>11</v>
      </c>
      <c r="I92" s="136"/>
      <c r="J92" s="137">
        <v>10</v>
      </c>
      <c r="K92" s="136"/>
      <c r="L92" s="55">
        <f t="shared" si="24"/>
        <v>3.125</v>
      </c>
      <c r="M92" s="136"/>
      <c r="N92" s="136"/>
      <c r="O92" s="137">
        <v>12.5</v>
      </c>
      <c r="P92" s="55">
        <f t="shared" si="25"/>
        <v>3.3333333333333335</v>
      </c>
      <c r="Q92" s="137">
        <v>10</v>
      </c>
      <c r="R92" s="136"/>
      <c r="S92" s="55">
        <f t="shared" si="26"/>
        <v>12.5</v>
      </c>
      <c r="T92" s="137">
        <v>12.5</v>
      </c>
      <c r="U92" s="57">
        <f t="shared" si="27"/>
        <v>4.8125</v>
      </c>
      <c r="V92" s="130"/>
      <c r="W92" s="55">
        <f t="shared" si="28"/>
        <v>8.6037499999999998</v>
      </c>
      <c r="X92" s="137">
        <v>4.75</v>
      </c>
      <c r="Y92" s="137">
        <v>10</v>
      </c>
      <c r="Z92" s="137">
        <v>10</v>
      </c>
      <c r="AA92" s="140">
        <v>9.6649999999999991</v>
      </c>
      <c r="AB92" s="55">
        <f t="shared" si="29"/>
        <v>11.9375</v>
      </c>
      <c r="AC92" s="137">
        <v>11</v>
      </c>
      <c r="AD92" s="137">
        <v>14.75</v>
      </c>
      <c r="AE92" s="137">
        <v>11</v>
      </c>
      <c r="AF92" s="55">
        <f t="shared" si="30"/>
        <v>11</v>
      </c>
      <c r="AG92" s="137">
        <v>8</v>
      </c>
      <c r="AH92" s="137">
        <v>12.5</v>
      </c>
      <c r="AI92" s="55">
        <f t="shared" si="31"/>
        <v>10.5</v>
      </c>
      <c r="AJ92" s="137">
        <v>10.5</v>
      </c>
      <c r="AK92" s="57">
        <f t="shared" si="32"/>
        <v>10.004999999999999</v>
      </c>
      <c r="AL92" s="130"/>
      <c r="AM92" s="59">
        <f t="shared" si="33"/>
        <v>7.4087499999999995</v>
      </c>
      <c r="AN92" s="60" t="str">
        <f t="shared" si="34"/>
        <v>Rattrapage</v>
      </c>
    </row>
    <row r="93" spans="1:40" ht="15.75">
      <c r="A93" s="130">
        <v>83</v>
      </c>
      <c r="B93" s="27" t="s">
        <v>697</v>
      </c>
      <c r="C93" s="27" t="s">
        <v>698</v>
      </c>
      <c r="D93" s="27" t="s">
        <v>699</v>
      </c>
      <c r="E93" s="27" t="s">
        <v>700</v>
      </c>
      <c r="F93" s="27" t="s">
        <v>393</v>
      </c>
      <c r="G93" s="55">
        <f t="shared" si="23"/>
        <v>5.8125</v>
      </c>
      <c r="H93" s="136"/>
      <c r="I93" s="137">
        <v>11.5</v>
      </c>
      <c r="J93" s="136">
        <v>1.5</v>
      </c>
      <c r="K93" s="137">
        <v>10.25</v>
      </c>
      <c r="L93" s="55">
        <f t="shared" si="24"/>
        <v>10.5</v>
      </c>
      <c r="M93" s="137">
        <v>10.5</v>
      </c>
      <c r="N93" s="137">
        <v>11</v>
      </c>
      <c r="O93" s="137">
        <v>10</v>
      </c>
      <c r="P93" s="55">
        <f t="shared" si="25"/>
        <v>6.666666666666667</v>
      </c>
      <c r="Q93" s="136">
        <v>7</v>
      </c>
      <c r="R93" s="136">
        <v>6.5</v>
      </c>
      <c r="S93" s="55">
        <f t="shared" si="26"/>
        <v>19</v>
      </c>
      <c r="T93" s="137">
        <v>19</v>
      </c>
      <c r="U93" s="57">
        <f t="shared" si="27"/>
        <v>7.96875</v>
      </c>
      <c r="V93" s="130"/>
      <c r="W93" s="55">
        <f t="shared" si="28"/>
        <v>10.9375</v>
      </c>
      <c r="X93" s="137">
        <v>10</v>
      </c>
      <c r="Y93" s="137">
        <v>11.5</v>
      </c>
      <c r="Z93" s="137">
        <v>10.25</v>
      </c>
      <c r="AA93" s="140">
        <v>12</v>
      </c>
      <c r="AB93" s="55">
        <f t="shared" si="29"/>
        <v>10</v>
      </c>
      <c r="AC93" s="137">
        <v>11</v>
      </c>
      <c r="AD93" s="137">
        <v>11</v>
      </c>
      <c r="AE93" s="137">
        <v>7</v>
      </c>
      <c r="AF93" s="55">
        <f t="shared" si="30"/>
        <v>7.666666666666667</v>
      </c>
      <c r="AG93" s="137">
        <v>4</v>
      </c>
      <c r="AH93" s="137">
        <v>9.5</v>
      </c>
      <c r="AI93" s="55">
        <f t="shared" si="31"/>
        <v>10</v>
      </c>
      <c r="AJ93" s="137">
        <v>10</v>
      </c>
      <c r="AK93" s="57">
        <f t="shared" si="32"/>
        <v>10.03125</v>
      </c>
      <c r="AL93" s="130"/>
      <c r="AM93" s="59">
        <f t="shared" si="33"/>
        <v>9</v>
      </c>
      <c r="AN93" s="60" t="str">
        <f t="shared" si="34"/>
        <v>Rattrapage</v>
      </c>
    </row>
    <row r="94" spans="1:40" ht="15.75">
      <c r="A94" s="130">
        <v>84</v>
      </c>
      <c r="B94" s="27" t="s">
        <v>701</v>
      </c>
      <c r="C94" s="27" t="s">
        <v>702</v>
      </c>
      <c r="D94" s="27" t="s">
        <v>703</v>
      </c>
      <c r="E94" s="27" t="s">
        <v>704</v>
      </c>
      <c r="F94" s="27" t="s">
        <v>354</v>
      </c>
      <c r="G94" s="55">
        <f t="shared" si="23"/>
        <v>2.5625</v>
      </c>
      <c r="H94" s="136"/>
      <c r="I94" s="136"/>
      <c r="J94" s="136"/>
      <c r="K94" s="137">
        <v>10.25</v>
      </c>
      <c r="L94" s="55">
        <f t="shared" si="24"/>
        <v>8.75</v>
      </c>
      <c r="M94" s="137">
        <v>10</v>
      </c>
      <c r="N94" s="137">
        <v>15</v>
      </c>
      <c r="O94" s="136"/>
      <c r="P94" s="55">
        <f t="shared" si="25"/>
        <v>3.3333333333333335</v>
      </c>
      <c r="Q94" s="137">
        <v>10</v>
      </c>
      <c r="R94" s="136"/>
      <c r="S94" s="55">
        <f t="shared" si="26"/>
        <v>12.5</v>
      </c>
      <c r="T94" s="137">
        <v>12.5</v>
      </c>
      <c r="U94" s="57">
        <f t="shared" si="27"/>
        <v>4.875</v>
      </c>
      <c r="V94" s="130"/>
      <c r="W94" s="55">
        <f t="shared" si="28"/>
        <v>9.1325000000000003</v>
      </c>
      <c r="X94" s="136"/>
      <c r="Y94" s="137">
        <v>12.15</v>
      </c>
      <c r="Z94" s="137">
        <v>12.13</v>
      </c>
      <c r="AA94" s="140">
        <v>12.25</v>
      </c>
      <c r="AB94" s="55">
        <f t="shared" si="29"/>
        <v>4.125</v>
      </c>
      <c r="AC94" s="136"/>
      <c r="AD94" s="137">
        <v>16.5</v>
      </c>
      <c r="AE94" s="136"/>
      <c r="AF94" s="55">
        <f t="shared" si="30"/>
        <v>7.5</v>
      </c>
      <c r="AG94" s="136"/>
      <c r="AH94" s="137">
        <v>11.25</v>
      </c>
      <c r="AI94" s="55">
        <f t="shared" si="31"/>
        <v>15</v>
      </c>
      <c r="AJ94" s="137">
        <v>15</v>
      </c>
      <c r="AK94" s="57">
        <f t="shared" si="32"/>
        <v>7.9412500000000001</v>
      </c>
      <c r="AL94" s="130"/>
      <c r="AM94" s="59">
        <f t="shared" si="33"/>
        <v>6.4081250000000001</v>
      </c>
      <c r="AN94" s="60" t="str">
        <f t="shared" si="34"/>
        <v>Rattrapage</v>
      </c>
    </row>
    <row r="95" spans="1:40" ht="15.75">
      <c r="A95" s="130">
        <v>85</v>
      </c>
      <c r="B95" s="27" t="s">
        <v>705</v>
      </c>
      <c r="C95" s="27" t="s">
        <v>706</v>
      </c>
      <c r="D95" s="27" t="s">
        <v>558</v>
      </c>
      <c r="E95" s="27" t="s">
        <v>707</v>
      </c>
      <c r="F95" s="27" t="s">
        <v>393</v>
      </c>
      <c r="G95" s="55">
        <f t="shared" si="23"/>
        <v>5.5</v>
      </c>
      <c r="H95" s="136"/>
      <c r="I95" s="137">
        <v>10</v>
      </c>
      <c r="J95" s="137">
        <v>12</v>
      </c>
      <c r="K95" s="136"/>
      <c r="L95" s="55">
        <f t="shared" si="24"/>
        <v>10.625</v>
      </c>
      <c r="M95" s="137">
        <v>6.75</v>
      </c>
      <c r="N95" s="137">
        <v>14</v>
      </c>
      <c r="O95" s="137">
        <v>15</v>
      </c>
      <c r="P95" s="55">
        <f t="shared" si="25"/>
        <v>10.666666666666666</v>
      </c>
      <c r="Q95" s="137">
        <v>8.5</v>
      </c>
      <c r="R95" s="140">
        <v>11.75</v>
      </c>
      <c r="S95" s="55">
        <f t="shared" si="26"/>
        <v>14</v>
      </c>
      <c r="T95" s="137">
        <v>14</v>
      </c>
      <c r="U95" s="57">
        <f t="shared" si="27"/>
        <v>8.28125</v>
      </c>
      <c r="V95" s="130"/>
      <c r="W95" s="55">
        <f t="shared" si="28"/>
        <v>2.5625</v>
      </c>
      <c r="X95" s="137">
        <v>10.25</v>
      </c>
      <c r="Y95" s="136"/>
      <c r="Z95" s="136"/>
      <c r="AA95" s="61"/>
      <c r="AB95" s="55">
        <f t="shared" si="29"/>
        <v>10.875</v>
      </c>
      <c r="AC95" s="137">
        <v>10.25</v>
      </c>
      <c r="AD95" s="137">
        <v>13</v>
      </c>
      <c r="AE95" s="137">
        <v>10</v>
      </c>
      <c r="AF95" s="55">
        <f t="shared" si="30"/>
        <v>0</v>
      </c>
      <c r="AG95" s="136"/>
      <c r="AH95" s="136"/>
      <c r="AI95" s="55">
        <f t="shared" si="31"/>
        <v>13</v>
      </c>
      <c r="AJ95" s="137">
        <v>13</v>
      </c>
      <c r="AK95" s="57">
        <f t="shared" si="32"/>
        <v>4.8125</v>
      </c>
      <c r="AL95" s="130"/>
      <c r="AM95" s="59">
        <f t="shared" si="33"/>
        <v>6.546875</v>
      </c>
      <c r="AN95" s="60" t="str">
        <f t="shared" si="34"/>
        <v>Rattrapage</v>
      </c>
    </row>
    <row r="96" spans="1:40" ht="15.75">
      <c r="A96" s="130">
        <v>86</v>
      </c>
      <c r="B96" s="27" t="s">
        <v>708</v>
      </c>
      <c r="C96" s="27" t="s">
        <v>709</v>
      </c>
      <c r="D96" s="27" t="s">
        <v>710</v>
      </c>
      <c r="E96" s="27" t="s">
        <v>711</v>
      </c>
      <c r="F96" s="27" t="s">
        <v>393</v>
      </c>
      <c r="G96" s="55">
        <f t="shared" si="23"/>
        <v>2.625</v>
      </c>
      <c r="H96" s="136"/>
      <c r="I96" s="136"/>
      <c r="J96" s="137">
        <v>10.5</v>
      </c>
      <c r="K96" s="136"/>
      <c r="L96" s="55">
        <f t="shared" si="24"/>
        <v>5.5</v>
      </c>
      <c r="M96" s="136"/>
      <c r="N96" s="137">
        <v>10.5</v>
      </c>
      <c r="O96" s="137">
        <v>11.5</v>
      </c>
      <c r="P96" s="55">
        <f t="shared" si="25"/>
        <v>12</v>
      </c>
      <c r="Q96" s="137">
        <v>12</v>
      </c>
      <c r="R96" s="140">
        <v>12</v>
      </c>
      <c r="S96" s="55">
        <f t="shared" si="26"/>
        <v>14</v>
      </c>
      <c r="T96" s="137">
        <v>14</v>
      </c>
      <c r="U96" s="57">
        <f t="shared" si="27"/>
        <v>5.8125</v>
      </c>
      <c r="V96" s="130"/>
      <c r="W96" s="55">
        <f t="shared" si="28"/>
        <v>10.0625</v>
      </c>
      <c r="X96" s="137">
        <v>12</v>
      </c>
      <c r="Y96" s="137">
        <v>10.25</v>
      </c>
      <c r="Z96" s="137">
        <v>9.75</v>
      </c>
      <c r="AA96" s="140">
        <v>8.25</v>
      </c>
      <c r="AB96" s="55">
        <f t="shared" si="29"/>
        <v>10.75</v>
      </c>
      <c r="AC96" s="137">
        <v>9</v>
      </c>
      <c r="AD96" s="137">
        <v>13.5</v>
      </c>
      <c r="AE96" s="137">
        <v>11.5</v>
      </c>
      <c r="AF96" s="55">
        <f t="shared" si="30"/>
        <v>8.92</v>
      </c>
      <c r="AG96" s="137">
        <v>2.5</v>
      </c>
      <c r="AH96" s="137">
        <v>12.13</v>
      </c>
      <c r="AI96" s="55">
        <f t="shared" si="31"/>
        <v>17</v>
      </c>
      <c r="AJ96" s="137">
        <v>17</v>
      </c>
      <c r="AK96" s="57">
        <f t="shared" si="32"/>
        <v>10.453749999999999</v>
      </c>
      <c r="AL96" s="130"/>
      <c r="AM96" s="59">
        <f t="shared" si="33"/>
        <v>8.1331249999999997</v>
      </c>
      <c r="AN96" s="60" t="str">
        <f t="shared" si="34"/>
        <v>Rattrapage</v>
      </c>
    </row>
    <row r="97" spans="1:40" ht="15.75">
      <c r="A97" s="130">
        <v>87</v>
      </c>
      <c r="B97" s="27" t="s">
        <v>225</v>
      </c>
      <c r="C97" s="27" t="s">
        <v>226</v>
      </c>
      <c r="D97" s="27" t="s">
        <v>227</v>
      </c>
      <c r="E97" s="31">
        <v>34505</v>
      </c>
      <c r="F97" s="27" t="s">
        <v>354</v>
      </c>
      <c r="G97" s="55">
        <f t="shared" si="23"/>
        <v>9.3125</v>
      </c>
      <c r="H97" s="137">
        <v>8.75</v>
      </c>
      <c r="I97" s="137">
        <v>10.25</v>
      </c>
      <c r="J97" s="137">
        <v>8</v>
      </c>
      <c r="K97" s="137">
        <v>10.25</v>
      </c>
      <c r="L97" s="55">
        <f t="shared" si="24"/>
        <v>11</v>
      </c>
      <c r="M97" s="137">
        <v>11.25</v>
      </c>
      <c r="N97" s="137">
        <v>10</v>
      </c>
      <c r="O97" s="137">
        <v>11.5</v>
      </c>
      <c r="P97" s="55">
        <f t="shared" si="25"/>
        <v>11.833333333333334</v>
      </c>
      <c r="Q97" s="137">
        <v>14.5</v>
      </c>
      <c r="R97" s="140">
        <v>10.5</v>
      </c>
      <c r="S97" s="55">
        <f t="shared" si="26"/>
        <v>12.75</v>
      </c>
      <c r="T97" s="137">
        <v>12.75</v>
      </c>
      <c r="U97" s="57">
        <f t="shared" si="27"/>
        <v>10.421875</v>
      </c>
      <c r="V97" s="130"/>
      <c r="W97" s="55">
        <f t="shared" si="28"/>
        <v>2.6875</v>
      </c>
      <c r="X97" s="137">
        <v>10.75</v>
      </c>
      <c r="Y97" s="136"/>
      <c r="Z97" s="136"/>
      <c r="AA97" s="61"/>
      <c r="AB97" s="55">
        <f t="shared" si="29"/>
        <v>6.125</v>
      </c>
      <c r="AC97" s="136"/>
      <c r="AD97" s="137">
        <v>12.5</v>
      </c>
      <c r="AE97" s="137">
        <v>12</v>
      </c>
      <c r="AF97" s="55">
        <f t="shared" si="30"/>
        <v>8</v>
      </c>
      <c r="AG97" s="136"/>
      <c r="AH97" s="137">
        <v>12</v>
      </c>
      <c r="AI97" s="55">
        <f t="shared" si="31"/>
        <v>18</v>
      </c>
      <c r="AJ97" s="137">
        <v>18</v>
      </c>
      <c r="AK97" s="57">
        <f t="shared" si="32"/>
        <v>5.5</v>
      </c>
      <c r="AL97" s="130"/>
      <c r="AM97" s="59">
        <f t="shared" si="33"/>
        <v>7.9609375</v>
      </c>
      <c r="AN97" s="60" t="str">
        <f t="shared" si="34"/>
        <v>Rattrapage</v>
      </c>
    </row>
    <row r="98" spans="1:40" ht="15.75">
      <c r="A98" s="130">
        <v>88</v>
      </c>
      <c r="B98" s="27" t="s">
        <v>228</v>
      </c>
      <c r="C98" s="27" t="s">
        <v>229</v>
      </c>
      <c r="D98" s="27" t="s">
        <v>230</v>
      </c>
      <c r="E98" s="31">
        <v>33952</v>
      </c>
      <c r="F98" s="27" t="s">
        <v>393</v>
      </c>
      <c r="G98" s="55">
        <f t="shared" si="23"/>
        <v>5.125</v>
      </c>
      <c r="H98" s="136"/>
      <c r="I98" s="136"/>
      <c r="J98" s="137">
        <v>10</v>
      </c>
      <c r="K98" s="137">
        <v>10.5</v>
      </c>
      <c r="L98" s="55">
        <f t="shared" si="24"/>
        <v>2.5625</v>
      </c>
      <c r="M98" s="136"/>
      <c r="N98" s="136"/>
      <c r="O98" s="137">
        <v>10.25</v>
      </c>
      <c r="P98" s="55">
        <f t="shared" si="25"/>
        <v>4.166666666666667</v>
      </c>
      <c r="Q98" s="137">
        <v>12.5</v>
      </c>
      <c r="R98" s="136"/>
      <c r="S98" s="55">
        <f t="shared" si="26"/>
        <v>10</v>
      </c>
      <c r="T98" s="137">
        <v>10</v>
      </c>
      <c r="U98" s="57">
        <f t="shared" si="27"/>
        <v>4.609375</v>
      </c>
      <c r="V98" s="130"/>
      <c r="W98" s="55">
        <f t="shared" si="28"/>
        <v>5.25</v>
      </c>
      <c r="X98" s="137">
        <v>10.25</v>
      </c>
      <c r="Y98" s="137">
        <v>10.75</v>
      </c>
      <c r="Z98" s="136"/>
      <c r="AA98" s="61"/>
      <c r="AB98" s="55">
        <f t="shared" si="29"/>
        <v>11.5</v>
      </c>
      <c r="AC98" s="137">
        <v>8.25</v>
      </c>
      <c r="AD98" s="137">
        <v>14</v>
      </c>
      <c r="AE98" s="137">
        <v>15.5</v>
      </c>
      <c r="AF98" s="55">
        <f t="shared" si="30"/>
        <v>0</v>
      </c>
      <c r="AG98" s="136"/>
      <c r="AH98" s="136"/>
      <c r="AI98" s="55">
        <f t="shared" si="31"/>
        <v>15.5</v>
      </c>
      <c r="AJ98" s="137">
        <v>15.5</v>
      </c>
      <c r="AK98" s="57">
        <f t="shared" si="32"/>
        <v>6.46875</v>
      </c>
      <c r="AL98" s="130"/>
      <c r="AM98" s="59">
        <f t="shared" si="33"/>
        <v>5.5390625</v>
      </c>
      <c r="AN98" s="60" t="str">
        <f t="shared" si="34"/>
        <v>Rattrapage</v>
      </c>
    </row>
    <row r="99" spans="1:40" ht="15.75">
      <c r="A99" s="130">
        <v>89</v>
      </c>
      <c r="B99" s="27" t="s">
        <v>712</v>
      </c>
      <c r="C99" s="27" t="s">
        <v>713</v>
      </c>
      <c r="D99" s="27" t="s">
        <v>97</v>
      </c>
      <c r="E99" s="27" t="s">
        <v>714</v>
      </c>
      <c r="F99" s="27" t="s">
        <v>470</v>
      </c>
      <c r="G99" s="55">
        <f t="shared" si="23"/>
        <v>8</v>
      </c>
      <c r="H99" s="136"/>
      <c r="I99" s="136">
        <v>10</v>
      </c>
      <c r="J99" s="136">
        <v>12</v>
      </c>
      <c r="K99" s="137">
        <v>10</v>
      </c>
      <c r="L99" s="55">
        <f t="shared" si="24"/>
        <v>11.125</v>
      </c>
      <c r="M99" s="137">
        <v>8.5</v>
      </c>
      <c r="N99" s="137">
        <v>14</v>
      </c>
      <c r="O99" s="137">
        <v>13.5</v>
      </c>
      <c r="P99" s="55">
        <f t="shared" si="25"/>
        <v>10.333333333333334</v>
      </c>
      <c r="Q99" s="137">
        <v>9.5</v>
      </c>
      <c r="R99" s="140">
        <v>10.75</v>
      </c>
      <c r="S99" s="55">
        <f t="shared" si="26"/>
        <v>0</v>
      </c>
      <c r="T99" s="136"/>
      <c r="U99" s="57">
        <f t="shared" si="27"/>
        <v>8.71875</v>
      </c>
      <c r="V99" s="130"/>
      <c r="W99" s="55">
        <f t="shared" si="28"/>
        <v>7.8125</v>
      </c>
      <c r="X99" s="137">
        <v>10</v>
      </c>
      <c r="Y99" s="136">
        <v>10.5</v>
      </c>
      <c r="Z99" s="136"/>
      <c r="AA99" s="140">
        <v>10.75</v>
      </c>
      <c r="AB99" s="55">
        <f t="shared" si="29"/>
        <v>11.625</v>
      </c>
      <c r="AC99" s="137">
        <v>10</v>
      </c>
      <c r="AD99" s="137">
        <v>12.5</v>
      </c>
      <c r="AE99" s="137">
        <v>14</v>
      </c>
      <c r="AF99" s="55">
        <f t="shared" si="30"/>
        <v>8</v>
      </c>
      <c r="AG99" s="136"/>
      <c r="AH99" s="137">
        <v>12</v>
      </c>
      <c r="AI99" s="55">
        <f t="shared" si="31"/>
        <v>15</v>
      </c>
      <c r="AJ99" s="137">
        <v>15</v>
      </c>
      <c r="AK99" s="57">
        <f t="shared" si="32"/>
        <v>9.25</v>
      </c>
      <c r="AL99" s="130"/>
      <c r="AM99" s="59">
        <f t="shared" si="33"/>
        <v>8.984375</v>
      </c>
      <c r="AN99" s="60" t="str">
        <f t="shared" si="34"/>
        <v>Rattrapage</v>
      </c>
    </row>
    <row r="100" spans="1:40" ht="15.75">
      <c r="A100" s="130">
        <v>90</v>
      </c>
      <c r="B100" s="27" t="s">
        <v>231</v>
      </c>
      <c r="C100" s="27" t="s">
        <v>232</v>
      </c>
      <c r="D100" s="27" t="s">
        <v>83</v>
      </c>
      <c r="E100" s="128" t="s">
        <v>434</v>
      </c>
      <c r="F100" s="27" t="s">
        <v>354</v>
      </c>
      <c r="G100" s="55">
        <f t="shared" si="23"/>
        <v>5.4574999999999996</v>
      </c>
      <c r="H100" s="136"/>
      <c r="I100" s="137">
        <v>11.33</v>
      </c>
      <c r="J100" s="136"/>
      <c r="K100" s="137">
        <v>10.5</v>
      </c>
      <c r="L100" s="55">
        <f t="shared" si="24"/>
        <v>7.1675000000000004</v>
      </c>
      <c r="M100" s="136"/>
      <c r="N100" s="137">
        <v>15.17</v>
      </c>
      <c r="O100" s="137">
        <v>13.5</v>
      </c>
      <c r="P100" s="55">
        <f t="shared" si="25"/>
        <v>7.2783333333333333</v>
      </c>
      <c r="Q100" s="136"/>
      <c r="R100" s="140">
        <v>10.9175</v>
      </c>
      <c r="S100" s="55">
        <f t="shared" si="26"/>
        <v>12</v>
      </c>
      <c r="T100" s="137">
        <v>12</v>
      </c>
      <c r="U100" s="57">
        <f t="shared" si="27"/>
        <v>6.6353124999999995</v>
      </c>
      <c r="V100" s="130"/>
      <c r="W100" s="55">
        <f t="shared" si="28"/>
        <v>9.1449999999999996</v>
      </c>
      <c r="X100" s="137">
        <v>7</v>
      </c>
      <c r="Y100" s="137">
        <v>10</v>
      </c>
      <c r="Z100" s="137">
        <v>9.5</v>
      </c>
      <c r="AA100" s="140">
        <v>10.08</v>
      </c>
      <c r="AB100" s="55">
        <f t="shared" si="29"/>
        <v>10.414999999999999</v>
      </c>
      <c r="AC100" s="137">
        <v>10</v>
      </c>
      <c r="AD100" s="137">
        <v>11</v>
      </c>
      <c r="AE100" s="137">
        <v>10.66</v>
      </c>
      <c r="AF100" s="55">
        <f t="shared" si="30"/>
        <v>11</v>
      </c>
      <c r="AG100" s="137">
        <v>10</v>
      </c>
      <c r="AH100" s="137">
        <v>11.5</v>
      </c>
      <c r="AI100" s="55">
        <f t="shared" si="31"/>
        <v>12.25</v>
      </c>
      <c r="AJ100" s="137">
        <v>12.25</v>
      </c>
      <c r="AK100" s="57">
        <f t="shared" si="32"/>
        <v>10.004375</v>
      </c>
      <c r="AL100" s="130"/>
      <c r="AM100" s="59">
        <f t="shared" si="33"/>
        <v>8.3198437500000004</v>
      </c>
      <c r="AN100" s="60" t="str">
        <f t="shared" si="34"/>
        <v>Rattrapage</v>
      </c>
    </row>
    <row r="101" spans="1:40" ht="15.75">
      <c r="A101" s="130">
        <v>91</v>
      </c>
      <c r="B101" s="27" t="s">
        <v>715</v>
      </c>
      <c r="C101" s="27" t="s">
        <v>232</v>
      </c>
      <c r="D101" s="27" t="s">
        <v>311</v>
      </c>
      <c r="E101" s="27" t="s">
        <v>716</v>
      </c>
      <c r="F101" s="27" t="s">
        <v>470</v>
      </c>
      <c r="G101" s="55">
        <f t="shared" si="23"/>
        <v>8.9375</v>
      </c>
      <c r="H101" s="136">
        <v>9</v>
      </c>
      <c r="I101" s="137">
        <v>10.25</v>
      </c>
      <c r="J101" s="137">
        <v>10.5</v>
      </c>
      <c r="K101" s="136">
        <v>6</v>
      </c>
      <c r="L101" s="55">
        <f t="shared" si="24"/>
        <v>5.25</v>
      </c>
      <c r="M101" s="136"/>
      <c r="N101" s="137">
        <v>10.5</v>
      </c>
      <c r="O101" s="137">
        <v>10.5</v>
      </c>
      <c r="P101" s="55">
        <f t="shared" si="25"/>
        <v>8.6666666666666661</v>
      </c>
      <c r="Q101" s="136">
        <v>4.5</v>
      </c>
      <c r="R101" s="140">
        <v>10.75</v>
      </c>
      <c r="S101" s="55">
        <f t="shared" si="26"/>
        <v>10</v>
      </c>
      <c r="T101" s="137">
        <v>10</v>
      </c>
      <c r="U101" s="57">
        <f t="shared" si="27"/>
        <v>8.03125</v>
      </c>
      <c r="V101" s="130"/>
      <c r="W101" s="55">
        <f t="shared" si="28"/>
        <v>5.0625</v>
      </c>
      <c r="X101" s="136"/>
      <c r="Y101" s="136"/>
      <c r="Z101" s="137">
        <v>10</v>
      </c>
      <c r="AA101" s="140">
        <v>10.25</v>
      </c>
      <c r="AB101" s="55">
        <f t="shared" si="29"/>
        <v>11.375</v>
      </c>
      <c r="AC101" s="137">
        <v>11</v>
      </c>
      <c r="AD101" s="137">
        <v>13.5</v>
      </c>
      <c r="AE101" s="137">
        <v>10</v>
      </c>
      <c r="AF101" s="55">
        <f t="shared" si="30"/>
        <v>8</v>
      </c>
      <c r="AG101" s="136"/>
      <c r="AH101" s="137">
        <v>12</v>
      </c>
      <c r="AI101" s="55">
        <f t="shared" si="31"/>
        <v>13.5</v>
      </c>
      <c r="AJ101" s="137">
        <v>13.5</v>
      </c>
      <c r="AK101" s="57">
        <f t="shared" si="32"/>
        <v>7.71875</v>
      </c>
      <c r="AL101" s="130"/>
      <c r="AM101" s="59">
        <f t="shared" si="33"/>
        <v>7.875</v>
      </c>
      <c r="AN101" s="60" t="str">
        <f t="shared" si="34"/>
        <v>Rattrapage</v>
      </c>
    </row>
    <row r="102" spans="1:40" ht="15.75">
      <c r="A102" s="130">
        <v>92</v>
      </c>
      <c r="B102" s="27" t="s">
        <v>238</v>
      </c>
      <c r="C102" s="27" t="s">
        <v>239</v>
      </c>
      <c r="D102" s="27" t="s">
        <v>240</v>
      </c>
      <c r="E102" s="31">
        <v>34264</v>
      </c>
      <c r="F102" s="27" t="s">
        <v>389</v>
      </c>
      <c r="G102" s="55">
        <f t="shared" si="23"/>
        <v>9.8450000000000006</v>
      </c>
      <c r="H102" s="137">
        <v>10.5</v>
      </c>
      <c r="I102" s="137">
        <v>10</v>
      </c>
      <c r="J102" s="137">
        <v>10.75</v>
      </c>
      <c r="K102" s="137">
        <v>8.1300000000000008</v>
      </c>
      <c r="L102" s="55">
        <f t="shared" si="24"/>
        <v>10.875</v>
      </c>
      <c r="M102" s="137">
        <v>9.75</v>
      </c>
      <c r="N102" s="137">
        <v>11</v>
      </c>
      <c r="O102" s="137">
        <v>13</v>
      </c>
      <c r="P102" s="55">
        <f t="shared" si="25"/>
        <v>11.166666666666666</v>
      </c>
      <c r="Q102" s="137">
        <v>11.5</v>
      </c>
      <c r="R102" s="140">
        <v>11</v>
      </c>
      <c r="S102" s="55">
        <f t="shared" si="26"/>
        <v>11.75</v>
      </c>
      <c r="T102" s="137">
        <v>11.75</v>
      </c>
      <c r="U102" s="57">
        <f t="shared" si="27"/>
        <v>10.469374999999999</v>
      </c>
      <c r="V102" s="130"/>
      <c r="W102" s="55">
        <f t="shared" si="28"/>
        <v>5.5625</v>
      </c>
      <c r="X102" s="137">
        <v>12.25</v>
      </c>
      <c r="Y102" s="137">
        <v>10</v>
      </c>
      <c r="Z102" s="136"/>
      <c r="AA102" s="61"/>
      <c r="AB102" s="55">
        <f t="shared" si="29"/>
        <v>11</v>
      </c>
      <c r="AC102" s="137">
        <v>7.25</v>
      </c>
      <c r="AD102" s="137">
        <v>13.5</v>
      </c>
      <c r="AE102" s="137">
        <v>16</v>
      </c>
      <c r="AF102" s="55">
        <f t="shared" si="30"/>
        <v>6.833333333333333</v>
      </c>
      <c r="AG102" s="136"/>
      <c r="AH102" s="137">
        <v>10.25</v>
      </c>
      <c r="AI102" s="55">
        <f t="shared" si="31"/>
        <v>13</v>
      </c>
      <c r="AJ102" s="137">
        <v>13</v>
      </c>
      <c r="AK102" s="57">
        <f t="shared" si="32"/>
        <v>7.625</v>
      </c>
      <c r="AL102" s="130"/>
      <c r="AM102" s="59">
        <f t="shared" si="33"/>
        <v>9.0471874999999997</v>
      </c>
      <c r="AN102" s="60" t="str">
        <f t="shared" si="34"/>
        <v>Rattrapage</v>
      </c>
    </row>
    <row r="103" spans="1:40" ht="15.75">
      <c r="A103" s="130">
        <v>93</v>
      </c>
      <c r="B103" s="27" t="s">
        <v>243</v>
      </c>
      <c r="C103" s="27" t="s">
        <v>244</v>
      </c>
      <c r="D103" s="27" t="s">
        <v>245</v>
      </c>
      <c r="E103" s="31">
        <v>34729</v>
      </c>
      <c r="F103" s="27" t="s">
        <v>419</v>
      </c>
      <c r="G103" s="55">
        <f t="shared" si="23"/>
        <v>8.875</v>
      </c>
      <c r="H103" s="137">
        <v>8</v>
      </c>
      <c r="I103" s="137">
        <v>13.5</v>
      </c>
      <c r="J103" s="137">
        <v>3</v>
      </c>
      <c r="K103" s="137">
        <v>11</v>
      </c>
      <c r="L103" s="55">
        <f t="shared" si="24"/>
        <v>13</v>
      </c>
      <c r="M103" s="137">
        <v>11.75</v>
      </c>
      <c r="N103" s="137">
        <v>15.5</v>
      </c>
      <c r="O103" s="137">
        <v>13</v>
      </c>
      <c r="P103" s="55">
        <f t="shared" si="25"/>
        <v>8</v>
      </c>
      <c r="Q103" s="137">
        <v>5</v>
      </c>
      <c r="R103" s="140">
        <v>9.5</v>
      </c>
      <c r="S103" s="55">
        <f t="shared" si="26"/>
        <v>13.75</v>
      </c>
      <c r="T103" s="137">
        <v>13.75</v>
      </c>
      <c r="U103" s="57">
        <f t="shared" si="27"/>
        <v>10.046875</v>
      </c>
      <c r="V103" s="130"/>
      <c r="W103" s="55">
        <f t="shared" si="28"/>
        <v>8.125</v>
      </c>
      <c r="X103" s="137">
        <v>11</v>
      </c>
      <c r="Y103" s="137">
        <v>10</v>
      </c>
      <c r="Z103" s="136"/>
      <c r="AA103" s="61">
        <v>11.5</v>
      </c>
      <c r="AB103" s="55">
        <f t="shared" si="29"/>
        <v>10.625</v>
      </c>
      <c r="AC103" s="137">
        <v>9.5</v>
      </c>
      <c r="AD103" s="137">
        <v>13.5</v>
      </c>
      <c r="AE103" s="137">
        <v>10</v>
      </c>
      <c r="AF103" s="55">
        <f t="shared" si="30"/>
        <v>10.333333333333334</v>
      </c>
      <c r="AG103" s="137">
        <v>6</v>
      </c>
      <c r="AH103" s="137">
        <v>12.5</v>
      </c>
      <c r="AI103" s="55">
        <f t="shared" si="31"/>
        <v>13.75</v>
      </c>
      <c r="AJ103" s="137">
        <v>13.75</v>
      </c>
      <c r="AK103" s="57">
        <f t="shared" si="32"/>
        <v>9.515625</v>
      </c>
      <c r="AL103" s="130"/>
      <c r="AM103" s="59">
        <f t="shared" si="33"/>
        <v>9.78125</v>
      </c>
      <c r="AN103" s="60" t="str">
        <f t="shared" si="34"/>
        <v>Rattrapage</v>
      </c>
    </row>
    <row r="104" spans="1:40" ht="15.75">
      <c r="A104" s="130">
        <v>94</v>
      </c>
      <c r="B104" s="27" t="s">
        <v>717</v>
      </c>
      <c r="C104" s="27" t="s">
        <v>718</v>
      </c>
      <c r="D104" s="27" t="s">
        <v>332</v>
      </c>
      <c r="E104" s="27" t="s">
        <v>719</v>
      </c>
      <c r="F104" s="27" t="s">
        <v>354</v>
      </c>
      <c r="G104" s="55">
        <f t="shared" si="23"/>
        <v>5.875</v>
      </c>
      <c r="H104" s="136">
        <v>7</v>
      </c>
      <c r="I104" s="137">
        <v>10.5</v>
      </c>
      <c r="J104" s="136">
        <v>3</v>
      </c>
      <c r="K104" s="136">
        <v>3</v>
      </c>
      <c r="L104" s="55">
        <f t="shared" si="24"/>
        <v>11.5</v>
      </c>
      <c r="M104" s="137">
        <v>12</v>
      </c>
      <c r="N104" s="137">
        <v>10</v>
      </c>
      <c r="O104" s="137">
        <v>12</v>
      </c>
      <c r="P104" s="55">
        <f t="shared" si="25"/>
        <v>10</v>
      </c>
      <c r="Q104" s="137">
        <v>9</v>
      </c>
      <c r="R104" s="140">
        <v>10.5</v>
      </c>
      <c r="S104" s="55">
        <f t="shared" si="26"/>
        <v>15</v>
      </c>
      <c r="T104" s="137">
        <v>15</v>
      </c>
      <c r="U104" s="57">
        <f t="shared" si="27"/>
        <v>8.625</v>
      </c>
      <c r="V104" s="130"/>
      <c r="W104" s="55">
        <f t="shared" si="28"/>
        <v>9.375</v>
      </c>
      <c r="X104" s="137">
        <v>9.5</v>
      </c>
      <c r="Y104" s="137">
        <v>13.25</v>
      </c>
      <c r="Z104" s="137">
        <v>10.25</v>
      </c>
      <c r="AA104" s="140">
        <v>4.5</v>
      </c>
      <c r="AB104" s="55">
        <f t="shared" si="29"/>
        <v>11.815000000000001</v>
      </c>
      <c r="AC104" s="137">
        <v>10.88</v>
      </c>
      <c r="AD104" s="137">
        <v>13</v>
      </c>
      <c r="AE104" s="137">
        <v>12.5</v>
      </c>
      <c r="AF104" s="55">
        <f t="shared" si="30"/>
        <v>8</v>
      </c>
      <c r="AG104" s="137">
        <v>2</v>
      </c>
      <c r="AH104" s="137">
        <v>11</v>
      </c>
      <c r="AI104" s="55">
        <f t="shared" si="31"/>
        <v>14</v>
      </c>
      <c r="AJ104" s="137">
        <v>14</v>
      </c>
      <c r="AK104" s="57">
        <f t="shared" si="32"/>
        <v>10.016249999999999</v>
      </c>
      <c r="AL104" s="130"/>
      <c r="AM104" s="59">
        <f t="shared" si="33"/>
        <v>9.3206249999999997</v>
      </c>
      <c r="AN104" s="60" t="str">
        <f t="shared" si="34"/>
        <v>Rattrapage</v>
      </c>
    </row>
    <row r="105" spans="1:40" ht="15.75">
      <c r="A105" s="130">
        <v>95</v>
      </c>
      <c r="B105" s="27" t="s">
        <v>249</v>
      </c>
      <c r="C105" s="27" t="s">
        <v>250</v>
      </c>
      <c r="D105" s="27" t="s">
        <v>154</v>
      </c>
      <c r="E105" s="128" t="s">
        <v>441</v>
      </c>
      <c r="F105" s="27" t="s">
        <v>393</v>
      </c>
      <c r="G105" s="55">
        <f t="shared" si="23"/>
        <v>9.5</v>
      </c>
      <c r="H105" s="137">
        <v>7</v>
      </c>
      <c r="I105" s="137">
        <v>9.33</v>
      </c>
      <c r="J105" s="137">
        <v>9.67</v>
      </c>
      <c r="K105" s="137">
        <v>12</v>
      </c>
      <c r="L105" s="55">
        <f t="shared" si="24"/>
        <v>11.205</v>
      </c>
      <c r="M105" s="137">
        <v>11.66</v>
      </c>
      <c r="N105" s="137">
        <v>10</v>
      </c>
      <c r="O105" s="137">
        <v>11.5</v>
      </c>
      <c r="P105" s="55">
        <f t="shared" si="25"/>
        <v>9.0833333333333339</v>
      </c>
      <c r="Q105" s="137">
        <v>7</v>
      </c>
      <c r="R105" s="140">
        <v>10.125</v>
      </c>
      <c r="S105" s="55">
        <f t="shared" si="26"/>
        <v>15.5</v>
      </c>
      <c r="T105" s="137">
        <v>15.5</v>
      </c>
      <c r="U105" s="57">
        <f t="shared" si="27"/>
        <v>10.223125</v>
      </c>
      <c r="V105" s="130"/>
      <c r="W105" s="55">
        <f t="shared" si="28"/>
        <v>3.75</v>
      </c>
      <c r="X105" s="136"/>
      <c r="Y105" s="137">
        <v>15</v>
      </c>
      <c r="Z105" s="136"/>
      <c r="AA105" s="61"/>
      <c r="AB105" s="55">
        <f t="shared" si="29"/>
        <v>0</v>
      </c>
      <c r="AC105" s="136"/>
      <c r="AD105" s="136"/>
      <c r="AE105" s="136"/>
      <c r="AF105" s="55">
        <f t="shared" si="30"/>
        <v>11.5</v>
      </c>
      <c r="AG105" s="137">
        <v>10.5</v>
      </c>
      <c r="AH105" s="137">
        <v>12</v>
      </c>
      <c r="AI105" s="55">
        <f t="shared" si="31"/>
        <v>10</v>
      </c>
      <c r="AJ105" s="137">
        <v>10</v>
      </c>
      <c r="AK105" s="57">
        <f t="shared" si="32"/>
        <v>4.65625</v>
      </c>
      <c r="AL105" s="130"/>
      <c r="AM105" s="59">
        <f t="shared" si="33"/>
        <v>7.4396874999999998</v>
      </c>
      <c r="AN105" s="60" t="str">
        <f t="shared" si="34"/>
        <v>Rattrapage</v>
      </c>
    </row>
    <row r="106" spans="1:40" ht="15.75">
      <c r="A106" s="130">
        <v>96</v>
      </c>
      <c r="B106" s="27" t="s">
        <v>254</v>
      </c>
      <c r="C106" s="27" t="s">
        <v>255</v>
      </c>
      <c r="D106" s="27" t="s">
        <v>42</v>
      </c>
      <c r="E106" s="31">
        <v>34114</v>
      </c>
      <c r="F106" s="27" t="s">
        <v>393</v>
      </c>
      <c r="G106" s="55">
        <f t="shared" si="23"/>
        <v>3.7149999999999999</v>
      </c>
      <c r="H106" s="136"/>
      <c r="I106" s="137">
        <v>14.86</v>
      </c>
      <c r="J106" s="136"/>
      <c r="K106" s="136"/>
      <c r="L106" s="55">
        <f t="shared" si="24"/>
        <v>7.625</v>
      </c>
      <c r="M106" s="137">
        <v>10</v>
      </c>
      <c r="N106" s="137">
        <v>10.5</v>
      </c>
      <c r="O106" s="136"/>
      <c r="P106" s="55">
        <f t="shared" si="25"/>
        <v>3.3333333333333335</v>
      </c>
      <c r="Q106" s="137">
        <v>10</v>
      </c>
      <c r="R106" s="136"/>
      <c r="S106" s="55">
        <f t="shared" si="26"/>
        <v>10</v>
      </c>
      <c r="T106" s="137">
        <v>10</v>
      </c>
      <c r="U106" s="57">
        <f t="shared" si="27"/>
        <v>5.0137499999999999</v>
      </c>
      <c r="V106" s="130"/>
      <c r="W106" s="55">
        <f t="shared" si="28"/>
        <v>9.7825000000000006</v>
      </c>
      <c r="X106" s="137">
        <v>10.25</v>
      </c>
      <c r="Y106" s="137">
        <v>12.13</v>
      </c>
      <c r="Z106" s="137">
        <v>8.25</v>
      </c>
      <c r="AA106" s="140">
        <v>8.5</v>
      </c>
      <c r="AB106" s="55">
        <f t="shared" si="29"/>
        <v>9.875</v>
      </c>
      <c r="AC106" s="137">
        <v>8</v>
      </c>
      <c r="AD106" s="137">
        <v>12.5</v>
      </c>
      <c r="AE106" s="137">
        <v>11</v>
      </c>
      <c r="AF106" s="55">
        <f t="shared" si="30"/>
        <v>11.5</v>
      </c>
      <c r="AG106" s="137">
        <v>12</v>
      </c>
      <c r="AH106" s="137">
        <v>11.25</v>
      </c>
      <c r="AI106" s="55">
        <f t="shared" si="31"/>
        <v>14.5</v>
      </c>
      <c r="AJ106" s="137">
        <v>14.5</v>
      </c>
      <c r="AK106" s="57">
        <f t="shared" si="32"/>
        <v>10.422499999999999</v>
      </c>
      <c r="AL106" s="130"/>
      <c r="AM106" s="59">
        <f t="shared" si="33"/>
        <v>7.7181249999999997</v>
      </c>
      <c r="AN106" s="60" t="str">
        <f t="shared" si="34"/>
        <v>Rattrapage</v>
      </c>
    </row>
    <row r="107" spans="1:40" ht="15.75">
      <c r="A107" s="130">
        <v>97</v>
      </c>
      <c r="B107" s="27" t="s">
        <v>256</v>
      </c>
      <c r="C107" s="27" t="s">
        <v>257</v>
      </c>
      <c r="D107" s="27" t="s">
        <v>258</v>
      </c>
      <c r="E107" s="31">
        <v>33255</v>
      </c>
      <c r="F107" s="27" t="s">
        <v>456</v>
      </c>
      <c r="G107" s="55">
        <f t="shared" ref="G107:G136" si="35">(H107+I107+J107+K107)/4</f>
        <v>8.3125</v>
      </c>
      <c r="H107" s="137">
        <v>10.75</v>
      </c>
      <c r="I107" s="137">
        <v>10</v>
      </c>
      <c r="J107" s="137">
        <v>12</v>
      </c>
      <c r="K107" s="136">
        <v>0.5</v>
      </c>
      <c r="L107" s="55">
        <f t="shared" ref="L107:L136" si="36">((M107*2)+N107+O107)/4</f>
        <v>10.5</v>
      </c>
      <c r="M107" s="136">
        <v>8</v>
      </c>
      <c r="N107" s="137">
        <v>14</v>
      </c>
      <c r="O107" s="137">
        <v>12</v>
      </c>
      <c r="P107" s="55">
        <f t="shared" ref="P107:P136" si="37">(Q107+(R107*2))/3</f>
        <v>8.6666666666666661</v>
      </c>
      <c r="Q107" s="136">
        <v>5</v>
      </c>
      <c r="R107" s="140">
        <v>10.5</v>
      </c>
      <c r="S107" s="55">
        <f t="shared" ref="S107:S136" si="38">T107</f>
        <v>12</v>
      </c>
      <c r="T107" s="137">
        <v>12</v>
      </c>
      <c r="U107" s="57">
        <f t="shared" ref="U107:U136" si="39">((G107*8)+(L107*4)+(P107*3)+(S107*1))/16</f>
        <v>9.15625</v>
      </c>
      <c r="V107" s="130"/>
      <c r="W107" s="55">
        <f t="shared" ref="W107:W136" si="40">(X107+Y107+Z107+AA107)/4</f>
        <v>7.9375</v>
      </c>
      <c r="X107" s="137">
        <v>10.75</v>
      </c>
      <c r="Y107" s="137">
        <v>11</v>
      </c>
      <c r="Z107" s="137">
        <v>10</v>
      </c>
      <c r="AA107" s="61">
        <v>0</v>
      </c>
      <c r="AB107" s="55">
        <f t="shared" ref="AB107:AB136" si="41">((AC107*2)+AD107+AE107)/4</f>
        <v>10.375</v>
      </c>
      <c r="AC107" s="137">
        <v>10</v>
      </c>
      <c r="AD107" s="137">
        <v>11.5</v>
      </c>
      <c r="AE107" s="137">
        <v>10</v>
      </c>
      <c r="AF107" s="55">
        <f t="shared" ref="AF107:AF136" si="42">(AG107+(AH107*2))/3</f>
        <v>10.333333333333334</v>
      </c>
      <c r="AG107" s="136">
        <v>10</v>
      </c>
      <c r="AH107" s="137">
        <v>10.5</v>
      </c>
      <c r="AI107" s="55">
        <f t="shared" ref="AI107:AI136" si="43">AJ107</f>
        <v>13</v>
      </c>
      <c r="AJ107" s="137">
        <v>13</v>
      </c>
      <c r="AK107" s="57">
        <f t="shared" ref="AK107:AK136" si="44">((W107*8)+(AB107*4)+(AF107*3)+(AI107*1))/16</f>
        <v>9.3125</v>
      </c>
      <c r="AL107" s="130"/>
      <c r="AM107" s="59">
        <f t="shared" ref="AM107:AM136" si="45">(U107+AK107)/2</f>
        <v>9.234375</v>
      </c>
      <c r="AN107" s="60" t="str">
        <f t="shared" si="34"/>
        <v>Rattrapage</v>
      </c>
    </row>
    <row r="108" spans="1:40" ht="15.75">
      <c r="A108" s="130">
        <v>98</v>
      </c>
      <c r="B108" s="27" t="s">
        <v>259</v>
      </c>
      <c r="C108" s="27" t="s">
        <v>260</v>
      </c>
      <c r="D108" s="27" t="s">
        <v>261</v>
      </c>
      <c r="E108" s="31">
        <v>34669</v>
      </c>
      <c r="F108" s="27" t="s">
        <v>352</v>
      </c>
      <c r="G108" s="55">
        <f t="shared" si="35"/>
        <v>5.0950000000000006</v>
      </c>
      <c r="H108" s="136"/>
      <c r="I108" s="136"/>
      <c r="J108" s="137">
        <v>10</v>
      </c>
      <c r="K108" s="137">
        <v>10.38</v>
      </c>
      <c r="L108" s="55">
        <f t="shared" si="36"/>
        <v>10.875</v>
      </c>
      <c r="M108" s="137">
        <v>9.25</v>
      </c>
      <c r="N108" s="137">
        <v>15</v>
      </c>
      <c r="O108" s="137">
        <v>10</v>
      </c>
      <c r="P108" s="55">
        <f t="shared" si="37"/>
        <v>0</v>
      </c>
      <c r="Q108" s="136"/>
      <c r="R108" s="136"/>
      <c r="S108" s="55">
        <f t="shared" si="38"/>
        <v>11.5</v>
      </c>
      <c r="T108" s="137">
        <v>11.5</v>
      </c>
      <c r="U108" s="57">
        <f t="shared" si="39"/>
        <v>5.9850000000000003</v>
      </c>
      <c r="V108" s="130"/>
      <c r="W108" s="55">
        <f t="shared" si="40"/>
        <v>3.875</v>
      </c>
      <c r="X108" s="136"/>
      <c r="Y108" s="137">
        <v>10</v>
      </c>
      <c r="Z108" s="136">
        <v>5.5</v>
      </c>
      <c r="AA108" s="61"/>
      <c r="AB108" s="55">
        <f t="shared" si="41"/>
        <v>10.875</v>
      </c>
      <c r="AC108" s="137">
        <v>10.25</v>
      </c>
      <c r="AD108" s="137">
        <v>14</v>
      </c>
      <c r="AE108" s="137">
        <v>9</v>
      </c>
      <c r="AF108" s="55">
        <f t="shared" si="42"/>
        <v>10.666666666666666</v>
      </c>
      <c r="AG108" s="137">
        <v>5.5</v>
      </c>
      <c r="AH108" s="137">
        <v>13.25</v>
      </c>
      <c r="AI108" s="55">
        <f t="shared" si="43"/>
        <v>16</v>
      </c>
      <c r="AJ108" s="137">
        <v>16</v>
      </c>
      <c r="AK108" s="57">
        <f t="shared" si="44"/>
        <v>7.65625</v>
      </c>
      <c r="AL108" s="130"/>
      <c r="AM108" s="59">
        <f t="shared" si="45"/>
        <v>6.8206249999999997</v>
      </c>
      <c r="AN108" s="60" t="str">
        <f t="shared" si="34"/>
        <v>Rattrapage</v>
      </c>
    </row>
    <row r="109" spans="1:40" ht="15.75">
      <c r="A109" s="130">
        <v>99</v>
      </c>
      <c r="B109" s="27" t="s">
        <v>720</v>
      </c>
      <c r="C109" s="27" t="s">
        <v>263</v>
      </c>
      <c r="D109" s="27" t="s">
        <v>721</v>
      </c>
      <c r="E109" s="27" t="s">
        <v>722</v>
      </c>
      <c r="F109" s="27" t="s">
        <v>470</v>
      </c>
      <c r="G109" s="55">
        <f t="shared" si="35"/>
        <v>0</v>
      </c>
      <c r="H109" s="136"/>
      <c r="I109" s="136"/>
      <c r="J109" s="136"/>
      <c r="K109" s="136"/>
      <c r="L109" s="55">
        <f t="shared" si="36"/>
        <v>10.875</v>
      </c>
      <c r="M109" s="137">
        <v>7.5</v>
      </c>
      <c r="N109" s="137">
        <v>14</v>
      </c>
      <c r="O109" s="137">
        <v>14.5</v>
      </c>
      <c r="P109" s="55">
        <f t="shared" si="37"/>
        <v>10.5</v>
      </c>
      <c r="Q109" s="137">
        <v>10</v>
      </c>
      <c r="R109" s="140">
        <v>10.75</v>
      </c>
      <c r="S109" s="55">
        <f t="shared" si="38"/>
        <v>12</v>
      </c>
      <c r="T109" s="137">
        <v>12</v>
      </c>
      <c r="U109" s="57">
        <f t="shared" si="39"/>
        <v>5.4375</v>
      </c>
      <c r="V109" s="130"/>
      <c r="W109" s="55">
        <f t="shared" si="40"/>
        <v>8</v>
      </c>
      <c r="X109" s="137">
        <v>11</v>
      </c>
      <c r="Y109" s="137">
        <v>11</v>
      </c>
      <c r="Z109" s="137">
        <v>10</v>
      </c>
      <c r="AA109" s="61"/>
      <c r="AB109" s="55">
        <f t="shared" si="41"/>
        <v>10.940000000000001</v>
      </c>
      <c r="AC109" s="137">
        <v>10.38</v>
      </c>
      <c r="AD109" s="137">
        <v>11</v>
      </c>
      <c r="AE109" s="137">
        <v>12</v>
      </c>
      <c r="AF109" s="55">
        <f t="shared" si="42"/>
        <v>8</v>
      </c>
      <c r="AG109" s="136"/>
      <c r="AH109" s="137">
        <v>12</v>
      </c>
      <c r="AI109" s="55">
        <f t="shared" si="43"/>
        <v>12</v>
      </c>
      <c r="AJ109" s="137">
        <v>12</v>
      </c>
      <c r="AK109" s="57">
        <f t="shared" si="44"/>
        <v>8.9849999999999994</v>
      </c>
      <c r="AL109" s="130"/>
      <c r="AM109" s="59">
        <f t="shared" si="45"/>
        <v>7.2112499999999997</v>
      </c>
      <c r="AN109" s="60" t="str">
        <f t="shared" si="34"/>
        <v>Rattrapage</v>
      </c>
    </row>
    <row r="110" spans="1:40" ht="15.75">
      <c r="A110" s="130">
        <v>100</v>
      </c>
      <c r="B110" s="27" t="s">
        <v>262</v>
      </c>
      <c r="C110" s="27" t="s">
        <v>263</v>
      </c>
      <c r="D110" s="27" t="s">
        <v>264</v>
      </c>
      <c r="E110" s="128" t="s">
        <v>443</v>
      </c>
      <c r="F110" s="27" t="s">
        <v>444</v>
      </c>
      <c r="G110" s="55">
        <f t="shared" si="35"/>
        <v>5.5824999999999996</v>
      </c>
      <c r="H110" s="136">
        <v>8</v>
      </c>
      <c r="I110" s="137">
        <v>11.33</v>
      </c>
      <c r="J110" s="136"/>
      <c r="K110" s="136">
        <v>3</v>
      </c>
      <c r="L110" s="55">
        <f t="shared" si="36"/>
        <v>0</v>
      </c>
      <c r="M110" s="136"/>
      <c r="N110" s="136"/>
      <c r="O110" s="136"/>
      <c r="P110" s="55">
        <f t="shared" si="37"/>
        <v>0</v>
      </c>
      <c r="Q110" s="136"/>
      <c r="R110" s="136"/>
      <c r="S110" s="55">
        <f t="shared" si="38"/>
        <v>12.25</v>
      </c>
      <c r="T110" s="137">
        <v>12.25</v>
      </c>
      <c r="U110" s="57">
        <f t="shared" si="39"/>
        <v>3.5568749999999998</v>
      </c>
      <c r="V110" s="130"/>
      <c r="W110" s="55">
        <f t="shared" si="40"/>
        <v>9.9162499999999998</v>
      </c>
      <c r="X110" s="137">
        <v>9.5</v>
      </c>
      <c r="Y110" s="137">
        <v>13</v>
      </c>
      <c r="Z110" s="137">
        <v>9</v>
      </c>
      <c r="AA110" s="140">
        <v>8.1649999999999991</v>
      </c>
      <c r="AB110" s="55">
        <f t="shared" si="41"/>
        <v>10.9575</v>
      </c>
      <c r="AC110" s="137">
        <v>11</v>
      </c>
      <c r="AD110" s="137">
        <v>10.83</v>
      </c>
      <c r="AE110" s="137">
        <v>11</v>
      </c>
      <c r="AF110" s="55">
        <f t="shared" si="42"/>
        <v>13.333333333333334</v>
      </c>
      <c r="AG110" s="137">
        <v>9</v>
      </c>
      <c r="AH110" s="137">
        <v>15.5</v>
      </c>
      <c r="AI110" s="55">
        <f t="shared" si="43"/>
        <v>11.75</v>
      </c>
      <c r="AJ110" s="137">
        <v>11.75</v>
      </c>
      <c r="AK110" s="57">
        <f t="shared" si="44"/>
        <v>10.931875</v>
      </c>
      <c r="AL110" s="130"/>
      <c r="AM110" s="59">
        <f t="shared" si="45"/>
        <v>7.2443749999999998</v>
      </c>
      <c r="AN110" s="60" t="str">
        <f t="shared" si="34"/>
        <v>Rattrapage</v>
      </c>
    </row>
    <row r="111" spans="1:40" ht="15.75">
      <c r="A111" s="130">
        <v>101</v>
      </c>
      <c r="B111" s="27" t="s">
        <v>265</v>
      </c>
      <c r="C111" s="27" t="s">
        <v>266</v>
      </c>
      <c r="D111" s="27" t="s">
        <v>267</v>
      </c>
      <c r="E111" s="128" t="s">
        <v>445</v>
      </c>
      <c r="F111" s="27" t="s">
        <v>446</v>
      </c>
      <c r="G111" s="55">
        <f t="shared" si="35"/>
        <v>8.3324999999999996</v>
      </c>
      <c r="H111" s="137">
        <v>11</v>
      </c>
      <c r="I111" s="136">
        <v>10</v>
      </c>
      <c r="J111" s="137">
        <v>10.33</v>
      </c>
      <c r="K111" s="136">
        <v>2</v>
      </c>
      <c r="L111" s="55">
        <f t="shared" si="36"/>
        <v>8</v>
      </c>
      <c r="M111" s="137">
        <v>10</v>
      </c>
      <c r="N111" s="136"/>
      <c r="O111" s="137">
        <v>12</v>
      </c>
      <c r="P111" s="55">
        <f t="shared" si="37"/>
        <v>11.583333333333334</v>
      </c>
      <c r="Q111" s="137">
        <v>13.75</v>
      </c>
      <c r="R111" s="140">
        <v>10.5</v>
      </c>
      <c r="S111" s="55">
        <f t="shared" si="38"/>
        <v>12</v>
      </c>
      <c r="T111" s="137">
        <v>12</v>
      </c>
      <c r="U111" s="57">
        <f t="shared" si="39"/>
        <v>9.0881249999999998</v>
      </c>
      <c r="V111" s="130"/>
      <c r="W111" s="55">
        <f t="shared" si="40"/>
        <v>11.52</v>
      </c>
      <c r="X111" s="137">
        <v>11</v>
      </c>
      <c r="Y111" s="137">
        <v>10</v>
      </c>
      <c r="Z111" s="137">
        <v>13.75</v>
      </c>
      <c r="AA111" s="140">
        <v>11.33</v>
      </c>
      <c r="AB111" s="55">
        <f t="shared" si="41"/>
        <v>10.5</v>
      </c>
      <c r="AC111" s="137">
        <v>10</v>
      </c>
      <c r="AD111" s="137">
        <v>12</v>
      </c>
      <c r="AE111" s="137">
        <v>10</v>
      </c>
      <c r="AF111" s="55">
        <f t="shared" si="42"/>
        <v>10.166666666666666</v>
      </c>
      <c r="AG111" s="137">
        <v>10</v>
      </c>
      <c r="AH111" s="137">
        <v>10.25</v>
      </c>
      <c r="AI111" s="55">
        <f t="shared" si="43"/>
        <v>10.25</v>
      </c>
      <c r="AJ111" s="137">
        <v>10.25</v>
      </c>
      <c r="AK111" s="57">
        <f t="shared" si="44"/>
        <v>10.931875</v>
      </c>
      <c r="AL111" s="130"/>
      <c r="AM111" s="59">
        <f t="shared" si="45"/>
        <v>10.01</v>
      </c>
      <c r="AN111" s="60" t="str">
        <f t="shared" si="34"/>
        <v>Admis(e)</v>
      </c>
    </row>
    <row r="112" spans="1:40" ht="15.75">
      <c r="A112" s="130">
        <v>102</v>
      </c>
      <c r="B112" s="27" t="s">
        <v>723</v>
      </c>
      <c r="C112" s="27" t="s">
        <v>724</v>
      </c>
      <c r="D112" s="27" t="s">
        <v>725</v>
      </c>
      <c r="E112" s="27" t="s">
        <v>726</v>
      </c>
      <c r="F112" s="27" t="s">
        <v>354</v>
      </c>
      <c r="G112" s="55">
        <f t="shared" si="35"/>
        <v>8.75</v>
      </c>
      <c r="H112" s="137">
        <v>9</v>
      </c>
      <c r="I112" s="137">
        <v>8.5</v>
      </c>
      <c r="J112" s="137">
        <v>7.5</v>
      </c>
      <c r="K112" s="137">
        <v>10</v>
      </c>
      <c r="L112" s="55">
        <f t="shared" si="36"/>
        <v>10.69</v>
      </c>
      <c r="M112" s="137">
        <v>7.88</v>
      </c>
      <c r="N112" s="137">
        <v>15</v>
      </c>
      <c r="O112" s="137">
        <v>12</v>
      </c>
      <c r="P112" s="55">
        <f t="shared" si="37"/>
        <v>11.833333333333334</v>
      </c>
      <c r="Q112" s="137">
        <v>11.5</v>
      </c>
      <c r="R112" s="140">
        <v>12</v>
      </c>
      <c r="S112" s="55">
        <f t="shared" si="38"/>
        <v>15.25</v>
      </c>
      <c r="T112" s="137">
        <v>15.25</v>
      </c>
      <c r="U112" s="57">
        <f t="shared" si="39"/>
        <v>10.219374999999999</v>
      </c>
      <c r="V112" s="130"/>
      <c r="W112" s="55">
        <f t="shared" si="40"/>
        <v>9</v>
      </c>
      <c r="X112" s="137">
        <v>10.5</v>
      </c>
      <c r="Y112" s="137">
        <v>10</v>
      </c>
      <c r="Z112" s="137">
        <v>10.5</v>
      </c>
      <c r="AA112" s="61">
        <v>5</v>
      </c>
      <c r="AB112" s="55">
        <f t="shared" si="41"/>
        <v>4</v>
      </c>
      <c r="AC112" s="136">
        <v>1</v>
      </c>
      <c r="AD112" s="137">
        <v>14</v>
      </c>
      <c r="AE112" s="136"/>
      <c r="AF112" s="55">
        <f t="shared" si="42"/>
        <v>3.3333333333333335</v>
      </c>
      <c r="AG112" s="136">
        <v>10</v>
      </c>
      <c r="AH112" s="136"/>
      <c r="AI112" s="55">
        <f t="shared" si="43"/>
        <v>15</v>
      </c>
      <c r="AJ112" s="137">
        <v>15</v>
      </c>
      <c r="AK112" s="57">
        <f t="shared" si="44"/>
        <v>7.0625</v>
      </c>
      <c r="AL112" s="130"/>
      <c r="AM112" s="59">
        <f t="shared" si="45"/>
        <v>8.6409374999999997</v>
      </c>
      <c r="AN112" s="60" t="str">
        <f t="shared" si="34"/>
        <v>Rattrapage</v>
      </c>
    </row>
    <row r="113" spans="1:40" ht="15.75">
      <c r="A113" s="130">
        <v>103</v>
      </c>
      <c r="B113" s="27" t="s">
        <v>268</v>
      </c>
      <c r="C113" s="27" t="s">
        <v>269</v>
      </c>
      <c r="D113" s="27" t="s">
        <v>270</v>
      </c>
      <c r="E113" s="128" t="s">
        <v>447</v>
      </c>
      <c r="F113" s="27" t="s">
        <v>448</v>
      </c>
      <c r="G113" s="55">
        <f t="shared" si="35"/>
        <v>10.664999999999999</v>
      </c>
      <c r="H113" s="137">
        <v>10</v>
      </c>
      <c r="I113" s="137">
        <v>10.66</v>
      </c>
      <c r="J113" s="137">
        <v>10</v>
      </c>
      <c r="K113" s="137">
        <v>12</v>
      </c>
      <c r="L113" s="55">
        <f t="shared" si="36"/>
        <v>0</v>
      </c>
      <c r="M113" s="136"/>
      <c r="N113" s="136"/>
      <c r="O113" s="136"/>
      <c r="P113" s="55">
        <f t="shared" si="37"/>
        <v>3.3333333333333335</v>
      </c>
      <c r="Q113" s="137">
        <v>10</v>
      </c>
      <c r="R113" s="136"/>
      <c r="S113" s="55">
        <f t="shared" si="38"/>
        <v>11</v>
      </c>
      <c r="T113" s="137">
        <v>11</v>
      </c>
      <c r="U113" s="57">
        <f t="shared" si="39"/>
        <v>6.6449999999999996</v>
      </c>
      <c r="V113" s="130"/>
      <c r="W113" s="55">
        <f t="shared" si="40"/>
        <v>8.5399999999999991</v>
      </c>
      <c r="X113" s="137">
        <v>4.66</v>
      </c>
      <c r="Y113" s="137">
        <v>8</v>
      </c>
      <c r="Z113" s="137">
        <v>10</v>
      </c>
      <c r="AA113" s="140">
        <v>11.5</v>
      </c>
      <c r="AB113" s="55">
        <f t="shared" si="41"/>
        <v>10.997499999999999</v>
      </c>
      <c r="AC113" s="137">
        <v>11.33</v>
      </c>
      <c r="AD113" s="137">
        <v>10</v>
      </c>
      <c r="AE113" s="137">
        <v>11.33</v>
      </c>
      <c r="AF113" s="55">
        <f t="shared" si="42"/>
        <v>12.666666666666666</v>
      </c>
      <c r="AG113" s="137">
        <v>8</v>
      </c>
      <c r="AH113" s="137">
        <v>15</v>
      </c>
      <c r="AI113" s="55">
        <f t="shared" si="43"/>
        <v>10</v>
      </c>
      <c r="AJ113" s="137">
        <v>10</v>
      </c>
      <c r="AK113" s="57">
        <f t="shared" si="44"/>
        <v>10.019375</v>
      </c>
      <c r="AL113" s="130"/>
      <c r="AM113" s="59">
        <f t="shared" si="45"/>
        <v>8.3321874999999999</v>
      </c>
      <c r="AN113" s="60" t="str">
        <f t="shared" si="34"/>
        <v>Rattrapage</v>
      </c>
    </row>
    <row r="114" spans="1:40" ht="15.75">
      <c r="A114" s="130">
        <v>104</v>
      </c>
      <c r="B114" s="27" t="s">
        <v>271</v>
      </c>
      <c r="C114" s="27" t="s">
        <v>272</v>
      </c>
      <c r="D114" s="27" t="s">
        <v>273</v>
      </c>
      <c r="E114" s="129">
        <v>33323</v>
      </c>
      <c r="F114" s="27" t="s">
        <v>419</v>
      </c>
      <c r="G114" s="55">
        <f t="shared" si="35"/>
        <v>2.665</v>
      </c>
      <c r="H114" s="136"/>
      <c r="I114" s="136"/>
      <c r="J114" s="136"/>
      <c r="K114" s="137">
        <v>10.66</v>
      </c>
      <c r="L114" s="55">
        <f t="shared" si="36"/>
        <v>10.6675</v>
      </c>
      <c r="M114" s="137">
        <v>8.5</v>
      </c>
      <c r="N114" s="137">
        <v>13.67</v>
      </c>
      <c r="O114" s="137">
        <v>12</v>
      </c>
      <c r="P114" s="55">
        <f t="shared" si="37"/>
        <v>10.166666666666666</v>
      </c>
      <c r="Q114" s="137">
        <v>6.5</v>
      </c>
      <c r="R114" s="140">
        <v>12</v>
      </c>
      <c r="S114" s="55">
        <f t="shared" si="38"/>
        <v>12.5</v>
      </c>
      <c r="T114" s="137">
        <v>12.5</v>
      </c>
      <c r="U114" s="57">
        <f t="shared" si="39"/>
        <v>6.6868750000000006</v>
      </c>
      <c r="V114" s="130"/>
      <c r="W114" s="55">
        <f t="shared" si="40"/>
        <v>7.6875</v>
      </c>
      <c r="X114" s="137">
        <v>10.25</v>
      </c>
      <c r="Y114" s="136"/>
      <c r="Z114" s="137">
        <v>10.5</v>
      </c>
      <c r="AA114" s="140">
        <v>10</v>
      </c>
      <c r="AB114" s="55">
        <f t="shared" si="41"/>
        <v>8</v>
      </c>
      <c r="AC114" s="137">
        <v>10</v>
      </c>
      <c r="AD114" s="137">
        <v>12</v>
      </c>
      <c r="AE114" s="136"/>
      <c r="AF114" s="55">
        <f t="shared" si="42"/>
        <v>10.666666666666666</v>
      </c>
      <c r="AG114" s="136">
        <v>10</v>
      </c>
      <c r="AH114" s="137">
        <v>11</v>
      </c>
      <c r="AI114" s="55">
        <f t="shared" si="43"/>
        <v>14</v>
      </c>
      <c r="AJ114" s="137">
        <v>14</v>
      </c>
      <c r="AK114" s="57">
        <f t="shared" si="44"/>
        <v>8.71875</v>
      </c>
      <c r="AL114" s="130"/>
      <c r="AM114" s="59">
        <f t="shared" si="45"/>
        <v>7.7028125000000003</v>
      </c>
      <c r="AN114" s="60" t="str">
        <f t="shared" si="34"/>
        <v>Rattrapage</v>
      </c>
    </row>
    <row r="115" spans="1:40" ht="15.75">
      <c r="A115" s="130">
        <v>105</v>
      </c>
      <c r="B115" s="27" t="s">
        <v>274</v>
      </c>
      <c r="C115" s="27" t="s">
        <v>275</v>
      </c>
      <c r="D115" s="27" t="s">
        <v>276</v>
      </c>
      <c r="E115" s="128" t="s">
        <v>449</v>
      </c>
      <c r="F115" s="27" t="s">
        <v>366</v>
      </c>
      <c r="G115" s="55">
        <f t="shared" si="35"/>
        <v>5.5824999999999996</v>
      </c>
      <c r="H115" s="137">
        <v>11</v>
      </c>
      <c r="I115" s="137">
        <v>11.33</v>
      </c>
      <c r="J115" s="136"/>
      <c r="K115" s="136"/>
      <c r="L115" s="55">
        <f t="shared" si="36"/>
        <v>6</v>
      </c>
      <c r="M115" s="136">
        <v>2</v>
      </c>
      <c r="N115" s="137">
        <v>10</v>
      </c>
      <c r="O115" s="137">
        <v>10</v>
      </c>
      <c r="P115" s="55">
        <f t="shared" si="37"/>
        <v>3.5</v>
      </c>
      <c r="Q115" s="137">
        <v>10.5</v>
      </c>
      <c r="R115" s="136"/>
      <c r="S115" s="55">
        <f t="shared" si="38"/>
        <v>10.5</v>
      </c>
      <c r="T115" s="137">
        <v>10.5</v>
      </c>
      <c r="U115" s="57">
        <f t="shared" si="39"/>
        <v>5.6037499999999998</v>
      </c>
      <c r="V115" s="130"/>
      <c r="W115" s="55">
        <f t="shared" si="40"/>
        <v>11.29</v>
      </c>
      <c r="X115" s="137">
        <v>10.66</v>
      </c>
      <c r="Y115" s="137">
        <v>12</v>
      </c>
      <c r="Z115" s="137">
        <v>10.5</v>
      </c>
      <c r="AA115" s="140">
        <v>12</v>
      </c>
      <c r="AB115" s="55">
        <f t="shared" si="41"/>
        <v>10.620000000000001</v>
      </c>
      <c r="AC115" s="137">
        <v>10.66</v>
      </c>
      <c r="AD115" s="137">
        <v>10.5</v>
      </c>
      <c r="AE115" s="137">
        <v>10.66</v>
      </c>
      <c r="AF115" s="55">
        <f t="shared" si="42"/>
        <v>9.3333333333333339</v>
      </c>
      <c r="AG115" s="137">
        <v>8</v>
      </c>
      <c r="AH115" s="137">
        <v>10</v>
      </c>
      <c r="AI115" s="55">
        <f t="shared" si="43"/>
        <v>10</v>
      </c>
      <c r="AJ115" s="137">
        <v>10</v>
      </c>
      <c r="AK115" s="57">
        <f t="shared" si="44"/>
        <v>10.675000000000001</v>
      </c>
      <c r="AL115" s="130"/>
      <c r="AM115" s="59">
        <f t="shared" si="45"/>
        <v>8.1393750000000011</v>
      </c>
      <c r="AN115" s="60" t="str">
        <f t="shared" si="34"/>
        <v>Rattrapage</v>
      </c>
    </row>
    <row r="116" spans="1:40" ht="15.75">
      <c r="A116" s="130">
        <v>106</v>
      </c>
      <c r="B116" s="27" t="s">
        <v>277</v>
      </c>
      <c r="C116" s="27" t="s">
        <v>278</v>
      </c>
      <c r="D116" s="27" t="s">
        <v>83</v>
      </c>
      <c r="E116" s="128" t="s">
        <v>450</v>
      </c>
      <c r="F116" s="27" t="s">
        <v>389</v>
      </c>
      <c r="G116" s="55">
        <f t="shared" si="35"/>
        <v>6.2074999999999996</v>
      </c>
      <c r="H116" s="136"/>
      <c r="I116" s="137">
        <v>13</v>
      </c>
      <c r="J116" s="136"/>
      <c r="K116" s="137">
        <v>11.83</v>
      </c>
      <c r="L116" s="55">
        <f t="shared" si="36"/>
        <v>2.5</v>
      </c>
      <c r="M116" s="136"/>
      <c r="N116" s="136"/>
      <c r="O116" s="137">
        <v>10</v>
      </c>
      <c r="P116" s="55">
        <f t="shared" si="37"/>
        <v>0</v>
      </c>
      <c r="Q116" s="136"/>
      <c r="R116" s="136"/>
      <c r="S116" s="55">
        <f t="shared" si="38"/>
        <v>12.75</v>
      </c>
      <c r="T116" s="137">
        <v>12.75</v>
      </c>
      <c r="U116" s="57">
        <f t="shared" si="39"/>
        <v>4.5256249999999998</v>
      </c>
      <c r="V116" s="130"/>
      <c r="W116" s="55">
        <f t="shared" si="40"/>
        <v>8.2074999999999996</v>
      </c>
      <c r="X116" s="137">
        <v>6.83</v>
      </c>
      <c r="Y116" s="137">
        <v>10</v>
      </c>
      <c r="Z116" s="137">
        <v>7</v>
      </c>
      <c r="AA116" s="140">
        <v>9</v>
      </c>
      <c r="AB116" s="55">
        <f t="shared" si="41"/>
        <v>12.5425</v>
      </c>
      <c r="AC116" s="137">
        <v>13</v>
      </c>
      <c r="AD116" s="137">
        <v>11.17</v>
      </c>
      <c r="AE116" s="137">
        <v>13</v>
      </c>
      <c r="AF116" s="55">
        <f t="shared" si="42"/>
        <v>9.6666666666666661</v>
      </c>
      <c r="AG116" s="137">
        <v>9</v>
      </c>
      <c r="AH116" s="137">
        <v>10</v>
      </c>
      <c r="AI116" s="55">
        <f t="shared" si="43"/>
        <v>15.5</v>
      </c>
      <c r="AJ116" s="137">
        <v>15.5</v>
      </c>
      <c r="AK116" s="57">
        <f t="shared" si="44"/>
        <v>10.020624999999999</v>
      </c>
      <c r="AL116" s="130"/>
      <c r="AM116" s="59">
        <f t="shared" si="45"/>
        <v>7.2731249999999994</v>
      </c>
      <c r="AN116" s="60" t="str">
        <f t="shared" si="34"/>
        <v>Rattrapage</v>
      </c>
    </row>
    <row r="117" spans="1:40" ht="15.75">
      <c r="A117" s="130">
        <v>107</v>
      </c>
      <c r="B117" s="27" t="s">
        <v>279</v>
      </c>
      <c r="C117" s="27" t="s">
        <v>278</v>
      </c>
      <c r="D117" s="27" t="s">
        <v>280</v>
      </c>
      <c r="E117" s="128" t="s">
        <v>451</v>
      </c>
      <c r="F117" s="27" t="s">
        <v>348</v>
      </c>
      <c r="G117" s="55">
        <f t="shared" si="35"/>
        <v>5.9574999999999996</v>
      </c>
      <c r="H117" s="136"/>
      <c r="I117" s="137">
        <v>12</v>
      </c>
      <c r="J117" s="136"/>
      <c r="K117" s="137">
        <v>11.83</v>
      </c>
      <c r="L117" s="55">
        <f t="shared" si="36"/>
        <v>2.5</v>
      </c>
      <c r="M117" s="136"/>
      <c r="N117" s="136"/>
      <c r="O117" s="137">
        <v>10</v>
      </c>
      <c r="P117" s="55">
        <f t="shared" si="37"/>
        <v>6.666666666666667</v>
      </c>
      <c r="Q117" s="136"/>
      <c r="R117" s="140">
        <v>10</v>
      </c>
      <c r="S117" s="55">
        <f t="shared" si="38"/>
        <v>12</v>
      </c>
      <c r="T117" s="137">
        <v>12</v>
      </c>
      <c r="U117" s="57">
        <f t="shared" si="39"/>
        <v>5.6037499999999998</v>
      </c>
      <c r="V117" s="130"/>
      <c r="W117" s="55">
        <f t="shared" si="40"/>
        <v>10.5</v>
      </c>
      <c r="X117" s="137">
        <v>11</v>
      </c>
      <c r="Y117" s="137">
        <v>13</v>
      </c>
      <c r="Z117" s="137">
        <v>7</v>
      </c>
      <c r="AA117" s="140">
        <v>11</v>
      </c>
      <c r="AB117" s="55">
        <f t="shared" si="41"/>
        <v>9.875</v>
      </c>
      <c r="AC117" s="137">
        <v>10</v>
      </c>
      <c r="AD117" s="137">
        <v>11</v>
      </c>
      <c r="AE117" s="137">
        <v>8.5</v>
      </c>
      <c r="AF117" s="55">
        <f t="shared" si="42"/>
        <v>11.333333333333334</v>
      </c>
      <c r="AG117" s="137">
        <v>10</v>
      </c>
      <c r="AH117" s="137">
        <v>12</v>
      </c>
      <c r="AI117" s="55">
        <f t="shared" si="43"/>
        <v>14.5</v>
      </c>
      <c r="AJ117" s="137">
        <v>14.5</v>
      </c>
      <c r="AK117" s="57">
        <f t="shared" si="44"/>
        <v>10.75</v>
      </c>
      <c r="AL117" s="130"/>
      <c r="AM117" s="59">
        <f t="shared" si="45"/>
        <v>8.176874999999999</v>
      </c>
      <c r="AN117" s="60" t="str">
        <f t="shared" si="34"/>
        <v>Rattrapage</v>
      </c>
    </row>
    <row r="118" spans="1:40" ht="15.75">
      <c r="A118" s="130">
        <v>108</v>
      </c>
      <c r="B118" s="27" t="s">
        <v>281</v>
      </c>
      <c r="C118" s="27" t="s">
        <v>282</v>
      </c>
      <c r="D118" s="27" t="s">
        <v>283</v>
      </c>
      <c r="E118" s="31">
        <v>34378</v>
      </c>
      <c r="F118" s="27" t="s">
        <v>348</v>
      </c>
      <c r="G118" s="55">
        <f t="shared" si="35"/>
        <v>9.5625</v>
      </c>
      <c r="H118" s="137">
        <v>9.75</v>
      </c>
      <c r="I118" s="137">
        <v>10.25</v>
      </c>
      <c r="J118" s="137">
        <v>9</v>
      </c>
      <c r="K118" s="137">
        <v>9.25</v>
      </c>
      <c r="L118" s="55">
        <f t="shared" si="36"/>
        <v>13.25</v>
      </c>
      <c r="M118" s="137">
        <v>12.5</v>
      </c>
      <c r="N118" s="137">
        <v>15</v>
      </c>
      <c r="O118" s="137">
        <v>13</v>
      </c>
      <c r="P118" s="55">
        <f t="shared" si="37"/>
        <v>11.333333333333334</v>
      </c>
      <c r="Q118" s="137">
        <v>10</v>
      </c>
      <c r="R118" s="140">
        <v>12</v>
      </c>
      <c r="S118" s="55">
        <f t="shared" si="38"/>
        <v>14.25</v>
      </c>
      <c r="T118" s="137">
        <v>14.25</v>
      </c>
      <c r="U118" s="57">
        <f t="shared" si="39"/>
        <v>11.109375</v>
      </c>
      <c r="V118" s="130"/>
      <c r="W118" s="55">
        <f t="shared" si="40"/>
        <v>6.625</v>
      </c>
      <c r="X118" s="137">
        <v>10</v>
      </c>
      <c r="Y118" s="136">
        <v>13</v>
      </c>
      <c r="Z118" s="136"/>
      <c r="AA118" s="61">
        <v>3.5</v>
      </c>
      <c r="AB118" s="55">
        <f t="shared" si="41"/>
        <v>5.5</v>
      </c>
      <c r="AC118" s="136">
        <v>6</v>
      </c>
      <c r="AD118" s="137">
        <v>10</v>
      </c>
      <c r="AE118" s="136"/>
      <c r="AF118" s="55">
        <f t="shared" si="42"/>
        <v>10.666666666666666</v>
      </c>
      <c r="AG118" s="136">
        <v>11</v>
      </c>
      <c r="AH118" s="137">
        <v>10.5</v>
      </c>
      <c r="AI118" s="55">
        <f t="shared" si="43"/>
        <v>10.5</v>
      </c>
      <c r="AJ118" s="137">
        <v>10.5</v>
      </c>
      <c r="AK118" s="57">
        <f t="shared" si="44"/>
        <v>7.34375</v>
      </c>
      <c r="AL118" s="130"/>
      <c r="AM118" s="59">
        <f t="shared" si="45"/>
        <v>9.2265625</v>
      </c>
      <c r="AN118" s="60" t="str">
        <f t="shared" si="34"/>
        <v>Rattrapage</v>
      </c>
    </row>
    <row r="119" spans="1:40" ht="15.75">
      <c r="A119" s="130">
        <v>109</v>
      </c>
      <c r="B119" s="27" t="s">
        <v>284</v>
      </c>
      <c r="C119" s="27" t="s">
        <v>285</v>
      </c>
      <c r="D119" s="27" t="s">
        <v>286</v>
      </c>
      <c r="E119" s="128" t="s">
        <v>452</v>
      </c>
      <c r="F119" s="27" t="s">
        <v>389</v>
      </c>
      <c r="G119" s="55">
        <f t="shared" si="35"/>
        <v>10.872499999999999</v>
      </c>
      <c r="H119" s="137">
        <v>10</v>
      </c>
      <c r="I119" s="137">
        <v>10.83</v>
      </c>
      <c r="J119" s="137">
        <v>10.83</v>
      </c>
      <c r="K119" s="137">
        <v>11.83</v>
      </c>
      <c r="L119" s="55">
        <f t="shared" si="36"/>
        <v>10.8325</v>
      </c>
      <c r="M119" s="137">
        <v>11</v>
      </c>
      <c r="N119" s="137">
        <v>10.33</v>
      </c>
      <c r="O119" s="137">
        <v>11</v>
      </c>
      <c r="P119" s="55">
        <f t="shared" si="37"/>
        <v>9.3333333333333339</v>
      </c>
      <c r="Q119" s="136">
        <v>4</v>
      </c>
      <c r="R119" s="136">
        <v>12</v>
      </c>
      <c r="S119" s="55">
        <f t="shared" si="38"/>
        <v>12.75</v>
      </c>
      <c r="T119" s="137">
        <v>12.75</v>
      </c>
      <c r="U119" s="57">
        <f t="shared" si="39"/>
        <v>10.69125</v>
      </c>
      <c r="V119" s="130"/>
      <c r="W119" s="55">
        <f t="shared" si="40"/>
        <v>8.0837500000000002</v>
      </c>
      <c r="X119" s="137">
        <v>10</v>
      </c>
      <c r="Y119" s="137">
        <v>12</v>
      </c>
      <c r="Z119" s="136"/>
      <c r="AA119" s="140">
        <v>10.335000000000001</v>
      </c>
      <c r="AB119" s="55">
        <f t="shared" si="41"/>
        <v>7.5</v>
      </c>
      <c r="AC119" s="137">
        <v>10</v>
      </c>
      <c r="AD119" s="136"/>
      <c r="AE119" s="137">
        <v>10</v>
      </c>
      <c r="AF119" s="55">
        <f t="shared" si="42"/>
        <v>10.61</v>
      </c>
      <c r="AG119" s="137">
        <v>7.83</v>
      </c>
      <c r="AH119" s="137">
        <v>12</v>
      </c>
      <c r="AI119" s="55">
        <f t="shared" si="43"/>
        <v>15</v>
      </c>
      <c r="AJ119" s="137">
        <v>15</v>
      </c>
      <c r="AK119" s="57">
        <f t="shared" si="44"/>
        <v>8.84375</v>
      </c>
      <c r="AL119" s="130"/>
      <c r="AM119" s="59">
        <f t="shared" si="45"/>
        <v>9.7675000000000001</v>
      </c>
      <c r="AN119" s="60" t="str">
        <f t="shared" si="34"/>
        <v>Rattrapage</v>
      </c>
    </row>
    <row r="120" spans="1:40" ht="15.75">
      <c r="A120" s="130">
        <v>110</v>
      </c>
      <c r="B120" s="27" t="s">
        <v>287</v>
      </c>
      <c r="C120" s="27" t="s">
        <v>288</v>
      </c>
      <c r="D120" s="27" t="s">
        <v>289</v>
      </c>
      <c r="E120" s="128" t="s">
        <v>453</v>
      </c>
      <c r="F120" s="27" t="s">
        <v>354</v>
      </c>
      <c r="G120" s="55">
        <f>(H120+I120+J120+K120)/4</f>
        <v>8.4600000000000009</v>
      </c>
      <c r="H120" s="136">
        <v>3</v>
      </c>
      <c r="I120" s="137">
        <v>10.17</v>
      </c>
      <c r="J120" s="137">
        <v>10.17</v>
      </c>
      <c r="K120" s="137">
        <v>10.5</v>
      </c>
      <c r="L120" s="55">
        <f>((M120*2)+N120+O120)/4</f>
        <v>10.125</v>
      </c>
      <c r="M120" s="136">
        <v>8.5</v>
      </c>
      <c r="N120" s="137">
        <v>10</v>
      </c>
      <c r="O120" s="137">
        <v>13.5</v>
      </c>
      <c r="P120" s="55">
        <f t="shared" si="37"/>
        <v>10.583333333333334</v>
      </c>
      <c r="Q120" s="137">
        <v>10</v>
      </c>
      <c r="R120" s="140">
        <v>10.875</v>
      </c>
      <c r="S120" s="55">
        <f t="shared" si="38"/>
        <v>12.75</v>
      </c>
      <c r="T120" s="137">
        <v>12.75</v>
      </c>
      <c r="U120" s="57">
        <f t="shared" si="39"/>
        <v>9.5425000000000004</v>
      </c>
      <c r="V120" s="130"/>
      <c r="W120" s="55">
        <f t="shared" si="40"/>
        <v>7.9175000000000004</v>
      </c>
      <c r="X120" s="137">
        <v>10.67</v>
      </c>
      <c r="Y120" s="136">
        <v>1</v>
      </c>
      <c r="Z120" s="137">
        <v>10</v>
      </c>
      <c r="AA120" s="61">
        <v>10</v>
      </c>
      <c r="AB120" s="55">
        <f t="shared" si="41"/>
        <v>10.1675</v>
      </c>
      <c r="AC120" s="137">
        <v>10</v>
      </c>
      <c r="AD120" s="137">
        <v>10.67</v>
      </c>
      <c r="AE120" s="137">
        <v>10</v>
      </c>
      <c r="AF120" s="55">
        <f t="shared" si="42"/>
        <v>10.666666666666666</v>
      </c>
      <c r="AG120" s="137">
        <v>10</v>
      </c>
      <c r="AH120" s="137">
        <v>11</v>
      </c>
      <c r="AI120" s="55">
        <f t="shared" si="43"/>
        <v>13.75</v>
      </c>
      <c r="AJ120" s="137">
        <v>13.75</v>
      </c>
      <c r="AK120" s="57">
        <f t="shared" si="44"/>
        <v>9.36</v>
      </c>
      <c r="AL120" s="130"/>
      <c r="AM120" s="59">
        <f t="shared" si="45"/>
        <v>9.4512499999999999</v>
      </c>
      <c r="AN120" s="60" t="str">
        <f t="shared" si="34"/>
        <v>Rattrapage</v>
      </c>
    </row>
    <row r="121" spans="1:40" ht="15.75">
      <c r="A121" s="130">
        <v>111</v>
      </c>
      <c r="B121" s="27" t="s">
        <v>727</v>
      </c>
      <c r="C121" s="27" t="s">
        <v>728</v>
      </c>
      <c r="D121" s="27" t="s">
        <v>74</v>
      </c>
      <c r="E121" s="27" t="s">
        <v>729</v>
      </c>
      <c r="F121" s="27" t="s">
        <v>555</v>
      </c>
      <c r="G121" s="55">
        <f t="shared" si="35"/>
        <v>2.75</v>
      </c>
      <c r="H121" s="136"/>
      <c r="I121" s="137">
        <v>11</v>
      </c>
      <c r="J121" s="136"/>
      <c r="K121" s="136"/>
      <c r="L121" s="55">
        <f t="shared" si="36"/>
        <v>6</v>
      </c>
      <c r="M121" s="136">
        <v>5</v>
      </c>
      <c r="N121" s="137">
        <v>14</v>
      </c>
      <c r="O121" s="136"/>
      <c r="P121" s="55">
        <f t="shared" si="37"/>
        <v>7.5</v>
      </c>
      <c r="Q121" s="136"/>
      <c r="R121" s="140">
        <v>11.25</v>
      </c>
      <c r="S121" s="55">
        <f t="shared" si="38"/>
        <v>16</v>
      </c>
      <c r="T121" s="137">
        <v>16</v>
      </c>
      <c r="U121" s="57">
        <f t="shared" si="39"/>
        <v>5.28125</v>
      </c>
      <c r="V121" s="130"/>
      <c r="W121" s="55">
        <f t="shared" si="40"/>
        <v>9.625</v>
      </c>
      <c r="X121" s="137">
        <v>9</v>
      </c>
      <c r="Y121" s="137">
        <v>12</v>
      </c>
      <c r="Z121" s="137">
        <v>8</v>
      </c>
      <c r="AA121" s="140">
        <v>9.5</v>
      </c>
      <c r="AB121" s="55">
        <f t="shared" si="41"/>
        <v>11.375</v>
      </c>
      <c r="AC121" s="137">
        <v>9</v>
      </c>
      <c r="AD121" s="137">
        <v>12.5</v>
      </c>
      <c r="AE121" s="137">
        <v>15</v>
      </c>
      <c r="AF121" s="55">
        <f t="shared" si="42"/>
        <v>8.6666666666666661</v>
      </c>
      <c r="AG121" s="137">
        <v>3</v>
      </c>
      <c r="AH121" s="137">
        <v>11.5</v>
      </c>
      <c r="AI121" s="55">
        <f t="shared" si="43"/>
        <v>17.5</v>
      </c>
      <c r="AJ121" s="137">
        <v>17.5</v>
      </c>
      <c r="AK121" s="57">
        <f t="shared" si="44"/>
        <v>10.375</v>
      </c>
      <c r="AL121" s="130"/>
      <c r="AM121" s="59">
        <f t="shared" si="45"/>
        <v>7.828125</v>
      </c>
      <c r="AN121" s="60" t="str">
        <f t="shared" si="34"/>
        <v>Rattrapage</v>
      </c>
    </row>
    <row r="122" spans="1:40" ht="15.75">
      <c r="A122" s="130">
        <v>112</v>
      </c>
      <c r="B122" s="27" t="s">
        <v>730</v>
      </c>
      <c r="C122" s="27" t="s">
        <v>731</v>
      </c>
      <c r="D122" s="27" t="s">
        <v>732</v>
      </c>
      <c r="E122" s="27" t="s">
        <v>733</v>
      </c>
      <c r="F122" s="27" t="s">
        <v>584</v>
      </c>
      <c r="G122" s="55">
        <f t="shared" si="35"/>
        <v>7.6875</v>
      </c>
      <c r="H122" s="136">
        <v>9</v>
      </c>
      <c r="I122" s="137">
        <v>10.75</v>
      </c>
      <c r="J122" s="137">
        <v>10</v>
      </c>
      <c r="K122" s="136">
        <v>1</v>
      </c>
      <c r="L122" s="55">
        <f t="shared" si="36"/>
        <v>5</v>
      </c>
      <c r="M122" s="137">
        <v>10</v>
      </c>
      <c r="N122" s="136"/>
      <c r="O122" s="136"/>
      <c r="P122" s="55">
        <f t="shared" si="37"/>
        <v>11</v>
      </c>
      <c r="Q122" s="137">
        <v>8</v>
      </c>
      <c r="R122" s="140">
        <v>12.5</v>
      </c>
      <c r="S122" s="55">
        <f t="shared" si="38"/>
        <v>16.5</v>
      </c>
      <c r="T122" s="137">
        <v>16.5</v>
      </c>
      <c r="U122" s="57">
        <f t="shared" si="39"/>
        <v>8.1875</v>
      </c>
      <c r="V122" s="130"/>
      <c r="W122" s="55">
        <f t="shared" si="40"/>
        <v>6.9375</v>
      </c>
      <c r="X122" s="137">
        <v>12.25</v>
      </c>
      <c r="Y122" s="137">
        <v>12</v>
      </c>
      <c r="Z122" s="136"/>
      <c r="AA122" s="61">
        <v>3.5</v>
      </c>
      <c r="AB122" s="55">
        <f t="shared" si="41"/>
        <v>7.75</v>
      </c>
      <c r="AC122" s="136">
        <v>9</v>
      </c>
      <c r="AD122" s="137">
        <v>13</v>
      </c>
      <c r="AE122" s="136"/>
      <c r="AF122" s="55">
        <f t="shared" si="42"/>
        <v>7.333333333333333</v>
      </c>
      <c r="AG122" s="136"/>
      <c r="AH122" s="137">
        <v>11</v>
      </c>
      <c r="AI122" s="55">
        <f t="shared" si="43"/>
        <v>11.5</v>
      </c>
      <c r="AJ122" s="137">
        <v>11.5</v>
      </c>
      <c r="AK122" s="57">
        <f t="shared" si="44"/>
        <v>7.5</v>
      </c>
      <c r="AL122" s="130"/>
      <c r="AM122" s="59">
        <f t="shared" si="45"/>
        <v>7.84375</v>
      </c>
      <c r="AN122" s="60" t="str">
        <f t="shared" si="34"/>
        <v>Rattrapage</v>
      </c>
    </row>
    <row r="123" spans="1:40" ht="15.75">
      <c r="A123" s="130">
        <v>113</v>
      </c>
      <c r="B123" s="27" t="s">
        <v>734</v>
      </c>
      <c r="C123" s="27" t="s">
        <v>735</v>
      </c>
      <c r="D123" s="27" t="s">
        <v>253</v>
      </c>
      <c r="E123" s="27" t="s">
        <v>736</v>
      </c>
      <c r="F123" s="27" t="s">
        <v>369</v>
      </c>
      <c r="G123" s="55">
        <f t="shared" si="35"/>
        <v>5.25</v>
      </c>
      <c r="H123" s="136"/>
      <c r="I123" s="137">
        <v>11</v>
      </c>
      <c r="J123" s="137">
        <v>10</v>
      </c>
      <c r="K123" s="136"/>
      <c r="L123" s="55">
        <f t="shared" si="36"/>
        <v>10.625</v>
      </c>
      <c r="M123" s="137">
        <v>10.25</v>
      </c>
      <c r="N123" s="137">
        <v>10</v>
      </c>
      <c r="O123" s="137">
        <v>12</v>
      </c>
      <c r="P123" s="55">
        <f t="shared" si="37"/>
        <v>10</v>
      </c>
      <c r="Q123" s="137">
        <v>9</v>
      </c>
      <c r="R123" s="140">
        <v>10.5</v>
      </c>
      <c r="S123" s="55">
        <f t="shared" si="38"/>
        <v>10</v>
      </c>
      <c r="T123" s="137">
        <v>10</v>
      </c>
      <c r="U123" s="57">
        <f t="shared" si="39"/>
        <v>7.78125</v>
      </c>
      <c r="V123" s="130"/>
      <c r="W123" s="55">
        <f t="shared" si="40"/>
        <v>2.5</v>
      </c>
      <c r="X123" s="136"/>
      <c r="Y123" s="136"/>
      <c r="Z123" s="137">
        <v>10</v>
      </c>
      <c r="AA123" s="61"/>
      <c r="AB123" s="55">
        <f t="shared" si="41"/>
        <v>10.625</v>
      </c>
      <c r="AC123" s="137">
        <v>9</v>
      </c>
      <c r="AD123" s="137">
        <v>11</v>
      </c>
      <c r="AE123" s="137">
        <v>13.5</v>
      </c>
      <c r="AF123" s="55">
        <f t="shared" si="42"/>
        <v>6.666666666666667</v>
      </c>
      <c r="AG123" s="136"/>
      <c r="AH123" s="137">
        <v>10</v>
      </c>
      <c r="AI123" s="55">
        <f t="shared" si="43"/>
        <v>16.5</v>
      </c>
      <c r="AJ123" s="137">
        <v>16.5</v>
      </c>
      <c r="AK123" s="57">
        <f t="shared" si="44"/>
        <v>6.1875</v>
      </c>
      <c r="AL123" s="130"/>
      <c r="AM123" s="59">
        <f t="shared" si="45"/>
        <v>6.984375</v>
      </c>
      <c r="AN123" s="60" t="str">
        <f t="shared" si="34"/>
        <v>Rattrapage</v>
      </c>
    </row>
    <row r="124" spans="1:40" ht="15.75">
      <c r="A124" s="130">
        <v>114</v>
      </c>
      <c r="B124" s="27" t="s">
        <v>737</v>
      </c>
      <c r="C124" s="27" t="s">
        <v>738</v>
      </c>
      <c r="D124" s="27" t="s">
        <v>739</v>
      </c>
      <c r="E124" s="27" t="s">
        <v>740</v>
      </c>
      <c r="F124" s="27" t="s">
        <v>354</v>
      </c>
      <c r="G124" s="55">
        <f t="shared" si="35"/>
        <v>3.875</v>
      </c>
      <c r="H124" s="136"/>
      <c r="I124" s="137">
        <v>10</v>
      </c>
      <c r="J124" s="136">
        <v>5.5</v>
      </c>
      <c r="K124" s="136"/>
      <c r="L124" s="55">
        <f t="shared" si="36"/>
        <v>10.440000000000001</v>
      </c>
      <c r="M124" s="137">
        <v>9.3800000000000008</v>
      </c>
      <c r="N124" s="137">
        <v>12</v>
      </c>
      <c r="O124" s="137">
        <v>11</v>
      </c>
      <c r="P124" s="55">
        <f t="shared" si="37"/>
        <v>10</v>
      </c>
      <c r="Q124" s="137">
        <v>10</v>
      </c>
      <c r="R124" s="140">
        <v>10</v>
      </c>
      <c r="S124" s="55">
        <f t="shared" si="38"/>
        <v>17</v>
      </c>
      <c r="T124" s="137">
        <v>17</v>
      </c>
      <c r="U124" s="57">
        <f t="shared" si="39"/>
        <v>7.4850000000000003</v>
      </c>
      <c r="V124" s="130"/>
      <c r="W124" s="55">
        <f t="shared" si="40"/>
        <v>10.0625</v>
      </c>
      <c r="X124" s="137">
        <v>8</v>
      </c>
      <c r="Y124" s="137">
        <v>13.5</v>
      </c>
      <c r="Z124" s="137">
        <v>8</v>
      </c>
      <c r="AA124" s="140">
        <v>10.75</v>
      </c>
      <c r="AB124" s="55">
        <f t="shared" si="41"/>
        <v>9.8150000000000013</v>
      </c>
      <c r="AC124" s="137">
        <v>9.8800000000000008</v>
      </c>
      <c r="AD124" s="137">
        <v>7</v>
      </c>
      <c r="AE124" s="137">
        <v>12.5</v>
      </c>
      <c r="AF124" s="55">
        <f t="shared" si="42"/>
        <v>9.1666666666666661</v>
      </c>
      <c r="AG124" s="137">
        <v>5.5</v>
      </c>
      <c r="AH124" s="137">
        <v>11</v>
      </c>
      <c r="AI124" s="55">
        <f t="shared" si="43"/>
        <v>14</v>
      </c>
      <c r="AJ124" s="137">
        <v>14</v>
      </c>
      <c r="AK124" s="57">
        <f t="shared" si="44"/>
        <v>10.078749999999999</v>
      </c>
      <c r="AL124" s="130"/>
      <c r="AM124" s="59">
        <f t="shared" si="45"/>
        <v>8.7818749999999994</v>
      </c>
      <c r="AN124" s="60" t="str">
        <f t="shared" si="34"/>
        <v>Rattrapage</v>
      </c>
    </row>
    <row r="125" spans="1:40" ht="15.75">
      <c r="A125" s="130">
        <v>115</v>
      </c>
      <c r="B125" s="27" t="s">
        <v>741</v>
      </c>
      <c r="C125" s="27" t="s">
        <v>742</v>
      </c>
      <c r="D125" s="27" t="s">
        <v>135</v>
      </c>
      <c r="E125" s="27" t="s">
        <v>743</v>
      </c>
      <c r="F125" s="27" t="s">
        <v>555</v>
      </c>
      <c r="G125" s="55">
        <f t="shared" si="35"/>
        <v>8.25</v>
      </c>
      <c r="H125" s="137">
        <v>10</v>
      </c>
      <c r="I125" s="137">
        <v>10</v>
      </c>
      <c r="J125" s="136">
        <v>3</v>
      </c>
      <c r="K125" s="137">
        <v>10</v>
      </c>
      <c r="L125" s="55">
        <f t="shared" si="36"/>
        <v>5.5</v>
      </c>
      <c r="M125" s="136"/>
      <c r="N125" s="137">
        <v>10</v>
      </c>
      <c r="O125" s="137">
        <v>12</v>
      </c>
      <c r="P125" s="55">
        <f t="shared" si="37"/>
        <v>10.666666666666666</v>
      </c>
      <c r="Q125" s="137">
        <v>10</v>
      </c>
      <c r="R125" s="140">
        <v>11</v>
      </c>
      <c r="S125" s="55">
        <f t="shared" si="38"/>
        <v>11</v>
      </c>
      <c r="T125" s="137">
        <v>11</v>
      </c>
      <c r="U125" s="57">
        <f t="shared" si="39"/>
        <v>8.1875</v>
      </c>
      <c r="V125" s="130"/>
      <c r="W125" s="55">
        <f t="shared" si="40"/>
        <v>10.1875</v>
      </c>
      <c r="X125" s="137">
        <v>10</v>
      </c>
      <c r="Y125" s="137">
        <v>10</v>
      </c>
      <c r="Z125" s="137">
        <v>10.75</v>
      </c>
      <c r="AA125" s="140">
        <v>10</v>
      </c>
      <c r="AB125" s="55">
        <f t="shared" si="41"/>
        <v>10</v>
      </c>
      <c r="AC125" s="137">
        <v>10</v>
      </c>
      <c r="AD125" s="137">
        <v>8</v>
      </c>
      <c r="AE125" s="137">
        <v>12</v>
      </c>
      <c r="AF125" s="55">
        <f t="shared" si="42"/>
        <v>0</v>
      </c>
      <c r="AG125" s="136"/>
      <c r="AH125" s="136"/>
      <c r="AI125" s="55">
        <f t="shared" si="43"/>
        <v>13</v>
      </c>
      <c r="AJ125" s="137">
        <v>13</v>
      </c>
      <c r="AK125" s="57">
        <f t="shared" si="44"/>
        <v>8.40625</v>
      </c>
      <c r="AL125" s="130"/>
      <c r="AM125" s="59">
        <f t="shared" si="45"/>
        <v>8.296875</v>
      </c>
      <c r="AN125" s="60" t="str">
        <f t="shared" si="34"/>
        <v>Rattrapage</v>
      </c>
    </row>
    <row r="126" spans="1:40" ht="15.75">
      <c r="A126" s="130">
        <v>116</v>
      </c>
      <c r="B126" s="27">
        <v>1333013977</v>
      </c>
      <c r="C126" s="27" t="s">
        <v>344</v>
      </c>
      <c r="D126" s="27" t="s">
        <v>345</v>
      </c>
      <c r="E126" s="128" t="s">
        <v>459</v>
      </c>
      <c r="F126" s="27" t="s">
        <v>354</v>
      </c>
      <c r="G126" s="55">
        <f t="shared" si="35"/>
        <v>5.8324999999999996</v>
      </c>
      <c r="H126" s="136"/>
      <c r="I126" s="137">
        <v>10.83</v>
      </c>
      <c r="J126" s="137">
        <v>12.5</v>
      </c>
      <c r="K126" s="136"/>
      <c r="L126" s="55">
        <f t="shared" si="36"/>
        <v>3.125</v>
      </c>
      <c r="M126" s="136"/>
      <c r="N126" s="136"/>
      <c r="O126" s="137">
        <v>12.5</v>
      </c>
      <c r="P126" s="55">
        <f t="shared" si="37"/>
        <v>3.3333333333333335</v>
      </c>
      <c r="Q126" s="137">
        <v>10</v>
      </c>
      <c r="R126" s="136"/>
      <c r="S126" s="55">
        <f t="shared" si="38"/>
        <v>12</v>
      </c>
      <c r="T126" s="137">
        <v>12</v>
      </c>
      <c r="U126" s="57">
        <f t="shared" si="39"/>
        <v>5.0724999999999998</v>
      </c>
      <c r="V126" s="130"/>
      <c r="W126" s="55">
        <f t="shared" si="40"/>
        <v>5.625</v>
      </c>
      <c r="X126" s="136"/>
      <c r="Y126" s="137">
        <v>12.5</v>
      </c>
      <c r="Z126" s="137">
        <v>10</v>
      </c>
      <c r="AA126" s="61"/>
      <c r="AB126" s="55">
        <f t="shared" si="41"/>
        <v>10.2925</v>
      </c>
      <c r="AC126" s="137">
        <v>10.5</v>
      </c>
      <c r="AD126" s="137">
        <v>9.67</v>
      </c>
      <c r="AE126" s="137">
        <v>10.5</v>
      </c>
      <c r="AF126" s="55">
        <f t="shared" si="42"/>
        <v>12</v>
      </c>
      <c r="AG126" s="137">
        <v>10</v>
      </c>
      <c r="AH126" s="137">
        <v>13</v>
      </c>
      <c r="AI126" s="55">
        <f t="shared" si="43"/>
        <v>14.25</v>
      </c>
      <c r="AJ126" s="137">
        <v>14.25</v>
      </c>
      <c r="AK126" s="57">
        <f t="shared" si="44"/>
        <v>8.526250000000001</v>
      </c>
      <c r="AL126" s="130"/>
      <c r="AM126" s="59">
        <f t="shared" si="45"/>
        <v>6.7993750000000004</v>
      </c>
      <c r="AN126" s="60" t="str">
        <f t="shared" si="34"/>
        <v>Rattrapage</v>
      </c>
    </row>
    <row r="127" spans="1:40" ht="15.75">
      <c r="A127" s="130">
        <v>117</v>
      </c>
      <c r="B127" s="27" t="s">
        <v>744</v>
      </c>
      <c r="C127" s="27" t="s">
        <v>745</v>
      </c>
      <c r="D127" s="27" t="s">
        <v>746</v>
      </c>
      <c r="E127" s="27" t="s">
        <v>747</v>
      </c>
      <c r="F127" s="27" t="s">
        <v>748</v>
      </c>
      <c r="G127" s="55">
        <f t="shared" si="35"/>
        <v>7.625</v>
      </c>
      <c r="H127" s="136">
        <v>6</v>
      </c>
      <c r="I127" s="137">
        <v>10.25</v>
      </c>
      <c r="J127" s="137">
        <v>10.25</v>
      </c>
      <c r="K127" s="136">
        <v>4</v>
      </c>
      <c r="L127" s="55">
        <f t="shared" si="36"/>
        <v>10</v>
      </c>
      <c r="M127" s="136">
        <v>10</v>
      </c>
      <c r="N127" s="136">
        <v>10</v>
      </c>
      <c r="O127" s="136">
        <v>10</v>
      </c>
      <c r="P127" s="55">
        <f t="shared" si="37"/>
        <v>10</v>
      </c>
      <c r="Q127" s="137">
        <v>9</v>
      </c>
      <c r="R127" s="140">
        <v>10.5</v>
      </c>
      <c r="S127" s="55">
        <f t="shared" si="38"/>
        <v>14</v>
      </c>
      <c r="T127" s="137">
        <v>14</v>
      </c>
      <c r="U127" s="57">
        <f t="shared" si="39"/>
        <v>9.0625</v>
      </c>
      <c r="V127" s="130"/>
      <c r="W127" s="55">
        <f t="shared" si="40"/>
        <v>11.4375</v>
      </c>
      <c r="X127" s="137">
        <v>13</v>
      </c>
      <c r="Y127" s="137">
        <v>11.5</v>
      </c>
      <c r="Z127" s="137">
        <v>11.5</v>
      </c>
      <c r="AA127" s="140">
        <v>9.75</v>
      </c>
      <c r="AB127" s="55">
        <f t="shared" si="41"/>
        <v>8.875</v>
      </c>
      <c r="AC127" s="137">
        <v>8</v>
      </c>
      <c r="AD127" s="137">
        <v>8</v>
      </c>
      <c r="AE127" s="137">
        <v>11.5</v>
      </c>
      <c r="AF127" s="55">
        <f t="shared" si="42"/>
        <v>8.1666666666666661</v>
      </c>
      <c r="AG127" s="137">
        <v>2.5</v>
      </c>
      <c r="AH127" s="137">
        <v>11</v>
      </c>
      <c r="AI127" s="55">
        <f t="shared" si="43"/>
        <v>15</v>
      </c>
      <c r="AJ127" s="137">
        <v>15</v>
      </c>
      <c r="AK127" s="57">
        <f t="shared" si="44"/>
        <v>10.40625</v>
      </c>
      <c r="AL127" s="130"/>
      <c r="AM127" s="59">
        <f t="shared" si="45"/>
        <v>9.734375</v>
      </c>
      <c r="AN127" s="60" t="str">
        <f t="shared" si="34"/>
        <v>Rattrapage</v>
      </c>
    </row>
    <row r="128" spans="1:40" ht="15.75">
      <c r="A128" s="130">
        <v>118</v>
      </c>
      <c r="B128" s="27" t="s">
        <v>302</v>
      </c>
      <c r="C128" s="27" t="s">
        <v>303</v>
      </c>
      <c r="D128" s="27" t="s">
        <v>304</v>
      </c>
      <c r="E128" s="128" t="s">
        <v>460</v>
      </c>
      <c r="F128" s="27" t="s">
        <v>354</v>
      </c>
      <c r="G128" s="55">
        <f t="shared" si="35"/>
        <v>5.415</v>
      </c>
      <c r="H128" s="136"/>
      <c r="I128" s="137">
        <v>10.66</v>
      </c>
      <c r="J128" s="136"/>
      <c r="K128" s="137">
        <v>11</v>
      </c>
      <c r="L128" s="55">
        <f t="shared" si="36"/>
        <v>0</v>
      </c>
      <c r="M128" s="136"/>
      <c r="N128" s="136"/>
      <c r="O128" s="136"/>
      <c r="P128" s="55">
        <f t="shared" si="37"/>
        <v>6.666666666666667</v>
      </c>
      <c r="Q128" s="136"/>
      <c r="R128" s="140">
        <v>10</v>
      </c>
      <c r="S128" s="55">
        <f t="shared" si="38"/>
        <v>10</v>
      </c>
      <c r="T128" s="137">
        <v>10</v>
      </c>
      <c r="U128" s="57">
        <f t="shared" si="39"/>
        <v>4.5824999999999996</v>
      </c>
      <c r="V128" s="130"/>
      <c r="W128" s="55">
        <f t="shared" si="40"/>
        <v>8.5399999999999991</v>
      </c>
      <c r="X128" s="137">
        <v>10.66</v>
      </c>
      <c r="Y128" s="137">
        <v>11.5</v>
      </c>
      <c r="Z128" s="136"/>
      <c r="AA128" s="140">
        <v>12</v>
      </c>
      <c r="AB128" s="55">
        <f t="shared" si="41"/>
        <v>12</v>
      </c>
      <c r="AC128" s="137">
        <v>11.75</v>
      </c>
      <c r="AD128" s="137">
        <v>12</v>
      </c>
      <c r="AE128" s="137">
        <v>12.5</v>
      </c>
      <c r="AF128" s="55">
        <f t="shared" si="42"/>
        <v>7</v>
      </c>
      <c r="AG128" s="136"/>
      <c r="AH128" s="137">
        <v>10.5</v>
      </c>
      <c r="AI128" s="55">
        <f t="shared" si="43"/>
        <v>11</v>
      </c>
      <c r="AJ128" s="137">
        <v>11</v>
      </c>
      <c r="AK128" s="57">
        <f t="shared" si="44"/>
        <v>9.27</v>
      </c>
      <c r="AL128" s="130"/>
      <c r="AM128" s="59">
        <f t="shared" si="45"/>
        <v>6.9262499999999996</v>
      </c>
      <c r="AN128" s="60" t="str">
        <f t="shared" si="34"/>
        <v>Rattrapage</v>
      </c>
    </row>
    <row r="129" spans="1:40" ht="15.75">
      <c r="A129" s="130">
        <v>119</v>
      </c>
      <c r="B129" s="27" t="s">
        <v>307</v>
      </c>
      <c r="C129" s="27" t="s">
        <v>308</v>
      </c>
      <c r="D129" s="27" t="s">
        <v>97</v>
      </c>
      <c r="E129" s="128" t="s">
        <v>462</v>
      </c>
      <c r="F129" s="27" t="s">
        <v>384</v>
      </c>
      <c r="G129" s="55">
        <f t="shared" si="35"/>
        <v>5.915</v>
      </c>
      <c r="H129" s="136"/>
      <c r="I129" s="137">
        <v>11.33</v>
      </c>
      <c r="J129" s="137">
        <v>12.33</v>
      </c>
      <c r="K129" s="136"/>
      <c r="L129" s="55">
        <f t="shared" si="36"/>
        <v>2.875</v>
      </c>
      <c r="M129" s="136"/>
      <c r="N129" s="136"/>
      <c r="O129" s="137">
        <v>11.5</v>
      </c>
      <c r="P129" s="55">
        <f t="shared" si="37"/>
        <v>3.5</v>
      </c>
      <c r="Q129" s="137">
        <v>10.5</v>
      </c>
      <c r="R129" s="136"/>
      <c r="S129" s="55">
        <f t="shared" si="38"/>
        <v>11</v>
      </c>
      <c r="T129" s="137">
        <v>11</v>
      </c>
      <c r="U129" s="57">
        <f t="shared" si="39"/>
        <v>5.0199999999999996</v>
      </c>
      <c r="V129" s="130"/>
      <c r="W129" s="55">
        <f t="shared" si="40"/>
        <v>10.039999999999999</v>
      </c>
      <c r="X129" s="137">
        <v>8.16</v>
      </c>
      <c r="Y129" s="137">
        <v>11</v>
      </c>
      <c r="Z129" s="137">
        <v>10.5</v>
      </c>
      <c r="AA129" s="140">
        <v>10.5</v>
      </c>
      <c r="AB129" s="55">
        <f t="shared" si="41"/>
        <v>12.125</v>
      </c>
      <c r="AC129" s="137">
        <v>11.5</v>
      </c>
      <c r="AD129" s="137">
        <v>14</v>
      </c>
      <c r="AE129" s="137">
        <v>11.5</v>
      </c>
      <c r="AF129" s="55">
        <f t="shared" si="42"/>
        <v>9.8866666666666667</v>
      </c>
      <c r="AG129" s="137">
        <v>9.66</v>
      </c>
      <c r="AH129" s="137">
        <v>10</v>
      </c>
      <c r="AI129" s="55">
        <f t="shared" si="43"/>
        <v>11.5</v>
      </c>
      <c r="AJ129" s="137">
        <v>11.5</v>
      </c>
      <c r="AK129" s="57">
        <f t="shared" si="44"/>
        <v>10.623749999999999</v>
      </c>
      <c r="AL129" s="130"/>
      <c r="AM129" s="59">
        <f t="shared" si="45"/>
        <v>7.8218749999999995</v>
      </c>
      <c r="AN129" s="60" t="str">
        <f t="shared" si="34"/>
        <v>Rattrapage</v>
      </c>
    </row>
    <row r="130" spans="1:40" ht="15.75">
      <c r="A130" s="130">
        <v>120</v>
      </c>
      <c r="B130" s="27" t="s">
        <v>749</v>
      </c>
      <c r="C130" s="27" t="s">
        <v>750</v>
      </c>
      <c r="D130" s="27" t="s">
        <v>311</v>
      </c>
      <c r="E130" s="27" t="s">
        <v>751</v>
      </c>
      <c r="F130" s="27" t="s">
        <v>393</v>
      </c>
      <c r="G130" s="55">
        <f t="shared" si="35"/>
        <v>2.625</v>
      </c>
      <c r="H130" s="136"/>
      <c r="I130" s="137">
        <v>10.5</v>
      </c>
      <c r="J130" s="136"/>
      <c r="K130" s="136"/>
      <c r="L130" s="55">
        <f t="shared" si="36"/>
        <v>10.875</v>
      </c>
      <c r="M130" s="137">
        <v>11.5</v>
      </c>
      <c r="N130" s="137">
        <v>10</v>
      </c>
      <c r="O130" s="137">
        <v>10.5</v>
      </c>
      <c r="P130" s="55">
        <f t="shared" si="37"/>
        <v>10.666666666666666</v>
      </c>
      <c r="Q130" s="137">
        <v>10</v>
      </c>
      <c r="R130" s="140">
        <v>11</v>
      </c>
      <c r="S130" s="55">
        <f t="shared" si="38"/>
        <v>10.25</v>
      </c>
      <c r="T130" s="137">
        <v>10.25</v>
      </c>
      <c r="U130" s="57">
        <f t="shared" si="39"/>
        <v>6.671875</v>
      </c>
      <c r="V130" s="130"/>
      <c r="W130" s="55">
        <f t="shared" si="40"/>
        <v>5.5</v>
      </c>
      <c r="X130" s="136"/>
      <c r="Y130" s="137">
        <v>11</v>
      </c>
      <c r="Z130" s="137">
        <v>11</v>
      </c>
      <c r="AA130" s="61"/>
      <c r="AB130" s="55">
        <f t="shared" si="41"/>
        <v>10.125</v>
      </c>
      <c r="AC130" s="137">
        <v>6.5</v>
      </c>
      <c r="AD130" s="137">
        <v>16</v>
      </c>
      <c r="AE130" s="137">
        <v>11.5</v>
      </c>
      <c r="AF130" s="55">
        <f t="shared" si="42"/>
        <v>7.833333333333333</v>
      </c>
      <c r="AG130" s="136"/>
      <c r="AH130" s="137">
        <v>11.75</v>
      </c>
      <c r="AI130" s="55">
        <f t="shared" si="43"/>
        <v>10.5</v>
      </c>
      <c r="AJ130" s="137">
        <v>10.5</v>
      </c>
      <c r="AK130" s="57">
        <f t="shared" si="44"/>
        <v>7.40625</v>
      </c>
      <c r="AL130" s="130"/>
      <c r="AM130" s="59">
        <f t="shared" si="45"/>
        <v>7.0390625</v>
      </c>
      <c r="AN130" s="60" t="str">
        <f t="shared" si="34"/>
        <v>Rattrapage</v>
      </c>
    </row>
    <row r="131" spans="1:40" ht="15.75">
      <c r="A131" s="130">
        <v>121</v>
      </c>
      <c r="B131" s="27" t="s">
        <v>312</v>
      </c>
      <c r="C131" s="27" t="s">
        <v>313</v>
      </c>
      <c r="D131" s="27" t="s">
        <v>314</v>
      </c>
      <c r="E131" s="128" t="s">
        <v>464</v>
      </c>
      <c r="F131" s="27" t="s">
        <v>347</v>
      </c>
      <c r="G131" s="55">
        <f t="shared" si="35"/>
        <v>9.5399999999999991</v>
      </c>
      <c r="H131" s="137">
        <v>10.5</v>
      </c>
      <c r="I131" s="137">
        <v>10.66</v>
      </c>
      <c r="J131" s="137">
        <v>10</v>
      </c>
      <c r="K131" s="137">
        <v>7</v>
      </c>
      <c r="L131" s="55">
        <f t="shared" si="36"/>
        <v>10.5175</v>
      </c>
      <c r="M131" s="137">
        <v>10.16</v>
      </c>
      <c r="N131" s="137">
        <v>8.75</v>
      </c>
      <c r="O131" s="137">
        <v>13</v>
      </c>
      <c r="P131" s="55">
        <f t="shared" si="37"/>
        <v>8.9166666666666661</v>
      </c>
      <c r="Q131" s="137">
        <v>9.5</v>
      </c>
      <c r="R131" s="140">
        <v>8.625</v>
      </c>
      <c r="S131" s="55">
        <f t="shared" si="38"/>
        <v>15</v>
      </c>
      <c r="T131" s="137">
        <v>15</v>
      </c>
      <c r="U131" s="57">
        <f t="shared" si="39"/>
        <v>10.008749999999999</v>
      </c>
      <c r="V131" s="130"/>
      <c r="W131" s="55">
        <f t="shared" si="40"/>
        <v>5.5824999999999996</v>
      </c>
      <c r="X131" s="137">
        <v>11.33</v>
      </c>
      <c r="Y131" s="137">
        <v>11</v>
      </c>
      <c r="Z131" s="136"/>
      <c r="AA131" s="61"/>
      <c r="AB131" s="55">
        <f t="shared" si="41"/>
        <v>8.370000000000001</v>
      </c>
      <c r="AC131" s="137">
        <v>11.16</v>
      </c>
      <c r="AD131" s="136"/>
      <c r="AE131" s="137">
        <v>11.16</v>
      </c>
      <c r="AF131" s="55">
        <f t="shared" si="42"/>
        <v>7.333333333333333</v>
      </c>
      <c r="AG131" s="136"/>
      <c r="AH131" s="137">
        <v>11</v>
      </c>
      <c r="AI131" s="55">
        <f t="shared" si="43"/>
        <v>0</v>
      </c>
      <c r="AJ131" s="136"/>
      <c r="AK131" s="57">
        <f t="shared" si="44"/>
        <v>6.25875</v>
      </c>
      <c r="AL131" s="130"/>
      <c r="AM131" s="59">
        <f t="shared" si="45"/>
        <v>8.1337499999999991</v>
      </c>
      <c r="AN131" s="60" t="str">
        <f t="shared" si="34"/>
        <v>Rattrapage</v>
      </c>
    </row>
    <row r="132" spans="1:40" ht="15.75">
      <c r="A132" s="130">
        <v>122</v>
      </c>
      <c r="B132" s="27" t="s">
        <v>315</v>
      </c>
      <c r="C132" s="27" t="s">
        <v>316</v>
      </c>
      <c r="D132" s="27" t="s">
        <v>54</v>
      </c>
      <c r="E132" s="128" t="s">
        <v>465</v>
      </c>
      <c r="F132" s="27" t="s">
        <v>356</v>
      </c>
      <c r="G132" s="55">
        <f t="shared" si="35"/>
        <v>8.75</v>
      </c>
      <c r="H132" s="137">
        <v>14</v>
      </c>
      <c r="I132" s="137">
        <v>10.5</v>
      </c>
      <c r="J132" s="136"/>
      <c r="K132" s="137">
        <v>10.5</v>
      </c>
      <c r="L132" s="55">
        <f t="shared" si="36"/>
        <v>5.8324999999999996</v>
      </c>
      <c r="M132" s="136"/>
      <c r="N132" s="137">
        <v>10.33</v>
      </c>
      <c r="O132" s="137">
        <v>13</v>
      </c>
      <c r="P132" s="55">
        <f t="shared" si="37"/>
        <v>8.6383333333333336</v>
      </c>
      <c r="Q132" s="136">
        <v>4.5</v>
      </c>
      <c r="R132" s="140">
        <v>10.7075</v>
      </c>
      <c r="S132" s="55">
        <f t="shared" si="38"/>
        <v>16</v>
      </c>
      <c r="T132" s="137">
        <v>16</v>
      </c>
      <c r="U132" s="57">
        <f t="shared" si="39"/>
        <v>8.4528125000000003</v>
      </c>
      <c r="V132" s="130"/>
      <c r="W132" s="55">
        <f t="shared" si="40"/>
        <v>7.9975000000000005</v>
      </c>
      <c r="X132" s="137">
        <v>4.16</v>
      </c>
      <c r="Y132" s="137">
        <v>13</v>
      </c>
      <c r="Z132" s="137">
        <v>7.5</v>
      </c>
      <c r="AA132" s="140">
        <v>7.33</v>
      </c>
      <c r="AB132" s="55">
        <f t="shared" si="41"/>
        <v>9.9574999999999996</v>
      </c>
      <c r="AC132" s="137">
        <v>9</v>
      </c>
      <c r="AD132" s="137">
        <v>14.83</v>
      </c>
      <c r="AE132" s="137">
        <v>7</v>
      </c>
      <c r="AF132" s="55">
        <f t="shared" si="42"/>
        <v>14.5</v>
      </c>
      <c r="AG132" s="137">
        <v>10</v>
      </c>
      <c r="AH132" s="137">
        <v>16.75</v>
      </c>
      <c r="AI132" s="55">
        <f t="shared" si="43"/>
        <v>13</v>
      </c>
      <c r="AJ132" s="137">
        <v>13</v>
      </c>
      <c r="AK132" s="57">
        <f t="shared" si="44"/>
        <v>10.019375</v>
      </c>
      <c r="AL132" s="130"/>
      <c r="AM132" s="59">
        <f t="shared" si="45"/>
        <v>9.2360937500000002</v>
      </c>
      <c r="AN132" s="60" t="str">
        <f t="shared" si="34"/>
        <v>Rattrapage</v>
      </c>
    </row>
    <row r="133" spans="1:40" ht="15.75">
      <c r="A133" s="130">
        <v>123</v>
      </c>
      <c r="B133" s="27" t="s">
        <v>317</v>
      </c>
      <c r="C133" s="27" t="s">
        <v>316</v>
      </c>
      <c r="D133" s="27" t="s">
        <v>318</v>
      </c>
      <c r="E133" s="31">
        <v>34217</v>
      </c>
      <c r="F133" s="27" t="s">
        <v>369</v>
      </c>
      <c r="G133" s="55">
        <f t="shared" si="35"/>
        <v>7.75</v>
      </c>
      <c r="H133" s="137">
        <v>10.25</v>
      </c>
      <c r="I133" s="137">
        <v>10</v>
      </c>
      <c r="J133" s="137">
        <v>10.75</v>
      </c>
      <c r="K133" s="136"/>
      <c r="L133" s="55">
        <f t="shared" si="36"/>
        <v>5.75</v>
      </c>
      <c r="M133" s="136"/>
      <c r="N133" s="137">
        <v>10</v>
      </c>
      <c r="O133" s="137">
        <v>13</v>
      </c>
      <c r="P133" s="55">
        <f t="shared" si="37"/>
        <v>11.5</v>
      </c>
      <c r="Q133" s="137">
        <v>13.5</v>
      </c>
      <c r="R133" s="140">
        <v>10.5</v>
      </c>
      <c r="S133" s="55">
        <f t="shared" si="38"/>
        <v>13.75</v>
      </c>
      <c r="T133" s="137">
        <v>13.75</v>
      </c>
      <c r="U133" s="57">
        <f t="shared" si="39"/>
        <v>8.328125</v>
      </c>
      <c r="V133" s="130"/>
      <c r="W133" s="55">
        <f t="shared" si="40"/>
        <v>10.125</v>
      </c>
      <c r="X133" s="137">
        <v>10.5</v>
      </c>
      <c r="Y133" s="137">
        <v>10</v>
      </c>
      <c r="Z133" s="137">
        <v>9</v>
      </c>
      <c r="AA133" s="140">
        <v>11</v>
      </c>
      <c r="AB133" s="55">
        <f t="shared" si="41"/>
        <v>7.125</v>
      </c>
      <c r="AC133" s="137">
        <v>7.75</v>
      </c>
      <c r="AD133" s="137">
        <v>3</v>
      </c>
      <c r="AE133" s="137">
        <v>10</v>
      </c>
      <c r="AF133" s="55">
        <f t="shared" si="42"/>
        <v>13.25</v>
      </c>
      <c r="AG133" s="137">
        <v>6.25</v>
      </c>
      <c r="AH133" s="137">
        <v>16.75</v>
      </c>
      <c r="AI133" s="55">
        <f t="shared" si="43"/>
        <v>12.5</v>
      </c>
      <c r="AJ133" s="137">
        <v>12.5</v>
      </c>
      <c r="AK133" s="57">
        <f t="shared" si="44"/>
        <v>10.109375</v>
      </c>
      <c r="AL133" s="130"/>
      <c r="AM133" s="59">
        <f t="shared" si="45"/>
        <v>9.21875</v>
      </c>
      <c r="AN133" s="60" t="str">
        <f t="shared" si="34"/>
        <v>Rattrapage</v>
      </c>
    </row>
    <row r="134" spans="1:40" ht="15.75">
      <c r="A134" s="130">
        <v>124</v>
      </c>
      <c r="B134" s="27" t="s">
        <v>322</v>
      </c>
      <c r="C134" s="27" t="s">
        <v>323</v>
      </c>
      <c r="D134" s="27" t="s">
        <v>324</v>
      </c>
      <c r="E134" s="131" t="s">
        <v>468</v>
      </c>
      <c r="F134" s="27" t="s">
        <v>348</v>
      </c>
      <c r="G134" s="55">
        <f t="shared" si="35"/>
        <v>0</v>
      </c>
      <c r="H134" s="136"/>
      <c r="I134" s="136"/>
      <c r="J134" s="136"/>
      <c r="K134" s="136"/>
      <c r="L134" s="55">
        <f t="shared" si="36"/>
        <v>6.2074999999999996</v>
      </c>
      <c r="M134" s="136"/>
      <c r="N134" s="137">
        <v>11.33</v>
      </c>
      <c r="O134" s="137">
        <v>13.5</v>
      </c>
      <c r="P134" s="55">
        <f t="shared" si="37"/>
        <v>0</v>
      </c>
      <c r="Q134" s="136"/>
      <c r="R134" s="136"/>
      <c r="S134" s="55">
        <f t="shared" si="38"/>
        <v>13</v>
      </c>
      <c r="T134" s="137">
        <v>13</v>
      </c>
      <c r="U134" s="57">
        <f t="shared" si="39"/>
        <v>2.3643749999999999</v>
      </c>
      <c r="V134" s="130"/>
      <c r="W134" s="55">
        <f t="shared" si="40"/>
        <v>7.6862499999999994</v>
      </c>
      <c r="X134" s="137">
        <v>4.83</v>
      </c>
      <c r="Y134" s="137">
        <v>11</v>
      </c>
      <c r="Z134" s="137">
        <v>4.5</v>
      </c>
      <c r="AA134" s="140">
        <v>10.414999999999999</v>
      </c>
      <c r="AB134" s="55">
        <f t="shared" si="41"/>
        <v>10.875</v>
      </c>
      <c r="AC134" s="137">
        <v>10</v>
      </c>
      <c r="AD134" s="137">
        <v>13.67</v>
      </c>
      <c r="AE134" s="137">
        <v>9.83</v>
      </c>
      <c r="AF134" s="55">
        <f t="shared" si="42"/>
        <v>13.833333333333334</v>
      </c>
      <c r="AG134" s="137">
        <v>9</v>
      </c>
      <c r="AH134" s="137">
        <v>16.25</v>
      </c>
      <c r="AI134" s="55">
        <f t="shared" si="43"/>
        <v>13.75</v>
      </c>
      <c r="AJ134" s="137">
        <v>13.75</v>
      </c>
      <c r="AK134" s="57">
        <f t="shared" si="44"/>
        <v>10.015000000000001</v>
      </c>
      <c r="AL134" s="130"/>
      <c r="AM134" s="59">
        <f t="shared" si="45"/>
        <v>6.1896874999999998</v>
      </c>
      <c r="AN134" s="60" t="str">
        <f t="shared" si="34"/>
        <v>Rattrapage</v>
      </c>
    </row>
    <row r="135" spans="1:40" ht="15.75">
      <c r="A135" s="130">
        <v>125</v>
      </c>
      <c r="B135" s="27" t="s">
        <v>752</v>
      </c>
      <c r="C135" s="27" t="s">
        <v>331</v>
      </c>
      <c r="D135" s="27" t="s">
        <v>753</v>
      </c>
      <c r="E135" s="27" t="s">
        <v>754</v>
      </c>
      <c r="F135" s="27" t="s">
        <v>555</v>
      </c>
      <c r="G135" s="55">
        <f t="shared" si="35"/>
        <v>5.5625</v>
      </c>
      <c r="H135" s="136"/>
      <c r="I135" s="137">
        <v>10.75</v>
      </c>
      <c r="J135" s="137">
        <v>11.5</v>
      </c>
      <c r="K135" s="136"/>
      <c r="L135" s="55">
        <f t="shared" si="36"/>
        <v>10</v>
      </c>
      <c r="M135" s="137">
        <v>9.75</v>
      </c>
      <c r="N135" s="137">
        <v>10.5</v>
      </c>
      <c r="O135" s="137">
        <v>10</v>
      </c>
      <c r="P135" s="55">
        <f t="shared" si="37"/>
        <v>10.166666666666666</v>
      </c>
      <c r="Q135" s="137">
        <v>10.5</v>
      </c>
      <c r="R135" s="140">
        <v>10</v>
      </c>
      <c r="S135" s="55">
        <f t="shared" si="38"/>
        <v>10.75</v>
      </c>
      <c r="T135" s="137">
        <v>10.75</v>
      </c>
      <c r="U135" s="57">
        <f t="shared" si="39"/>
        <v>7.859375</v>
      </c>
      <c r="V135" s="130"/>
      <c r="W135" s="55">
        <f t="shared" si="40"/>
        <v>5.25</v>
      </c>
      <c r="X135" s="137">
        <v>10</v>
      </c>
      <c r="Y135" s="137">
        <v>11</v>
      </c>
      <c r="Z135" s="136"/>
      <c r="AA135" s="61"/>
      <c r="AB135" s="55">
        <f t="shared" si="41"/>
        <v>10.25</v>
      </c>
      <c r="AC135" s="137">
        <v>10.25</v>
      </c>
      <c r="AD135" s="137">
        <v>10.5</v>
      </c>
      <c r="AE135" s="137">
        <v>10</v>
      </c>
      <c r="AF135" s="55">
        <f t="shared" si="42"/>
        <v>8.5</v>
      </c>
      <c r="AG135" s="136"/>
      <c r="AH135" s="137">
        <v>12.75</v>
      </c>
      <c r="AI135" s="55">
        <f t="shared" si="43"/>
        <v>14</v>
      </c>
      <c r="AJ135" s="137">
        <v>14</v>
      </c>
      <c r="AK135" s="57">
        <f t="shared" si="44"/>
        <v>7.65625</v>
      </c>
      <c r="AL135" s="130"/>
      <c r="AM135" s="59">
        <f t="shared" si="45"/>
        <v>7.7578125</v>
      </c>
      <c r="AN135" s="60" t="str">
        <f t="shared" si="34"/>
        <v>Rattrapage</v>
      </c>
    </row>
    <row r="136" spans="1:40" ht="15.75">
      <c r="A136" s="130">
        <v>126</v>
      </c>
      <c r="B136" s="27" t="s">
        <v>330</v>
      </c>
      <c r="C136" s="27" t="s">
        <v>331</v>
      </c>
      <c r="D136" s="27" t="s">
        <v>332</v>
      </c>
      <c r="E136" s="129">
        <v>33940</v>
      </c>
      <c r="F136" s="27" t="s">
        <v>369</v>
      </c>
      <c r="G136" s="55">
        <f t="shared" si="35"/>
        <v>5.8550000000000004</v>
      </c>
      <c r="H136" s="136"/>
      <c r="I136" s="137">
        <v>12.42</v>
      </c>
      <c r="J136" s="136"/>
      <c r="K136" s="137">
        <v>11</v>
      </c>
      <c r="L136" s="55">
        <f t="shared" si="36"/>
        <v>10</v>
      </c>
      <c r="M136" s="137">
        <v>6</v>
      </c>
      <c r="N136" s="137">
        <v>14</v>
      </c>
      <c r="O136" s="137">
        <v>14</v>
      </c>
      <c r="P136" s="55">
        <f t="shared" si="37"/>
        <v>3.8333333333333335</v>
      </c>
      <c r="Q136" s="137">
        <v>11.5</v>
      </c>
      <c r="R136" s="136"/>
      <c r="S136" s="55">
        <f t="shared" si="38"/>
        <v>10</v>
      </c>
      <c r="T136" s="137">
        <v>10</v>
      </c>
      <c r="U136" s="57">
        <f t="shared" si="39"/>
        <v>6.7712500000000002</v>
      </c>
      <c r="V136" s="130"/>
      <c r="W136" s="55">
        <f t="shared" si="40"/>
        <v>5.75</v>
      </c>
      <c r="X136" s="137">
        <v>12</v>
      </c>
      <c r="Y136" s="137">
        <v>11</v>
      </c>
      <c r="Z136" s="136"/>
      <c r="AA136" s="61"/>
      <c r="AB136" s="55">
        <f t="shared" si="41"/>
        <v>2.625</v>
      </c>
      <c r="AC136" s="136"/>
      <c r="AD136" s="136"/>
      <c r="AE136" s="137">
        <v>10.5</v>
      </c>
      <c r="AF136" s="55">
        <f t="shared" si="42"/>
        <v>12</v>
      </c>
      <c r="AG136" s="137">
        <v>5</v>
      </c>
      <c r="AH136" s="137">
        <v>15.5</v>
      </c>
      <c r="AI136" s="55">
        <f t="shared" si="43"/>
        <v>0</v>
      </c>
      <c r="AJ136" s="136"/>
      <c r="AK136" s="57">
        <f t="shared" si="44"/>
        <v>5.78125</v>
      </c>
      <c r="AL136" s="130"/>
      <c r="AM136" s="59">
        <f t="shared" si="45"/>
        <v>6.2762500000000001</v>
      </c>
      <c r="AN136" s="60" t="str">
        <f t="shared" si="34"/>
        <v>Rattrapage</v>
      </c>
    </row>
  </sheetData>
  <sortState ref="A11:AN136">
    <sortCondition ref="C11:C136"/>
    <sortCondition ref="D11:D136"/>
  </sortState>
  <mergeCells count="3">
    <mergeCell ref="A9:C9"/>
    <mergeCell ref="AM9:AM10"/>
    <mergeCell ref="AN9:AN10"/>
  </mergeCells>
  <pageMargins left="0.39370078740157483" right="0.39370078740157483" top="0.59055118110236227" bottom="0.59055118110236227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23"/>
  <sheetViews>
    <sheetView topLeftCell="Y1" workbookViewId="0">
      <selection activeCell="AH6" sqref="AH6"/>
    </sheetView>
  </sheetViews>
  <sheetFormatPr baseColWidth="10" defaultColWidth="11.5703125" defaultRowHeight="15"/>
  <cols>
    <col min="1" max="1" width="4.7109375" style="6" customWidth="1"/>
    <col min="2" max="2" width="14.140625" style="6" customWidth="1"/>
    <col min="3" max="3" width="16.28515625" style="6" customWidth="1"/>
    <col min="4" max="6" width="15.5703125" style="6" customWidth="1"/>
    <col min="7" max="10" width="6.7109375" style="6" customWidth="1"/>
    <col min="11" max="11" width="7.28515625" style="6" customWidth="1"/>
    <col min="12" max="41" width="6.7109375" style="6" customWidth="1"/>
    <col min="42" max="16384" width="11.5703125" style="6"/>
  </cols>
  <sheetData>
    <row r="1" spans="1:48" ht="20.25">
      <c r="A1" s="1" t="s">
        <v>0</v>
      </c>
      <c r="B1" s="1"/>
      <c r="C1" s="1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5"/>
      <c r="P1" s="4"/>
      <c r="Q1" s="4"/>
      <c r="R1" s="4"/>
      <c r="S1" s="4"/>
      <c r="T1" s="4"/>
      <c r="U1" s="4"/>
      <c r="V1" s="4"/>
    </row>
    <row r="2" spans="1:48" ht="20.25">
      <c r="A2" s="1" t="s">
        <v>1</v>
      </c>
      <c r="B2" s="1"/>
      <c r="C2" s="1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5"/>
      <c r="P2" s="4"/>
      <c r="Q2" s="4"/>
      <c r="R2" s="4"/>
      <c r="S2" s="4"/>
      <c r="T2" s="4"/>
      <c r="U2" s="4"/>
      <c r="V2" s="4"/>
    </row>
    <row r="3" spans="1:48" ht="20.25">
      <c r="A3" s="1" t="s">
        <v>2</v>
      </c>
      <c r="B3" s="1"/>
      <c r="C3" s="1"/>
      <c r="D3" s="2"/>
      <c r="E3" s="2"/>
      <c r="F3" s="2"/>
      <c r="G3" s="2"/>
      <c r="H3" s="2"/>
      <c r="I3" s="3"/>
      <c r="J3" s="3"/>
      <c r="K3" s="3"/>
      <c r="L3" s="3"/>
      <c r="M3" s="4"/>
      <c r="N3" s="4"/>
      <c r="O3" s="5"/>
      <c r="P3" s="4"/>
      <c r="Q3" s="4"/>
      <c r="R3" s="4"/>
      <c r="S3" s="4"/>
      <c r="T3" s="4"/>
      <c r="U3" s="4"/>
      <c r="V3" s="4"/>
    </row>
    <row r="4" spans="1:48" ht="20.25">
      <c r="A4" s="1"/>
      <c r="B4" s="1"/>
      <c r="C4" s="1"/>
      <c r="D4" s="2"/>
      <c r="E4" s="2"/>
      <c r="F4" s="2"/>
      <c r="G4" s="2"/>
      <c r="H4" s="2"/>
      <c r="I4" s="3"/>
      <c r="J4" s="3"/>
      <c r="K4" s="3"/>
      <c r="L4" s="3"/>
      <c r="M4" s="4"/>
      <c r="N4" s="4"/>
      <c r="O4" s="5"/>
      <c r="P4" s="4"/>
      <c r="Q4" s="4"/>
      <c r="R4" s="4"/>
      <c r="S4" s="4"/>
      <c r="T4" s="4"/>
      <c r="U4" s="4"/>
      <c r="V4" s="4"/>
    </row>
    <row r="5" spans="1:48" ht="20.25">
      <c r="A5" s="3"/>
      <c r="B5" s="3"/>
      <c r="C5" s="3"/>
      <c r="D5" s="3"/>
      <c r="E5" s="3"/>
      <c r="F5" s="3"/>
      <c r="G5" s="3"/>
      <c r="H5" s="3"/>
      <c r="I5" s="7" t="s">
        <v>3</v>
      </c>
      <c r="J5" s="8"/>
      <c r="K5" s="8"/>
      <c r="L5" s="8"/>
      <c r="M5" s="8"/>
      <c r="N5" s="3"/>
      <c r="O5" s="3"/>
      <c r="P5" s="9"/>
      <c r="Q5" s="3"/>
      <c r="R5" s="4"/>
      <c r="S5"/>
      <c r="T5"/>
      <c r="U5"/>
      <c r="V5"/>
    </row>
    <row r="6" spans="1:48" ht="20.25">
      <c r="A6" s="3"/>
      <c r="B6" s="3"/>
      <c r="C6" s="3"/>
      <c r="D6" s="3"/>
      <c r="E6" s="3"/>
      <c r="F6" s="3"/>
      <c r="G6" s="3"/>
      <c r="H6" s="78" t="s">
        <v>526</v>
      </c>
      <c r="I6" s="8"/>
      <c r="J6" s="10" t="s">
        <v>4</v>
      </c>
      <c r="K6" s="3"/>
      <c r="L6" s="3"/>
      <c r="M6" s="4"/>
      <c r="N6" s="4"/>
      <c r="O6" s="5"/>
      <c r="P6" s="4"/>
      <c r="Q6" s="4"/>
      <c r="R6" s="4"/>
      <c r="S6" s="80" t="s">
        <v>529</v>
      </c>
      <c r="T6" s="8"/>
      <c r="U6" s="8"/>
      <c r="V6" s="3"/>
      <c r="Y6" s="79" t="s">
        <v>527</v>
      </c>
      <c r="AB6" s="79" t="s">
        <v>528</v>
      </c>
      <c r="AK6" s="6" t="s">
        <v>549</v>
      </c>
    </row>
    <row r="7" spans="1:48" ht="26.25" customHeight="1">
      <c r="A7" s="2" t="s">
        <v>538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5"/>
      <c r="P7" s="4"/>
      <c r="Q7" s="4"/>
      <c r="R7" s="4"/>
      <c r="S7" s="2"/>
      <c r="T7" s="2"/>
      <c r="U7" s="2"/>
      <c r="V7" s="2"/>
    </row>
    <row r="8" spans="1:48" s="13" customFormat="1" ht="18.75" customHeight="1">
      <c r="A8" s="6"/>
      <c r="B8" s="11"/>
      <c r="C8" s="12"/>
      <c r="D8" s="6"/>
      <c r="E8" s="6"/>
      <c r="F8" s="6"/>
      <c r="G8" s="42">
        <v>14</v>
      </c>
      <c r="H8" s="43">
        <v>2</v>
      </c>
      <c r="I8" s="43">
        <v>4</v>
      </c>
      <c r="J8" s="43">
        <v>4</v>
      </c>
      <c r="K8" s="43">
        <v>4</v>
      </c>
      <c r="L8" s="42">
        <v>6</v>
      </c>
      <c r="M8" s="43">
        <v>2</v>
      </c>
      <c r="N8" s="43">
        <v>4</v>
      </c>
      <c r="O8" s="42">
        <v>8</v>
      </c>
      <c r="P8" s="43">
        <v>2</v>
      </c>
      <c r="Q8" s="43">
        <v>2</v>
      </c>
      <c r="R8" s="43">
        <v>2</v>
      </c>
      <c r="S8" s="43">
        <v>2</v>
      </c>
      <c r="T8" s="43">
        <v>2</v>
      </c>
      <c r="U8" s="42">
        <v>2</v>
      </c>
      <c r="V8" s="43">
        <v>2</v>
      </c>
      <c r="W8" s="37"/>
      <c r="X8" s="42">
        <v>14</v>
      </c>
      <c r="Y8" s="44">
        <v>2</v>
      </c>
      <c r="Z8" s="44">
        <v>4</v>
      </c>
      <c r="AA8" s="44">
        <v>4</v>
      </c>
      <c r="AB8" s="44">
        <v>2</v>
      </c>
      <c r="AC8" s="44">
        <v>2</v>
      </c>
      <c r="AD8" s="42">
        <v>4</v>
      </c>
      <c r="AE8" s="44">
        <v>4</v>
      </c>
      <c r="AF8" s="42">
        <v>10</v>
      </c>
      <c r="AG8" s="44">
        <v>2</v>
      </c>
      <c r="AH8" s="44">
        <v>2</v>
      </c>
      <c r="AI8" s="44">
        <v>2</v>
      </c>
      <c r="AJ8" s="44">
        <v>2</v>
      </c>
      <c r="AK8" s="44">
        <v>4</v>
      </c>
      <c r="AL8" s="42">
        <v>2</v>
      </c>
      <c r="AM8" s="44">
        <v>2</v>
      </c>
      <c r="AN8" s="36"/>
      <c r="AO8" s="36"/>
      <c r="AP8" s="36"/>
    </row>
    <row r="9" spans="1:48" s="13" customFormat="1" ht="57.6" customHeight="1">
      <c r="A9" s="14" t="s">
        <v>5</v>
      </c>
      <c r="B9" s="15" t="s">
        <v>6</v>
      </c>
      <c r="C9" s="16" t="s">
        <v>7</v>
      </c>
      <c r="D9" s="17" t="s">
        <v>8</v>
      </c>
      <c r="E9" s="17" t="s">
        <v>472</v>
      </c>
      <c r="F9" s="17" t="s">
        <v>473</v>
      </c>
      <c r="G9" s="65" t="s">
        <v>9</v>
      </c>
      <c r="H9" s="64" t="s">
        <v>333</v>
      </c>
      <c r="I9" s="64" t="s">
        <v>334</v>
      </c>
      <c r="J9" s="64" t="s">
        <v>335</v>
      </c>
      <c r="K9" s="64" t="s">
        <v>336</v>
      </c>
      <c r="L9" s="65" t="s">
        <v>10</v>
      </c>
      <c r="M9" s="64" t="s">
        <v>337</v>
      </c>
      <c r="N9" s="64" t="s">
        <v>341</v>
      </c>
      <c r="O9" s="65" t="s">
        <v>11</v>
      </c>
      <c r="P9" s="64" t="s">
        <v>481</v>
      </c>
      <c r="Q9" s="64" t="s">
        <v>482</v>
      </c>
      <c r="R9" s="64" t="s">
        <v>483</v>
      </c>
      <c r="S9" s="64" t="s">
        <v>484</v>
      </c>
      <c r="T9" s="64" t="s">
        <v>485</v>
      </c>
      <c r="U9" s="65" t="s">
        <v>12</v>
      </c>
      <c r="V9" s="64" t="s">
        <v>13</v>
      </c>
      <c r="W9" s="65" t="s">
        <v>14</v>
      </c>
      <c r="X9" s="65" t="s">
        <v>15</v>
      </c>
      <c r="Y9" s="64" t="s">
        <v>338</v>
      </c>
      <c r="Z9" s="64" t="s">
        <v>339</v>
      </c>
      <c r="AA9" s="64" t="s">
        <v>340</v>
      </c>
      <c r="AB9" s="64" t="s">
        <v>474</v>
      </c>
      <c r="AC9" s="64" t="s">
        <v>475</v>
      </c>
      <c r="AD9" s="65" t="s">
        <v>16</v>
      </c>
      <c r="AE9" s="64" t="s">
        <v>342</v>
      </c>
      <c r="AF9" s="65" t="s">
        <v>17</v>
      </c>
      <c r="AG9" s="64" t="s">
        <v>489</v>
      </c>
      <c r="AH9" s="64" t="s">
        <v>486</v>
      </c>
      <c r="AI9" s="64" t="s">
        <v>487</v>
      </c>
      <c r="AJ9" s="64" t="s">
        <v>488</v>
      </c>
      <c r="AK9" s="64" t="s">
        <v>18</v>
      </c>
      <c r="AL9" s="65" t="s">
        <v>19</v>
      </c>
      <c r="AM9" s="64" t="s">
        <v>343</v>
      </c>
      <c r="AN9" s="65" t="s">
        <v>20</v>
      </c>
      <c r="AO9" s="65" t="s">
        <v>21</v>
      </c>
      <c r="AP9" s="40" t="s">
        <v>22</v>
      </c>
      <c r="AQ9" s="41"/>
      <c r="AR9" s="41"/>
      <c r="AS9" s="41"/>
      <c r="AT9" s="41"/>
      <c r="AU9" s="41"/>
      <c r="AV9" s="41"/>
    </row>
    <row r="10" spans="1:48" s="13" customFormat="1" ht="15.75">
      <c r="A10" s="18">
        <v>1</v>
      </c>
      <c r="B10" s="24" t="s">
        <v>58</v>
      </c>
      <c r="C10" s="87" t="s">
        <v>59</v>
      </c>
      <c r="D10" s="26" t="s">
        <v>60</v>
      </c>
      <c r="E10" s="30" t="s">
        <v>361</v>
      </c>
      <c r="F10" s="29" t="s">
        <v>362</v>
      </c>
      <c r="G10" s="38">
        <f t="shared" ref="G10:G19" si="0">((H10*2)+(I10*4)+(J10*4)+(K10*4))/14</f>
        <v>0</v>
      </c>
      <c r="H10" s="21"/>
      <c r="I10" s="21"/>
      <c r="J10" s="21"/>
      <c r="K10" s="70"/>
      <c r="L10" s="39">
        <f t="shared" ref="L10:L19" si="1">((M10*2)+(N10*4))/6</f>
        <v>13</v>
      </c>
      <c r="M10" s="73">
        <v>12</v>
      </c>
      <c r="N10" s="73">
        <v>13.5</v>
      </c>
      <c r="O10" s="39">
        <f t="shared" ref="O10:O19" si="2">(P10+Q10+R10+S10+T10)/4</f>
        <v>10.375</v>
      </c>
      <c r="P10" s="73">
        <v>5</v>
      </c>
      <c r="Q10" s="73">
        <v>11</v>
      </c>
      <c r="R10" s="73"/>
      <c r="S10" s="73">
        <v>15</v>
      </c>
      <c r="T10" s="73">
        <v>10.5</v>
      </c>
      <c r="U10" s="39">
        <f t="shared" ref="U10:U19" si="3">V10</f>
        <v>10.5</v>
      </c>
      <c r="V10" s="73">
        <v>10.5</v>
      </c>
      <c r="W10" s="39">
        <f t="shared" ref="W10:W19" si="4">((G10*14)+(L10*6)+(O10*8)+(U10*2))/30</f>
        <v>6.0666666666666664</v>
      </c>
      <c r="X10" s="39">
        <f t="shared" ref="X10:X19" si="5">((Y10*2)+(Z10*4)+(AA10*4)+(AB10*2)+(AC10*2))/14</f>
        <v>9.8085714285714278</v>
      </c>
      <c r="Y10" s="73">
        <v>5.67</v>
      </c>
      <c r="Z10" s="73">
        <v>9.33</v>
      </c>
      <c r="AA10" s="73">
        <v>10.5</v>
      </c>
      <c r="AB10" s="73">
        <v>10.5</v>
      </c>
      <c r="AC10" s="73">
        <v>12.83</v>
      </c>
      <c r="AD10" s="39">
        <f t="shared" ref="AD10:AD19" si="6">AE10</f>
        <v>13.5</v>
      </c>
      <c r="AE10" s="73">
        <v>13.5</v>
      </c>
      <c r="AF10" s="39">
        <f t="shared" ref="AF10:AF19" si="7">((AG10*2)+(AH10*2)+(AI10*2)+(AJ10*2)+(AK10*4))/10</f>
        <v>10.6</v>
      </c>
      <c r="AG10" s="73">
        <v>12</v>
      </c>
      <c r="AH10" s="73">
        <v>11</v>
      </c>
      <c r="AI10" s="73"/>
      <c r="AJ10" s="73">
        <v>8</v>
      </c>
      <c r="AK10" s="73">
        <v>11</v>
      </c>
      <c r="AL10" s="39">
        <f t="shared" ref="AL10:AL19" si="8">AM10</f>
        <v>10.5</v>
      </c>
      <c r="AM10" s="73">
        <v>10.5</v>
      </c>
      <c r="AN10" s="39">
        <f t="shared" ref="AN10:AN19" si="9">((X10*14)+(AD10*4)+(AF10*10)+(AL10*2))/30</f>
        <v>10.610666666666667</v>
      </c>
      <c r="AO10" s="16">
        <f t="shared" ref="AO10:AO19" si="10">ROUNDUP((W10+AN10)/2,2)</f>
        <v>8.34</v>
      </c>
      <c r="AP10" s="35"/>
    </row>
    <row r="11" spans="1:48" s="13" customFormat="1" ht="15.75">
      <c r="A11" s="18">
        <v>2</v>
      </c>
      <c r="B11" s="24" t="s">
        <v>75</v>
      </c>
      <c r="C11" s="25" t="s">
        <v>76</v>
      </c>
      <c r="D11" s="26" t="s">
        <v>77</v>
      </c>
      <c r="E11" s="30" t="s">
        <v>371</v>
      </c>
      <c r="F11" s="29" t="s">
        <v>372</v>
      </c>
      <c r="G11" s="38">
        <f t="shared" si="0"/>
        <v>9.07</v>
      </c>
      <c r="H11" s="21">
        <v>8.33</v>
      </c>
      <c r="I11" s="21">
        <v>10.83</v>
      </c>
      <c r="J11" s="21">
        <v>10.25</v>
      </c>
      <c r="K11" s="70">
        <v>6.5</v>
      </c>
      <c r="L11" s="39">
        <f t="shared" si="1"/>
        <v>4.8866666666666667</v>
      </c>
      <c r="M11" s="73"/>
      <c r="N11" s="73">
        <v>7.33</v>
      </c>
      <c r="O11" s="39">
        <f t="shared" si="2"/>
        <v>11.845000000000001</v>
      </c>
      <c r="P11" s="73">
        <v>12.38</v>
      </c>
      <c r="Q11" s="73">
        <v>10.5</v>
      </c>
      <c r="R11" s="73">
        <v>13</v>
      </c>
      <c r="S11" s="73"/>
      <c r="T11" s="73">
        <v>11.5</v>
      </c>
      <c r="U11" s="39">
        <f t="shared" si="3"/>
        <v>10.5</v>
      </c>
      <c r="V11" s="73">
        <v>10.5</v>
      </c>
      <c r="W11" s="39">
        <f t="shared" si="4"/>
        <v>9.0686666666666671</v>
      </c>
      <c r="X11" s="39">
        <f t="shared" si="5"/>
        <v>7.7371428571428567</v>
      </c>
      <c r="Y11" s="73">
        <v>12</v>
      </c>
      <c r="Z11" s="73">
        <v>10.83</v>
      </c>
      <c r="AA11" s="73">
        <v>10.25</v>
      </c>
      <c r="AB11" s="73"/>
      <c r="AC11" s="73"/>
      <c r="AD11" s="39">
        <f t="shared" si="6"/>
        <v>10</v>
      </c>
      <c r="AE11" s="73">
        <v>10</v>
      </c>
      <c r="AF11" s="39">
        <f t="shared" si="7"/>
        <v>11.776</v>
      </c>
      <c r="AG11" s="73">
        <v>12.38</v>
      </c>
      <c r="AH11" s="73">
        <v>10.5</v>
      </c>
      <c r="AI11" s="73">
        <v>13</v>
      </c>
      <c r="AJ11" s="73"/>
      <c r="AK11" s="73">
        <v>11.5</v>
      </c>
      <c r="AL11" s="39">
        <f t="shared" si="8"/>
        <v>7</v>
      </c>
      <c r="AM11" s="73">
        <v>7</v>
      </c>
      <c r="AN11" s="39">
        <f t="shared" si="9"/>
        <v>9.3360000000000003</v>
      </c>
      <c r="AO11" s="16">
        <f t="shared" si="10"/>
        <v>9.2099999999999991</v>
      </c>
      <c r="AP11" s="35"/>
    </row>
    <row r="12" spans="1:48" s="13" customFormat="1" ht="15.75">
      <c r="A12" s="18">
        <v>3</v>
      </c>
      <c r="B12" s="24" t="s">
        <v>78</v>
      </c>
      <c r="C12" s="25" t="s">
        <v>79</v>
      </c>
      <c r="D12" s="26" t="s">
        <v>80</v>
      </c>
      <c r="E12" s="30" t="s">
        <v>373</v>
      </c>
      <c r="F12" s="29" t="s">
        <v>354</v>
      </c>
      <c r="G12" s="38">
        <f t="shared" si="0"/>
        <v>6.0942857142857134</v>
      </c>
      <c r="H12" s="21"/>
      <c r="I12" s="21">
        <v>10</v>
      </c>
      <c r="J12" s="21">
        <v>11.33</v>
      </c>
      <c r="K12" s="70"/>
      <c r="L12" s="39">
        <f t="shared" si="1"/>
        <v>10.606666666666667</v>
      </c>
      <c r="M12" s="73">
        <v>12.5</v>
      </c>
      <c r="N12" s="73">
        <v>9.66</v>
      </c>
      <c r="O12" s="39">
        <f t="shared" si="2"/>
        <v>5.5</v>
      </c>
      <c r="P12" s="73">
        <v>10</v>
      </c>
      <c r="Q12" s="73"/>
      <c r="R12" s="73"/>
      <c r="S12" s="73"/>
      <c r="T12" s="73">
        <v>12</v>
      </c>
      <c r="U12" s="39">
        <f t="shared" si="3"/>
        <v>11.63</v>
      </c>
      <c r="V12" s="73">
        <v>11.63</v>
      </c>
      <c r="W12" s="39">
        <f t="shared" si="4"/>
        <v>7.2073333333333327</v>
      </c>
      <c r="X12" s="39">
        <f t="shared" si="5"/>
        <v>10.662857142857144</v>
      </c>
      <c r="Y12" s="73">
        <v>10</v>
      </c>
      <c r="Z12" s="73">
        <v>10.66</v>
      </c>
      <c r="AA12" s="73">
        <v>9.66</v>
      </c>
      <c r="AB12" s="73">
        <v>11</v>
      </c>
      <c r="AC12" s="73">
        <v>13</v>
      </c>
      <c r="AD12" s="39">
        <f t="shared" si="6"/>
        <v>12.5</v>
      </c>
      <c r="AE12" s="73">
        <v>12.5</v>
      </c>
      <c r="AF12" s="39">
        <f t="shared" si="7"/>
        <v>10</v>
      </c>
      <c r="AG12" s="73">
        <v>10</v>
      </c>
      <c r="AH12" s="73">
        <v>7</v>
      </c>
      <c r="AI12" s="73">
        <v>13</v>
      </c>
      <c r="AJ12" s="73"/>
      <c r="AK12" s="73">
        <v>10</v>
      </c>
      <c r="AL12" s="39">
        <f t="shared" si="8"/>
        <v>11.75</v>
      </c>
      <c r="AM12" s="73">
        <v>11.75</v>
      </c>
      <c r="AN12" s="39">
        <f t="shared" si="9"/>
        <v>10.759333333333332</v>
      </c>
      <c r="AO12" s="16">
        <f t="shared" si="10"/>
        <v>8.99</v>
      </c>
      <c r="AP12" s="35"/>
    </row>
    <row r="13" spans="1:48" s="13" customFormat="1" ht="15.75">
      <c r="A13" s="18">
        <v>4</v>
      </c>
      <c r="B13" s="24" t="s">
        <v>92</v>
      </c>
      <c r="C13" s="25" t="s">
        <v>93</v>
      </c>
      <c r="D13" s="26" t="s">
        <v>94</v>
      </c>
      <c r="E13" s="30" t="s">
        <v>378</v>
      </c>
      <c r="F13" s="29" t="s">
        <v>369</v>
      </c>
      <c r="G13" s="38">
        <f t="shared" si="0"/>
        <v>10.237142857142857</v>
      </c>
      <c r="H13" s="21">
        <v>10.5</v>
      </c>
      <c r="I13" s="21">
        <v>11.33</v>
      </c>
      <c r="J13" s="21">
        <v>10.25</v>
      </c>
      <c r="K13" s="70">
        <v>9</v>
      </c>
      <c r="L13" s="39">
        <f t="shared" si="1"/>
        <v>5</v>
      </c>
      <c r="M13" s="73"/>
      <c r="N13" s="73">
        <v>7.5</v>
      </c>
      <c r="O13" s="39">
        <f t="shared" si="2"/>
        <v>10.9375</v>
      </c>
      <c r="P13" s="73">
        <v>11.75</v>
      </c>
      <c r="Q13" s="73">
        <v>13</v>
      </c>
      <c r="R13" s="73">
        <v>9</v>
      </c>
      <c r="S13" s="73"/>
      <c r="T13" s="73">
        <v>10</v>
      </c>
      <c r="U13" s="39">
        <f t="shared" si="3"/>
        <v>11.5</v>
      </c>
      <c r="V13" s="73">
        <v>11.5</v>
      </c>
      <c r="W13" s="39">
        <f t="shared" si="4"/>
        <v>9.4606666666666666</v>
      </c>
      <c r="X13" s="39">
        <f t="shared" si="5"/>
        <v>7.7128571428571435</v>
      </c>
      <c r="Y13" s="73">
        <v>10.83</v>
      </c>
      <c r="Z13" s="73">
        <v>11.33</v>
      </c>
      <c r="AA13" s="73">
        <v>10.25</v>
      </c>
      <c r="AB13" s="73"/>
      <c r="AC13" s="73"/>
      <c r="AD13" s="39">
        <f t="shared" si="6"/>
        <v>8</v>
      </c>
      <c r="AE13" s="73">
        <v>8</v>
      </c>
      <c r="AF13" s="39">
        <f t="shared" si="7"/>
        <v>10.75</v>
      </c>
      <c r="AG13" s="73">
        <v>11.75</v>
      </c>
      <c r="AH13" s="73">
        <v>13</v>
      </c>
      <c r="AI13" s="73">
        <v>9</v>
      </c>
      <c r="AJ13" s="73"/>
      <c r="AK13" s="73">
        <v>10</v>
      </c>
      <c r="AL13" s="39">
        <f t="shared" si="8"/>
        <v>13</v>
      </c>
      <c r="AM13" s="73">
        <v>13</v>
      </c>
      <c r="AN13" s="39">
        <f t="shared" si="9"/>
        <v>9.1160000000000014</v>
      </c>
      <c r="AO13" s="16">
        <f t="shared" si="10"/>
        <v>9.2899999999999991</v>
      </c>
      <c r="AP13" s="35"/>
    </row>
    <row r="14" spans="1:48" s="13" customFormat="1" ht="15.75">
      <c r="A14" s="18">
        <v>5</v>
      </c>
      <c r="B14" s="24" t="s">
        <v>95</v>
      </c>
      <c r="C14" s="25" t="s">
        <v>96</v>
      </c>
      <c r="D14" s="26" t="s">
        <v>97</v>
      </c>
      <c r="E14" s="30" t="s">
        <v>379</v>
      </c>
      <c r="F14" s="29" t="s">
        <v>380</v>
      </c>
      <c r="G14" s="38">
        <f t="shared" si="0"/>
        <v>9.0957142857142852</v>
      </c>
      <c r="H14" s="21">
        <v>11.33</v>
      </c>
      <c r="I14" s="21">
        <v>11.5</v>
      </c>
      <c r="J14" s="21">
        <v>5.67</v>
      </c>
      <c r="K14" s="70">
        <v>9</v>
      </c>
      <c r="L14" s="39">
        <f t="shared" si="1"/>
        <v>6.0533333333333337</v>
      </c>
      <c r="M14" s="73"/>
      <c r="N14" s="73">
        <v>9.08</v>
      </c>
      <c r="O14" s="39">
        <f t="shared" si="2"/>
        <v>11.645</v>
      </c>
      <c r="P14" s="73">
        <v>10.75</v>
      </c>
      <c r="Q14" s="73">
        <v>11.83</v>
      </c>
      <c r="R14" s="73">
        <v>10.5</v>
      </c>
      <c r="S14" s="73"/>
      <c r="T14" s="73">
        <v>13.5</v>
      </c>
      <c r="U14" s="39">
        <f t="shared" si="3"/>
        <v>15.16</v>
      </c>
      <c r="V14" s="73">
        <v>15.16</v>
      </c>
      <c r="W14" s="39">
        <f t="shared" si="4"/>
        <v>9.5713333333333335</v>
      </c>
      <c r="X14" s="39">
        <f t="shared" si="5"/>
        <v>6.4528571428571428</v>
      </c>
      <c r="Y14" s="73">
        <v>10.83</v>
      </c>
      <c r="Z14" s="73">
        <v>11.5</v>
      </c>
      <c r="AA14" s="73">
        <v>5.67</v>
      </c>
      <c r="AB14" s="73"/>
      <c r="AC14" s="73"/>
      <c r="AD14" s="39">
        <f t="shared" si="6"/>
        <v>13.33</v>
      </c>
      <c r="AE14" s="73">
        <v>13.33</v>
      </c>
      <c r="AF14" s="39">
        <f t="shared" si="7"/>
        <v>12.016</v>
      </c>
      <c r="AG14" s="73">
        <v>10.75</v>
      </c>
      <c r="AH14" s="73">
        <v>11.83</v>
      </c>
      <c r="AI14" s="73">
        <v>10.5</v>
      </c>
      <c r="AJ14" s="73"/>
      <c r="AK14" s="73">
        <v>13.5</v>
      </c>
      <c r="AL14" s="39">
        <f t="shared" si="8"/>
        <v>8</v>
      </c>
      <c r="AM14" s="73">
        <v>8</v>
      </c>
      <c r="AN14" s="39">
        <f t="shared" si="9"/>
        <v>9.3273333333333337</v>
      </c>
      <c r="AO14" s="16">
        <f t="shared" si="10"/>
        <v>9.4499999999999993</v>
      </c>
      <c r="AP14" s="35"/>
    </row>
    <row r="15" spans="1:48" s="13" customFormat="1" ht="15.75">
      <c r="A15" s="18">
        <v>6</v>
      </c>
      <c r="B15" s="24" t="s">
        <v>127</v>
      </c>
      <c r="C15" s="87" t="s">
        <v>128</v>
      </c>
      <c r="D15" s="26" t="s">
        <v>129</v>
      </c>
      <c r="E15" s="30" t="s">
        <v>395</v>
      </c>
      <c r="F15" s="29" t="s">
        <v>396</v>
      </c>
      <c r="G15" s="38">
        <f t="shared" si="0"/>
        <v>3.2371428571428571</v>
      </c>
      <c r="H15" s="21"/>
      <c r="I15" s="21"/>
      <c r="J15" s="21">
        <v>11.33</v>
      </c>
      <c r="K15" s="70"/>
      <c r="L15" s="39">
        <f t="shared" si="1"/>
        <v>11.776666666666666</v>
      </c>
      <c r="M15" s="73">
        <v>14.33</v>
      </c>
      <c r="N15" s="73">
        <v>10.5</v>
      </c>
      <c r="O15" s="39">
        <f t="shared" si="2"/>
        <v>7.9175000000000004</v>
      </c>
      <c r="P15" s="73">
        <v>11.67</v>
      </c>
      <c r="Q15" s="73">
        <v>10</v>
      </c>
      <c r="R15" s="73"/>
      <c r="S15" s="73"/>
      <c r="T15" s="73">
        <v>10</v>
      </c>
      <c r="U15" s="39">
        <f t="shared" si="3"/>
        <v>12.75</v>
      </c>
      <c r="V15" s="73">
        <v>12.75</v>
      </c>
      <c r="W15" s="39">
        <f t="shared" si="4"/>
        <v>6.8273333333333328</v>
      </c>
      <c r="X15" s="39">
        <f t="shared" si="5"/>
        <v>9.5957142857142852</v>
      </c>
      <c r="Y15" s="73">
        <v>7.17</v>
      </c>
      <c r="Z15" s="73">
        <v>9.33</v>
      </c>
      <c r="AA15" s="73">
        <v>10.17</v>
      </c>
      <c r="AB15" s="73">
        <v>9</v>
      </c>
      <c r="AC15" s="73">
        <v>12</v>
      </c>
      <c r="AD15" s="39">
        <f t="shared" si="6"/>
        <v>16</v>
      </c>
      <c r="AE15" s="73">
        <v>16</v>
      </c>
      <c r="AF15" s="39">
        <f t="shared" si="7"/>
        <v>10</v>
      </c>
      <c r="AG15" s="73">
        <v>4</v>
      </c>
      <c r="AH15" s="73">
        <v>12</v>
      </c>
      <c r="AI15" s="73"/>
      <c r="AJ15" s="73">
        <v>11</v>
      </c>
      <c r="AK15" s="73">
        <v>11.5</v>
      </c>
      <c r="AL15" s="39">
        <f t="shared" si="8"/>
        <v>13</v>
      </c>
      <c r="AM15" s="73">
        <v>13</v>
      </c>
      <c r="AN15" s="39">
        <f t="shared" si="9"/>
        <v>10.811333333333334</v>
      </c>
      <c r="AO15" s="16">
        <f t="shared" si="10"/>
        <v>8.82</v>
      </c>
      <c r="AP15" s="35"/>
    </row>
    <row r="16" spans="1:48" s="13" customFormat="1" ht="15.75">
      <c r="A16" s="18">
        <v>7</v>
      </c>
      <c r="B16" s="24" t="s">
        <v>136</v>
      </c>
      <c r="C16" s="25" t="s">
        <v>137</v>
      </c>
      <c r="D16" s="26" t="s">
        <v>45</v>
      </c>
      <c r="E16" s="30" t="s">
        <v>398</v>
      </c>
      <c r="F16" s="29" t="s">
        <v>347</v>
      </c>
      <c r="G16" s="38">
        <f t="shared" si="0"/>
        <v>9.2628571428571433</v>
      </c>
      <c r="H16" s="21">
        <v>7.5</v>
      </c>
      <c r="I16" s="21">
        <v>10.17</v>
      </c>
      <c r="J16" s="21">
        <v>8.17</v>
      </c>
      <c r="K16" s="70">
        <v>10.33</v>
      </c>
      <c r="L16" s="39">
        <f t="shared" si="1"/>
        <v>8.7200000000000006</v>
      </c>
      <c r="M16" s="68">
        <v>10</v>
      </c>
      <c r="N16" s="73">
        <v>8.08</v>
      </c>
      <c r="O16" s="39">
        <f t="shared" si="2"/>
        <v>12.145</v>
      </c>
      <c r="P16" s="73">
        <v>13.25</v>
      </c>
      <c r="Q16" s="73">
        <v>9.83</v>
      </c>
      <c r="R16" s="73">
        <v>10</v>
      </c>
      <c r="S16" s="73"/>
      <c r="T16" s="73">
        <v>15.5</v>
      </c>
      <c r="U16" s="39">
        <f t="shared" si="3"/>
        <v>16.5</v>
      </c>
      <c r="V16" s="73">
        <v>16.5</v>
      </c>
      <c r="W16" s="39">
        <f t="shared" si="4"/>
        <v>10.405333333333333</v>
      </c>
      <c r="X16" s="39">
        <f t="shared" si="5"/>
        <v>9.5257142857142867</v>
      </c>
      <c r="Y16" s="73">
        <v>10</v>
      </c>
      <c r="Z16" s="73">
        <v>10.17</v>
      </c>
      <c r="AA16" s="73">
        <v>8.17</v>
      </c>
      <c r="AB16" s="68">
        <v>10</v>
      </c>
      <c r="AC16" s="68">
        <v>10</v>
      </c>
      <c r="AD16" s="39">
        <f t="shared" si="6"/>
        <v>7</v>
      </c>
      <c r="AE16" s="73">
        <v>7</v>
      </c>
      <c r="AF16" s="39">
        <f t="shared" si="7"/>
        <v>12.815999999999999</v>
      </c>
      <c r="AG16" s="73">
        <v>13.25</v>
      </c>
      <c r="AH16" s="73">
        <v>9.83</v>
      </c>
      <c r="AI16" s="73">
        <v>10</v>
      </c>
      <c r="AJ16" s="73"/>
      <c r="AK16" s="73">
        <v>15.5</v>
      </c>
      <c r="AL16" s="39">
        <f t="shared" si="8"/>
        <v>12.5</v>
      </c>
      <c r="AM16" s="73">
        <v>12.5</v>
      </c>
      <c r="AN16" s="39">
        <f t="shared" si="9"/>
        <v>10.484</v>
      </c>
      <c r="AO16" s="16">
        <f t="shared" si="10"/>
        <v>10.45</v>
      </c>
      <c r="AP16" s="35"/>
    </row>
    <row r="17" spans="1:42" s="13" customFormat="1" ht="15.75">
      <c r="A17" s="18">
        <v>8</v>
      </c>
      <c r="B17" s="24" t="s">
        <v>150</v>
      </c>
      <c r="C17" s="25" t="s">
        <v>151</v>
      </c>
      <c r="D17" s="26" t="s">
        <v>118</v>
      </c>
      <c r="E17" s="30" t="s">
        <v>406</v>
      </c>
      <c r="F17" s="29" t="s">
        <v>348</v>
      </c>
      <c r="G17" s="38">
        <f t="shared" si="0"/>
        <v>10.692857142857141</v>
      </c>
      <c r="H17" s="21">
        <v>11.17</v>
      </c>
      <c r="I17" s="21">
        <v>8.67</v>
      </c>
      <c r="J17" s="21">
        <v>15.17</v>
      </c>
      <c r="K17" s="70">
        <v>8</v>
      </c>
      <c r="L17" s="39">
        <f t="shared" si="1"/>
        <v>4.8866666666666667</v>
      </c>
      <c r="M17" s="73"/>
      <c r="N17" s="73">
        <v>7.33</v>
      </c>
      <c r="O17" s="39">
        <f t="shared" si="2"/>
        <v>12</v>
      </c>
      <c r="P17" s="73">
        <v>13.25</v>
      </c>
      <c r="Q17" s="73">
        <v>11.5</v>
      </c>
      <c r="R17" s="73">
        <v>10.75</v>
      </c>
      <c r="S17" s="73"/>
      <c r="T17" s="73">
        <v>12.5</v>
      </c>
      <c r="U17" s="39">
        <f t="shared" si="3"/>
        <v>10.5</v>
      </c>
      <c r="V17" s="73">
        <v>10.5</v>
      </c>
      <c r="W17" s="39">
        <f t="shared" si="4"/>
        <v>9.8673333333333328</v>
      </c>
      <c r="X17" s="39">
        <f t="shared" si="5"/>
        <v>8.4542857142857137</v>
      </c>
      <c r="Y17" s="73">
        <v>11.5</v>
      </c>
      <c r="Z17" s="73">
        <v>8.67</v>
      </c>
      <c r="AA17" s="73">
        <v>15.17</v>
      </c>
      <c r="AB17" s="73"/>
      <c r="AC17" s="73"/>
      <c r="AD17" s="39">
        <f t="shared" si="6"/>
        <v>10.5</v>
      </c>
      <c r="AE17" s="73">
        <v>10.5</v>
      </c>
      <c r="AF17" s="39">
        <f t="shared" si="7"/>
        <v>12.1</v>
      </c>
      <c r="AG17" s="73">
        <v>13.25</v>
      </c>
      <c r="AH17" s="73">
        <v>11.5</v>
      </c>
      <c r="AI17" s="73">
        <v>10.75</v>
      </c>
      <c r="AJ17" s="73"/>
      <c r="AK17" s="73">
        <v>12.5</v>
      </c>
      <c r="AL17" s="39">
        <f t="shared" si="8"/>
        <v>10.5</v>
      </c>
      <c r="AM17" s="73">
        <v>10.5</v>
      </c>
      <c r="AN17" s="39">
        <f t="shared" si="9"/>
        <v>10.078666666666667</v>
      </c>
      <c r="AO17" s="16">
        <f t="shared" si="10"/>
        <v>9.98</v>
      </c>
      <c r="AP17" s="35"/>
    </row>
    <row r="18" spans="1:42" s="13" customFormat="1" ht="15.75">
      <c r="A18" s="18">
        <v>9</v>
      </c>
      <c r="B18" s="24" t="s">
        <v>174</v>
      </c>
      <c r="C18" s="25" t="s">
        <v>175</v>
      </c>
      <c r="D18" s="26" t="s">
        <v>176</v>
      </c>
      <c r="E18" s="30" t="s">
        <v>414</v>
      </c>
      <c r="F18" s="29" t="s">
        <v>359</v>
      </c>
      <c r="G18" s="38">
        <f t="shared" si="0"/>
        <v>9.9971428571428582</v>
      </c>
      <c r="H18" s="21">
        <v>10</v>
      </c>
      <c r="I18" s="21">
        <v>10</v>
      </c>
      <c r="J18" s="21">
        <v>9.66</v>
      </c>
      <c r="K18" s="70">
        <v>10.33</v>
      </c>
      <c r="L18" s="39">
        <f t="shared" si="1"/>
        <v>11.333333333333334</v>
      </c>
      <c r="M18" s="73">
        <v>10</v>
      </c>
      <c r="N18" s="73">
        <v>12</v>
      </c>
      <c r="O18" s="39">
        <f t="shared" si="2"/>
        <v>5.625</v>
      </c>
      <c r="P18" s="73"/>
      <c r="Q18" s="73">
        <v>10</v>
      </c>
      <c r="R18" s="73"/>
      <c r="S18" s="73"/>
      <c r="T18" s="73">
        <v>12.5</v>
      </c>
      <c r="U18" s="39">
        <f t="shared" si="3"/>
        <v>12</v>
      </c>
      <c r="V18" s="73">
        <v>12</v>
      </c>
      <c r="W18" s="39">
        <f t="shared" si="4"/>
        <v>9.2320000000000011</v>
      </c>
      <c r="X18" s="39">
        <f t="shared" si="5"/>
        <v>4.5714285714285712</v>
      </c>
      <c r="Y18" s="73"/>
      <c r="Z18" s="73"/>
      <c r="AA18" s="73">
        <v>11</v>
      </c>
      <c r="AB18" s="73"/>
      <c r="AC18" s="73">
        <v>10</v>
      </c>
      <c r="AD18" s="39">
        <f t="shared" si="6"/>
        <v>11.5</v>
      </c>
      <c r="AE18" s="73">
        <v>11.5</v>
      </c>
      <c r="AF18" s="39">
        <f t="shared" si="7"/>
        <v>9.4</v>
      </c>
      <c r="AG18" s="73"/>
      <c r="AH18" s="73">
        <v>10</v>
      </c>
      <c r="AI18" s="73">
        <v>10</v>
      </c>
      <c r="AJ18" s="73"/>
      <c r="AK18" s="73">
        <v>13.5</v>
      </c>
      <c r="AL18" s="39">
        <f t="shared" si="8"/>
        <v>14.33</v>
      </c>
      <c r="AM18" s="73">
        <v>14.33</v>
      </c>
      <c r="AN18" s="39">
        <f t="shared" si="9"/>
        <v>7.7553333333333336</v>
      </c>
      <c r="AO18" s="16">
        <f t="shared" si="10"/>
        <v>8.5</v>
      </c>
      <c r="AP18" s="35"/>
    </row>
    <row r="19" spans="1:42" s="13" customFormat="1" ht="15.75">
      <c r="A19" s="18">
        <v>10</v>
      </c>
      <c r="B19" s="24" t="s">
        <v>200</v>
      </c>
      <c r="C19" s="25" t="s">
        <v>201</v>
      </c>
      <c r="D19" s="26" t="s">
        <v>202</v>
      </c>
      <c r="E19" s="30" t="s">
        <v>424</v>
      </c>
      <c r="F19" s="29" t="s">
        <v>425</v>
      </c>
      <c r="G19" s="38">
        <f t="shared" si="0"/>
        <v>10.071428571428571</v>
      </c>
      <c r="H19" s="21">
        <v>11.5</v>
      </c>
      <c r="I19" s="21">
        <v>8</v>
      </c>
      <c r="J19" s="21">
        <v>9.33</v>
      </c>
      <c r="K19" s="70">
        <v>12.17</v>
      </c>
      <c r="L19" s="39">
        <f t="shared" si="1"/>
        <v>7</v>
      </c>
      <c r="M19" s="73"/>
      <c r="N19" s="73">
        <v>10.5</v>
      </c>
      <c r="O19" s="39">
        <f t="shared" si="2"/>
        <v>12.1675</v>
      </c>
      <c r="P19" s="73">
        <v>15</v>
      </c>
      <c r="Q19" s="73">
        <v>10.67</v>
      </c>
      <c r="R19" s="73">
        <v>12</v>
      </c>
      <c r="S19" s="73"/>
      <c r="T19" s="73">
        <v>11</v>
      </c>
      <c r="U19" s="39">
        <f t="shared" si="3"/>
        <v>10</v>
      </c>
      <c r="V19" s="73">
        <v>10</v>
      </c>
      <c r="W19" s="39">
        <f t="shared" si="4"/>
        <v>10.011333333333335</v>
      </c>
      <c r="X19" s="39">
        <f t="shared" si="5"/>
        <v>6.4042857142857139</v>
      </c>
      <c r="Y19" s="73">
        <v>10.17</v>
      </c>
      <c r="Z19" s="73">
        <v>8</v>
      </c>
      <c r="AA19" s="73">
        <v>9.33</v>
      </c>
      <c r="AB19" s="73"/>
      <c r="AC19" s="73"/>
      <c r="AD19" s="39">
        <f t="shared" si="6"/>
        <v>7.67</v>
      </c>
      <c r="AE19" s="73">
        <v>7.67</v>
      </c>
      <c r="AF19" s="39">
        <f t="shared" si="7"/>
        <v>12.734</v>
      </c>
      <c r="AG19" s="73">
        <v>15</v>
      </c>
      <c r="AH19" s="73">
        <v>10.67</v>
      </c>
      <c r="AI19" s="73">
        <v>12</v>
      </c>
      <c r="AJ19" s="73"/>
      <c r="AK19" s="73">
        <v>13</v>
      </c>
      <c r="AL19" s="39">
        <f t="shared" si="8"/>
        <v>9</v>
      </c>
      <c r="AM19" s="73">
        <v>9</v>
      </c>
      <c r="AN19" s="39">
        <f t="shared" si="9"/>
        <v>8.8559999999999999</v>
      </c>
      <c r="AO19" s="16">
        <f t="shared" si="10"/>
        <v>9.44</v>
      </c>
      <c r="AP19" s="35"/>
    </row>
    <row r="20" spans="1:42" s="13" customFormat="1" ht="15.75">
      <c r="A20" s="18">
        <v>11</v>
      </c>
      <c r="B20" s="19">
        <v>113014753</v>
      </c>
      <c r="C20" s="82" t="s">
        <v>535</v>
      </c>
      <c r="D20" s="85" t="s">
        <v>536</v>
      </c>
      <c r="E20" s="86">
        <v>33772</v>
      </c>
      <c r="F20" s="29" t="s">
        <v>369</v>
      </c>
      <c r="G20" s="38"/>
      <c r="H20" s="21"/>
      <c r="I20" s="21"/>
      <c r="J20" s="21"/>
      <c r="K20" s="70"/>
      <c r="L20" s="39"/>
      <c r="M20" s="73"/>
      <c r="N20" s="73"/>
      <c r="O20" s="39"/>
      <c r="P20" s="73"/>
      <c r="Q20" s="73"/>
      <c r="R20" s="73"/>
      <c r="S20" s="73"/>
      <c r="T20" s="73"/>
      <c r="U20" s="39"/>
      <c r="V20" s="73"/>
      <c r="W20" s="39"/>
      <c r="X20" s="39"/>
      <c r="Y20" s="73"/>
      <c r="Z20" s="73"/>
      <c r="AA20" s="73"/>
      <c r="AB20" s="73"/>
      <c r="AC20" s="73"/>
      <c r="AD20" s="39"/>
      <c r="AE20" s="73"/>
      <c r="AF20" s="39"/>
      <c r="AG20" s="73"/>
      <c r="AH20" s="73"/>
      <c r="AI20" s="73"/>
      <c r="AJ20" s="73"/>
      <c r="AK20" s="73"/>
      <c r="AL20" s="39"/>
      <c r="AM20" s="73"/>
      <c r="AN20" s="39"/>
      <c r="AO20" s="16"/>
      <c r="AP20" s="35"/>
    </row>
    <row r="21" spans="1:42" s="13" customFormat="1" ht="15.75">
      <c r="A21" s="18">
        <v>12</v>
      </c>
      <c r="B21" s="24" t="s">
        <v>290</v>
      </c>
      <c r="C21" s="25" t="s">
        <v>291</v>
      </c>
      <c r="D21" s="28" t="s">
        <v>292</v>
      </c>
      <c r="E21" s="33" t="s">
        <v>454</v>
      </c>
      <c r="F21" s="29" t="s">
        <v>369</v>
      </c>
      <c r="G21" s="38">
        <f t="shared" ref="G21:G23" si="11">((H21*2)+(I21*4)+(J21*4)+(K21*4))/14</f>
        <v>6.4285714285714288</v>
      </c>
      <c r="H21" s="21"/>
      <c r="I21" s="21">
        <v>12.17</v>
      </c>
      <c r="J21" s="21">
        <v>10.33</v>
      </c>
      <c r="K21" s="70"/>
      <c r="L21" s="39">
        <f t="shared" ref="L21:L23" si="12">((M21*2)+(N21*4))/6</f>
        <v>3.3333333333333335</v>
      </c>
      <c r="M21" s="68">
        <v>10</v>
      </c>
      <c r="N21" s="73"/>
      <c r="O21" s="39">
        <f t="shared" ref="O21:O23" si="13">(P21+Q21+R21+S21+T21)/4</f>
        <v>8.875</v>
      </c>
      <c r="P21" s="73"/>
      <c r="Q21" s="73">
        <v>13</v>
      </c>
      <c r="R21" s="73">
        <v>10</v>
      </c>
      <c r="S21" s="73"/>
      <c r="T21" s="73">
        <v>12.5</v>
      </c>
      <c r="U21" s="39">
        <f t="shared" ref="U21:U23" si="14">V21</f>
        <v>10.08</v>
      </c>
      <c r="V21" s="73">
        <v>10.08</v>
      </c>
      <c r="W21" s="39">
        <f t="shared" ref="W21:W23" si="15">((G21*14)+(L21*6)+(O21*8)+(U21*2))/30</f>
        <v>6.7053333333333329</v>
      </c>
      <c r="X21" s="39">
        <f t="shared" ref="X21:X23" si="16">((Y21*2)+(Z21*4)+(AA21*4)+(AB21*2)+(AC21*2))/14</f>
        <v>5.9285714285714288</v>
      </c>
      <c r="Y21" s="73"/>
      <c r="Z21" s="73"/>
      <c r="AA21" s="73">
        <v>10</v>
      </c>
      <c r="AB21" s="68">
        <v>10</v>
      </c>
      <c r="AC21" s="68">
        <v>11.5</v>
      </c>
      <c r="AD21" s="39">
        <f t="shared" ref="AD21:AD23" si="17">AE21</f>
        <v>10</v>
      </c>
      <c r="AE21" s="73">
        <v>10</v>
      </c>
      <c r="AF21" s="39">
        <f t="shared" ref="AF21:AF23" si="18">((AG21*2)+(AH21*2)+(AI21*2)+(AJ21*2)+(AK21*4))/10</f>
        <v>11.75</v>
      </c>
      <c r="AG21" s="73">
        <v>15.25</v>
      </c>
      <c r="AH21" s="73">
        <v>10</v>
      </c>
      <c r="AI21" s="73">
        <v>12</v>
      </c>
      <c r="AJ21" s="73"/>
      <c r="AK21" s="73">
        <v>10.75</v>
      </c>
      <c r="AL21" s="39">
        <f t="shared" ref="AL21:AL23" si="19">AM21</f>
        <v>13.75</v>
      </c>
      <c r="AM21" s="73">
        <v>13.75</v>
      </c>
      <c r="AN21" s="39">
        <f t="shared" ref="AN21:AN23" si="20">((X21*14)+(AD21*4)+(AF21*10)+(AL21*2))/30</f>
        <v>8.9333333333333336</v>
      </c>
      <c r="AO21" s="16">
        <f t="shared" ref="AO21:AO23" si="21">ROUNDUP((W21+AN21)/2,2)</f>
        <v>7.8199999999999994</v>
      </c>
      <c r="AP21" s="35"/>
    </row>
    <row r="22" spans="1:42" s="13" customFormat="1" ht="15.75">
      <c r="A22" s="18">
        <v>13</v>
      </c>
      <c r="B22" s="24" t="s">
        <v>309</v>
      </c>
      <c r="C22" s="25" t="s">
        <v>310</v>
      </c>
      <c r="D22" s="28" t="s">
        <v>112</v>
      </c>
      <c r="E22" s="33" t="s">
        <v>463</v>
      </c>
      <c r="F22" s="29" t="s">
        <v>354</v>
      </c>
      <c r="G22" s="38">
        <f t="shared" si="11"/>
        <v>9.4985714285714273</v>
      </c>
      <c r="H22" s="21">
        <v>10.83</v>
      </c>
      <c r="I22" s="21">
        <v>9</v>
      </c>
      <c r="J22" s="21">
        <v>10.33</v>
      </c>
      <c r="K22" s="70">
        <v>8.5</v>
      </c>
      <c r="L22" s="39">
        <f t="shared" si="12"/>
        <v>9.9466666666666672</v>
      </c>
      <c r="M22" s="68">
        <v>10</v>
      </c>
      <c r="N22" s="73">
        <v>9.92</v>
      </c>
      <c r="O22" s="39">
        <f t="shared" si="13"/>
        <v>10.625</v>
      </c>
      <c r="P22" s="73">
        <v>10</v>
      </c>
      <c r="Q22" s="73">
        <v>9.5</v>
      </c>
      <c r="R22" s="73">
        <v>11</v>
      </c>
      <c r="S22" s="73"/>
      <c r="T22" s="73">
        <v>12</v>
      </c>
      <c r="U22" s="39">
        <f t="shared" si="14"/>
        <v>10.75</v>
      </c>
      <c r="V22" s="73">
        <v>10.75</v>
      </c>
      <c r="W22" s="39">
        <f t="shared" si="15"/>
        <v>9.9719999999999995</v>
      </c>
      <c r="X22" s="39">
        <f t="shared" si="16"/>
        <v>9.879999999999999</v>
      </c>
      <c r="Y22" s="73">
        <v>10</v>
      </c>
      <c r="Z22" s="73">
        <v>9</v>
      </c>
      <c r="AA22" s="73">
        <v>10.33</v>
      </c>
      <c r="AB22" s="68">
        <v>10.5</v>
      </c>
      <c r="AC22" s="68">
        <v>10</v>
      </c>
      <c r="AD22" s="39">
        <f t="shared" si="17"/>
        <v>9.08</v>
      </c>
      <c r="AE22" s="73">
        <v>9.08</v>
      </c>
      <c r="AF22" s="39">
        <f t="shared" si="18"/>
        <v>10.9</v>
      </c>
      <c r="AG22" s="73">
        <v>10</v>
      </c>
      <c r="AH22" s="73">
        <v>9.5</v>
      </c>
      <c r="AI22" s="73">
        <v>11</v>
      </c>
      <c r="AJ22" s="73"/>
      <c r="AK22" s="73">
        <v>12</v>
      </c>
      <c r="AL22" s="39">
        <f t="shared" si="19"/>
        <v>10</v>
      </c>
      <c r="AM22" s="73">
        <v>10</v>
      </c>
      <c r="AN22" s="39">
        <f t="shared" si="20"/>
        <v>10.121333333333332</v>
      </c>
      <c r="AO22" s="16">
        <f t="shared" si="21"/>
        <v>10.049999999999999</v>
      </c>
      <c r="AP22" s="35"/>
    </row>
    <row r="23" spans="1:42" s="13" customFormat="1" ht="15.75">
      <c r="A23" s="18">
        <v>14</v>
      </c>
      <c r="B23" s="24" t="s">
        <v>312</v>
      </c>
      <c r="C23" s="25" t="s">
        <v>313</v>
      </c>
      <c r="D23" s="28" t="s">
        <v>314</v>
      </c>
      <c r="E23" s="33" t="s">
        <v>464</v>
      </c>
      <c r="F23" s="29" t="s">
        <v>347</v>
      </c>
      <c r="G23" s="38">
        <f t="shared" si="11"/>
        <v>10.64</v>
      </c>
      <c r="H23" s="21">
        <v>10.5</v>
      </c>
      <c r="I23" s="21">
        <v>10</v>
      </c>
      <c r="J23" s="21">
        <v>10.66</v>
      </c>
      <c r="K23" s="70">
        <v>11.33</v>
      </c>
      <c r="L23" s="39">
        <f t="shared" si="12"/>
        <v>9.1066666666666674</v>
      </c>
      <c r="M23" s="73">
        <v>7</v>
      </c>
      <c r="N23" s="73">
        <v>10.16</v>
      </c>
      <c r="O23" s="39">
        <f t="shared" si="13"/>
        <v>8.625</v>
      </c>
      <c r="P23" s="73">
        <v>2</v>
      </c>
      <c r="Q23" s="73">
        <v>10</v>
      </c>
      <c r="R23" s="73">
        <v>9.5</v>
      </c>
      <c r="S23" s="73"/>
      <c r="T23" s="73">
        <v>13</v>
      </c>
      <c r="U23" s="39">
        <f t="shared" si="14"/>
        <v>15</v>
      </c>
      <c r="V23" s="73">
        <v>15</v>
      </c>
      <c r="W23" s="39">
        <f t="shared" si="15"/>
        <v>10.086666666666668</v>
      </c>
      <c r="X23" s="39">
        <f t="shared" si="16"/>
        <v>3.4285714285714284</v>
      </c>
      <c r="Y23" s="73"/>
      <c r="Z23" s="73"/>
      <c r="AA23" s="73"/>
      <c r="AB23" s="73">
        <v>12</v>
      </c>
      <c r="AC23" s="73">
        <v>12</v>
      </c>
      <c r="AD23" s="39">
        <f t="shared" si="17"/>
        <v>11.16</v>
      </c>
      <c r="AE23" s="73">
        <v>11.16</v>
      </c>
      <c r="AF23" s="39">
        <f t="shared" si="18"/>
        <v>6.6</v>
      </c>
      <c r="AG23" s="73"/>
      <c r="AH23" s="73">
        <v>11</v>
      </c>
      <c r="AI23" s="73"/>
      <c r="AJ23" s="73"/>
      <c r="AK23" s="73">
        <v>11</v>
      </c>
      <c r="AL23" s="39">
        <f t="shared" si="19"/>
        <v>0</v>
      </c>
      <c r="AM23" s="73"/>
      <c r="AN23" s="39">
        <f t="shared" si="20"/>
        <v>5.2879999999999994</v>
      </c>
      <c r="AO23" s="16">
        <f t="shared" si="21"/>
        <v>7.6899999999999995</v>
      </c>
      <c r="AP23" s="3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76"/>
  <sheetViews>
    <sheetView workbookViewId="0">
      <selection activeCell="A52" sqref="A52:XFD52"/>
    </sheetView>
  </sheetViews>
  <sheetFormatPr baseColWidth="10" defaultRowHeight="15"/>
  <sheetData>
    <row r="2" spans="1:41">
      <c r="A2" t="s">
        <v>755</v>
      </c>
    </row>
    <row r="3" spans="1:41" ht="2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5"/>
      <c r="P3" s="4"/>
      <c r="Q3" s="4"/>
      <c r="R3" s="4"/>
      <c r="S3" s="2"/>
      <c r="T3" s="2"/>
      <c r="U3" s="2"/>
      <c r="V3" s="6"/>
      <c r="W3" s="6"/>
      <c r="X3" s="62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3"/>
    </row>
    <row r="4" spans="1:41" ht="15" customHeight="1">
      <c r="A4" s="142" t="s">
        <v>490</v>
      </c>
      <c r="B4" s="143"/>
      <c r="C4" s="143"/>
      <c r="D4" s="115"/>
      <c r="E4" s="115"/>
      <c r="F4" s="54"/>
      <c r="G4" s="46">
        <v>8</v>
      </c>
      <c r="H4" s="115">
        <v>2</v>
      </c>
      <c r="I4" s="115">
        <v>2</v>
      </c>
      <c r="J4" s="115">
        <v>2</v>
      </c>
      <c r="K4" s="115">
        <v>2</v>
      </c>
      <c r="L4" s="46">
        <v>4</v>
      </c>
      <c r="M4" s="115">
        <v>2</v>
      </c>
      <c r="N4" s="115">
        <v>1</v>
      </c>
      <c r="O4" s="115">
        <v>1</v>
      </c>
      <c r="P4" s="46">
        <v>3</v>
      </c>
      <c r="Q4" s="115">
        <v>1</v>
      </c>
      <c r="R4" s="115">
        <v>2</v>
      </c>
      <c r="S4" s="47">
        <v>1</v>
      </c>
      <c r="T4" s="48">
        <v>1</v>
      </c>
      <c r="U4" s="49">
        <v>16</v>
      </c>
      <c r="V4" s="146" t="s">
        <v>491</v>
      </c>
      <c r="W4" s="94"/>
      <c r="X4" s="46">
        <v>8</v>
      </c>
      <c r="Y4" s="115">
        <v>2</v>
      </c>
      <c r="Z4" s="115">
        <v>2</v>
      </c>
      <c r="AA4" s="115">
        <v>2</v>
      </c>
      <c r="AB4" s="115">
        <v>2</v>
      </c>
      <c r="AC4" s="46">
        <v>4</v>
      </c>
      <c r="AD4" s="115">
        <v>2</v>
      </c>
      <c r="AE4" s="115">
        <v>1</v>
      </c>
      <c r="AF4" s="115">
        <v>1</v>
      </c>
      <c r="AG4" s="46">
        <v>3</v>
      </c>
      <c r="AH4" s="115">
        <v>1</v>
      </c>
      <c r="AI4" s="115">
        <v>2</v>
      </c>
      <c r="AJ4" s="47">
        <v>1</v>
      </c>
      <c r="AK4" s="48">
        <v>1</v>
      </c>
      <c r="AL4" s="49">
        <v>16</v>
      </c>
      <c r="AM4" s="90"/>
      <c r="AN4" s="144" t="s">
        <v>21</v>
      </c>
      <c r="AO4" s="147" t="s">
        <v>492</v>
      </c>
    </row>
    <row r="5" spans="1:41" ht="66.75">
      <c r="A5" s="89" t="s">
        <v>5</v>
      </c>
      <c r="B5" s="89" t="s">
        <v>6</v>
      </c>
      <c r="C5" s="89" t="s">
        <v>7</v>
      </c>
      <c r="D5" s="89" t="s">
        <v>8</v>
      </c>
      <c r="E5" s="89" t="s">
        <v>472</v>
      </c>
      <c r="F5" s="110" t="s">
        <v>473</v>
      </c>
      <c r="G5" s="116" t="s">
        <v>493</v>
      </c>
      <c r="H5" s="51" t="s">
        <v>502</v>
      </c>
      <c r="I5" s="51" t="s">
        <v>503</v>
      </c>
      <c r="J5" s="51" t="s">
        <v>504</v>
      </c>
      <c r="K5" s="51" t="s">
        <v>505</v>
      </c>
      <c r="L5" s="116" t="s">
        <v>494</v>
      </c>
      <c r="M5" s="51" t="s">
        <v>514</v>
      </c>
      <c r="N5" s="51" t="s">
        <v>506</v>
      </c>
      <c r="O5" s="51" t="s">
        <v>518</v>
      </c>
      <c r="P5" s="116" t="s">
        <v>495</v>
      </c>
      <c r="Q5" s="51" t="s">
        <v>507</v>
      </c>
      <c r="R5" s="51" t="s">
        <v>508</v>
      </c>
      <c r="S5" s="116" t="s">
        <v>496</v>
      </c>
      <c r="T5" s="52" t="s">
        <v>509</v>
      </c>
      <c r="U5" s="53" t="s">
        <v>497</v>
      </c>
      <c r="V5" s="146"/>
      <c r="W5" s="95"/>
      <c r="X5" s="116" t="s">
        <v>498</v>
      </c>
      <c r="Y5" s="51" t="s">
        <v>510</v>
      </c>
      <c r="Z5" s="51" t="s">
        <v>511</v>
      </c>
      <c r="AA5" s="51" t="s">
        <v>512</v>
      </c>
      <c r="AB5" s="51" t="s">
        <v>513</v>
      </c>
      <c r="AC5" s="116" t="s">
        <v>499</v>
      </c>
      <c r="AD5" s="51" t="s">
        <v>515</v>
      </c>
      <c r="AE5" s="51" t="s">
        <v>516</v>
      </c>
      <c r="AF5" s="51" t="s">
        <v>517</v>
      </c>
      <c r="AG5" s="116" t="s">
        <v>500</v>
      </c>
      <c r="AH5" s="51" t="s">
        <v>519</v>
      </c>
      <c r="AI5" s="51" t="s">
        <v>520</v>
      </c>
      <c r="AJ5" s="116" t="s">
        <v>501</v>
      </c>
      <c r="AK5" s="52" t="s">
        <v>521</v>
      </c>
      <c r="AL5" s="53" t="s">
        <v>20</v>
      </c>
      <c r="AM5" s="91"/>
      <c r="AN5" s="145"/>
      <c r="AO5" s="148"/>
    </row>
    <row r="6" spans="1:41" ht="15.75">
      <c r="A6" s="18">
        <v>1</v>
      </c>
      <c r="B6" s="19" t="s">
        <v>24</v>
      </c>
      <c r="C6" s="20" t="s">
        <v>25</v>
      </c>
      <c r="D6" s="21" t="s">
        <v>26</v>
      </c>
      <c r="E6" s="126" t="s">
        <v>346</v>
      </c>
      <c r="F6" s="127" t="s">
        <v>347</v>
      </c>
      <c r="G6" s="55">
        <f t="shared" ref="G6:G37" si="0">(H6+I6+J6+K6)/4</f>
        <v>2.5</v>
      </c>
      <c r="H6" s="75"/>
      <c r="I6" s="75"/>
      <c r="J6" s="75">
        <v>10</v>
      </c>
      <c r="K6" s="72"/>
      <c r="L6" s="55">
        <f t="shared" ref="L6:L37" si="1">((M6*2)+N6+O6)/4</f>
        <v>8</v>
      </c>
      <c r="M6" s="72">
        <v>11</v>
      </c>
      <c r="N6" s="72"/>
      <c r="O6" s="72">
        <v>10</v>
      </c>
      <c r="P6" s="55">
        <f t="shared" ref="P6:P37" si="2">(Q6+(R6*2))/3</f>
        <v>3.3333333333333335</v>
      </c>
      <c r="Q6" s="72">
        <v>10</v>
      </c>
      <c r="R6" s="108"/>
      <c r="S6" s="55">
        <f t="shared" ref="S6:S37" si="3">T6</f>
        <v>15.5</v>
      </c>
      <c r="T6" s="72">
        <v>15.5</v>
      </c>
      <c r="U6" s="57">
        <f t="shared" ref="U6:U37" si="4">((G6*8)+(L6*4)+(P6*3)+(S6*1))/16</f>
        <v>4.84375</v>
      </c>
      <c r="V6" s="58"/>
      <c r="W6" s="124"/>
      <c r="X6" s="55">
        <f t="shared" ref="X6:X37" si="5">(Y6+Z6+AA6+AB6)/4</f>
        <v>11</v>
      </c>
      <c r="Y6" s="75">
        <v>9</v>
      </c>
      <c r="Z6" s="108">
        <v>14</v>
      </c>
      <c r="AA6" s="72">
        <v>10</v>
      </c>
      <c r="AB6" s="108">
        <v>11</v>
      </c>
      <c r="AC6" s="55">
        <f t="shared" ref="AC6:AC37" si="6">((AD6*2)+AE6+AF6)/4</f>
        <v>8.370000000000001</v>
      </c>
      <c r="AD6" s="72">
        <v>8.66</v>
      </c>
      <c r="AE6" s="72">
        <v>7.5</v>
      </c>
      <c r="AF6" s="72">
        <v>8.66</v>
      </c>
      <c r="AG6" s="55">
        <f t="shared" ref="AG6:AG37" si="7">(AH6+(AI6*2))/3</f>
        <v>9.1666666666666661</v>
      </c>
      <c r="AH6" s="72">
        <v>6.5</v>
      </c>
      <c r="AI6" s="72">
        <v>10.5</v>
      </c>
      <c r="AJ6" s="55">
        <f t="shared" ref="AJ6:AJ37" si="8">AK6</f>
        <v>12.66</v>
      </c>
      <c r="AK6" s="72">
        <v>12.66</v>
      </c>
      <c r="AL6" s="57">
        <f t="shared" ref="AL6:AL37" si="9">((X6*8)+(AC6*4)+(AG6*3)+(AJ6*1))/16</f>
        <v>10.102500000000001</v>
      </c>
      <c r="AN6" s="59">
        <f t="shared" ref="AN6:AN37" si="10">(U6+AL6)/2</f>
        <v>7.4731250000000005</v>
      </c>
      <c r="AO6" s="60" t="str">
        <f t="shared" ref="AO6:AO37" si="11">IF(AN6&gt;9.99,"Admis(e)","Ajourné(e)")</f>
        <v>Ajourné(e)</v>
      </c>
    </row>
    <row r="7" spans="1:41" ht="15.75">
      <c r="A7" s="18">
        <v>2</v>
      </c>
      <c r="B7" s="119" t="s">
        <v>28</v>
      </c>
      <c r="C7" s="23" t="s">
        <v>29</v>
      </c>
      <c r="D7" s="21" t="s">
        <v>30</v>
      </c>
      <c r="E7" s="31">
        <v>34270</v>
      </c>
      <c r="F7" s="21" t="s">
        <v>352</v>
      </c>
      <c r="G7" s="55">
        <f t="shared" si="0"/>
        <v>5.125</v>
      </c>
      <c r="H7" s="74"/>
      <c r="I7" s="74">
        <v>10</v>
      </c>
      <c r="J7" s="74">
        <v>10.5</v>
      </c>
      <c r="K7" s="74"/>
      <c r="L7" s="55">
        <f t="shared" si="1"/>
        <v>10.1875</v>
      </c>
      <c r="M7" s="61">
        <v>7.75</v>
      </c>
      <c r="N7" s="61">
        <v>14</v>
      </c>
      <c r="O7" s="61">
        <v>11.25</v>
      </c>
      <c r="P7" s="55">
        <f t="shared" si="2"/>
        <v>0</v>
      </c>
      <c r="Q7" s="61"/>
      <c r="R7" s="61"/>
      <c r="S7" s="55">
        <f t="shared" si="3"/>
        <v>12</v>
      </c>
      <c r="T7" s="56">
        <v>12</v>
      </c>
      <c r="U7" s="57">
        <f t="shared" si="4"/>
        <v>5.859375</v>
      </c>
      <c r="V7" s="58">
        <v>11</v>
      </c>
      <c r="W7" s="96"/>
      <c r="X7" s="55">
        <f t="shared" si="5"/>
        <v>10.907500000000001</v>
      </c>
      <c r="Y7" s="61">
        <v>10.75</v>
      </c>
      <c r="Z7" s="61">
        <v>13.13</v>
      </c>
      <c r="AA7" s="61">
        <v>8.25</v>
      </c>
      <c r="AB7" s="61">
        <v>11.5</v>
      </c>
      <c r="AC7" s="55">
        <f t="shared" si="6"/>
        <v>9.125</v>
      </c>
      <c r="AD7" s="61">
        <v>6.25</v>
      </c>
      <c r="AE7" s="61">
        <v>10</v>
      </c>
      <c r="AF7" s="61">
        <v>14</v>
      </c>
      <c r="AG7" s="55">
        <f t="shared" si="7"/>
        <v>8.5</v>
      </c>
      <c r="AH7" s="61">
        <v>3</v>
      </c>
      <c r="AI7" s="61">
        <v>11.25</v>
      </c>
      <c r="AJ7" s="55">
        <f t="shared" si="8"/>
        <v>13</v>
      </c>
      <c r="AK7" s="56">
        <v>13</v>
      </c>
      <c r="AL7" s="57">
        <f t="shared" si="9"/>
        <v>10.141249999999999</v>
      </c>
      <c r="AM7" s="92"/>
      <c r="AN7" s="59">
        <f t="shared" si="10"/>
        <v>8.0003124999999997</v>
      </c>
      <c r="AO7" s="60" t="str">
        <f t="shared" si="11"/>
        <v>Ajourné(e)</v>
      </c>
    </row>
    <row r="8" spans="1:41" ht="15.75">
      <c r="A8" s="18">
        <v>3</v>
      </c>
      <c r="B8" s="19" t="s">
        <v>43</v>
      </c>
      <c r="C8" s="20" t="s">
        <v>44</v>
      </c>
      <c r="D8" s="21" t="s">
        <v>45</v>
      </c>
      <c r="E8" s="126" t="s">
        <v>357</v>
      </c>
      <c r="F8" s="127" t="s">
        <v>354</v>
      </c>
      <c r="G8" s="55">
        <f t="shared" si="0"/>
        <v>5.75</v>
      </c>
      <c r="H8" s="81"/>
      <c r="I8" s="81"/>
      <c r="J8" s="81">
        <v>12.67</v>
      </c>
      <c r="K8" s="73">
        <v>10.33</v>
      </c>
      <c r="L8" s="55">
        <f t="shared" si="1"/>
        <v>5.8324999999999996</v>
      </c>
      <c r="M8" s="73"/>
      <c r="N8" s="73">
        <v>13.33</v>
      </c>
      <c r="O8" s="73">
        <v>10</v>
      </c>
      <c r="P8" s="55">
        <f t="shared" si="2"/>
        <v>11.055</v>
      </c>
      <c r="Q8" s="73">
        <v>11</v>
      </c>
      <c r="R8" s="108">
        <v>11.0825</v>
      </c>
      <c r="S8" s="55">
        <f t="shared" si="3"/>
        <v>14.75</v>
      </c>
      <c r="T8" s="73">
        <v>14.75</v>
      </c>
      <c r="U8" s="57">
        <f t="shared" si="4"/>
        <v>7.3278125000000003</v>
      </c>
      <c r="V8" s="58"/>
      <c r="W8" s="124"/>
      <c r="X8" s="55">
        <f t="shared" si="5"/>
        <v>6.5</v>
      </c>
      <c r="Y8" s="113"/>
      <c r="Z8" s="109">
        <v>15</v>
      </c>
      <c r="AA8" s="73">
        <v>11</v>
      </c>
      <c r="AB8" s="108"/>
      <c r="AC8" s="55">
        <f t="shared" si="6"/>
        <v>3.8325</v>
      </c>
      <c r="AD8" s="73"/>
      <c r="AE8" s="73">
        <v>15.33</v>
      </c>
      <c r="AF8" s="73"/>
      <c r="AG8" s="55">
        <f t="shared" si="7"/>
        <v>10.166666666666666</v>
      </c>
      <c r="AH8" s="73">
        <v>5.5</v>
      </c>
      <c r="AI8" s="73">
        <v>12.5</v>
      </c>
      <c r="AJ8" s="55">
        <f t="shared" si="8"/>
        <v>14</v>
      </c>
      <c r="AK8" s="73">
        <v>14</v>
      </c>
      <c r="AL8" s="57">
        <f t="shared" si="9"/>
        <v>6.9893749999999999</v>
      </c>
      <c r="AN8" s="59">
        <f t="shared" si="10"/>
        <v>7.1585937499999996</v>
      </c>
      <c r="AO8" s="60" t="str">
        <f t="shared" si="11"/>
        <v>Ajourné(e)</v>
      </c>
    </row>
    <row r="9" spans="1:41" ht="15.75">
      <c r="A9" s="18">
        <v>4</v>
      </c>
      <c r="B9" s="22" t="s">
        <v>46</v>
      </c>
      <c r="C9" s="23" t="s">
        <v>47</v>
      </c>
      <c r="D9" s="21" t="s">
        <v>23</v>
      </c>
      <c r="E9" s="31">
        <v>34482</v>
      </c>
      <c r="F9" s="21" t="s">
        <v>354</v>
      </c>
      <c r="G9" s="55">
        <f t="shared" si="0"/>
        <v>5.375</v>
      </c>
      <c r="H9" s="74"/>
      <c r="I9" s="74">
        <v>10.75</v>
      </c>
      <c r="J9" s="74">
        <v>10.75</v>
      </c>
      <c r="K9" s="74"/>
      <c r="L9" s="55">
        <f t="shared" si="1"/>
        <v>3.125</v>
      </c>
      <c r="M9" s="61"/>
      <c r="N9" s="61"/>
      <c r="O9" s="61">
        <v>12.5</v>
      </c>
      <c r="P9" s="55">
        <f t="shared" si="2"/>
        <v>6.666666666666667</v>
      </c>
      <c r="Q9" s="61"/>
      <c r="R9" s="61">
        <v>10</v>
      </c>
      <c r="S9" s="55">
        <f t="shared" si="3"/>
        <v>11</v>
      </c>
      <c r="T9" s="56">
        <v>11</v>
      </c>
      <c r="U9" s="57">
        <f t="shared" si="4"/>
        <v>5.40625</v>
      </c>
      <c r="V9" s="58">
        <v>12</v>
      </c>
      <c r="W9" s="96"/>
      <c r="X9" s="55">
        <f t="shared" si="5"/>
        <v>10.0625</v>
      </c>
      <c r="Y9" s="61">
        <v>10.5</v>
      </c>
      <c r="Z9" s="61">
        <v>10.5</v>
      </c>
      <c r="AA9" s="61">
        <v>8</v>
      </c>
      <c r="AB9" s="61">
        <v>11.25</v>
      </c>
      <c r="AC9" s="55">
        <f t="shared" si="6"/>
        <v>6</v>
      </c>
      <c r="AD9" s="61"/>
      <c r="AE9" s="61">
        <v>10</v>
      </c>
      <c r="AF9" s="61">
        <v>14</v>
      </c>
      <c r="AG9" s="55">
        <f t="shared" si="7"/>
        <v>10.333333333333334</v>
      </c>
      <c r="AH9" s="61">
        <v>3</v>
      </c>
      <c r="AI9" s="61">
        <v>14</v>
      </c>
      <c r="AJ9" s="55">
        <f t="shared" si="8"/>
        <v>12</v>
      </c>
      <c r="AK9" s="56">
        <v>12</v>
      </c>
      <c r="AL9" s="57">
        <f t="shared" si="9"/>
        <v>9.21875</v>
      </c>
      <c r="AM9" s="93"/>
      <c r="AN9" s="59">
        <f t="shared" si="10"/>
        <v>7.3125</v>
      </c>
      <c r="AO9" s="60" t="str">
        <f t="shared" si="11"/>
        <v>Ajourné(e)</v>
      </c>
    </row>
    <row r="10" spans="1:41" ht="15.75">
      <c r="A10" s="18">
        <v>5</v>
      </c>
      <c r="B10" s="22" t="s">
        <v>55</v>
      </c>
      <c r="C10" s="23" t="s">
        <v>56</v>
      </c>
      <c r="D10" s="21" t="s">
        <v>57</v>
      </c>
      <c r="E10" s="31">
        <v>34396</v>
      </c>
      <c r="F10" s="21" t="s">
        <v>354</v>
      </c>
      <c r="G10" s="55">
        <f t="shared" si="0"/>
        <v>5.12</v>
      </c>
      <c r="H10" s="74"/>
      <c r="I10" s="74">
        <v>10.35</v>
      </c>
      <c r="J10" s="74"/>
      <c r="K10" s="74">
        <v>10.130000000000001</v>
      </c>
      <c r="L10" s="55">
        <f t="shared" si="1"/>
        <v>7.5</v>
      </c>
      <c r="M10" s="61">
        <v>10</v>
      </c>
      <c r="N10" s="61"/>
      <c r="O10" s="61">
        <v>10</v>
      </c>
      <c r="P10" s="55">
        <f t="shared" si="2"/>
        <v>7</v>
      </c>
      <c r="Q10" s="61"/>
      <c r="R10" s="61">
        <v>10.5</v>
      </c>
      <c r="S10" s="55">
        <f t="shared" si="3"/>
        <v>10.88</v>
      </c>
      <c r="T10" s="56">
        <v>10.88</v>
      </c>
      <c r="U10" s="57">
        <f t="shared" si="4"/>
        <v>6.4275000000000002</v>
      </c>
      <c r="V10" s="58">
        <v>16</v>
      </c>
      <c r="W10" s="96"/>
      <c r="X10" s="55">
        <f t="shared" si="5"/>
        <v>5.3450000000000006</v>
      </c>
      <c r="Y10" s="61"/>
      <c r="Z10" s="61">
        <v>11</v>
      </c>
      <c r="AA10" s="61"/>
      <c r="AB10" s="61">
        <v>10.38</v>
      </c>
      <c r="AC10" s="55">
        <f t="shared" si="6"/>
        <v>3.625</v>
      </c>
      <c r="AD10" s="61"/>
      <c r="AE10" s="61"/>
      <c r="AF10" s="61">
        <v>14.5</v>
      </c>
      <c r="AG10" s="55">
        <f t="shared" si="7"/>
        <v>10.666666666666666</v>
      </c>
      <c r="AH10" s="61">
        <v>4</v>
      </c>
      <c r="AI10" s="61">
        <v>14</v>
      </c>
      <c r="AJ10" s="55">
        <f t="shared" si="8"/>
        <v>13</v>
      </c>
      <c r="AK10" s="56">
        <v>13</v>
      </c>
      <c r="AL10" s="57">
        <f t="shared" si="9"/>
        <v>6.3912500000000003</v>
      </c>
      <c r="AM10" s="93"/>
      <c r="AN10" s="59">
        <f t="shared" si="10"/>
        <v>6.4093750000000007</v>
      </c>
      <c r="AO10" s="60" t="str">
        <f t="shared" si="11"/>
        <v>Ajourné(e)</v>
      </c>
    </row>
    <row r="11" spans="1:41" ht="15.75">
      <c r="A11" s="18">
        <v>6</v>
      </c>
      <c r="B11" s="19" t="s">
        <v>58</v>
      </c>
      <c r="C11" s="20" t="s">
        <v>59</v>
      </c>
      <c r="D11" s="21" t="s">
        <v>60</v>
      </c>
      <c r="E11" s="126" t="s">
        <v>361</v>
      </c>
      <c r="F11" s="127" t="s">
        <v>362</v>
      </c>
      <c r="G11" s="55">
        <f t="shared" si="0"/>
        <v>3</v>
      </c>
      <c r="H11" s="81"/>
      <c r="I11" s="81"/>
      <c r="J11" s="81"/>
      <c r="K11" s="73">
        <v>12</v>
      </c>
      <c r="L11" s="55">
        <f t="shared" si="1"/>
        <v>10.625</v>
      </c>
      <c r="M11" s="73">
        <v>13.5</v>
      </c>
      <c r="N11" s="73">
        <v>5</v>
      </c>
      <c r="O11" s="73">
        <v>10.5</v>
      </c>
      <c r="P11" s="55">
        <f t="shared" si="2"/>
        <v>11.916666666666666</v>
      </c>
      <c r="Q11" s="73">
        <v>15</v>
      </c>
      <c r="R11" s="108">
        <v>10.375</v>
      </c>
      <c r="S11" s="55">
        <f t="shared" si="3"/>
        <v>10.5</v>
      </c>
      <c r="T11" s="73">
        <v>10.5</v>
      </c>
      <c r="U11" s="57">
        <f t="shared" si="4"/>
        <v>7.046875</v>
      </c>
      <c r="V11" s="58"/>
      <c r="W11" s="124"/>
      <c r="X11" s="55">
        <f t="shared" si="5"/>
        <v>8.9787499999999998</v>
      </c>
      <c r="Y11" s="113"/>
      <c r="Z11" s="109">
        <v>11</v>
      </c>
      <c r="AA11" s="73">
        <v>15</v>
      </c>
      <c r="AB11" s="108">
        <v>9.9149999999999991</v>
      </c>
      <c r="AC11" s="55">
        <f t="shared" si="6"/>
        <v>13.125</v>
      </c>
      <c r="AD11" s="73">
        <v>13.5</v>
      </c>
      <c r="AE11" s="73">
        <v>12</v>
      </c>
      <c r="AF11" s="73">
        <v>13.5</v>
      </c>
      <c r="AG11" s="55">
        <f t="shared" si="7"/>
        <v>10</v>
      </c>
      <c r="AH11" s="73">
        <v>8</v>
      </c>
      <c r="AI11" s="73">
        <v>11</v>
      </c>
      <c r="AJ11" s="55">
        <f t="shared" si="8"/>
        <v>10.5</v>
      </c>
      <c r="AK11" s="73">
        <v>10.5</v>
      </c>
      <c r="AL11" s="57">
        <f t="shared" si="9"/>
        <v>10.301874999999999</v>
      </c>
      <c r="AN11" s="59">
        <f t="shared" si="10"/>
        <v>8.6743749999999995</v>
      </c>
      <c r="AO11" s="60" t="str">
        <f t="shared" si="11"/>
        <v>Ajourné(e)</v>
      </c>
    </row>
    <row r="12" spans="1:41" ht="15.75">
      <c r="A12" s="18">
        <v>7</v>
      </c>
      <c r="B12" s="19" t="s">
        <v>63</v>
      </c>
      <c r="C12" s="20" t="s">
        <v>59</v>
      </c>
      <c r="D12" s="21" t="s">
        <v>64</v>
      </c>
      <c r="E12" s="126" t="s">
        <v>365</v>
      </c>
      <c r="F12" s="127" t="s">
        <v>366</v>
      </c>
      <c r="G12" s="55">
        <f t="shared" si="0"/>
        <v>8.125</v>
      </c>
      <c r="H12" s="81"/>
      <c r="I12" s="81">
        <v>10</v>
      </c>
      <c r="J12" s="81">
        <v>11</v>
      </c>
      <c r="K12" s="73">
        <v>11.5</v>
      </c>
      <c r="L12" s="55">
        <f t="shared" si="1"/>
        <v>7.75</v>
      </c>
      <c r="M12" s="73">
        <v>10</v>
      </c>
      <c r="N12" s="73"/>
      <c r="O12" s="73">
        <v>11</v>
      </c>
      <c r="P12" s="55">
        <f t="shared" si="2"/>
        <v>3.3333333333333335</v>
      </c>
      <c r="Q12" s="73">
        <v>10</v>
      </c>
      <c r="R12" s="108"/>
      <c r="S12" s="55">
        <f t="shared" si="3"/>
        <v>10.25</v>
      </c>
      <c r="T12" s="73">
        <v>10.25</v>
      </c>
      <c r="U12" s="57">
        <f t="shared" si="4"/>
        <v>7.265625</v>
      </c>
      <c r="V12" s="58"/>
      <c r="W12" s="124"/>
      <c r="X12" s="55">
        <f t="shared" si="5"/>
        <v>9.1875</v>
      </c>
      <c r="Y12" s="113">
        <v>6</v>
      </c>
      <c r="Z12" s="109">
        <v>10</v>
      </c>
      <c r="AA12" s="73">
        <v>10</v>
      </c>
      <c r="AB12" s="108">
        <v>10.75</v>
      </c>
      <c r="AC12" s="55">
        <f t="shared" si="6"/>
        <v>8.75</v>
      </c>
      <c r="AD12" s="73">
        <v>10</v>
      </c>
      <c r="AE12" s="73">
        <v>5</v>
      </c>
      <c r="AF12" s="73">
        <v>10</v>
      </c>
      <c r="AG12" s="55">
        <f t="shared" si="7"/>
        <v>13</v>
      </c>
      <c r="AH12" s="73">
        <v>13</v>
      </c>
      <c r="AI12" s="73">
        <v>13</v>
      </c>
      <c r="AJ12" s="55">
        <f t="shared" si="8"/>
        <v>12.5</v>
      </c>
      <c r="AK12" s="73">
        <v>12.5</v>
      </c>
      <c r="AL12" s="57">
        <f t="shared" si="9"/>
        <v>10</v>
      </c>
      <c r="AN12" s="59">
        <f t="shared" si="10"/>
        <v>8.6328125</v>
      </c>
      <c r="AO12" s="60" t="str">
        <f t="shared" si="11"/>
        <v>Ajourné(e)</v>
      </c>
    </row>
    <row r="13" spans="1:41" ht="15.75">
      <c r="A13" s="18">
        <v>8</v>
      </c>
      <c r="B13" s="22" t="s">
        <v>67</v>
      </c>
      <c r="C13" s="23" t="s">
        <v>68</v>
      </c>
      <c r="D13" s="21" t="s">
        <v>69</v>
      </c>
      <c r="E13" s="31">
        <v>34388</v>
      </c>
      <c r="F13" s="20" t="s">
        <v>354</v>
      </c>
      <c r="G13" s="55">
        <f t="shared" si="0"/>
        <v>5.3125</v>
      </c>
      <c r="H13" s="74"/>
      <c r="I13" s="74">
        <v>10.5</v>
      </c>
      <c r="J13" s="74">
        <v>10.75</v>
      </c>
      <c r="K13" s="74"/>
      <c r="L13" s="55">
        <f t="shared" si="1"/>
        <v>11.875</v>
      </c>
      <c r="M13" s="61">
        <v>7.5</v>
      </c>
      <c r="N13" s="61">
        <v>19</v>
      </c>
      <c r="O13" s="61">
        <v>13.5</v>
      </c>
      <c r="P13" s="55">
        <f t="shared" si="2"/>
        <v>8</v>
      </c>
      <c r="Q13" s="61"/>
      <c r="R13" s="61">
        <v>12</v>
      </c>
      <c r="S13" s="55">
        <f t="shared" si="3"/>
        <v>0</v>
      </c>
      <c r="T13" s="56"/>
      <c r="U13" s="57">
        <f t="shared" si="4"/>
        <v>7.125</v>
      </c>
      <c r="V13" s="58">
        <v>15</v>
      </c>
      <c r="W13" s="96"/>
      <c r="X13" s="55">
        <f t="shared" si="5"/>
        <v>10.627500000000001</v>
      </c>
      <c r="Y13" s="61">
        <v>6</v>
      </c>
      <c r="Z13" s="61">
        <v>14.5</v>
      </c>
      <c r="AA13" s="61">
        <v>10.130000000000001</v>
      </c>
      <c r="AB13" s="61">
        <v>11.88</v>
      </c>
      <c r="AC13" s="55">
        <f t="shared" si="6"/>
        <v>7</v>
      </c>
      <c r="AD13" s="61"/>
      <c r="AE13" s="61">
        <v>13.5</v>
      </c>
      <c r="AF13" s="61">
        <v>14.5</v>
      </c>
      <c r="AG13" s="55">
        <f t="shared" si="7"/>
        <v>7.333333333333333</v>
      </c>
      <c r="AH13" s="61"/>
      <c r="AI13" s="61">
        <v>11</v>
      </c>
      <c r="AJ13" s="55">
        <f t="shared" si="8"/>
        <v>0</v>
      </c>
      <c r="AK13" s="56"/>
      <c r="AL13" s="57">
        <f t="shared" si="9"/>
        <v>8.4387500000000006</v>
      </c>
      <c r="AM13" s="93"/>
      <c r="AN13" s="59">
        <f t="shared" si="10"/>
        <v>7.7818750000000003</v>
      </c>
      <c r="AO13" s="60" t="str">
        <f t="shared" si="11"/>
        <v>Ajourné(e)</v>
      </c>
    </row>
    <row r="14" spans="1:41" ht="15.75">
      <c r="A14" s="18">
        <v>9</v>
      </c>
      <c r="B14" s="19" t="s">
        <v>72</v>
      </c>
      <c r="C14" s="20" t="s">
        <v>73</v>
      </c>
      <c r="D14" s="21" t="s">
        <v>74</v>
      </c>
      <c r="E14" s="126" t="s">
        <v>370</v>
      </c>
      <c r="F14" s="127" t="s">
        <v>354</v>
      </c>
      <c r="G14" s="55">
        <f t="shared" si="0"/>
        <v>2.8325</v>
      </c>
      <c r="H14" s="81"/>
      <c r="I14" s="81"/>
      <c r="J14" s="81">
        <v>11.33</v>
      </c>
      <c r="K14" s="73"/>
      <c r="L14" s="55">
        <f t="shared" si="1"/>
        <v>2.625</v>
      </c>
      <c r="M14" s="73"/>
      <c r="N14" s="73"/>
      <c r="O14" s="73">
        <v>10.5</v>
      </c>
      <c r="P14" s="55">
        <f t="shared" si="2"/>
        <v>0</v>
      </c>
      <c r="Q14" s="73"/>
      <c r="R14" s="108"/>
      <c r="S14" s="55">
        <f t="shared" si="3"/>
        <v>11</v>
      </c>
      <c r="T14" s="73">
        <v>11</v>
      </c>
      <c r="U14" s="57">
        <f t="shared" si="4"/>
        <v>2.76</v>
      </c>
      <c r="V14" s="58"/>
      <c r="W14" s="124"/>
      <c r="X14" s="55">
        <f t="shared" si="5"/>
        <v>5.125</v>
      </c>
      <c r="Y14" s="113"/>
      <c r="Z14" s="109">
        <v>10.5</v>
      </c>
      <c r="AA14" s="73"/>
      <c r="AB14" s="108">
        <v>10</v>
      </c>
      <c r="AC14" s="55">
        <f t="shared" si="6"/>
        <v>2.625</v>
      </c>
      <c r="AD14" s="73"/>
      <c r="AE14" s="73">
        <v>10.5</v>
      </c>
      <c r="AF14" s="73"/>
      <c r="AG14" s="55">
        <f t="shared" si="7"/>
        <v>10.666666666666666</v>
      </c>
      <c r="AH14" s="73">
        <v>9</v>
      </c>
      <c r="AI14" s="73">
        <v>11.5</v>
      </c>
      <c r="AJ14" s="55">
        <f t="shared" si="8"/>
        <v>13</v>
      </c>
      <c r="AK14" s="73">
        <v>13</v>
      </c>
      <c r="AL14" s="57">
        <f t="shared" si="9"/>
        <v>6.03125</v>
      </c>
      <c r="AN14" s="59">
        <f t="shared" si="10"/>
        <v>4.3956249999999999</v>
      </c>
      <c r="AO14" s="60" t="str">
        <f t="shared" si="11"/>
        <v>Ajourné(e)</v>
      </c>
    </row>
    <row r="15" spans="1:41" ht="15.75">
      <c r="A15" s="18">
        <v>10</v>
      </c>
      <c r="B15" s="19" t="s">
        <v>78</v>
      </c>
      <c r="C15" s="20" t="s">
        <v>79</v>
      </c>
      <c r="D15" s="21" t="s">
        <v>80</v>
      </c>
      <c r="E15" s="126" t="s">
        <v>373</v>
      </c>
      <c r="F15" s="127" t="s">
        <v>354</v>
      </c>
      <c r="G15" s="55">
        <f t="shared" si="0"/>
        <v>8.4574999999999996</v>
      </c>
      <c r="H15" s="81"/>
      <c r="I15" s="81">
        <v>11.33</v>
      </c>
      <c r="J15" s="81">
        <v>10</v>
      </c>
      <c r="K15" s="73">
        <v>12.5</v>
      </c>
      <c r="L15" s="55">
        <f t="shared" si="1"/>
        <v>10.33</v>
      </c>
      <c r="M15" s="73">
        <v>9.66</v>
      </c>
      <c r="N15" s="73">
        <v>10</v>
      </c>
      <c r="O15" s="73">
        <v>12</v>
      </c>
      <c r="P15" s="55">
        <f t="shared" si="2"/>
        <v>0</v>
      </c>
      <c r="Q15" s="73"/>
      <c r="R15" s="108"/>
      <c r="S15" s="55">
        <f t="shared" si="3"/>
        <v>11.63</v>
      </c>
      <c r="T15" s="73">
        <v>11.63</v>
      </c>
      <c r="U15" s="57">
        <f t="shared" si="4"/>
        <v>7.5381249999999991</v>
      </c>
      <c r="V15" s="58"/>
      <c r="W15" s="124"/>
      <c r="X15" s="55">
        <f t="shared" si="5"/>
        <v>8.4774999999999991</v>
      </c>
      <c r="Y15" s="113">
        <v>8.75</v>
      </c>
      <c r="Z15" s="109">
        <v>7</v>
      </c>
      <c r="AA15" s="73">
        <v>8</v>
      </c>
      <c r="AB15" s="108">
        <v>10.16</v>
      </c>
      <c r="AC15" s="55">
        <f t="shared" si="6"/>
        <v>11.875</v>
      </c>
      <c r="AD15" s="73">
        <v>12.5</v>
      </c>
      <c r="AE15" s="73">
        <v>10</v>
      </c>
      <c r="AF15" s="73">
        <v>12.5</v>
      </c>
      <c r="AG15" s="55">
        <f t="shared" si="7"/>
        <v>11</v>
      </c>
      <c r="AH15" s="73">
        <v>13</v>
      </c>
      <c r="AI15" s="73">
        <v>10</v>
      </c>
      <c r="AJ15" s="55">
        <f t="shared" si="8"/>
        <v>11.75</v>
      </c>
      <c r="AK15" s="73">
        <v>11.75</v>
      </c>
      <c r="AL15" s="57">
        <f t="shared" si="9"/>
        <v>10.004375</v>
      </c>
      <c r="AN15" s="59">
        <f t="shared" si="10"/>
        <v>8.7712499999999984</v>
      </c>
      <c r="AO15" s="60" t="str">
        <f t="shared" si="11"/>
        <v>Ajourné(e)</v>
      </c>
    </row>
    <row r="16" spans="1:41" ht="15.75">
      <c r="A16" s="18">
        <v>11</v>
      </c>
      <c r="B16" s="22" t="s">
        <v>84</v>
      </c>
      <c r="C16" s="23" t="s">
        <v>82</v>
      </c>
      <c r="D16" s="21" t="s">
        <v>85</v>
      </c>
      <c r="E16" s="31">
        <v>34592</v>
      </c>
      <c r="F16" s="21" t="s">
        <v>354</v>
      </c>
      <c r="G16" s="55">
        <f t="shared" si="0"/>
        <v>2.6875</v>
      </c>
      <c r="H16" s="74"/>
      <c r="I16" s="74">
        <v>10.75</v>
      </c>
      <c r="J16" s="74"/>
      <c r="K16" s="74"/>
      <c r="L16" s="55">
        <f t="shared" si="1"/>
        <v>6.125</v>
      </c>
      <c r="M16" s="61"/>
      <c r="N16" s="61">
        <v>12</v>
      </c>
      <c r="O16" s="61">
        <v>12.5</v>
      </c>
      <c r="P16" s="55">
        <f t="shared" si="2"/>
        <v>10</v>
      </c>
      <c r="Q16" s="61">
        <v>9.5</v>
      </c>
      <c r="R16" s="61">
        <v>10.25</v>
      </c>
      <c r="S16" s="55">
        <f t="shared" si="3"/>
        <v>12.5</v>
      </c>
      <c r="T16" s="56">
        <v>12.5</v>
      </c>
      <c r="U16" s="57">
        <f t="shared" si="4"/>
        <v>5.53125</v>
      </c>
      <c r="V16" s="58">
        <v>11</v>
      </c>
      <c r="W16" s="96"/>
      <c r="X16" s="55">
        <f t="shared" si="5"/>
        <v>7.9375</v>
      </c>
      <c r="Y16" s="61">
        <v>10.5</v>
      </c>
      <c r="Z16" s="61">
        <v>10.25</v>
      </c>
      <c r="AA16" s="61"/>
      <c r="AB16" s="61">
        <v>11</v>
      </c>
      <c r="AC16" s="55">
        <f t="shared" si="6"/>
        <v>10.125</v>
      </c>
      <c r="AD16" s="61">
        <v>8</v>
      </c>
      <c r="AE16" s="61">
        <v>10</v>
      </c>
      <c r="AF16" s="61">
        <v>14.5</v>
      </c>
      <c r="AG16" s="55">
        <f t="shared" si="7"/>
        <v>10</v>
      </c>
      <c r="AH16" s="61">
        <v>6</v>
      </c>
      <c r="AI16" s="61">
        <v>12</v>
      </c>
      <c r="AJ16" s="55">
        <f t="shared" si="8"/>
        <v>11.5</v>
      </c>
      <c r="AK16" s="56">
        <v>11.5</v>
      </c>
      <c r="AL16" s="57">
        <f t="shared" si="9"/>
        <v>9.09375</v>
      </c>
      <c r="AM16" s="93"/>
      <c r="AN16" s="59">
        <f t="shared" si="10"/>
        <v>7.3125</v>
      </c>
      <c r="AO16" s="60" t="str">
        <f t="shared" si="11"/>
        <v>Ajourné(e)</v>
      </c>
    </row>
    <row r="17" spans="1:41" ht="15.75">
      <c r="A17" s="18">
        <v>12</v>
      </c>
      <c r="B17" s="19" t="s">
        <v>89</v>
      </c>
      <c r="C17" s="20" t="s">
        <v>90</v>
      </c>
      <c r="D17" s="21" t="s">
        <v>91</v>
      </c>
      <c r="E17" s="126" t="s">
        <v>376</v>
      </c>
      <c r="F17" s="127" t="s">
        <v>377</v>
      </c>
      <c r="G17" s="55">
        <f t="shared" si="0"/>
        <v>2.5425</v>
      </c>
      <c r="H17" s="81"/>
      <c r="I17" s="81"/>
      <c r="J17" s="81"/>
      <c r="K17" s="73">
        <v>10.17</v>
      </c>
      <c r="L17" s="55">
        <f t="shared" si="1"/>
        <v>2.8325</v>
      </c>
      <c r="M17" s="73"/>
      <c r="N17" s="73">
        <v>11.33</v>
      </c>
      <c r="O17" s="73"/>
      <c r="P17" s="55">
        <f t="shared" si="2"/>
        <v>3.6666666666666665</v>
      </c>
      <c r="Q17" s="73">
        <v>11</v>
      </c>
      <c r="R17" s="108"/>
      <c r="S17" s="55">
        <f t="shared" si="3"/>
        <v>13.25</v>
      </c>
      <c r="T17" s="73">
        <v>13.25</v>
      </c>
      <c r="U17" s="57">
        <f t="shared" si="4"/>
        <v>3.4950000000000001</v>
      </c>
      <c r="V17" s="58"/>
      <c r="W17" s="124"/>
      <c r="X17" s="55">
        <f t="shared" si="5"/>
        <v>10.39625</v>
      </c>
      <c r="Y17" s="113">
        <v>11.5</v>
      </c>
      <c r="Z17" s="109">
        <v>12</v>
      </c>
      <c r="AA17" s="73">
        <v>11</v>
      </c>
      <c r="AB17" s="108">
        <v>7.085</v>
      </c>
      <c r="AC17" s="55">
        <f t="shared" si="6"/>
        <v>2.7925</v>
      </c>
      <c r="AD17" s="73"/>
      <c r="AE17" s="73">
        <v>11.17</v>
      </c>
      <c r="AF17" s="73"/>
      <c r="AG17" s="55">
        <f t="shared" si="7"/>
        <v>10</v>
      </c>
      <c r="AH17" s="73">
        <v>6</v>
      </c>
      <c r="AI17" s="73">
        <v>12</v>
      </c>
      <c r="AJ17" s="55">
        <f t="shared" si="8"/>
        <v>11.5</v>
      </c>
      <c r="AK17" s="73">
        <v>11.5</v>
      </c>
      <c r="AL17" s="57">
        <f t="shared" si="9"/>
        <v>8.49</v>
      </c>
      <c r="AN17" s="59">
        <f t="shared" si="10"/>
        <v>5.9924999999999997</v>
      </c>
      <c r="AO17" s="60" t="str">
        <f t="shared" si="11"/>
        <v>Ajourné(e)</v>
      </c>
    </row>
    <row r="18" spans="1:41" ht="15.75">
      <c r="A18" s="18">
        <v>13</v>
      </c>
      <c r="B18" s="19" t="s">
        <v>92</v>
      </c>
      <c r="C18" s="20" t="s">
        <v>93</v>
      </c>
      <c r="D18" s="21" t="s">
        <v>94</v>
      </c>
      <c r="E18" s="126" t="s">
        <v>378</v>
      </c>
      <c r="F18" s="127" t="s">
        <v>369</v>
      </c>
      <c r="G18" s="55">
        <f t="shared" si="0"/>
        <v>8.02</v>
      </c>
      <c r="H18" s="81">
        <v>10.5</v>
      </c>
      <c r="I18" s="81">
        <v>10.25</v>
      </c>
      <c r="J18" s="81">
        <v>11.33</v>
      </c>
      <c r="K18" s="73"/>
      <c r="L18" s="55">
        <f t="shared" si="1"/>
        <v>5.4375</v>
      </c>
      <c r="M18" s="73"/>
      <c r="N18" s="73">
        <v>11.75</v>
      </c>
      <c r="O18" s="73">
        <v>10</v>
      </c>
      <c r="P18" s="55">
        <f t="shared" si="2"/>
        <v>10.291666666666666</v>
      </c>
      <c r="Q18" s="73">
        <v>9</v>
      </c>
      <c r="R18" s="108">
        <v>10.9375</v>
      </c>
      <c r="S18" s="55">
        <f t="shared" si="3"/>
        <v>11.5</v>
      </c>
      <c r="T18" s="73">
        <v>11.5</v>
      </c>
      <c r="U18" s="57">
        <f t="shared" si="4"/>
        <v>8.0178124999999998</v>
      </c>
      <c r="V18" s="58"/>
      <c r="W18" s="124"/>
      <c r="X18" s="55">
        <f t="shared" si="5"/>
        <v>10.4475</v>
      </c>
      <c r="Y18" s="113">
        <v>9</v>
      </c>
      <c r="Z18" s="109">
        <v>13</v>
      </c>
      <c r="AA18" s="73">
        <v>9</v>
      </c>
      <c r="AB18" s="108">
        <v>10.79</v>
      </c>
      <c r="AC18" s="55">
        <f t="shared" si="6"/>
        <v>8.9375</v>
      </c>
      <c r="AD18" s="73">
        <v>8</v>
      </c>
      <c r="AE18" s="73">
        <v>11.75</v>
      </c>
      <c r="AF18" s="73">
        <v>8</v>
      </c>
      <c r="AG18" s="55">
        <f t="shared" si="7"/>
        <v>9.6666666666666661</v>
      </c>
      <c r="AH18" s="73">
        <v>9</v>
      </c>
      <c r="AI18" s="73">
        <v>10</v>
      </c>
      <c r="AJ18" s="55">
        <f t="shared" si="8"/>
        <v>13</v>
      </c>
      <c r="AK18" s="73">
        <v>13</v>
      </c>
      <c r="AL18" s="57">
        <f t="shared" si="9"/>
        <v>10.083124999999999</v>
      </c>
      <c r="AN18" s="59">
        <f t="shared" si="10"/>
        <v>9.0504687500000003</v>
      </c>
      <c r="AO18" s="60" t="str">
        <f t="shared" si="11"/>
        <v>Ajourné(e)</v>
      </c>
    </row>
    <row r="19" spans="1:41" ht="15.75">
      <c r="A19" s="18">
        <v>14</v>
      </c>
      <c r="B19" s="19" t="s">
        <v>98</v>
      </c>
      <c r="C19" s="20" t="s">
        <v>99</v>
      </c>
      <c r="D19" s="21" t="s">
        <v>100</v>
      </c>
      <c r="E19" s="126" t="s">
        <v>381</v>
      </c>
      <c r="F19" s="127" t="s">
        <v>382</v>
      </c>
      <c r="G19" s="55">
        <f t="shared" si="0"/>
        <v>9.2100000000000009</v>
      </c>
      <c r="H19" s="81"/>
      <c r="I19" s="81">
        <v>13.17</v>
      </c>
      <c r="J19" s="81">
        <v>10.5</v>
      </c>
      <c r="K19" s="73">
        <v>13.17</v>
      </c>
      <c r="L19" s="55">
        <f t="shared" si="1"/>
        <v>11.4175</v>
      </c>
      <c r="M19" s="73">
        <v>12.5</v>
      </c>
      <c r="N19" s="73">
        <v>10.67</v>
      </c>
      <c r="O19" s="73">
        <v>10</v>
      </c>
      <c r="P19" s="55">
        <f t="shared" si="2"/>
        <v>11.111666666666666</v>
      </c>
      <c r="Q19" s="73">
        <v>12</v>
      </c>
      <c r="R19" s="108">
        <v>10.6675</v>
      </c>
      <c r="S19" s="55">
        <f t="shared" si="3"/>
        <v>12</v>
      </c>
      <c r="T19" s="73">
        <v>12</v>
      </c>
      <c r="U19" s="57">
        <f t="shared" si="4"/>
        <v>10.2928125</v>
      </c>
      <c r="V19" s="58"/>
      <c r="W19" s="124"/>
      <c r="X19" s="55">
        <f t="shared" si="5"/>
        <v>6</v>
      </c>
      <c r="Y19" s="113"/>
      <c r="Z19" s="109">
        <v>12</v>
      </c>
      <c r="AA19" s="73">
        <v>12</v>
      </c>
      <c r="AB19" s="108"/>
      <c r="AC19" s="55">
        <f t="shared" si="6"/>
        <v>3.0825</v>
      </c>
      <c r="AD19" s="73"/>
      <c r="AE19" s="73">
        <v>12.33</v>
      </c>
      <c r="AF19" s="73"/>
      <c r="AG19" s="55">
        <f t="shared" si="7"/>
        <v>10.666666666666666</v>
      </c>
      <c r="AH19" s="73">
        <v>12</v>
      </c>
      <c r="AI19" s="73">
        <v>10</v>
      </c>
      <c r="AJ19" s="55">
        <f t="shared" si="8"/>
        <v>14.25</v>
      </c>
      <c r="AK19" s="73">
        <v>14.25</v>
      </c>
      <c r="AL19" s="57">
        <f t="shared" si="9"/>
        <v>6.6612499999999999</v>
      </c>
      <c r="AN19" s="59">
        <f t="shared" si="10"/>
        <v>8.4770312499999996</v>
      </c>
      <c r="AO19" s="60" t="str">
        <f t="shared" si="11"/>
        <v>Ajourné(e)</v>
      </c>
    </row>
    <row r="20" spans="1:41" ht="15.75">
      <c r="A20" s="18">
        <v>15</v>
      </c>
      <c r="B20" s="22" t="s">
        <v>101</v>
      </c>
      <c r="C20" s="23" t="s">
        <v>102</v>
      </c>
      <c r="D20" s="21" t="s">
        <v>103</v>
      </c>
      <c r="E20" s="31">
        <v>33853</v>
      </c>
      <c r="F20" s="21" t="s">
        <v>476</v>
      </c>
      <c r="G20" s="55">
        <f t="shared" si="0"/>
        <v>5.25</v>
      </c>
      <c r="H20" s="74"/>
      <c r="I20" s="74">
        <v>10.5</v>
      </c>
      <c r="J20" s="74"/>
      <c r="K20" s="74">
        <v>10.5</v>
      </c>
      <c r="L20" s="55">
        <f t="shared" si="1"/>
        <v>10.5</v>
      </c>
      <c r="M20" s="61">
        <v>6.5</v>
      </c>
      <c r="N20" s="61">
        <v>14</v>
      </c>
      <c r="O20" s="61">
        <v>15</v>
      </c>
      <c r="P20" s="55">
        <f t="shared" si="2"/>
        <v>6.666666666666667</v>
      </c>
      <c r="Q20" s="61"/>
      <c r="R20" s="61">
        <v>10</v>
      </c>
      <c r="S20" s="55">
        <f t="shared" si="3"/>
        <v>11</v>
      </c>
      <c r="T20" s="56">
        <v>11</v>
      </c>
      <c r="U20" s="57">
        <f t="shared" si="4"/>
        <v>7.1875</v>
      </c>
      <c r="V20" s="58">
        <v>16</v>
      </c>
      <c r="W20" s="96"/>
      <c r="X20" s="55">
        <f t="shared" si="5"/>
        <v>8.9375</v>
      </c>
      <c r="Y20" s="61"/>
      <c r="Z20" s="61">
        <v>11.5</v>
      </c>
      <c r="AA20" s="61">
        <v>12</v>
      </c>
      <c r="AB20" s="61">
        <v>12.25</v>
      </c>
      <c r="AC20" s="55">
        <f t="shared" si="6"/>
        <v>11.125</v>
      </c>
      <c r="AD20" s="61">
        <v>11.25</v>
      </c>
      <c r="AE20" s="61">
        <v>9</v>
      </c>
      <c r="AF20" s="61">
        <v>13</v>
      </c>
      <c r="AG20" s="55">
        <f t="shared" si="7"/>
        <v>8.6666666666666661</v>
      </c>
      <c r="AH20" s="61"/>
      <c r="AI20" s="61">
        <v>13</v>
      </c>
      <c r="AJ20" s="55">
        <f t="shared" si="8"/>
        <v>11</v>
      </c>
      <c r="AK20" s="56">
        <v>11</v>
      </c>
      <c r="AL20" s="57">
        <f t="shared" si="9"/>
        <v>9.5625</v>
      </c>
      <c r="AM20" s="93"/>
      <c r="AN20" s="59">
        <f t="shared" si="10"/>
        <v>8.375</v>
      </c>
      <c r="AO20" s="60" t="str">
        <f t="shared" si="11"/>
        <v>Ajourné(e)</v>
      </c>
    </row>
    <row r="21" spans="1:41" ht="15.75">
      <c r="A21" s="18">
        <v>16</v>
      </c>
      <c r="B21" s="22" t="s">
        <v>104</v>
      </c>
      <c r="C21" s="23" t="s">
        <v>105</v>
      </c>
      <c r="D21" s="21" t="s">
        <v>106</v>
      </c>
      <c r="E21" s="31">
        <v>34392</v>
      </c>
      <c r="F21" s="21" t="s">
        <v>389</v>
      </c>
      <c r="G21" s="55">
        <f t="shared" si="0"/>
        <v>5.0625</v>
      </c>
      <c r="H21" s="74"/>
      <c r="I21" s="74">
        <v>10</v>
      </c>
      <c r="J21" s="74"/>
      <c r="K21" s="74">
        <v>10.25</v>
      </c>
      <c r="L21" s="55">
        <f t="shared" si="1"/>
        <v>3.25</v>
      </c>
      <c r="M21" s="61"/>
      <c r="N21" s="61"/>
      <c r="O21" s="61">
        <v>13</v>
      </c>
      <c r="P21" s="55">
        <f t="shared" si="2"/>
        <v>0</v>
      </c>
      <c r="Q21" s="61"/>
      <c r="R21" s="61"/>
      <c r="S21" s="55">
        <f t="shared" si="3"/>
        <v>0</v>
      </c>
      <c r="T21" s="56"/>
      <c r="U21" s="57">
        <f t="shared" si="4"/>
        <v>3.34375</v>
      </c>
      <c r="V21" s="58">
        <v>11</v>
      </c>
      <c r="W21" s="96"/>
      <c r="X21" s="55">
        <f t="shared" si="5"/>
        <v>10.032500000000001</v>
      </c>
      <c r="Y21" s="61">
        <v>8.25</v>
      </c>
      <c r="Z21" s="61">
        <v>10.5</v>
      </c>
      <c r="AA21" s="61">
        <v>9.1300000000000008</v>
      </c>
      <c r="AB21" s="61">
        <v>12.25</v>
      </c>
      <c r="AC21" s="55">
        <f t="shared" si="6"/>
        <v>3.375</v>
      </c>
      <c r="AD21" s="61"/>
      <c r="AE21" s="61"/>
      <c r="AF21" s="61">
        <v>13.5</v>
      </c>
      <c r="AG21" s="55">
        <f t="shared" si="7"/>
        <v>6.666666666666667</v>
      </c>
      <c r="AH21" s="61"/>
      <c r="AI21" s="61">
        <v>10</v>
      </c>
      <c r="AJ21" s="55">
        <f t="shared" si="8"/>
        <v>10.5</v>
      </c>
      <c r="AK21" s="56">
        <v>10.5</v>
      </c>
      <c r="AL21" s="57">
        <f t="shared" si="9"/>
        <v>7.7662500000000003</v>
      </c>
      <c r="AM21" s="93"/>
      <c r="AN21" s="59">
        <f t="shared" si="10"/>
        <v>5.5549999999999997</v>
      </c>
      <c r="AO21" s="60" t="str">
        <f t="shared" si="11"/>
        <v>Ajourné(e)</v>
      </c>
    </row>
    <row r="22" spans="1:41" ht="15.75">
      <c r="A22" s="18">
        <v>17</v>
      </c>
      <c r="B22" s="19" t="s">
        <v>107</v>
      </c>
      <c r="C22" s="20" t="s">
        <v>108</v>
      </c>
      <c r="D22" s="21" t="s">
        <v>109</v>
      </c>
      <c r="E22" s="126" t="s">
        <v>383</v>
      </c>
      <c r="F22" s="127" t="s">
        <v>384</v>
      </c>
      <c r="G22" s="55">
        <f t="shared" si="0"/>
        <v>2.7925</v>
      </c>
      <c r="H22" s="81"/>
      <c r="I22" s="81"/>
      <c r="J22" s="81">
        <v>11.17</v>
      </c>
      <c r="K22" s="73"/>
      <c r="L22" s="55">
        <f t="shared" si="1"/>
        <v>3.5</v>
      </c>
      <c r="M22" s="73"/>
      <c r="N22" s="73"/>
      <c r="O22" s="73">
        <v>14</v>
      </c>
      <c r="P22" s="55">
        <f t="shared" si="2"/>
        <v>11.083333333333334</v>
      </c>
      <c r="Q22" s="73">
        <v>11.5</v>
      </c>
      <c r="R22" s="108">
        <v>10.875</v>
      </c>
      <c r="S22" s="55">
        <f t="shared" si="3"/>
        <v>11.63</v>
      </c>
      <c r="T22" s="73">
        <v>11.63</v>
      </c>
      <c r="U22" s="57">
        <f t="shared" si="4"/>
        <v>5.0762499999999999</v>
      </c>
      <c r="V22" s="58"/>
      <c r="W22" s="124"/>
      <c r="X22" s="55">
        <f t="shared" si="5"/>
        <v>10.16625</v>
      </c>
      <c r="Y22" s="113">
        <v>7.5</v>
      </c>
      <c r="Z22" s="109">
        <v>10</v>
      </c>
      <c r="AA22" s="73">
        <v>11.5</v>
      </c>
      <c r="AB22" s="108">
        <v>11.664999999999999</v>
      </c>
      <c r="AC22" s="55">
        <f t="shared" si="6"/>
        <v>8.27</v>
      </c>
      <c r="AD22" s="73">
        <v>8.5</v>
      </c>
      <c r="AE22" s="73">
        <v>7.58</v>
      </c>
      <c r="AF22" s="73">
        <v>8.5</v>
      </c>
      <c r="AG22" s="55">
        <f t="shared" si="7"/>
        <v>12.666666666666666</v>
      </c>
      <c r="AH22" s="73">
        <v>12.5</v>
      </c>
      <c r="AI22" s="73">
        <v>12.75</v>
      </c>
      <c r="AJ22" s="55">
        <f t="shared" si="8"/>
        <v>12.38</v>
      </c>
      <c r="AK22" s="73">
        <v>12.38</v>
      </c>
      <c r="AL22" s="57">
        <f t="shared" si="9"/>
        <v>10.299375</v>
      </c>
      <c r="AN22" s="59">
        <f t="shared" si="10"/>
        <v>7.6878124999999997</v>
      </c>
      <c r="AO22" s="60" t="str">
        <f t="shared" si="11"/>
        <v>Ajourné(e)</v>
      </c>
    </row>
    <row r="23" spans="1:41" ht="15.75">
      <c r="A23" s="18">
        <v>18</v>
      </c>
      <c r="B23" s="19" t="s">
        <v>110</v>
      </c>
      <c r="C23" s="20" t="s">
        <v>111</v>
      </c>
      <c r="D23" s="21" t="s">
        <v>94</v>
      </c>
      <c r="E23" s="126" t="s">
        <v>385</v>
      </c>
      <c r="F23" s="127" t="s">
        <v>354</v>
      </c>
      <c r="G23" s="55">
        <f t="shared" si="0"/>
        <v>6</v>
      </c>
      <c r="H23" s="81"/>
      <c r="I23" s="81">
        <v>10</v>
      </c>
      <c r="J23" s="81"/>
      <c r="K23" s="73">
        <v>14</v>
      </c>
      <c r="L23" s="55">
        <f t="shared" si="1"/>
        <v>5</v>
      </c>
      <c r="M23" s="73"/>
      <c r="N23" s="73">
        <v>10</v>
      </c>
      <c r="O23" s="73">
        <v>10</v>
      </c>
      <c r="P23" s="55">
        <f t="shared" si="2"/>
        <v>13</v>
      </c>
      <c r="Q23" s="73">
        <v>16.5</v>
      </c>
      <c r="R23" s="108">
        <v>11.25</v>
      </c>
      <c r="S23" s="55">
        <f t="shared" si="3"/>
        <v>11</v>
      </c>
      <c r="T23" s="73">
        <v>11</v>
      </c>
      <c r="U23" s="57">
        <f t="shared" si="4"/>
        <v>7.375</v>
      </c>
      <c r="V23" s="58"/>
      <c r="W23" s="124"/>
      <c r="X23" s="55">
        <f t="shared" si="5"/>
        <v>10.7075</v>
      </c>
      <c r="Y23" s="113">
        <v>11.33</v>
      </c>
      <c r="Z23" s="109">
        <v>10</v>
      </c>
      <c r="AA23" s="73">
        <v>16.5</v>
      </c>
      <c r="AB23" s="108">
        <v>5</v>
      </c>
      <c r="AC23" s="55">
        <f t="shared" si="6"/>
        <v>11.870000000000001</v>
      </c>
      <c r="AD23" s="73">
        <v>11.66</v>
      </c>
      <c r="AE23" s="73">
        <v>12.5</v>
      </c>
      <c r="AF23" s="73">
        <v>11.66</v>
      </c>
      <c r="AG23" s="55">
        <f t="shared" si="7"/>
        <v>10.166666666666666</v>
      </c>
      <c r="AH23" s="73">
        <v>6.5</v>
      </c>
      <c r="AI23" s="73">
        <v>12</v>
      </c>
      <c r="AJ23" s="55">
        <f t="shared" si="8"/>
        <v>10.5</v>
      </c>
      <c r="AK23" s="73">
        <v>10.5</v>
      </c>
      <c r="AL23" s="57">
        <f t="shared" si="9"/>
        <v>10.883749999999999</v>
      </c>
      <c r="AN23" s="59">
        <f t="shared" si="10"/>
        <v>9.1293749999999996</v>
      </c>
      <c r="AO23" s="60" t="str">
        <f t="shared" si="11"/>
        <v>Ajourné(e)</v>
      </c>
    </row>
    <row r="24" spans="1:41" ht="15.75">
      <c r="A24" s="18">
        <v>19</v>
      </c>
      <c r="B24" s="19" t="s">
        <v>119</v>
      </c>
      <c r="C24" s="20" t="s">
        <v>120</v>
      </c>
      <c r="D24" s="21" t="s">
        <v>121</v>
      </c>
      <c r="E24" s="126" t="s">
        <v>388</v>
      </c>
      <c r="F24" s="127" t="s">
        <v>389</v>
      </c>
      <c r="G24" s="55">
        <f t="shared" si="0"/>
        <v>3.375</v>
      </c>
      <c r="H24" s="81"/>
      <c r="I24" s="81"/>
      <c r="J24" s="81">
        <v>13.5</v>
      </c>
      <c r="K24" s="73"/>
      <c r="L24" s="55">
        <f t="shared" si="1"/>
        <v>3.625</v>
      </c>
      <c r="M24" s="73"/>
      <c r="N24" s="73"/>
      <c r="O24" s="73">
        <v>14.5</v>
      </c>
      <c r="P24" s="55">
        <f t="shared" si="2"/>
        <v>0</v>
      </c>
      <c r="Q24" s="73"/>
      <c r="R24" s="108"/>
      <c r="S24" s="55">
        <f t="shared" si="3"/>
        <v>13.75</v>
      </c>
      <c r="T24" s="73">
        <v>13.75</v>
      </c>
      <c r="U24" s="57">
        <f t="shared" si="4"/>
        <v>3.453125</v>
      </c>
      <c r="V24" s="58"/>
      <c r="W24" s="124"/>
      <c r="X24" s="55">
        <f t="shared" si="5"/>
        <v>10.748749999999999</v>
      </c>
      <c r="Y24" s="113">
        <v>9.33</v>
      </c>
      <c r="Z24" s="109">
        <v>12</v>
      </c>
      <c r="AA24" s="73">
        <v>9.33</v>
      </c>
      <c r="AB24" s="108">
        <v>12.335000000000001</v>
      </c>
      <c r="AC24" s="55">
        <f t="shared" si="6"/>
        <v>9.5425000000000004</v>
      </c>
      <c r="AD24" s="73">
        <v>8</v>
      </c>
      <c r="AE24" s="73">
        <v>14.17</v>
      </c>
      <c r="AF24" s="73">
        <v>8</v>
      </c>
      <c r="AG24" s="55">
        <f t="shared" si="7"/>
        <v>11.166666666666666</v>
      </c>
      <c r="AH24" s="73">
        <v>9</v>
      </c>
      <c r="AI24" s="73">
        <v>12.25</v>
      </c>
      <c r="AJ24" s="55">
        <f t="shared" si="8"/>
        <v>9.1300000000000008</v>
      </c>
      <c r="AK24" s="73">
        <v>9.1300000000000008</v>
      </c>
      <c r="AL24" s="57">
        <f t="shared" si="9"/>
        <v>10.424375</v>
      </c>
      <c r="AN24" s="59">
        <f t="shared" si="10"/>
        <v>6.9387499999999998</v>
      </c>
      <c r="AO24" s="60" t="str">
        <f t="shared" si="11"/>
        <v>Ajourné(e)</v>
      </c>
    </row>
    <row r="25" spans="1:41" ht="15.75">
      <c r="A25" s="18">
        <v>20</v>
      </c>
      <c r="B25" s="19" t="s">
        <v>130</v>
      </c>
      <c r="C25" s="20" t="s">
        <v>131</v>
      </c>
      <c r="D25" s="21" t="s">
        <v>132</v>
      </c>
      <c r="E25" s="126" t="s">
        <v>397</v>
      </c>
      <c r="F25" s="127" t="s">
        <v>352</v>
      </c>
      <c r="G25" s="55">
        <f t="shared" si="0"/>
        <v>5.6675000000000004</v>
      </c>
      <c r="H25" s="81"/>
      <c r="I25" s="81"/>
      <c r="J25" s="81">
        <v>11</v>
      </c>
      <c r="K25" s="73">
        <v>11.67</v>
      </c>
      <c r="L25" s="55">
        <f t="shared" si="1"/>
        <v>8.5</v>
      </c>
      <c r="M25" s="73">
        <v>10.5</v>
      </c>
      <c r="N25" s="73"/>
      <c r="O25" s="73">
        <v>13</v>
      </c>
      <c r="P25" s="55">
        <f t="shared" si="2"/>
        <v>0</v>
      </c>
      <c r="Q25" s="73"/>
      <c r="R25" s="106"/>
      <c r="S25" s="55">
        <f t="shared" si="3"/>
        <v>14.25</v>
      </c>
      <c r="T25" s="73">
        <v>14.25</v>
      </c>
      <c r="U25" s="57">
        <f t="shared" si="4"/>
        <v>5.8493750000000002</v>
      </c>
      <c r="V25" s="58"/>
      <c r="X25" s="55">
        <f t="shared" si="5"/>
        <v>8.9574999999999996</v>
      </c>
      <c r="Y25" s="113">
        <v>7</v>
      </c>
      <c r="Z25" s="109">
        <v>11</v>
      </c>
      <c r="AA25" s="73">
        <v>6.33</v>
      </c>
      <c r="AB25" s="108">
        <v>11.5</v>
      </c>
      <c r="AC25" s="55">
        <f t="shared" si="6"/>
        <v>12.125</v>
      </c>
      <c r="AD25" s="73">
        <v>13</v>
      </c>
      <c r="AE25" s="73">
        <v>9.5</v>
      </c>
      <c r="AF25" s="73">
        <v>13</v>
      </c>
      <c r="AG25" s="55">
        <f t="shared" si="7"/>
        <v>11.666666666666666</v>
      </c>
      <c r="AH25" s="73">
        <v>9</v>
      </c>
      <c r="AI25" s="73">
        <v>13</v>
      </c>
      <c r="AJ25" s="55">
        <f t="shared" si="8"/>
        <v>12.25</v>
      </c>
      <c r="AK25" s="73">
        <v>12.25</v>
      </c>
      <c r="AL25" s="57">
        <f t="shared" si="9"/>
        <v>10.463125</v>
      </c>
      <c r="AN25" s="59">
        <f t="shared" si="10"/>
        <v>8.15625</v>
      </c>
      <c r="AO25" s="60" t="str">
        <f t="shared" si="11"/>
        <v>Ajourné(e)</v>
      </c>
    </row>
    <row r="26" spans="1:41" ht="15.75">
      <c r="A26" s="18">
        <v>21</v>
      </c>
      <c r="B26" s="22" t="s">
        <v>133</v>
      </c>
      <c r="C26" s="23" t="s">
        <v>134</v>
      </c>
      <c r="D26" s="21" t="s">
        <v>135</v>
      </c>
      <c r="E26" s="31">
        <v>33467</v>
      </c>
      <c r="F26" s="21" t="s">
        <v>354</v>
      </c>
      <c r="G26" s="55">
        <f t="shared" si="0"/>
        <v>5.5250000000000004</v>
      </c>
      <c r="H26" s="120"/>
      <c r="I26" s="74"/>
      <c r="J26" s="74">
        <v>11.35</v>
      </c>
      <c r="K26" s="74">
        <v>10.75</v>
      </c>
      <c r="L26" s="55">
        <f t="shared" si="1"/>
        <v>10.75</v>
      </c>
      <c r="M26" s="61">
        <v>9.5</v>
      </c>
      <c r="N26" s="61">
        <v>14</v>
      </c>
      <c r="O26" s="61">
        <v>10</v>
      </c>
      <c r="P26" s="55">
        <f t="shared" si="2"/>
        <v>0</v>
      </c>
      <c r="Q26" s="61"/>
      <c r="R26" s="121"/>
      <c r="S26" s="55">
        <f t="shared" si="3"/>
        <v>13.75</v>
      </c>
      <c r="T26" s="56">
        <v>13.75</v>
      </c>
      <c r="U26" s="57">
        <f t="shared" si="4"/>
        <v>6.3093750000000002</v>
      </c>
      <c r="V26" s="58">
        <v>16</v>
      </c>
      <c r="W26" s="123"/>
      <c r="X26" s="55">
        <f t="shared" si="5"/>
        <v>5.5</v>
      </c>
      <c r="Y26" s="61">
        <v>11</v>
      </c>
      <c r="Z26" s="61">
        <v>11</v>
      </c>
      <c r="AA26" s="61"/>
      <c r="AB26" s="61"/>
      <c r="AC26" s="55">
        <f t="shared" si="6"/>
        <v>11.5</v>
      </c>
      <c r="AD26" s="61">
        <v>9.5</v>
      </c>
      <c r="AE26" s="61">
        <v>12</v>
      </c>
      <c r="AF26" s="61">
        <v>15</v>
      </c>
      <c r="AG26" s="55">
        <f t="shared" si="7"/>
        <v>0</v>
      </c>
      <c r="AH26" s="61"/>
      <c r="AI26" s="61"/>
      <c r="AJ26" s="55">
        <f t="shared" si="8"/>
        <v>12</v>
      </c>
      <c r="AK26" s="56">
        <v>12</v>
      </c>
      <c r="AL26" s="57">
        <f t="shared" si="9"/>
        <v>6.375</v>
      </c>
      <c r="AM26" s="93"/>
      <c r="AN26" s="59">
        <f t="shared" si="10"/>
        <v>6.3421874999999996</v>
      </c>
      <c r="AO26" s="60" t="str">
        <f t="shared" si="11"/>
        <v>Ajourné(e)</v>
      </c>
    </row>
    <row r="27" spans="1:41" ht="15.75">
      <c r="A27" s="18">
        <v>22</v>
      </c>
      <c r="B27" s="19" t="s">
        <v>138</v>
      </c>
      <c r="C27" s="20" t="s">
        <v>139</v>
      </c>
      <c r="D27" s="21" t="s">
        <v>140</v>
      </c>
      <c r="E27" s="126" t="s">
        <v>399</v>
      </c>
      <c r="F27" s="127" t="s">
        <v>400</v>
      </c>
      <c r="G27" s="55">
        <f t="shared" si="0"/>
        <v>7.5</v>
      </c>
      <c r="H27" s="81"/>
      <c r="I27" s="81">
        <v>10</v>
      </c>
      <c r="J27" s="81">
        <v>10</v>
      </c>
      <c r="K27" s="73">
        <v>10</v>
      </c>
      <c r="L27" s="55">
        <f t="shared" si="1"/>
        <v>8</v>
      </c>
      <c r="M27" s="73">
        <v>10</v>
      </c>
      <c r="N27" s="73"/>
      <c r="O27" s="73">
        <v>12</v>
      </c>
      <c r="P27" s="55">
        <f t="shared" si="2"/>
        <v>0</v>
      </c>
      <c r="Q27" s="73"/>
      <c r="R27" s="106"/>
      <c r="S27" s="55">
        <f t="shared" si="3"/>
        <v>12.5</v>
      </c>
      <c r="T27" s="73">
        <v>12.5</v>
      </c>
      <c r="U27" s="57">
        <f t="shared" si="4"/>
        <v>6.53125</v>
      </c>
      <c r="V27" s="58"/>
      <c r="X27" s="55">
        <f t="shared" si="5"/>
        <v>7.7174999999999994</v>
      </c>
      <c r="Y27" s="113">
        <v>10.83</v>
      </c>
      <c r="Z27" s="109">
        <v>10</v>
      </c>
      <c r="AA27" s="73"/>
      <c r="AB27" s="108">
        <v>10.039999999999999</v>
      </c>
      <c r="AC27" s="55">
        <f t="shared" si="6"/>
        <v>0</v>
      </c>
      <c r="AD27" s="73"/>
      <c r="AE27" s="73"/>
      <c r="AF27" s="73"/>
      <c r="AG27" s="55">
        <f t="shared" si="7"/>
        <v>8.6666666666666661</v>
      </c>
      <c r="AH27" s="73"/>
      <c r="AI27" s="73">
        <v>13</v>
      </c>
      <c r="AJ27" s="55">
        <f t="shared" si="8"/>
        <v>10.5</v>
      </c>
      <c r="AK27" s="73">
        <v>10.5</v>
      </c>
      <c r="AL27" s="57">
        <f t="shared" si="9"/>
        <v>6.14</v>
      </c>
      <c r="AN27" s="59">
        <f t="shared" si="10"/>
        <v>6.3356250000000003</v>
      </c>
      <c r="AO27" s="60" t="str">
        <f t="shared" si="11"/>
        <v>Ajourné(e)</v>
      </c>
    </row>
    <row r="28" spans="1:41" ht="15.75">
      <c r="A28" s="18">
        <v>23</v>
      </c>
      <c r="B28" s="19" t="s">
        <v>141</v>
      </c>
      <c r="C28" s="20" t="s">
        <v>142</v>
      </c>
      <c r="D28" s="21" t="s">
        <v>112</v>
      </c>
      <c r="E28" s="126" t="s">
        <v>401</v>
      </c>
      <c r="F28" s="127" t="s">
        <v>384</v>
      </c>
      <c r="G28" s="55">
        <f t="shared" si="0"/>
        <v>0</v>
      </c>
      <c r="H28" s="81"/>
      <c r="I28" s="81"/>
      <c r="J28" s="81"/>
      <c r="K28" s="73"/>
      <c r="L28" s="55">
        <f t="shared" si="1"/>
        <v>4.25</v>
      </c>
      <c r="M28" s="73"/>
      <c r="N28" s="73"/>
      <c r="O28" s="73">
        <v>17</v>
      </c>
      <c r="P28" s="55">
        <f t="shared" si="2"/>
        <v>11.833333333333334</v>
      </c>
      <c r="Q28" s="73">
        <v>14</v>
      </c>
      <c r="R28" s="106">
        <v>10.75</v>
      </c>
      <c r="S28" s="55">
        <f t="shared" si="3"/>
        <v>12.5</v>
      </c>
      <c r="T28" s="73">
        <v>12.5</v>
      </c>
      <c r="U28" s="57">
        <f t="shared" si="4"/>
        <v>4.0625</v>
      </c>
      <c r="V28" s="58"/>
      <c r="X28" s="55">
        <f t="shared" si="5"/>
        <v>9.5</v>
      </c>
      <c r="Y28" s="113">
        <v>5.5</v>
      </c>
      <c r="Z28" s="109">
        <v>8</v>
      </c>
      <c r="AA28" s="73">
        <v>14</v>
      </c>
      <c r="AB28" s="108">
        <v>10.5</v>
      </c>
      <c r="AC28" s="55">
        <f t="shared" si="6"/>
        <v>10.495000000000001</v>
      </c>
      <c r="AD28" s="73">
        <v>10.66</v>
      </c>
      <c r="AE28" s="73">
        <v>10</v>
      </c>
      <c r="AF28" s="73">
        <v>10.66</v>
      </c>
      <c r="AG28" s="55">
        <f t="shared" si="7"/>
        <v>10.833333333333334</v>
      </c>
      <c r="AH28" s="73">
        <v>10.5</v>
      </c>
      <c r="AI28" s="73">
        <v>11</v>
      </c>
      <c r="AJ28" s="55">
        <f t="shared" si="8"/>
        <v>11</v>
      </c>
      <c r="AK28" s="73">
        <v>11</v>
      </c>
      <c r="AL28" s="57">
        <f t="shared" si="9"/>
        <v>10.092500000000001</v>
      </c>
      <c r="AN28" s="59">
        <f t="shared" si="10"/>
        <v>7.0775000000000006</v>
      </c>
      <c r="AO28" s="60" t="str">
        <f t="shared" si="11"/>
        <v>Ajourné(e)</v>
      </c>
    </row>
    <row r="29" spans="1:41" ht="15.75">
      <c r="A29" s="18">
        <v>24</v>
      </c>
      <c r="B29" s="19" t="s">
        <v>143</v>
      </c>
      <c r="C29" s="20" t="s">
        <v>144</v>
      </c>
      <c r="D29" s="21" t="s">
        <v>39</v>
      </c>
      <c r="E29" s="126" t="s">
        <v>402</v>
      </c>
      <c r="F29" s="127" t="s">
        <v>403</v>
      </c>
      <c r="G29" s="55">
        <f t="shared" si="0"/>
        <v>5.2074999999999996</v>
      </c>
      <c r="H29" s="81"/>
      <c r="I29" s="81"/>
      <c r="J29" s="81">
        <v>10.5</v>
      </c>
      <c r="K29" s="73">
        <v>10.33</v>
      </c>
      <c r="L29" s="55">
        <f t="shared" si="1"/>
        <v>6.5824999999999996</v>
      </c>
      <c r="M29" s="73"/>
      <c r="N29" s="73">
        <v>12.33</v>
      </c>
      <c r="O29" s="73">
        <v>14</v>
      </c>
      <c r="P29" s="55">
        <f t="shared" si="2"/>
        <v>10.138333333333334</v>
      </c>
      <c r="Q29" s="73">
        <v>8.5</v>
      </c>
      <c r="R29" s="106">
        <v>10.9575</v>
      </c>
      <c r="S29" s="55">
        <f t="shared" si="3"/>
        <v>11.75</v>
      </c>
      <c r="T29" s="73">
        <v>11.75</v>
      </c>
      <c r="U29" s="57">
        <f t="shared" si="4"/>
        <v>6.8846875000000001</v>
      </c>
      <c r="V29" s="58"/>
      <c r="X29" s="55">
        <f t="shared" si="5"/>
        <v>9.2287499999999998</v>
      </c>
      <c r="Y29" s="113">
        <v>8.75</v>
      </c>
      <c r="Z29" s="109">
        <v>10</v>
      </c>
      <c r="AA29" s="73">
        <v>8.5</v>
      </c>
      <c r="AB29" s="108">
        <v>9.6649999999999991</v>
      </c>
      <c r="AC29" s="55">
        <f t="shared" si="6"/>
        <v>10.375</v>
      </c>
      <c r="AD29" s="73">
        <v>9</v>
      </c>
      <c r="AE29" s="73">
        <v>14.5</v>
      </c>
      <c r="AF29" s="73">
        <v>9</v>
      </c>
      <c r="AG29" s="55">
        <f t="shared" si="7"/>
        <v>10.166666666666666</v>
      </c>
      <c r="AH29" s="73">
        <v>12.5</v>
      </c>
      <c r="AI29" s="73">
        <v>9</v>
      </c>
      <c r="AJ29" s="55">
        <f t="shared" si="8"/>
        <v>14.38</v>
      </c>
      <c r="AK29" s="73">
        <v>14.38</v>
      </c>
      <c r="AL29" s="57">
        <f t="shared" si="9"/>
        <v>10.013124999999999</v>
      </c>
      <c r="AN29" s="59">
        <f t="shared" si="10"/>
        <v>8.4489062500000003</v>
      </c>
      <c r="AO29" s="60" t="str">
        <f t="shared" si="11"/>
        <v>Ajourné(e)</v>
      </c>
    </row>
    <row r="30" spans="1:41" ht="15.75">
      <c r="A30" s="18">
        <v>25</v>
      </c>
      <c r="B30" s="22" t="s">
        <v>145</v>
      </c>
      <c r="C30" s="23" t="s">
        <v>146</v>
      </c>
      <c r="D30" s="21" t="s">
        <v>147</v>
      </c>
      <c r="E30" s="31">
        <v>33459</v>
      </c>
      <c r="F30" s="21" t="s">
        <v>477</v>
      </c>
      <c r="G30" s="55">
        <f t="shared" si="0"/>
        <v>8.3450000000000006</v>
      </c>
      <c r="H30" s="74"/>
      <c r="I30" s="74">
        <v>10.75</v>
      </c>
      <c r="J30" s="74">
        <v>10</v>
      </c>
      <c r="K30" s="74">
        <v>12.63</v>
      </c>
      <c r="L30" s="55">
        <f t="shared" si="1"/>
        <v>10</v>
      </c>
      <c r="M30" s="61">
        <v>9.75</v>
      </c>
      <c r="N30" s="61">
        <v>10</v>
      </c>
      <c r="O30" s="61">
        <v>10.5</v>
      </c>
      <c r="P30" s="55">
        <f t="shared" si="2"/>
        <v>0</v>
      </c>
      <c r="Q30" s="61"/>
      <c r="R30" s="121"/>
      <c r="S30" s="55">
        <f t="shared" si="3"/>
        <v>10.5</v>
      </c>
      <c r="T30" s="56">
        <v>10.5</v>
      </c>
      <c r="U30" s="57">
        <f t="shared" si="4"/>
        <v>7.3287500000000003</v>
      </c>
      <c r="V30" s="58">
        <v>16</v>
      </c>
      <c r="W30" s="123"/>
      <c r="X30" s="55">
        <f t="shared" si="5"/>
        <v>10.375</v>
      </c>
      <c r="Y30" s="61">
        <v>9</v>
      </c>
      <c r="Z30" s="61">
        <v>11.75</v>
      </c>
      <c r="AA30" s="61">
        <v>12</v>
      </c>
      <c r="AB30" s="61">
        <v>8.75</v>
      </c>
      <c r="AC30" s="55">
        <f t="shared" si="6"/>
        <v>12</v>
      </c>
      <c r="AD30" s="61">
        <v>10.25</v>
      </c>
      <c r="AE30" s="61">
        <v>12</v>
      </c>
      <c r="AF30" s="61">
        <v>15.5</v>
      </c>
      <c r="AG30" s="55">
        <f t="shared" si="7"/>
        <v>6.166666666666667</v>
      </c>
      <c r="AH30" s="61">
        <v>4</v>
      </c>
      <c r="AI30" s="61">
        <v>7.25</v>
      </c>
      <c r="AJ30" s="55">
        <f t="shared" si="8"/>
        <v>15.5</v>
      </c>
      <c r="AK30" s="56">
        <v>15.5</v>
      </c>
      <c r="AL30" s="57">
        <f t="shared" si="9"/>
        <v>10.3125</v>
      </c>
      <c r="AM30" s="93"/>
      <c r="AN30" s="59">
        <f t="shared" si="10"/>
        <v>8.8206249999999997</v>
      </c>
      <c r="AO30" s="60" t="str">
        <f t="shared" si="11"/>
        <v>Ajourné(e)</v>
      </c>
    </row>
    <row r="31" spans="1:41" ht="15.75">
      <c r="A31" s="18">
        <v>26</v>
      </c>
      <c r="B31" s="19" t="s">
        <v>148</v>
      </c>
      <c r="C31" s="20" t="s">
        <v>149</v>
      </c>
      <c r="D31" s="21" t="s">
        <v>112</v>
      </c>
      <c r="E31" s="126" t="s">
        <v>404</v>
      </c>
      <c r="F31" s="127" t="s">
        <v>405</v>
      </c>
      <c r="G31" s="55">
        <f t="shared" si="0"/>
        <v>8.6649999999999991</v>
      </c>
      <c r="H31" s="81"/>
      <c r="I31" s="81">
        <v>11</v>
      </c>
      <c r="J31" s="81">
        <v>11.33</v>
      </c>
      <c r="K31" s="73">
        <v>12.33</v>
      </c>
      <c r="L31" s="55">
        <f t="shared" si="1"/>
        <v>7.5</v>
      </c>
      <c r="M31" s="73">
        <v>10</v>
      </c>
      <c r="N31" s="73"/>
      <c r="O31" s="73">
        <v>10</v>
      </c>
      <c r="P31" s="55">
        <f t="shared" si="2"/>
        <v>3.3333333333333335</v>
      </c>
      <c r="Q31" s="73">
        <v>10</v>
      </c>
      <c r="R31" s="106"/>
      <c r="S31" s="55">
        <f t="shared" si="3"/>
        <v>14.13</v>
      </c>
      <c r="T31" s="73">
        <v>14.13</v>
      </c>
      <c r="U31" s="57">
        <f t="shared" si="4"/>
        <v>7.7156249999999993</v>
      </c>
      <c r="V31" s="58"/>
      <c r="X31" s="55">
        <f t="shared" si="5"/>
        <v>5.25</v>
      </c>
      <c r="Y31" s="113"/>
      <c r="Z31" s="109">
        <v>11</v>
      </c>
      <c r="AA31" s="73">
        <v>10</v>
      </c>
      <c r="AB31" s="108"/>
      <c r="AC31" s="55">
        <f t="shared" si="6"/>
        <v>9.75</v>
      </c>
      <c r="AD31" s="73">
        <v>13</v>
      </c>
      <c r="AE31" s="73"/>
      <c r="AF31" s="73">
        <v>13</v>
      </c>
      <c r="AG31" s="55">
        <f t="shared" si="7"/>
        <v>7.333333333333333</v>
      </c>
      <c r="AH31" s="73"/>
      <c r="AI31" s="73">
        <v>11</v>
      </c>
      <c r="AJ31" s="55">
        <f t="shared" si="8"/>
        <v>12</v>
      </c>
      <c r="AK31" s="73">
        <v>12</v>
      </c>
      <c r="AL31" s="57">
        <f t="shared" si="9"/>
        <v>7.1875</v>
      </c>
      <c r="AN31" s="59">
        <f t="shared" si="10"/>
        <v>7.4515624999999996</v>
      </c>
      <c r="AO31" s="60" t="str">
        <f t="shared" si="11"/>
        <v>Ajourné(e)</v>
      </c>
    </row>
    <row r="32" spans="1:41" ht="15.75">
      <c r="A32" s="18">
        <v>27</v>
      </c>
      <c r="B32" s="19" t="s">
        <v>152</v>
      </c>
      <c r="C32" s="20" t="s">
        <v>153</v>
      </c>
      <c r="D32" s="21" t="s">
        <v>154</v>
      </c>
      <c r="E32" s="126" t="s">
        <v>407</v>
      </c>
      <c r="F32" s="127" t="s">
        <v>369</v>
      </c>
      <c r="G32" s="55">
        <f t="shared" si="0"/>
        <v>2.5</v>
      </c>
      <c r="H32" s="81"/>
      <c r="I32" s="81"/>
      <c r="J32" s="81">
        <v>10</v>
      </c>
      <c r="K32" s="73"/>
      <c r="L32" s="55">
        <f t="shared" si="1"/>
        <v>6.4175000000000004</v>
      </c>
      <c r="M32" s="73"/>
      <c r="N32" s="73">
        <v>13.17</v>
      </c>
      <c r="O32" s="73">
        <v>12.5</v>
      </c>
      <c r="P32" s="55">
        <f t="shared" si="2"/>
        <v>12.195</v>
      </c>
      <c r="Q32" s="73">
        <v>12.5</v>
      </c>
      <c r="R32" s="106">
        <v>12.0425</v>
      </c>
      <c r="S32" s="55">
        <f t="shared" si="3"/>
        <v>14.75</v>
      </c>
      <c r="T32" s="73">
        <v>14.75</v>
      </c>
      <c r="U32" s="57">
        <f t="shared" si="4"/>
        <v>6.0628124999999997</v>
      </c>
      <c r="V32" s="58"/>
      <c r="X32" s="55">
        <f t="shared" si="5"/>
        <v>6.375</v>
      </c>
      <c r="Y32" s="113"/>
      <c r="Z32" s="109">
        <v>13</v>
      </c>
      <c r="AA32" s="73">
        <v>12.5</v>
      </c>
      <c r="AB32" s="108"/>
      <c r="AC32" s="55">
        <f t="shared" si="6"/>
        <v>3.5</v>
      </c>
      <c r="AD32" s="73"/>
      <c r="AE32" s="73">
        <v>14</v>
      </c>
      <c r="AF32" s="73"/>
      <c r="AG32" s="55">
        <f t="shared" si="7"/>
        <v>10.333333333333334</v>
      </c>
      <c r="AH32" s="73">
        <v>10</v>
      </c>
      <c r="AI32" s="73">
        <v>10.5</v>
      </c>
      <c r="AJ32" s="55">
        <f t="shared" si="8"/>
        <v>13</v>
      </c>
      <c r="AK32" s="73">
        <v>13</v>
      </c>
      <c r="AL32" s="57">
        <f t="shared" si="9"/>
        <v>6.8125</v>
      </c>
      <c r="AN32" s="59">
        <f t="shared" si="10"/>
        <v>6.4376562499999999</v>
      </c>
      <c r="AO32" s="60" t="str">
        <f t="shared" si="11"/>
        <v>Ajourné(e)</v>
      </c>
    </row>
    <row r="33" spans="1:41" ht="15.75">
      <c r="A33" s="18">
        <v>28</v>
      </c>
      <c r="B33" s="22" t="s">
        <v>155</v>
      </c>
      <c r="C33" s="23" t="s">
        <v>156</v>
      </c>
      <c r="D33" s="21" t="s">
        <v>106</v>
      </c>
      <c r="E33" s="31">
        <v>33917</v>
      </c>
      <c r="F33" s="21" t="s">
        <v>470</v>
      </c>
      <c r="G33" s="55">
        <f t="shared" si="0"/>
        <v>5.1875</v>
      </c>
      <c r="H33" s="74"/>
      <c r="I33" s="74">
        <v>10</v>
      </c>
      <c r="J33" s="74">
        <v>10.75</v>
      </c>
      <c r="K33" s="74"/>
      <c r="L33" s="55">
        <f t="shared" si="1"/>
        <v>10</v>
      </c>
      <c r="M33" s="61">
        <v>8.25</v>
      </c>
      <c r="N33" s="61">
        <v>13.5</v>
      </c>
      <c r="O33" s="61">
        <v>10</v>
      </c>
      <c r="P33" s="55">
        <f t="shared" si="2"/>
        <v>10.666666666666666</v>
      </c>
      <c r="Q33" s="61">
        <v>11.5</v>
      </c>
      <c r="R33" s="121">
        <v>10.25</v>
      </c>
      <c r="S33" s="55">
        <f t="shared" si="3"/>
        <v>10</v>
      </c>
      <c r="T33" s="56">
        <v>10</v>
      </c>
      <c r="U33" s="57">
        <f t="shared" si="4"/>
        <v>7.71875</v>
      </c>
      <c r="V33" s="58">
        <v>20</v>
      </c>
      <c r="W33" s="123"/>
      <c r="X33" s="55">
        <f t="shared" si="5"/>
        <v>7.875</v>
      </c>
      <c r="Y33" s="61">
        <v>10.5</v>
      </c>
      <c r="Z33" s="61">
        <v>10.25</v>
      </c>
      <c r="AA33" s="61">
        <v>10.75</v>
      </c>
      <c r="AB33" s="61"/>
      <c r="AC33" s="55">
        <f t="shared" si="6"/>
        <v>0</v>
      </c>
      <c r="AD33" s="61"/>
      <c r="AE33" s="61"/>
      <c r="AF33" s="61"/>
      <c r="AG33" s="55">
        <f t="shared" si="7"/>
        <v>6.666666666666667</v>
      </c>
      <c r="AH33" s="61"/>
      <c r="AI33" s="61">
        <v>10</v>
      </c>
      <c r="AJ33" s="55">
        <f t="shared" si="8"/>
        <v>14.5</v>
      </c>
      <c r="AK33" s="56">
        <v>14.5</v>
      </c>
      <c r="AL33" s="57">
        <f t="shared" si="9"/>
        <v>6.09375</v>
      </c>
      <c r="AM33" s="93"/>
      <c r="AN33" s="59">
        <f t="shared" si="10"/>
        <v>6.90625</v>
      </c>
      <c r="AO33" s="60" t="str">
        <f t="shared" si="11"/>
        <v>Ajourné(e)</v>
      </c>
    </row>
    <row r="34" spans="1:41" ht="15.75">
      <c r="A34" s="18">
        <v>29</v>
      </c>
      <c r="B34" s="22" t="s">
        <v>157</v>
      </c>
      <c r="C34" s="23" t="s">
        <v>158</v>
      </c>
      <c r="D34" s="21" t="s">
        <v>159</v>
      </c>
      <c r="E34" s="31">
        <v>33965</v>
      </c>
      <c r="F34" s="21" t="s">
        <v>478</v>
      </c>
      <c r="G34" s="55">
        <f t="shared" si="0"/>
        <v>8.02</v>
      </c>
      <c r="H34" s="74"/>
      <c r="I34" s="74">
        <v>10</v>
      </c>
      <c r="J34" s="74">
        <v>11.33</v>
      </c>
      <c r="K34" s="74">
        <v>10.75</v>
      </c>
      <c r="L34" s="55">
        <f t="shared" si="1"/>
        <v>11</v>
      </c>
      <c r="M34" s="61">
        <v>10</v>
      </c>
      <c r="N34" s="61">
        <v>11.5</v>
      </c>
      <c r="O34" s="61">
        <v>12.5</v>
      </c>
      <c r="P34" s="55">
        <f t="shared" si="2"/>
        <v>10</v>
      </c>
      <c r="Q34" s="61">
        <v>10</v>
      </c>
      <c r="R34" s="121">
        <v>10</v>
      </c>
      <c r="S34" s="55">
        <f t="shared" si="3"/>
        <v>13.5</v>
      </c>
      <c r="T34" s="56">
        <v>13.5</v>
      </c>
      <c r="U34" s="57">
        <f t="shared" si="4"/>
        <v>9.4787499999999998</v>
      </c>
      <c r="V34" s="58">
        <v>18</v>
      </c>
      <c r="W34" s="123"/>
      <c r="X34" s="55">
        <f t="shared" si="5"/>
        <v>7.5625</v>
      </c>
      <c r="Y34" s="61">
        <v>10.25</v>
      </c>
      <c r="Z34" s="61">
        <v>10</v>
      </c>
      <c r="AA34" s="61"/>
      <c r="AB34" s="61">
        <v>10</v>
      </c>
      <c r="AC34" s="55">
        <f t="shared" si="6"/>
        <v>10</v>
      </c>
      <c r="AD34" s="61">
        <v>11.5</v>
      </c>
      <c r="AE34" s="61">
        <v>7</v>
      </c>
      <c r="AF34" s="61">
        <v>10</v>
      </c>
      <c r="AG34" s="55">
        <f t="shared" si="7"/>
        <v>10.333333333333334</v>
      </c>
      <c r="AH34" s="61">
        <v>10</v>
      </c>
      <c r="AI34" s="61">
        <v>10.5</v>
      </c>
      <c r="AJ34" s="55">
        <f t="shared" si="8"/>
        <v>11.63</v>
      </c>
      <c r="AK34" s="56">
        <v>11.63</v>
      </c>
      <c r="AL34" s="57">
        <f t="shared" si="9"/>
        <v>8.9456249999999997</v>
      </c>
      <c r="AM34" s="93"/>
      <c r="AN34" s="59">
        <f t="shared" si="10"/>
        <v>9.2121874999999989</v>
      </c>
      <c r="AO34" s="60" t="str">
        <f t="shared" si="11"/>
        <v>Ajourné(e)</v>
      </c>
    </row>
    <row r="35" spans="1:41" ht="15.75">
      <c r="A35" s="18">
        <v>30</v>
      </c>
      <c r="B35" s="19" t="s">
        <v>163</v>
      </c>
      <c r="C35" s="20" t="s">
        <v>164</v>
      </c>
      <c r="D35" s="21" t="s">
        <v>165</v>
      </c>
      <c r="E35" s="126" t="s">
        <v>410</v>
      </c>
      <c r="F35" s="127" t="s">
        <v>354</v>
      </c>
      <c r="G35" s="55">
        <f t="shared" si="0"/>
        <v>5.4175000000000004</v>
      </c>
      <c r="H35" s="81"/>
      <c r="I35" s="81"/>
      <c r="J35" s="81">
        <v>11.67</v>
      </c>
      <c r="K35" s="73">
        <v>10</v>
      </c>
      <c r="L35" s="55">
        <f t="shared" si="1"/>
        <v>2.5</v>
      </c>
      <c r="M35" s="73"/>
      <c r="N35" s="73"/>
      <c r="O35" s="73">
        <v>10</v>
      </c>
      <c r="P35" s="55">
        <f t="shared" si="2"/>
        <v>10.305</v>
      </c>
      <c r="Q35" s="73">
        <v>10</v>
      </c>
      <c r="R35" s="106">
        <v>10.4575</v>
      </c>
      <c r="S35" s="55">
        <f t="shared" si="3"/>
        <v>14</v>
      </c>
      <c r="T35" s="73">
        <v>14</v>
      </c>
      <c r="U35" s="57">
        <f t="shared" si="4"/>
        <v>6.1409374999999997</v>
      </c>
      <c r="V35" s="58"/>
      <c r="X35" s="55">
        <f t="shared" si="5"/>
        <v>5</v>
      </c>
      <c r="Y35" s="113"/>
      <c r="Z35" s="109">
        <v>10</v>
      </c>
      <c r="AA35" s="73">
        <v>10</v>
      </c>
      <c r="AB35" s="108"/>
      <c r="AC35" s="55">
        <f t="shared" si="6"/>
        <v>2.5425</v>
      </c>
      <c r="AD35" s="73"/>
      <c r="AE35" s="73">
        <v>10.17</v>
      </c>
      <c r="AF35" s="73"/>
      <c r="AG35" s="55">
        <f t="shared" si="7"/>
        <v>10.5</v>
      </c>
      <c r="AH35" s="73">
        <v>6.5</v>
      </c>
      <c r="AI35" s="73">
        <v>12.5</v>
      </c>
      <c r="AJ35" s="55">
        <f t="shared" si="8"/>
        <v>12.33</v>
      </c>
      <c r="AK35" s="73">
        <v>12.33</v>
      </c>
      <c r="AL35" s="57">
        <f t="shared" si="9"/>
        <v>5.875</v>
      </c>
      <c r="AN35" s="59">
        <f t="shared" si="10"/>
        <v>6.0079687499999999</v>
      </c>
      <c r="AO35" s="60" t="str">
        <f t="shared" si="11"/>
        <v>Ajourné(e)</v>
      </c>
    </row>
    <row r="36" spans="1:41" ht="15.75">
      <c r="A36" s="18">
        <v>31</v>
      </c>
      <c r="B36" s="22" t="s">
        <v>166</v>
      </c>
      <c r="C36" s="23" t="s">
        <v>164</v>
      </c>
      <c r="D36" s="21" t="s">
        <v>167</v>
      </c>
      <c r="E36" s="31">
        <v>34620</v>
      </c>
      <c r="F36" s="21" t="s">
        <v>354</v>
      </c>
      <c r="G36" s="55">
        <f t="shared" si="0"/>
        <v>5.3125</v>
      </c>
      <c r="H36" s="74"/>
      <c r="I36" s="74">
        <v>10.5</v>
      </c>
      <c r="J36" s="74"/>
      <c r="K36" s="74">
        <v>10.75</v>
      </c>
      <c r="L36" s="55">
        <f t="shared" si="1"/>
        <v>10.625</v>
      </c>
      <c r="M36" s="61">
        <v>11</v>
      </c>
      <c r="N36" s="61">
        <v>10.5</v>
      </c>
      <c r="O36" s="61">
        <v>10</v>
      </c>
      <c r="P36" s="55">
        <f t="shared" si="2"/>
        <v>6.666666666666667</v>
      </c>
      <c r="Q36" s="61"/>
      <c r="R36" s="121">
        <v>10</v>
      </c>
      <c r="S36" s="55">
        <f t="shared" si="3"/>
        <v>12.75</v>
      </c>
      <c r="T36" s="56">
        <v>12.75</v>
      </c>
      <c r="U36" s="57">
        <f t="shared" si="4"/>
        <v>7.359375</v>
      </c>
      <c r="V36" s="58">
        <v>18</v>
      </c>
      <c r="W36" s="123"/>
      <c r="X36" s="55">
        <f t="shared" si="5"/>
        <v>5.25</v>
      </c>
      <c r="Y36" s="61"/>
      <c r="Z36" s="61">
        <v>10</v>
      </c>
      <c r="AA36" s="61"/>
      <c r="AB36" s="61">
        <v>11</v>
      </c>
      <c r="AC36" s="55">
        <f t="shared" si="6"/>
        <v>2.79</v>
      </c>
      <c r="AD36" s="61"/>
      <c r="AE36" s="61">
        <v>11.16</v>
      </c>
      <c r="AF36" s="61"/>
      <c r="AG36" s="55">
        <f t="shared" si="7"/>
        <v>7.333333333333333</v>
      </c>
      <c r="AH36" s="61"/>
      <c r="AI36" s="61">
        <v>11</v>
      </c>
      <c r="AJ36" s="55">
        <f t="shared" si="8"/>
        <v>11</v>
      </c>
      <c r="AK36" s="56">
        <v>11</v>
      </c>
      <c r="AL36" s="57">
        <f t="shared" si="9"/>
        <v>5.3849999999999998</v>
      </c>
      <c r="AM36" s="93"/>
      <c r="AN36" s="59">
        <f t="shared" si="10"/>
        <v>6.3721874999999999</v>
      </c>
      <c r="AO36" s="60" t="str">
        <f t="shared" si="11"/>
        <v>Ajourné(e)</v>
      </c>
    </row>
    <row r="37" spans="1:41" ht="15.75">
      <c r="A37" s="18">
        <v>32</v>
      </c>
      <c r="B37" s="19" t="s">
        <v>172</v>
      </c>
      <c r="C37" s="20" t="s">
        <v>170</v>
      </c>
      <c r="D37" s="21" t="s">
        <v>173</v>
      </c>
      <c r="E37" s="126" t="s">
        <v>413</v>
      </c>
      <c r="F37" s="127" t="s">
        <v>352</v>
      </c>
      <c r="G37" s="55">
        <f t="shared" si="0"/>
        <v>5.5</v>
      </c>
      <c r="H37" s="81"/>
      <c r="I37" s="81">
        <v>11</v>
      </c>
      <c r="J37" s="81">
        <v>11</v>
      </c>
      <c r="K37" s="73"/>
      <c r="L37" s="55">
        <f t="shared" si="1"/>
        <v>2.5</v>
      </c>
      <c r="M37" s="73"/>
      <c r="N37" s="73"/>
      <c r="O37" s="73">
        <v>10</v>
      </c>
      <c r="P37" s="55">
        <f t="shared" si="2"/>
        <v>10.416666666666666</v>
      </c>
      <c r="Q37" s="73">
        <v>17.5</v>
      </c>
      <c r="R37" s="106">
        <v>6.875</v>
      </c>
      <c r="S37" s="55">
        <f t="shared" si="3"/>
        <v>14.5</v>
      </c>
      <c r="T37" s="73">
        <v>14.5</v>
      </c>
      <c r="U37" s="57">
        <f t="shared" si="4"/>
        <v>6.234375</v>
      </c>
      <c r="V37" s="58"/>
      <c r="X37" s="55">
        <f t="shared" si="5"/>
        <v>7.2487500000000002</v>
      </c>
      <c r="Y37" s="113"/>
      <c r="Z37" s="109"/>
      <c r="AA37" s="73">
        <v>17.5</v>
      </c>
      <c r="AB37" s="108">
        <v>11.495000000000001</v>
      </c>
      <c r="AC37" s="55">
        <f t="shared" si="6"/>
        <v>7.5</v>
      </c>
      <c r="AD37" s="73">
        <v>10</v>
      </c>
      <c r="AE37" s="73"/>
      <c r="AF37" s="73">
        <v>10</v>
      </c>
      <c r="AG37" s="55">
        <f t="shared" si="7"/>
        <v>7.333333333333333</v>
      </c>
      <c r="AH37" s="73"/>
      <c r="AI37" s="73">
        <v>11</v>
      </c>
      <c r="AJ37" s="55">
        <f t="shared" si="8"/>
        <v>13</v>
      </c>
      <c r="AK37" s="73">
        <v>13</v>
      </c>
      <c r="AL37" s="57">
        <f t="shared" si="9"/>
        <v>7.6868750000000006</v>
      </c>
      <c r="AN37" s="59">
        <f t="shared" si="10"/>
        <v>6.9606250000000003</v>
      </c>
      <c r="AO37" s="60" t="str">
        <f t="shared" si="11"/>
        <v>Ajourné(e)</v>
      </c>
    </row>
    <row r="38" spans="1:41" ht="15.75">
      <c r="A38" s="18">
        <v>33</v>
      </c>
      <c r="B38" s="19" t="s">
        <v>174</v>
      </c>
      <c r="C38" s="20" t="s">
        <v>175</v>
      </c>
      <c r="D38" s="21" t="s">
        <v>176</v>
      </c>
      <c r="E38" s="126" t="s">
        <v>414</v>
      </c>
      <c r="F38" s="127" t="s">
        <v>359</v>
      </c>
      <c r="G38" s="55">
        <f t="shared" ref="G38:G69" si="12">(H38+I38+J38+K38)/4</f>
        <v>7.5</v>
      </c>
      <c r="H38" s="81">
        <v>10</v>
      </c>
      <c r="I38" s="81"/>
      <c r="J38" s="81">
        <v>10</v>
      </c>
      <c r="K38" s="73">
        <v>10</v>
      </c>
      <c r="L38" s="55">
        <f t="shared" ref="L38:L69" si="13">((M38*2)+N38+O38)/4</f>
        <v>9.125</v>
      </c>
      <c r="M38" s="73">
        <v>12</v>
      </c>
      <c r="N38" s="73"/>
      <c r="O38" s="73">
        <v>12.5</v>
      </c>
      <c r="P38" s="55">
        <f t="shared" ref="P38:P69" si="14">(Q38+(R38*2))/3</f>
        <v>0</v>
      </c>
      <c r="Q38" s="73"/>
      <c r="R38" s="106"/>
      <c r="S38" s="55">
        <f t="shared" ref="S38:S69" si="15">T38</f>
        <v>12</v>
      </c>
      <c r="T38" s="73">
        <v>12</v>
      </c>
      <c r="U38" s="57">
        <f t="shared" ref="U38:U69" si="16">((G38*8)+(L38*4)+(P38*3)+(S38*1))/16</f>
        <v>6.78125</v>
      </c>
      <c r="V38" s="58"/>
      <c r="X38" s="55">
        <f t="shared" ref="X38:X69" si="17">(Y38+Z38+AA38+AB38)/4</f>
        <v>5.0824999999999996</v>
      </c>
      <c r="Y38" s="113">
        <v>10.33</v>
      </c>
      <c r="Z38" s="109">
        <v>10</v>
      </c>
      <c r="AA38" s="73"/>
      <c r="AB38" s="108"/>
      <c r="AC38" s="55">
        <f t="shared" ref="AC38:AC69" si="18">((AD38*2)+AE38+AF38)/4</f>
        <v>8.625</v>
      </c>
      <c r="AD38" s="73">
        <v>11.5</v>
      </c>
      <c r="AE38" s="73"/>
      <c r="AF38" s="73">
        <v>11.5</v>
      </c>
      <c r="AG38" s="55">
        <f t="shared" ref="AG38:AG69" si="19">(AH38+(AI38*2))/3</f>
        <v>12.333333333333334</v>
      </c>
      <c r="AH38" s="73">
        <v>10</v>
      </c>
      <c r="AI38" s="73">
        <v>13.5</v>
      </c>
      <c r="AJ38" s="55">
        <f t="shared" ref="AJ38:AJ69" si="20">AK38</f>
        <v>14.33</v>
      </c>
      <c r="AK38" s="73">
        <v>14.33</v>
      </c>
      <c r="AL38" s="57">
        <f t="shared" ref="AL38:AL69" si="21">((X38*8)+(AC38*4)+(AG38*3)+(AJ38*1))/16</f>
        <v>7.9056249999999997</v>
      </c>
      <c r="AN38" s="59">
        <f t="shared" ref="AN38:AN69" si="22">(U38+AL38)/2</f>
        <v>7.3434375000000003</v>
      </c>
      <c r="AO38" s="60" t="str">
        <f t="shared" ref="AO38:AO69" si="23">IF(AN38&gt;9.99,"Admis(e)","Ajourné(e)")</f>
        <v>Ajourné(e)</v>
      </c>
    </row>
    <row r="39" spans="1:41" ht="15.75">
      <c r="A39" s="18">
        <v>34</v>
      </c>
      <c r="B39" s="19" t="s">
        <v>177</v>
      </c>
      <c r="C39" s="20" t="s">
        <v>178</v>
      </c>
      <c r="D39" s="21" t="s">
        <v>179</v>
      </c>
      <c r="E39" s="126" t="s">
        <v>415</v>
      </c>
      <c r="F39" s="127" t="s">
        <v>354</v>
      </c>
      <c r="G39" s="55">
        <f t="shared" si="12"/>
        <v>2.5</v>
      </c>
      <c r="H39" s="81"/>
      <c r="I39" s="81"/>
      <c r="J39" s="81"/>
      <c r="K39" s="73">
        <v>10</v>
      </c>
      <c r="L39" s="55">
        <f t="shared" si="13"/>
        <v>5.9175000000000004</v>
      </c>
      <c r="M39" s="73"/>
      <c r="N39" s="73">
        <v>10.17</v>
      </c>
      <c r="O39" s="73">
        <v>13.5</v>
      </c>
      <c r="P39" s="55">
        <f t="shared" si="14"/>
        <v>0</v>
      </c>
      <c r="Q39" s="73"/>
      <c r="R39" s="106"/>
      <c r="S39" s="55">
        <f t="shared" si="15"/>
        <v>13</v>
      </c>
      <c r="T39" s="73">
        <v>13</v>
      </c>
      <c r="U39" s="57">
        <f t="shared" si="16"/>
        <v>3.5418750000000001</v>
      </c>
      <c r="V39" s="58"/>
      <c r="X39" s="55">
        <f t="shared" si="17"/>
        <v>3</v>
      </c>
      <c r="Y39" s="113"/>
      <c r="Z39" s="109">
        <v>12</v>
      </c>
      <c r="AA39" s="73"/>
      <c r="AB39" s="108"/>
      <c r="AC39" s="55">
        <f t="shared" si="18"/>
        <v>10.5</v>
      </c>
      <c r="AD39" s="73">
        <v>11.5</v>
      </c>
      <c r="AE39" s="73">
        <v>7.5</v>
      </c>
      <c r="AF39" s="73">
        <v>11.5</v>
      </c>
      <c r="AG39" s="55">
        <f t="shared" si="19"/>
        <v>12.553333333333333</v>
      </c>
      <c r="AH39" s="73">
        <v>9.66</v>
      </c>
      <c r="AI39" s="73">
        <v>14</v>
      </c>
      <c r="AJ39" s="55">
        <f t="shared" si="20"/>
        <v>12.75</v>
      </c>
      <c r="AK39" s="73">
        <v>12.75</v>
      </c>
      <c r="AL39" s="57">
        <f t="shared" si="21"/>
        <v>7.2756249999999998</v>
      </c>
      <c r="AN39" s="59">
        <f t="shared" si="22"/>
        <v>5.4087499999999995</v>
      </c>
      <c r="AO39" s="60" t="str">
        <f t="shared" si="23"/>
        <v>Ajourné(e)</v>
      </c>
    </row>
    <row r="40" spans="1:41" ht="15.75">
      <c r="A40" s="18">
        <v>35</v>
      </c>
      <c r="B40" s="19" t="s">
        <v>180</v>
      </c>
      <c r="C40" s="20" t="s">
        <v>181</v>
      </c>
      <c r="D40" s="21" t="s">
        <v>182</v>
      </c>
      <c r="E40" s="126" t="s">
        <v>416</v>
      </c>
      <c r="F40" s="127" t="s">
        <v>417</v>
      </c>
      <c r="G40" s="55">
        <f t="shared" si="12"/>
        <v>6.3324999999999996</v>
      </c>
      <c r="H40" s="81">
        <v>15</v>
      </c>
      <c r="I40" s="81"/>
      <c r="J40" s="81">
        <v>10.33</v>
      </c>
      <c r="K40" s="73"/>
      <c r="L40" s="55">
        <f t="shared" si="13"/>
        <v>8.9600000000000009</v>
      </c>
      <c r="M40" s="73">
        <v>11.67</v>
      </c>
      <c r="N40" s="73"/>
      <c r="O40" s="73">
        <v>12.5</v>
      </c>
      <c r="P40" s="55">
        <f t="shared" si="14"/>
        <v>0</v>
      </c>
      <c r="Q40" s="73"/>
      <c r="R40" s="106"/>
      <c r="S40" s="55">
        <f t="shared" si="15"/>
        <v>10</v>
      </c>
      <c r="T40" s="73">
        <v>10</v>
      </c>
      <c r="U40" s="57">
        <f t="shared" si="16"/>
        <v>6.03125</v>
      </c>
      <c r="V40" s="58"/>
      <c r="X40" s="55">
        <f t="shared" si="17"/>
        <v>3</v>
      </c>
      <c r="Y40" s="113"/>
      <c r="Z40" s="109">
        <v>12</v>
      </c>
      <c r="AA40" s="73"/>
      <c r="AB40" s="108"/>
      <c r="AC40" s="55">
        <f t="shared" si="18"/>
        <v>0</v>
      </c>
      <c r="AD40" s="73"/>
      <c r="AE40" s="73"/>
      <c r="AF40" s="73"/>
      <c r="AG40" s="55">
        <f t="shared" si="19"/>
        <v>8</v>
      </c>
      <c r="AH40" s="73"/>
      <c r="AI40" s="73">
        <v>12</v>
      </c>
      <c r="AJ40" s="55">
        <f t="shared" si="20"/>
        <v>14.5</v>
      </c>
      <c r="AK40" s="73">
        <v>14.5</v>
      </c>
      <c r="AL40" s="57">
        <f t="shared" si="21"/>
        <v>3.90625</v>
      </c>
      <c r="AN40" s="59">
        <f t="shared" si="22"/>
        <v>4.96875</v>
      </c>
      <c r="AO40" s="60" t="str">
        <f t="shared" si="23"/>
        <v>Ajourné(e)</v>
      </c>
    </row>
    <row r="41" spans="1:41" ht="15.75">
      <c r="A41" s="18">
        <v>36</v>
      </c>
      <c r="B41" s="19" t="s">
        <v>183</v>
      </c>
      <c r="C41" s="20" t="s">
        <v>184</v>
      </c>
      <c r="D41" s="21" t="s">
        <v>185</v>
      </c>
      <c r="E41" s="126" t="s">
        <v>418</v>
      </c>
      <c r="F41" s="127" t="s">
        <v>419</v>
      </c>
      <c r="G41" s="55">
        <f t="shared" si="12"/>
        <v>11.04</v>
      </c>
      <c r="H41" s="81">
        <v>10</v>
      </c>
      <c r="I41" s="81">
        <v>12.33</v>
      </c>
      <c r="J41" s="81">
        <v>10.83</v>
      </c>
      <c r="K41" s="73">
        <v>11</v>
      </c>
      <c r="L41" s="55">
        <f t="shared" si="13"/>
        <v>7.915</v>
      </c>
      <c r="M41" s="73">
        <v>10.83</v>
      </c>
      <c r="N41" s="73">
        <v>0</v>
      </c>
      <c r="O41" s="73">
        <v>10</v>
      </c>
      <c r="P41" s="55">
        <f t="shared" si="14"/>
        <v>8.4583333333333339</v>
      </c>
      <c r="Q41" s="73">
        <v>10.25</v>
      </c>
      <c r="R41" s="106">
        <v>7.5625</v>
      </c>
      <c r="S41" s="55">
        <f t="shared" si="15"/>
        <v>17.5</v>
      </c>
      <c r="T41" s="73">
        <v>17.5</v>
      </c>
      <c r="U41" s="57">
        <f t="shared" si="16"/>
        <v>10.178437499999999</v>
      </c>
      <c r="V41" s="58"/>
      <c r="X41" s="55">
        <f t="shared" si="17"/>
        <v>8.8949999999999996</v>
      </c>
      <c r="Y41" s="113">
        <v>13</v>
      </c>
      <c r="Z41" s="109"/>
      <c r="AA41" s="73">
        <v>10.25</v>
      </c>
      <c r="AB41" s="108">
        <v>12.33</v>
      </c>
      <c r="AC41" s="55">
        <f t="shared" si="18"/>
        <v>7.5</v>
      </c>
      <c r="AD41" s="73">
        <v>10</v>
      </c>
      <c r="AE41" s="73"/>
      <c r="AF41" s="73">
        <v>10</v>
      </c>
      <c r="AG41" s="55">
        <f t="shared" si="19"/>
        <v>7.833333333333333</v>
      </c>
      <c r="AH41" s="73"/>
      <c r="AI41" s="73">
        <v>11.75</v>
      </c>
      <c r="AJ41" s="55">
        <f t="shared" si="20"/>
        <v>14</v>
      </c>
      <c r="AK41" s="73">
        <v>14</v>
      </c>
      <c r="AL41" s="57">
        <f t="shared" si="21"/>
        <v>8.6662499999999998</v>
      </c>
      <c r="AN41" s="59">
        <f t="shared" si="22"/>
        <v>9.4223437499999996</v>
      </c>
      <c r="AO41" s="60" t="str">
        <f t="shared" si="23"/>
        <v>Ajourné(e)</v>
      </c>
    </row>
    <row r="42" spans="1:41" ht="15.75">
      <c r="A42" s="18">
        <v>37</v>
      </c>
      <c r="B42" s="19" t="s">
        <v>186</v>
      </c>
      <c r="C42" s="20" t="s">
        <v>187</v>
      </c>
      <c r="D42" s="21" t="s">
        <v>188</v>
      </c>
      <c r="E42" s="126" t="s">
        <v>420</v>
      </c>
      <c r="F42" s="127" t="s">
        <v>354</v>
      </c>
      <c r="G42" s="55">
        <f t="shared" si="12"/>
        <v>7.9175000000000004</v>
      </c>
      <c r="H42" s="81"/>
      <c r="I42" s="81">
        <v>11.67</v>
      </c>
      <c r="J42" s="81">
        <v>10</v>
      </c>
      <c r="K42" s="73">
        <v>10</v>
      </c>
      <c r="L42" s="55">
        <f t="shared" si="13"/>
        <v>6.5</v>
      </c>
      <c r="M42" s="73"/>
      <c r="N42" s="73">
        <v>12.5</v>
      </c>
      <c r="O42" s="73">
        <v>13.5</v>
      </c>
      <c r="P42" s="55">
        <f t="shared" si="14"/>
        <v>0</v>
      </c>
      <c r="Q42" s="73"/>
      <c r="R42" s="106"/>
      <c r="S42" s="55">
        <f t="shared" si="15"/>
        <v>14.13</v>
      </c>
      <c r="T42" s="73">
        <v>14.13</v>
      </c>
      <c r="U42" s="57">
        <f t="shared" si="16"/>
        <v>6.4668749999999999</v>
      </c>
      <c r="V42" s="58"/>
      <c r="X42" s="55">
        <f t="shared" si="17"/>
        <v>2.5</v>
      </c>
      <c r="Y42" s="113"/>
      <c r="Z42" s="109">
        <v>10</v>
      </c>
      <c r="AA42" s="73"/>
      <c r="AB42" s="108"/>
      <c r="AC42" s="55">
        <f t="shared" si="18"/>
        <v>7.5</v>
      </c>
      <c r="AD42" s="73">
        <v>10</v>
      </c>
      <c r="AE42" s="73"/>
      <c r="AF42" s="73">
        <v>10</v>
      </c>
      <c r="AG42" s="55">
        <f t="shared" si="19"/>
        <v>7</v>
      </c>
      <c r="AH42" s="73"/>
      <c r="AI42" s="73">
        <v>10.5</v>
      </c>
      <c r="AJ42" s="55">
        <f t="shared" si="20"/>
        <v>13.25</v>
      </c>
      <c r="AK42" s="73">
        <v>13.25</v>
      </c>
      <c r="AL42" s="57">
        <f t="shared" si="21"/>
        <v>5.265625</v>
      </c>
      <c r="AN42" s="59">
        <f t="shared" si="22"/>
        <v>5.86625</v>
      </c>
      <c r="AO42" s="60" t="str">
        <f t="shared" si="23"/>
        <v>Ajourné(e)</v>
      </c>
    </row>
    <row r="43" spans="1:41" ht="15.75">
      <c r="A43" s="18">
        <v>38</v>
      </c>
      <c r="B43" s="22" t="s">
        <v>189</v>
      </c>
      <c r="C43" s="23" t="s">
        <v>190</v>
      </c>
      <c r="D43" s="21" t="s">
        <v>42</v>
      </c>
      <c r="E43" s="31">
        <v>34156</v>
      </c>
      <c r="F43" s="32" t="s">
        <v>347</v>
      </c>
      <c r="G43" s="55">
        <f t="shared" si="12"/>
        <v>5.25</v>
      </c>
      <c r="H43" s="74"/>
      <c r="I43" s="74"/>
      <c r="J43" s="74">
        <v>11</v>
      </c>
      <c r="K43" s="74">
        <v>10</v>
      </c>
      <c r="L43" s="55">
        <f t="shared" si="13"/>
        <v>3</v>
      </c>
      <c r="M43" s="61"/>
      <c r="N43" s="61">
        <v>12</v>
      </c>
      <c r="O43" s="61"/>
      <c r="P43" s="55">
        <f t="shared" si="14"/>
        <v>0</v>
      </c>
      <c r="Q43" s="61"/>
      <c r="R43" s="121"/>
      <c r="S43" s="55">
        <f t="shared" si="15"/>
        <v>11</v>
      </c>
      <c r="T43" s="56">
        <v>11</v>
      </c>
      <c r="U43" s="57">
        <f t="shared" si="16"/>
        <v>4.0625</v>
      </c>
      <c r="V43" s="58">
        <v>13</v>
      </c>
      <c r="W43" s="123"/>
      <c r="X43" s="55">
        <f t="shared" si="17"/>
        <v>10.375</v>
      </c>
      <c r="Y43" s="61">
        <v>12.25</v>
      </c>
      <c r="Z43" s="61">
        <v>10.25</v>
      </c>
      <c r="AA43" s="61">
        <v>9.25</v>
      </c>
      <c r="AB43" s="61">
        <v>9.75</v>
      </c>
      <c r="AC43" s="55">
        <f t="shared" si="18"/>
        <v>7.625</v>
      </c>
      <c r="AD43" s="61">
        <v>10</v>
      </c>
      <c r="AE43" s="61">
        <v>0</v>
      </c>
      <c r="AF43" s="61">
        <v>10.5</v>
      </c>
      <c r="AG43" s="55">
        <f t="shared" si="19"/>
        <v>11.5</v>
      </c>
      <c r="AH43" s="61">
        <v>7</v>
      </c>
      <c r="AI43" s="61">
        <v>13.75</v>
      </c>
      <c r="AJ43" s="55">
        <f t="shared" si="20"/>
        <v>14</v>
      </c>
      <c r="AK43" s="56">
        <v>14</v>
      </c>
      <c r="AL43" s="57">
        <f t="shared" si="21"/>
        <v>10.125</v>
      </c>
      <c r="AM43" s="93"/>
      <c r="AN43" s="59">
        <f t="shared" si="22"/>
        <v>7.09375</v>
      </c>
      <c r="AO43" s="60" t="str">
        <f t="shared" si="23"/>
        <v>Ajourné(e)</v>
      </c>
    </row>
    <row r="44" spans="1:41" ht="15.75">
      <c r="A44" s="18">
        <v>39</v>
      </c>
      <c r="B44" s="22" t="s">
        <v>191</v>
      </c>
      <c r="C44" s="23" t="s">
        <v>192</v>
      </c>
      <c r="D44" s="21" t="s">
        <v>193</v>
      </c>
      <c r="E44" s="31">
        <v>33894</v>
      </c>
      <c r="F44" s="32" t="s">
        <v>354</v>
      </c>
      <c r="G44" s="55">
        <f t="shared" si="12"/>
        <v>5.125</v>
      </c>
      <c r="H44" s="74"/>
      <c r="I44" s="74"/>
      <c r="J44" s="74">
        <v>10</v>
      </c>
      <c r="K44" s="74">
        <v>10.5</v>
      </c>
      <c r="L44" s="55">
        <f t="shared" si="13"/>
        <v>10.25</v>
      </c>
      <c r="M44" s="61">
        <v>9.75</v>
      </c>
      <c r="N44" s="61">
        <v>8</v>
      </c>
      <c r="O44" s="61">
        <v>13.5</v>
      </c>
      <c r="P44" s="55">
        <f t="shared" si="14"/>
        <v>0</v>
      </c>
      <c r="Q44" s="61"/>
      <c r="R44" s="121"/>
      <c r="S44" s="55">
        <f t="shared" si="15"/>
        <v>12.63</v>
      </c>
      <c r="T44" s="56">
        <v>12.63</v>
      </c>
      <c r="U44" s="57">
        <f t="shared" si="16"/>
        <v>5.9143749999999997</v>
      </c>
      <c r="V44" s="58">
        <v>11</v>
      </c>
      <c r="W44" s="123"/>
      <c r="X44" s="55">
        <f t="shared" si="17"/>
        <v>9.6875</v>
      </c>
      <c r="Y44" s="61">
        <v>9.25</v>
      </c>
      <c r="Z44" s="61">
        <v>10</v>
      </c>
      <c r="AA44" s="61">
        <v>9</v>
      </c>
      <c r="AB44" s="61">
        <v>10.5</v>
      </c>
      <c r="AC44" s="55">
        <f t="shared" si="18"/>
        <v>10.75</v>
      </c>
      <c r="AD44" s="61">
        <v>10.5</v>
      </c>
      <c r="AE44" s="61">
        <v>12</v>
      </c>
      <c r="AF44" s="61">
        <v>10</v>
      </c>
      <c r="AG44" s="55">
        <f t="shared" si="19"/>
        <v>11.666666666666666</v>
      </c>
      <c r="AH44" s="61">
        <v>4</v>
      </c>
      <c r="AI44" s="61">
        <v>15.5</v>
      </c>
      <c r="AJ44" s="55">
        <f t="shared" si="20"/>
        <v>10.5</v>
      </c>
      <c r="AK44" s="56">
        <v>10.5</v>
      </c>
      <c r="AL44" s="57">
        <f t="shared" si="21"/>
        <v>10.375</v>
      </c>
      <c r="AM44" s="93"/>
      <c r="AN44" s="59">
        <f t="shared" si="22"/>
        <v>8.1446874999999999</v>
      </c>
      <c r="AO44" s="60" t="str">
        <f t="shared" si="23"/>
        <v>Ajourné(e)</v>
      </c>
    </row>
    <row r="45" spans="1:41" ht="15.75">
      <c r="A45" s="18">
        <v>40</v>
      </c>
      <c r="B45" s="19" t="s">
        <v>194</v>
      </c>
      <c r="C45" s="20" t="s">
        <v>195</v>
      </c>
      <c r="D45" s="21" t="s">
        <v>196</v>
      </c>
      <c r="E45" s="126" t="s">
        <v>421</v>
      </c>
      <c r="F45" s="127" t="s">
        <v>422</v>
      </c>
      <c r="G45" s="55">
        <f t="shared" si="12"/>
        <v>8.4149999999999991</v>
      </c>
      <c r="H45" s="81"/>
      <c r="I45" s="81">
        <v>10.83</v>
      </c>
      <c r="J45" s="81">
        <v>12.83</v>
      </c>
      <c r="K45" s="73">
        <v>10</v>
      </c>
      <c r="L45" s="55">
        <f t="shared" si="13"/>
        <v>6.2925000000000004</v>
      </c>
      <c r="M45" s="73"/>
      <c r="N45" s="73">
        <v>11.67</v>
      </c>
      <c r="O45" s="73">
        <v>13.5</v>
      </c>
      <c r="P45" s="55">
        <f t="shared" si="14"/>
        <v>11.611666666666666</v>
      </c>
      <c r="Q45" s="73">
        <v>11.5</v>
      </c>
      <c r="R45" s="106">
        <v>11.6675</v>
      </c>
      <c r="S45" s="55">
        <f t="shared" si="15"/>
        <v>0</v>
      </c>
      <c r="T45" s="73"/>
      <c r="U45" s="57">
        <f t="shared" si="16"/>
        <v>7.9578124999999993</v>
      </c>
      <c r="V45" s="58"/>
      <c r="X45" s="55">
        <f t="shared" si="17"/>
        <v>5.375</v>
      </c>
      <c r="Y45" s="113"/>
      <c r="Z45" s="109">
        <v>10</v>
      </c>
      <c r="AA45" s="73">
        <v>11.5</v>
      </c>
      <c r="AB45" s="108"/>
      <c r="AC45" s="55">
        <f t="shared" si="18"/>
        <v>3.7925</v>
      </c>
      <c r="AD45" s="73"/>
      <c r="AE45" s="73">
        <v>15.17</v>
      </c>
      <c r="AF45" s="73"/>
      <c r="AG45" s="55">
        <f t="shared" si="19"/>
        <v>11.833333333333334</v>
      </c>
      <c r="AH45" s="73">
        <v>7.5</v>
      </c>
      <c r="AI45" s="73">
        <v>14</v>
      </c>
      <c r="AJ45" s="55">
        <f t="shared" si="20"/>
        <v>11.75</v>
      </c>
      <c r="AK45" s="73">
        <v>11.75</v>
      </c>
      <c r="AL45" s="57">
        <f t="shared" si="21"/>
        <v>6.5887500000000001</v>
      </c>
      <c r="AN45" s="59">
        <f t="shared" si="22"/>
        <v>7.2732812500000001</v>
      </c>
      <c r="AO45" s="60" t="str">
        <f t="shared" si="23"/>
        <v>Ajourné(e)</v>
      </c>
    </row>
    <row r="46" spans="1:41" ht="15.75">
      <c r="A46" s="18">
        <v>41</v>
      </c>
      <c r="B46" s="19" t="s">
        <v>203</v>
      </c>
      <c r="C46" s="20" t="s">
        <v>204</v>
      </c>
      <c r="D46" s="21" t="s">
        <v>205</v>
      </c>
      <c r="E46" s="126" t="s">
        <v>426</v>
      </c>
      <c r="F46" s="127" t="s">
        <v>427</v>
      </c>
      <c r="G46" s="55">
        <f t="shared" si="12"/>
        <v>9.7074999999999996</v>
      </c>
      <c r="H46" s="81">
        <v>12</v>
      </c>
      <c r="I46" s="81">
        <v>11.83</v>
      </c>
      <c r="J46" s="81">
        <v>10</v>
      </c>
      <c r="K46" s="73">
        <v>5</v>
      </c>
      <c r="L46" s="55">
        <f t="shared" si="13"/>
        <v>12.75</v>
      </c>
      <c r="M46" s="73">
        <v>14</v>
      </c>
      <c r="N46" s="73">
        <v>10</v>
      </c>
      <c r="O46" s="73">
        <v>13</v>
      </c>
      <c r="P46" s="55">
        <f t="shared" si="14"/>
        <v>7.041666666666667</v>
      </c>
      <c r="Q46" s="73">
        <v>3</v>
      </c>
      <c r="R46" s="106">
        <v>9.0625</v>
      </c>
      <c r="S46" s="55">
        <f t="shared" si="15"/>
        <v>10.5</v>
      </c>
      <c r="T46" s="73">
        <v>10.5</v>
      </c>
      <c r="U46" s="57">
        <f t="shared" si="16"/>
        <v>10.0178125</v>
      </c>
      <c r="V46" s="58"/>
      <c r="X46" s="55">
        <f t="shared" si="17"/>
        <v>2.5</v>
      </c>
      <c r="Y46" s="113"/>
      <c r="Z46" s="109">
        <v>10</v>
      </c>
      <c r="AA46" s="73"/>
      <c r="AB46" s="108"/>
      <c r="AC46" s="55">
        <f t="shared" si="18"/>
        <v>2.5</v>
      </c>
      <c r="AD46" s="73"/>
      <c r="AE46" s="73">
        <v>10</v>
      </c>
      <c r="AF46" s="73"/>
      <c r="AG46" s="55">
        <f t="shared" si="19"/>
        <v>12</v>
      </c>
      <c r="AH46" s="73">
        <v>8</v>
      </c>
      <c r="AI46" s="73">
        <v>14</v>
      </c>
      <c r="AJ46" s="55">
        <f t="shared" si="20"/>
        <v>14</v>
      </c>
      <c r="AK46" s="73">
        <v>14</v>
      </c>
      <c r="AL46" s="57">
        <f t="shared" si="21"/>
        <v>5</v>
      </c>
      <c r="AN46" s="59">
        <f t="shared" si="22"/>
        <v>7.5089062499999999</v>
      </c>
      <c r="AO46" s="60" t="str">
        <f t="shared" si="23"/>
        <v>Ajourné(e)</v>
      </c>
    </row>
    <row r="47" spans="1:41" ht="15.75">
      <c r="A47" s="18">
        <v>42</v>
      </c>
      <c r="B47" s="22" t="s">
        <v>211</v>
      </c>
      <c r="C47" s="23" t="s">
        <v>212</v>
      </c>
      <c r="D47" s="21" t="s">
        <v>213</v>
      </c>
      <c r="E47" s="31">
        <v>33712</v>
      </c>
      <c r="F47" s="32" t="s">
        <v>347</v>
      </c>
      <c r="G47" s="55">
        <f t="shared" si="12"/>
        <v>2.5</v>
      </c>
      <c r="H47" s="74"/>
      <c r="I47" s="74"/>
      <c r="J47" s="74"/>
      <c r="K47" s="74">
        <v>10</v>
      </c>
      <c r="L47" s="55">
        <f t="shared" si="13"/>
        <v>11.4375</v>
      </c>
      <c r="M47" s="61">
        <v>11</v>
      </c>
      <c r="N47" s="61">
        <v>11</v>
      </c>
      <c r="O47" s="61">
        <v>12.75</v>
      </c>
      <c r="P47" s="55">
        <f t="shared" si="14"/>
        <v>0</v>
      </c>
      <c r="Q47" s="61"/>
      <c r="R47" s="121"/>
      <c r="S47" s="55">
        <f t="shared" si="15"/>
        <v>10</v>
      </c>
      <c r="T47" s="56">
        <v>10</v>
      </c>
      <c r="U47" s="57">
        <f t="shared" si="16"/>
        <v>4.734375</v>
      </c>
      <c r="V47" s="58">
        <v>11</v>
      </c>
      <c r="W47" s="123"/>
      <c r="X47" s="55">
        <f t="shared" si="17"/>
        <v>9.3125</v>
      </c>
      <c r="Y47" s="61">
        <v>8</v>
      </c>
      <c r="Z47" s="61">
        <v>11.75</v>
      </c>
      <c r="AA47" s="61">
        <v>10.5</v>
      </c>
      <c r="AB47" s="61">
        <v>7</v>
      </c>
      <c r="AC47" s="55">
        <f t="shared" si="18"/>
        <v>12</v>
      </c>
      <c r="AD47" s="61">
        <v>11</v>
      </c>
      <c r="AE47" s="61">
        <v>12</v>
      </c>
      <c r="AF47" s="61">
        <v>14</v>
      </c>
      <c r="AG47" s="55">
        <f t="shared" si="19"/>
        <v>8.6666666666666661</v>
      </c>
      <c r="AH47" s="61">
        <v>4</v>
      </c>
      <c r="AI47" s="61">
        <v>11</v>
      </c>
      <c r="AJ47" s="55">
        <f t="shared" si="20"/>
        <v>15.25</v>
      </c>
      <c r="AK47" s="56">
        <v>15.25</v>
      </c>
      <c r="AL47" s="57">
        <f t="shared" si="21"/>
        <v>10.234375</v>
      </c>
      <c r="AM47" s="93"/>
      <c r="AN47" s="59">
        <f t="shared" si="22"/>
        <v>7.484375</v>
      </c>
      <c r="AO47" s="60" t="str">
        <f t="shared" si="23"/>
        <v>Ajourné(e)</v>
      </c>
    </row>
    <row r="48" spans="1:41" ht="15.75">
      <c r="A48" s="18">
        <v>43</v>
      </c>
      <c r="B48" s="22" t="s">
        <v>214</v>
      </c>
      <c r="C48" s="23" t="s">
        <v>215</v>
      </c>
      <c r="D48" s="21" t="s">
        <v>216</v>
      </c>
      <c r="E48" s="31">
        <v>33815</v>
      </c>
      <c r="F48" s="32" t="s">
        <v>479</v>
      </c>
      <c r="G48" s="55">
        <f t="shared" si="12"/>
        <v>5.125</v>
      </c>
      <c r="H48" s="74"/>
      <c r="I48" s="74">
        <v>10</v>
      </c>
      <c r="J48" s="74">
        <v>10.5</v>
      </c>
      <c r="K48" s="74"/>
      <c r="L48" s="55">
        <f t="shared" si="13"/>
        <v>11.375</v>
      </c>
      <c r="M48" s="61">
        <v>10</v>
      </c>
      <c r="N48" s="61">
        <v>12</v>
      </c>
      <c r="O48" s="61">
        <v>13.5</v>
      </c>
      <c r="P48" s="55">
        <f t="shared" si="14"/>
        <v>11</v>
      </c>
      <c r="Q48" s="61">
        <v>12</v>
      </c>
      <c r="R48" s="121">
        <v>10.5</v>
      </c>
      <c r="S48" s="55">
        <f t="shared" si="15"/>
        <v>10.75</v>
      </c>
      <c r="T48" s="56">
        <v>10.75</v>
      </c>
      <c r="U48" s="57">
        <f t="shared" si="16"/>
        <v>8.140625</v>
      </c>
      <c r="V48" s="58">
        <v>15</v>
      </c>
      <c r="W48" s="123"/>
      <c r="X48" s="55">
        <f t="shared" si="17"/>
        <v>10.17</v>
      </c>
      <c r="Y48" s="61">
        <v>10.75</v>
      </c>
      <c r="Z48" s="61">
        <v>12.68</v>
      </c>
      <c r="AA48" s="61">
        <v>9.25</v>
      </c>
      <c r="AB48" s="61">
        <v>8</v>
      </c>
      <c r="AC48" s="55">
        <f t="shared" si="18"/>
        <v>10.5625</v>
      </c>
      <c r="AD48" s="61">
        <v>9.25</v>
      </c>
      <c r="AE48" s="61">
        <v>14</v>
      </c>
      <c r="AF48" s="61">
        <v>9.75</v>
      </c>
      <c r="AG48" s="55">
        <f t="shared" si="19"/>
        <v>7.666666666666667</v>
      </c>
      <c r="AH48" s="61"/>
      <c r="AI48" s="61">
        <v>11.5</v>
      </c>
      <c r="AJ48" s="55">
        <f t="shared" si="20"/>
        <v>0</v>
      </c>
      <c r="AK48" s="56"/>
      <c r="AL48" s="57">
        <f t="shared" si="21"/>
        <v>9.1631250000000009</v>
      </c>
      <c r="AM48" s="93"/>
      <c r="AN48" s="59">
        <f t="shared" si="22"/>
        <v>8.6518750000000004</v>
      </c>
      <c r="AO48" s="60" t="str">
        <f t="shared" si="23"/>
        <v>Ajourné(e)</v>
      </c>
    </row>
    <row r="49" spans="1:41" ht="15.75">
      <c r="A49" s="18">
        <v>44</v>
      </c>
      <c r="B49" s="19" t="s">
        <v>217</v>
      </c>
      <c r="C49" s="20" t="s">
        <v>218</v>
      </c>
      <c r="D49" s="21" t="s">
        <v>132</v>
      </c>
      <c r="E49" s="126" t="s">
        <v>430</v>
      </c>
      <c r="F49" s="127" t="s">
        <v>347</v>
      </c>
      <c r="G49" s="55">
        <f t="shared" si="12"/>
        <v>5.25</v>
      </c>
      <c r="H49" s="81">
        <v>11</v>
      </c>
      <c r="I49" s="81"/>
      <c r="J49" s="81">
        <v>10</v>
      </c>
      <c r="K49" s="73"/>
      <c r="L49" s="55">
        <f t="shared" si="13"/>
        <v>3.125</v>
      </c>
      <c r="M49" s="73"/>
      <c r="N49" s="73"/>
      <c r="O49" s="73">
        <v>12.5</v>
      </c>
      <c r="P49" s="55">
        <f t="shared" si="14"/>
        <v>3.3333333333333335</v>
      </c>
      <c r="Q49" s="73">
        <v>10</v>
      </c>
      <c r="R49" s="106"/>
      <c r="S49" s="55">
        <f t="shared" si="15"/>
        <v>12.5</v>
      </c>
      <c r="T49" s="73">
        <v>12.5</v>
      </c>
      <c r="U49" s="57">
        <f t="shared" si="16"/>
        <v>4.8125</v>
      </c>
      <c r="V49" s="58"/>
      <c r="X49" s="55">
        <f t="shared" si="17"/>
        <v>8.6037499999999998</v>
      </c>
      <c r="Y49" s="113">
        <v>4.75</v>
      </c>
      <c r="Z49" s="109">
        <v>10</v>
      </c>
      <c r="AA49" s="73">
        <v>10</v>
      </c>
      <c r="AB49" s="108">
        <v>9.6649999999999991</v>
      </c>
      <c r="AC49" s="55">
        <f t="shared" si="18"/>
        <v>11.9375</v>
      </c>
      <c r="AD49" s="73">
        <v>11</v>
      </c>
      <c r="AE49" s="73">
        <v>14.75</v>
      </c>
      <c r="AF49" s="73">
        <v>11</v>
      </c>
      <c r="AG49" s="55">
        <f t="shared" si="19"/>
        <v>11</v>
      </c>
      <c r="AH49" s="73">
        <v>8</v>
      </c>
      <c r="AI49" s="73">
        <v>12.5</v>
      </c>
      <c r="AJ49" s="55">
        <f t="shared" si="20"/>
        <v>10.5</v>
      </c>
      <c r="AK49" s="73">
        <v>10.5</v>
      </c>
      <c r="AL49" s="57">
        <f t="shared" si="21"/>
        <v>10.004999999999999</v>
      </c>
      <c r="AN49" s="59">
        <f t="shared" si="22"/>
        <v>7.4087499999999995</v>
      </c>
      <c r="AO49" s="60" t="str">
        <f t="shared" si="23"/>
        <v>Ajourné(e)</v>
      </c>
    </row>
    <row r="50" spans="1:41" ht="15.75">
      <c r="A50" s="18">
        <v>45</v>
      </c>
      <c r="B50" s="22" t="s">
        <v>225</v>
      </c>
      <c r="C50" s="23" t="s">
        <v>226</v>
      </c>
      <c r="D50" s="21" t="s">
        <v>227</v>
      </c>
      <c r="E50" s="31">
        <v>34505</v>
      </c>
      <c r="F50" s="32" t="s">
        <v>354</v>
      </c>
      <c r="G50" s="55">
        <f t="shared" si="12"/>
        <v>9.3125</v>
      </c>
      <c r="H50" s="74">
        <v>8.75</v>
      </c>
      <c r="I50" s="74">
        <v>10.25</v>
      </c>
      <c r="J50" s="74">
        <v>8</v>
      </c>
      <c r="K50" s="74">
        <v>10.25</v>
      </c>
      <c r="L50" s="55">
        <f t="shared" si="13"/>
        <v>11</v>
      </c>
      <c r="M50" s="61">
        <v>11.25</v>
      </c>
      <c r="N50" s="61">
        <v>10</v>
      </c>
      <c r="O50" s="61">
        <v>11.5</v>
      </c>
      <c r="P50" s="55">
        <f t="shared" si="14"/>
        <v>11.833333333333334</v>
      </c>
      <c r="Q50" s="61">
        <v>14.5</v>
      </c>
      <c r="R50" s="121">
        <v>10.5</v>
      </c>
      <c r="S50" s="55">
        <f t="shared" si="15"/>
        <v>12.75</v>
      </c>
      <c r="T50" s="56">
        <v>12.75</v>
      </c>
      <c r="U50" s="57">
        <f t="shared" si="16"/>
        <v>10.421875</v>
      </c>
      <c r="V50" s="58">
        <v>30</v>
      </c>
      <c r="W50" s="123"/>
      <c r="X50" s="55">
        <f t="shared" si="17"/>
        <v>2.6875</v>
      </c>
      <c r="Y50" s="61">
        <v>10.75</v>
      </c>
      <c r="Z50" s="61"/>
      <c r="AA50" s="61"/>
      <c r="AB50" s="61"/>
      <c r="AC50" s="55">
        <f t="shared" si="18"/>
        <v>6.125</v>
      </c>
      <c r="AD50" s="61"/>
      <c r="AE50" s="61">
        <v>12.5</v>
      </c>
      <c r="AF50" s="61">
        <v>12</v>
      </c>
      <c r="AG50" s="55">
        <f t="shared" si="19"/>
        <v>8</v>
      </c>
      <c r="AH50" s="61"/>
      <c r="AI50" s="61">
        <v>12</v>
      </c>
      <c r="AJ50" s="55">
        <f t="shared" si="20"/>
        <v>18</v>
      </c>
      <c r="AK50" s="56">
        <v>18</v>
      </c>
      <c r="AL50" s="57">
        <f t="shared" si="21"/>
        <v>5.5</v>
      </c>
      <c r="AM50" s="93"/>
      <c r="AN50" s="59">
        <f t="shared" si="22"/>
        <v>7.9609375</v>
      </c>
      <c r="AO50" s="60" t="str">
        <f t="shared" si="23"/>
        <v>Ajourné(e)</v>
      </c>
    </row>
    <row r="51" spans="1:41" ht="15.75">
      <c r="A51" s="18">
        <v>46</v>
      </c>
      <c r="B51" s="22" t="s">
        <v>228</v>
      </c>
      <c r="C51" s="23" t="s">
        <v>229</v>
      </c>
      <c r="D51" s="21" t="s">
        <v>230</v>
      </c>
      <c r="E51" s="31">
        <v>33952</v>
      </c>
      <c r="F51" s="32" t="s">
        <v>393</v>
      </c>
      <c r="G51" s="55">
        <f t="shared" si="12"/>
        <v>5.125</v>
      </c>
      <c r="H51" s="74"/>
      <c r="I51" s="74"/>
      <c r="J51" s="74">
        <v>10</v>
      </c>
      <c r="K51" s="74">
        <v>10.5</v>
      </c>
      <c r="L51" s="55">
        <f t="shared" si="13"/>
        <v>2.5625</v>
      </c>
      <c r="M51" s="61"/>
      <c r="N51" s="61"/>
      <c r="O51" s="61">
        <v>10.25</v>
      </c>
      <c r="P51" s="55">
        <f t="shared" si="14"/>
        <v>4.166666666666667</v>
      </c>
      <c r="Q51" s="61">
        <v>12.5</v>
      </c>
      <c r="R51" s="121"/>
      <c r="S51" s="55">
        <f t="shared" si="15"/>
        <v>10</v>
      </c>
      <c r="T51" s="56">
        <v>10</v>
      </c>
      <c r="U51" s="57">
        <f t="shared" si="16"/>
        <v>4.609375</v>
      </c>
      <c r="V51" s="58">
        <v>14</v>
      </c>
      <c r="W51" s="123"/>
      <c r="X51" s="55">
        <f t="shared" si="17"/>
        <v>5.25</v>
      </c>
      <c r="Y51" s="61">
        <v>10.25</v>
      </c>
      <c r="Z51" s="61">
        <v>10.75</v>
      </c>
      <c r="AA51" s="61"/>
      <c r="AB51" s="61"/>
      <c r="AC51" s="55">
        <f t="shared" si="18"/>
        <v>11.5</v>
      </c>
      <c r="AD51" s="61">
        <v>8.25</v>
      </c>
      <c r="AE51" s="61">
        <v>14</v>
      </c>
      <c r="AF51" s="61">
        <v>15.5</v>
      </c>
      <c r="AG51" s="55">
        <f t="shared" si="19"/>
        <v>0</v>
      </c>
      <c r="AH51" s="61"/>
      <c r="AI51" s="61"/>
      <c r="AJ51" s="55">
        <f t="shared" si="20"/>
        <v>15.5</v>
      </c>
      <c r="AK51" s="56">
        <v>15.5</v>
      </c>
      <c r="AL51" s="57">
        <f t="shared" si="21"/>
        <v>6.46875</v>
      </c>
      <c r="AM51" s="93"/>
      <c r="AN51" s="59">
        <f t="shared" si="22"/>
        <v>5.5390625</v>
      </c>
      <c r="AO51" s="60" t="str">
        <f t="shared" si="23"/>
        <v>Ajourné(e)</v>
      </c>
    </row>
    <row r="52" spans="1:41" ht="15.75">
      <c r="A52" s="18">
        <v>47</v>
      </c>
      <c r="B52" s="19" t="s">
        <v>231</v>
      </c>
      <c r="C52" s="20" t="s">
        <v>232</v>
      </c>
      <c r="D52" s="21" t="s">
        <v>83</v>
      </c>
      <c r="E52" s="128" t="s">
        <v>434</v>
      </c>
      <c r="F52" s="127" t="s">
        <v>354</v>
      </c>
      <c r="G52" s="55">
        <f t="shared" si="12"/>
        <v>5.4574999999999996</v>
      </c>
      <c r="H52" s="81"/>
      <c r="I52" s="81">
        <v>11.33</v>
      </c>
      <c r="J52" s="81"/>
      <c r="K52" s="73">
        <v>10.5</v>
      </c>
      <c r="L52" s="55">
        <f t="shared" si="13"/>
        <v>7.1675000000000004</v>
      </c>
      <c r="M52" s="73"/>
      <c r="N52" s="73">
        <v>15.17</v>
      </c>
      <c r="O52" s="73">
        <v>13.5</v>
      </c>
      <c r="P52" s="55">
        <f t="shared" si="14"/>
        <v>7.2783333333333333</v>
      </c>
      <c r="Q52" s="73"/>
      <c r="R52" s="106">
        <v>10.9175</v>
      </c>
      <c r="S52" s="55">
        <f t="shared" si="15"/>
        <v>12</v>
      </c>
      <c r="T52" s="73">
        <v>12</v>
      </c>
      <c r="U52" s="57">
        <f t="shared" si="16"/>
        <v>6.6353124999999995</v>
      </c>
      <c r="V52" s="58"/>
      <c r="X52" s="55">
        <f t="shared" si="17"/>
        <v>9.1449999999999996</v>
      </c>
      <c r="Y52" s="113">
        <v>7</v>
      </c>
      <c r="Z52" s="109">
        <v>10</v>
      </c>
      <c r="AA52" s="73">
        <v>9.5</v>
      </c>
      <c r="AB52" s="108">
        <v>10.08</v>
      </c>
      <c r="AC52" s="55">
        <f t="shared" si="18"/>
        <v>10.414999999999999</v>
      </c>
      <c r="AD52" s="73">
        <v>10</v>
      </c>
      <c r="AE52" s="73">
        <v>11</v>
      </c>
      <c r="AF52" s="73">
        <v>10.66</v>
      </c>
      <c r="AG52" s="55">
        <f t="shared" si="19"/>
        <v>11</v>
      </c>
      <c r="AH52" s="73">
        <v>10</v>
      </c>
      <c r="AI52" s="73">
        <v>11.5</v>
      </c>
      <c r="AJ52" s="55">
        <f t="shared" si="20"/>
        <v>12.25</v>
      </c>
      <c r="AK52" s="73">
        <v>12.25</v>
      </c>
      <c r="AL52" s="57">
        <f t="shared" si="21"/>
        <v>10.004375</v>
      </c>
      <c r="AN52" s="59">
        <f t="shared" si="22"/>
        <v>8.3198437500000004</v>
      </c>
      <c r="AO52" s="60" t="str">
        <f t="shared" si="23"/>
        <v>Ajourné(e)</v>
      </c>
    </row>
    <row r="53" spans="1:41" ht="15.75">
      <c r="A53" s="18">
        <v>48</v>
      </c>
      <c r="B53" s="22" t="s">
        <v>238</v>
      </c>
      <c r="C53" s="23" t="s">
        <v>239</v>
      </c>
      <c r="D53" s="27" t="s">
        <v>240</v>
      </c>
      <c r="E53" s="31">
        <v>34264</v>
      </c>
      <c r="F53" s="32" t="s">
        <v>389</v>
      </c>
      <c r="G53" s="55">
        <f t="shared" si="12"/>
        <v>9.8450000000000006</v>
      </c>
      <c r="H53" s="74">
        <v>10.5</v>
      </c>
      <c r="I53" s="74">
        <v>10</v>
      </c>
      <c r="J53" s="74">
        <v>10.75</v>
      </c>
      <c r="K53" s="74">
        <v>8.1300000000000008</v>
      </c>
      <c r="L53" s="55">
        <f t="shared" si="13"/>
        <v>10.875</v>
      </c>
      <c r="M53" s="61">
        <v>9.75</v>
      </c>
      <c r="N53" s="61">
        <v>11</v>
      </c>
      <c r="O53" s="61">
        <v>13</v>
      </c>
      <c r="P53" s="55">
        <f t="shared" si="14"/>
        <v>11.166666666666666</v>
      </c>
      <c r="Q53" s="61">
        <v>11.5</v>
      </c>
      <c r="R53" s="121">
        <v>11</v>
      </c>
      <c r="S53" s="55">
        <f t="shared" si="15"/>
        <v>11.75</v>
      </c>
      <c r="T53" s="56">
        <v>11.75</v>
      </c>
      <c r="U53" s="57">
        <f t="shared" si="16"/>
        <v>10.469374999999999</v>
      </c>
      <c r="V53" s="58">
        <v>30</v>
      </c>
      <c r="W53" s="123"/>
      <c r="X53" s="55">
        <f t="shared" si="17"/>
        <v>5.5625</v>
      </c>
      <c r="Y53" s="61">
        <v>12.25</v>
      </c>
      <c r="Z53" s="61">
        <v>10</v>
      </c>
      <c r="AA53" s="61"/>
      <c r="AB53" s="61"/>
      <c r="AC53" s="55">
        <f t="shared" si="18"/>
        <v>11</v>
      </c>
      <c r="AD53" s="61">
        <v>7.25</v>
      </c>
      <c r="AE53" s="61">
        <v>13.5</v>
      </c>
      <c r="AF53" s="61">
        <v>16</v>
      </c>
      <c r="AG53" s="55">
        <f t="shared" si="19"/>
        <v>6.833333333333333</v>
      </c>
      <c r="AH53" s="61"/>
      <c r="AI53" s="61">
        <v>10.25</v>
      </c>
      <c r="AJ53" s="55">
        <f t="shared" si="20"/>
        <v>13</v>
      </c>
      <c r="AK53" s="56">
        <v>13</v>
      </c>
      <c r="AL53" s="57">
        <f t="shared" si="21"/>
        <v>7.625</v>
      </c>
      <c r="AM53" s="93"/>
      <c r="AN53" s="59">
        <f t="shared" si="22"/>
        <v>9.0471874999999997</v>
      </c>
      <c r="AO53" s="60" t="str">
        <f t="shared" si="23"/>
        <v>Ajourné(e)</v>
      </c>
    </row>
    <row r="54" spans="1:41" ht="15.75">
      <c r="A54" s="18">
        <v>49</v>
      </c>
      <c r="B54" s="22" t="s">
        <v>243</v>
      </c>
      <c r="C54" s="23" t="s">
        <v>244</v>
      </c>
      <c r="D54" s="27" t="s">
        <v>245</v>
      </c>
      <c r="E54" s="31">
        <v>34729</v>
      </c>
      <c r="F54" s="32" t="s">
        <v>419</v>
      </c>
      <c r="G54" s="55">
        <f t="shared" si="12"/>
        <v>8.875</v>
      </c>
      <c r="H54" s="74">
        <v>8</v>
      </c>
      <c r="I54" s="74">
        <v>13.5</v>
      </c>
      <c r="J54" s="74">
        <v>3</v>
      </c>
      <c r="K54" s="74">
        <v>11</v>
      </c>
      <c r="L54" s="55">
        <f t="shared" si="13"/>
        <v>13</v>
      </c>
      <c r="M54" s="61">
        <v>11.75</v>
      </c>
      <c r="N54" s="61">
        <v>15.5</v>
      </c>
      <c r="O54" s="61">
        <v>13</v>
      </c>
      <c r="P54" s="55">
        <f t="shared" si="14"/>
        <v>8</v>
      </c>
      <c r="Q54" s="61">
        <v>5</v>
      </c>
      <c r="R54" s="121">
        <v>9.5</v>
      </c>
      <c r="S54" s="55">
        <f t="shared" si="15"/>
        <v>13.75</v>
      </c>
      <c r="T54" s="56">
        <v>13.75</v>
      </c>
      <c r="U54" s="57">
        <f t="shared" si="16"/>
        <v>10.046875</v>
      </c>
      <c r="V54" s="58">
        <v>30</v>
      </c>
      <c r="W54" s="123"/>
      <c r="X54" s="55">
        <f t="shared" si="17"/>
        <v>5.25</v>
      </c>
      <c r="Y54" s="61">
        <v>11</v>
      </c>
      <c r="Z54" s="61">
        <v>10</v>
      </c>
      <c r="AA54" s="61"/>
      <c r="AB54" s="61"/>
      <c r="AC54" s="55">
        <f t="shared" si="18"/>
        <v>10.625</v>
      </c>
      <c r="AD54" s="61">
        <v>9.5</v>
      </c>
      <c r="AE54" s="61">
        <v>13.5</v>
      </c>
      <c r="AF54" s="61">
        <v>10</v>
      </c>
      <c r="AG54" s="55">
        <f t="shared" si="19"/>
        <v>10.333333333333334</v>
      </c>
      <c r="AH54" s="61">
        <v>6</v>
      </c>
      <c r="AI54" s="61">
        <v>12.5</v>
      </c>
      <c r="AJ54" s="55">
        <f t="shared" si="20"/>
        <v>13.75</v>
      </c>
      <c r="AK54" s="56">
        <v>13.75</v>
      </c>
      <c r="AL54" s="57">
        <f t="shared" si="21"/>
        <v>8.078125</v>
      </c>
      <c r="AM54" s="93"/>
      <c r="AN54" s="59">
        <f t="shared" si="22"/>
        <v>9.0625</v>
      </c>
      <c r="AO54" s="60" t="str">
        <f t="shared" si="23"/>
        <v>Ajourné(e)</v>
      </c>
    </row>
    <row r="55" spans="1:41" ht="15.75">
      <c r="A55" s="18">
        <v>50</v>
      </c>
      <c r="B55" s="19" t="s">
        <v>249</v>
      </c>
      <c r="C55" s="20" t="s">
        <v>250</v>
      </c>
      <c r="D55" s="27" t="s">
        <v>154</v>
      </c>
      <c r="E55" s="128" t="s">
        <v>441</v>
      </c>
      <c r="F55" s="127" t="s">
        <v>393</v>
      </c>
      <c r="G55" s="55">
        <f t="shared" si="12"/>
        <v>9.5</v>
      </c>
      <c r="H55" s="81">
        <v>7</v>
      </c>
      <c r="I55" s="81">
        <v>9.33</v>
      </c>
      <c r="J55" s="81">
        <v>9.67</v>
      </c>
      <c r="K55" s="73">
        <v>12</v>
      </c>
      <c r="L55" s="55">
        <f t="shared" si="13"/>
        <v>11.205</v>
      </c>
      <c r="M55" s="73">
        <v>11.66</v>
      </c>
      <c r="N55" s="73">
        <v>10</v>
      </c>
      <c r="O55" s="73">
        <v>11.5</v>
      </c>
      <c r="P55" s="55">
        <f t="shared" si="14"/>
        <v>9.0833333333333339</v>
      </c>
      <c r="Q55" s="73">
        <v>7</v>
      </c>
      <c r="R55" s="106">
        <v>10.125</v>
      </c>
      <c r="S55" s="55">
        <f t="shared" si="15"/>
        <v>15.5</v>
      </c>
      <c r="T55" s="73">
        <v>15.5</v>
      </c>
      <c r="U55" s="57">
        <f t="shared" si="16"/>
        <v>10.223125</v>
      </c>
      <c r="V55" s="58"/>
      <c r="X55" s="55">
        <f t="shared" si="17"/>
        <v>3.75</v>
      </c>
      <c r="Y55" s="113"/>
      <c r="Z55" s="109">
        <v>15</v>
      </c>
      <c r="AA55" s="73"/>
      <c r="AB55" s="108"/>
      <c r="AC55" s="55">
        <f t="shared" si="18"/>
        <v>0</v>
      </c>
      <c r="AD55" s="73"/>
      <c r="AE55" s="73"/>
      <c r="AF55" s="73"/>
      <c r="AG55" s="55">
        <f t="shared" si="19"/>
        <v>11.5</v>
      </c>
      <c r="AH55" s="73">
        <v>10.5</v>
      </c>
      <c r="AI55" s="73">
        <v>12</v>
      </c>
      <c r="AJ55" s="55">
        <f t="shared" si="20"/>
        <v>10</v>
      </c>
      <c r="AK55" s="73">
        <v>10</v>
      </c>
      <c r="AL55" s="57">
        <f t="shared" si="21"/>
        <v>4.65625</v>
      </c>
      <c r="AN55" s="59">
        <f t="shared" si="22"/>
        <v>7.4396874999999998</v>
      </c>
      <c r="AO55" s="60" t="str">
        <f t="shared" si="23"/>
        <v>Ajourné(e)</v>
      </c>
    </row>
    <row r="56" spans="1:41" ht="15.75">
      <c r="A56" s="18">
        <v>51</v>
      </c>
      <c r="B56" s="22" t="s">
        <v>254</v>
      </c>
      <c r="C56" s="23" t="s">
        <v>255</v>
      </c>
      <c r="D56" s="27" t="s">
        <v>42</v>
      </c>
      <c r="E56" s="31">
        <v>34114</v>
      </c>
      <c r="F56" s="32" t="s">
        <v>393</v>
      </c>
      <c r="G56" s="55">
        <f t="shared" si="12"/>
        <v>3.7149999999999999</v>
      </c>
      <c r="H56" s="74"/>
      <c r="I56" s="74">
        <v>14.86</v>
      </c>
      <c r="J56" s="74"/>
      <c r="K56" s="74"/>
      <c r="L56" s="55">
        <f t="shared" si="13"/>
        <v>7.625</v>
      </c>
      <c r="M56" s="61">
        <v>10</v>
      </c>
      <c r="N56" s="61">
        <v>10.5</v>
      </c>
      <c r="O56" s="61"/>
      <c r="P56" s="55">
        <f t="shared" si="14"/>
        <v>3.3333333333333335</v>
      </c>
      <c r="Q56" s="61">
        <v>10</v>
      </c>
      <c r="R56" s="121"/>
      <c r="S56" s="55">
        <f t="shared" si="15"/>
        <v>10</v>
      </c>
      <c r="T56" s="56">
        <v>10</v>
      </c>
      <c r="U56" s="57">
        <f t="shared" si="16"/>
        <v>5.0137499999999999</v>
      </c>
      <c r="V56" s="58">
        <v>10</v>
      </c>
      <c r="W56" s="123"/>
      <c r="X56" s="55">
        <f t="shared" si="17"/>
        <v>9.7825000000000006</v>
      </c>
      <c r="Y56" s="61">
        <v>10.25</v>
      </c>
      <c r="Z56" s="61">
        <v>12.13</v>
      </c>
      <c r="AA56" s="61">
        <v>8.25</v>
      </c>
      <c r="AB56" s="61">
        <v>8.5</v>
      </c>
      <c r="AC56" s="55">
        <f t="shared" si="18"/>
        <v>9.875</v>
      </c>
      <c r="AD56" s="61">
        <v>8</v>
      </c>
      <c r="AE56" s="61">
        <v>12.5</v>
      </c>
      <c r="AF56" s="61">
        <v>11</v>
      </c>
      <c r="AG56" s="55">
        <f t="shared" si="19"/>
        <v>11.5</v>
      </c>
      <c r="AH56" s="61">
        <v>12</v>
      </c>
      <c r="AI56" s="61">
        <v>11.25</v>
      </c>
      <c r="AJ56" s="55">
        <f t="shared" si="20"/>
        <v>14.5</v>
      </c>
      <c r="AK56" s="56">
        <v>14.5</v>
      </c>
      <c r="AL56" s="57">
        <f t="shared" si="21"/>
        <v>10.422499999999999</v>
      </c>
      <c r="AM56" s="93"/>
      <c r="AN56" s="59">
        <f t="shared" si="22"/>
        <v>7.7181249999999997</v>
      </c>
      <c r="AO56" s="60" t="str">
        <f t="shared" si="23"/>
        <v>Ajourné(e)</v>
      </c>
    </row>
    <row r="57" spans="1:41" ht="15.75">
      <c r="A57" s="18">
        <v>52</v>
      </c>
      <c r="B57" s="22" t="s">
        <v>256</v>
      </c>
      <c r="C57" s="23" t="s">
        <v>257</v>
      </c>
      <c r="D57" s="27" t="s">
        <v>258</v>
      </c>
      <c r="E57" s="31">
        <v>33255</v>
      </c>
      <c r="F57" s="32" t="s">
        <v>456</v>
      </c>
      <c r="G57" s="55">
        <f t="shared" si="12"/>
        <v>8.1875</v>
      </c>
      <c r="H57" s="74">
        <v>10.75</v>
      </c>
      <c r="I57" s="74">
        <v>10</v>
      </c>
      <c r="J57" s="74">
        <v>12</v>
      </c>
      <c r="K57" s="74"/>
      <c r="L57" s="55">
        <f t="shared" si="13"/>
        <v>6.5</v>
      </c>
      <c r="M57" s="61"/>
      <c r="N57" s="61">
        <v>14</v>
      </c>
      <c r="O57" s="61">
        <v>12</v>
      </c>
      <c r="P57" s="55">
        <f t="shared" si="14"/>
        <v>7</v>
      </c>
      <c r="Q57" s="61"/>
      <c r="R57" s="121">
        <v>10.5</v>
      </c>
      <c r="S57" s="55">
        <f t="shared" si="15"/>
        <v>12</v>
      </c>
      <c r="T57" s="61">
        <v>12</v>
      </c>
      <c r="U57" s="57">
        <f t="shared" si="16"/>
        <v>7.78125</v>
      </c>
      <c r="V57" s="58">
        <v>15</v>
      </c>
      <c r="W57" s="123"/>
      <c r="X57" s="55">
        <f t="shared" si="17"/>
        <v>7.9375</v>
      </c>
      <c r="Y57" s="61">
        <v>10.75</v>
      </c>
      <c r="Z57" s="61">
        <v>11</v>
      </c>
      <c r="AA57" s="61">
        <v>10</v>
      </c>
      <c r="AB57" s="61"/>
      <c r="AC57" s="55">
        <f t="shared" si="18"/>
        <v>10.375</v>
      </c>
      <c r="AD57" s="61">
        <v>10</v>
      </c>
      <c r="AE57" s="61">
        <v>11.5</v>
      </c>
      <c r="AF57" s="61">
        <v>10</v>
      </c>
      <c r="AG57" s="55">
        <f t="shared" si="19"/>
        <v>7</v>
      </c>
      <c r="AH57" s="61"/>
      <c r="AI57" s="61">
        <v>10.5</v>
      </c>
      <c r="AJ57" s="55">
        <f t="shared" si="20"/>
        <v>13</v>
      </c>
      <c r="AK57" s="56">
        <v>13</v>
      </c>
      <c r="AL57" s="57">
        <f t="shared" si="21"/>
        <v>8.6875</v>
      </c>
      <c r="AM57" s="93"/>
      <c r="AN57" s="59">
        <f t="shared" si="22"/>
        <v>8.234375</v>
      </c>
      <c r="AO57" s="60" t="str">
        <f t="shared" si="23"/>
        <v>Ajourné(e)</v>
      </c>
    </row>
    <row r="58" spans="1:41" ht="15.75">
      <c r="A58" s="18">
        <v>53</v>
      </c>
      <c r="B58" s="22" t="s">
        <v>259</v>
      </c>
      <c r="C58" s="23" t="s">
        <v>260</v>
      </c>
      <c r="D58" s="27" t="s">
        <v>261</v>
      </c>
      <c r="E58" s="31">
        <v>34669</v>
      </c>
      <c r="F58" s="32" t="s">
        <v>352</v>
      </c>
      <c r="G58" s="55">
        <f t="shared" si="12"/>
        <v>5.0950000000000006</v>
      </c>
      <c r="H58" s="74"/>
      <c r="I58" s="74"/>
      <c r="J58" s="74">
        <v>10</v>
      </c>
      <c r="K58" s="74">
        <v>10.38</v>
      </c>
      <c r="L58" s="55">
        <f t="shared" si="13"/>
        <v>10.875</v>
      </c>
      <c r="M58" s="61">
        <v>9.25</v>
      </c>
      <c r="N58" s="61">
        <v>15</v>
      </c>
      <c r="O58" s="61">
        <v>10</v>
      </c>
      <c r="P58" s="55">
        <f t="shared" si="14"/>
        <v>0</v>
      </c>
      <c r="Q58" s="61"/>
      <c r="R58" s="121"/>
      <c r="S58" s="55">
        <f t="shared" si="15"/>
        <v>11.5</v>
      </c>
      <c r="T58" s="56">
        <v>11.5</v>
      </c>
      <c r="U58" s="57">
        <f t="shared" si="16"/>
        <v>5.9850000000000003</v>
      </c>
      <c r="V58" s="58">
        <v>16</v>
      </c>
      <c r="W58" s="123"/>
      <c r="X58" s="55">
        <f t="shared" si="17"/>
        <v>2.5</v>
      </c>
      <c r="Y58" s="61"/>
      <c r="Z58" s="61">
        <v>10</v>
      </c>
      <c r="AA58" s="61"/>
      <c r="AB58" s="61"/>
      <c r="AC58" s="55">
        <f t="shared" si="18"/>
        <v>10.875</v>
      </c>
      <c r="AD58" s="61">
        <v>10.25</v>
      </c>
      <c r="AE58" s="61">
        <v>14</v>
      </c>
      <c r="AF58" s="61">
        <v>9</v>
      </c>
      <c r="AG58" s="55">
        <f t="shared" si="19"/>
        <v>10.666666666666666</v>
      </c>
      <c r="AH58" s="61">
        <v>5.5</v>
      </c>
      <c r="AI58" s="61">
        <v>13.25</v>
      </c>
      <c r="AJ58" s="55">
        <f t="shared" si="20"/>
        <v>16</v>
      </c>
      <c r="AK58" s="56">
        <v>16</v>
      </c>
      <c r="AL58" s="57">
        <f t="shared" si="21"/>
        <v>6.96875</v>
      </c>
      <c r="AM58" s="93"/>
      <c r="AN58" s="59">
        <f t="shared" si="22"/>
        <v>6.4768749999999997</v>
      </c>
      <c r="AO58" s="60" t="str">
        <f t="shared" si="23"/>
        <v>Ajourné(e)</v>
      </c>
    </row>
    <row r="59" spans="1:41" ht="15.75">
      <c r="A59" s="18">
        <v>54</v>
      </c>
      <c r="B59" s="19" t="s">
        <v>262</v>
      </c>
      <c r="C59" s="20" t="s">
        <v>263</v>
      </c>
      <c r="D59" s="27" t="s">
        <v>264</v>
      </c>
      <c r="E59" s="128" t="s">
        <v>443</v>
      </c>
      <c r="F59" s="127" t="s">
        <v>444</v>
      </c>
      <c r="G59" s="55">
        <f t="shared" si="12"/>
        <v>2.8325</v>
      </c>
      <c r="H59" s="81"/>
      <c r="I59" s="81">
        <v>11.33</v>
      </c>
      <c r="J59" s="81"/>
      <c r="K59" s="73"/>
      <c r="L59" s="55">
        <f t="shared" si="13"/>
        <v>0</v>
      </c>
      <c r="M59" s="73"/>
      <c r="N59" s="73"/>
      <c r="O59" s="73"/>
      <c r="P59" s="55">
        <f t="shared" si="14"/>
        <v>0</v>
      </c>
      <c r="Q59" s="73"/>
      <c r="R59" s="106"/>
      <c r="S59" s="55">
        <f t="shared" si="15"/>
        <v>12.25</v>
      </c>
      <c r="T59" s="73">
        <v>12.25</v>
      </c>
      <c r="U59" s="57">
        <f t="shared" si="16"/>
        <v>2.1818749999999998</v>
      </c>
      <c r="V59" s="58"/>
      <c r="X59" s="55">
        <f t="shared" si="17"/>
        <v>9.9162499999999998</v>
      </c>
      <c r="Y59" s="113">
        <v>9.5</v>
      </c>
      <c r="Z59" s="109">
        <v>13</v>
      </c>
      <c r="AA59" s="73">
        <v>9</v>
      </c>
      <c r="AB59" s="108">
        <v>8.1649999999999991</v>
      </c>
      <c r="AC59" s="55">
        <f t="shared" si="18"/>
        <v>10.9575</v>
      </c>
      <c r="AD59" s="73">
        <v>11</v>
      </c>
      <c r="AE59" s="73">
        <v>10.83</v>
      </c>
      <c r="AF59" s="73">
        <v>11</v>
      </c>
      <c r="AG59" s="55">
        <f t="shared" si="19"/>
        <v>13.333333333333334</v>
      </c>
      <c r="AH59" s="73">
        <v>9</v>
      </c>
      <c r="AI59" s="73">
        <v>15.5</v>
      </c>
      <c r="AJ59" s="55">
        <f t="shared" si="20"/>
        <v>11.75</v>
      </c>
      <c r="AK59" s="73">
        <v>11.75</v>
      </c>
      <c r="AL59" s="57">
        <f t="shared" si="21"/>
        <v>10.931875</v>
      </c>
      <c r="AN59" s="59">
        <f t="shared" si="22"/>
        <v>6.5568749999999998</v>
      </c>
      <c r="AO59" s="60" t="str">
        <f t="shared" si="23"/>
        <v>Ajourné(e)</v>
      </c>
    </row>
    <row r="60" spans="1:41" ht="15.75">
      <c r="A60" s="18">
        <v>55</v>
      </c>
      <c r="B60" s="19" t="s">
        <v>265</v>
      </c>
      <c r="C60" s="20" t="s">
        <v>266</v>
      </c>
      <c r="D60" s="27" t="s">
        <v>267</v>
      </c>
      <c r="E60" s="128" t="s">
        <v>445</v>
      </c>
      <c r="F60" s="127" t="s">
        <v>446</v>
      </c>
      <c r="G60" s="55">
        <f t="shared" si="12"/>
        <v>5.3324999999999996</v>
      </c>
      <c r="H60" s="81">
        <v>11</v>
      </c>
      <c r="I60" s="81"/>
      <c r="J60" s="81">
        <v>10.33</v>
      </c>
      <c r="K60" s="73"/>
      <c r="L60" s="55">
        <f t="shared" si="13"/>
        <v>8</v>
      </c>
      <c r="M60" s="73">
        <v>10</v>
      </c>
      <c r="N60" s="73"/>
      <c r="O60" s="73">
        <v>12</v>
      </c>
      <c r="P60" s="55">
        <f t="shared" si="14"/>
        <v>11.583333333333334</v>
      </c>
      <c r="Q60" s="73">
        <v>13.75</v>
      </c>
      <c r="R60" s="106">
        <v>10.5</v>
      </c>
      <c r="S60" s="55">
        <f t="shared" si="15"/>
        <v>12</v>
      </c>
      <c r="T60" s="73">
        <v>12</v>
      </c>
      <c r="U60" s="57">
        <f t="shared" si="16"/>
        <v>7.5881249999999998</v>
      </c>
      <c r="V60" s="58"/>
      <c r="X60" s="55">
        <f t="shared" si="17"/>
        <v>11.52</v>
      </c>
      <c r="Y60" s="113">
        <v>11</v>
      </c>
      <c r="Z60" s="109">
        <v>10</v>
      </c>
      <c r="AA60" s="73">
        <v>13.75</v>
      </c>
      <c r="AB60" s="108">
        <v>11.33</v>
      </c>
      <c r="AC60" s="55">
        <f t="shared" si="18"/>
        <v>10.5</v>
      </c>
      <c r="AD60" s="73">
        <v>10</v>
      </c>
      <c r="AE60" s="73">
        <v>12</v>
      </c>
      <c r="AF60" s="73">
        <v>10</v>
      </c>
      <c r="AG60" s="55">
        <f t="shared" si="19"/>
        <v>10.166666666666666</v>
      </c>
      <c r="AH60" s="73">
        <v>10</v>
      </c>
      <c r="AI60" s="73">
        <v>10.25</v>
      </c>
      <c r="AJ60" s="55">
        <f t="shared" si="20"/>
        <v>10.25</v>
      </c>
      <c r="AK60" s="73">
        <v>10.25</v>
      </c>
      <c r="AL60" s="57">
        <f t="shared" si="21"/>
        <v>10.931875</v>
      </c>
      <c r="AN60" s="59">
        <f t="shared" si="22"/>
        <v>9.26</v>
      </c>
      <c r="AO60" s="60" t="str">
        <f t="shared" si="23"/>
        <v>Ajourné(e)</v>
      </c>
    </row>
    <row r="61" spans="1:41" ht="15.75">
      <c r="A61" s="18">
        <v>56</v>
      </c>
      <c r="B61" s="19" t="s">
        <v>268</v>
      </c>
      <c r="C61" s="20" t="s">
        <v>269</v>
      </c>
      <c r="D61" s="27" t="s">
        <v>270</v>
      </c>
      <c r="E61" s="128" t="s">
        <v>447</v>
      </c>
      <c r="F61" s="127" t="s">
        <v>448</v>
      </c>
      <c r="G61" s="55">
        <f t="shared" si="12"/>
        <v>10.664999999999999</v>
      </c>
      <c r="H61" s="81">
        <v>10</v>
      </c>
      <c r="I61" s="81">
        <v>10.66</v>
      </c>
      <c r="J61" s="81">
        <v>10</v>
      </c>
      <c r="K61" s="73">
        <v>12</v>
      </c>
      <c r="L61" s="55">
        <f t="shared" si="13"/>
        <v>0</v>
      </c>
      <c r="M61" s="73"/>
      <c r="N61" s="73"/>
      <c r="O61" s="73"/>
      <c r="P61" s="55">
        <f t="shared" si="14"/>
        <v>3.3333333333333335</v>
      </c>
      <c r="Q61" s="73">
        <v>10</v>
      </c>
      <c r="R61" s="106"/>
      <c r="S61" s="55">
        <f t="shared" si="15"/>
        <v>11</v>
      </c>
      <c r="T61" s="73">
        <v>11</v>
      </c>
      <c r="U61" s="57">
        <f t="shared" si="16"/>
        <v>6.6449999999999996</v>
      </c>
      <c r="V61" s="58"/>
      <c r="X61" s="55">
        <f t="shared" si="17"/>
        <v>8.5399999999999991</v>
      </c>
      <c r="Y61" s="113">
        <v>4.66</v>
      </c>
      <c r="Z61" s="109">
        <v>8</v>
      </c>
      <c r="AA61" s="73">
        <v>10</v>
      </c>
      <c r="AB61" s="108">
        <v>11.5</v>
      </c>
      <c r="AC61" s="55">
        <f t="shared" si="18"/>
        <v>10.997499999999999</v>
      </c>
      <c r="AD61" s="73">
        <v>11.33</v>
      </c>
      <c r="AE61" s="73">
        <v>10</v>
      </c>
      <c r="AF61" s="73">
        <v>11.33</v>
      </c>
      <c r="AG61" s="55">
        <f t="shared" si="19"/>
        <v>12.666666666666666</v>
      </c>
      <c r="AH61" s="73">
        <v>8</v>
      </c>
      <c r="AI61" s="73">
        <v>15</v>
      </c>
      <c r="AJ61" s="55">
        <f t="shared" si="20"/>
        <v>10</v>
      </c>
      <c r="AK61" s="73">
        <v>10</v>
      </c>
      <c r="AL61" s="57">
        <f t="shared" si="21"/>
        <v>10.019375</v>
      </c>
      <c r="AN61" s="59">
        <f t="shared" si="22"/>
        <v>8.3321874999999999</v>
      </c>
      <c r="AO61" s="60" t="str">
        <f t="shared" si="23"/>
        <v>Ajourné(e)</v>
      </c>
    </row>
    <row r="62" spans="1:41" ht="15.75">
      <c r="A62" s="18">
        <v>57</v>
      </c>
      <c r="B62" s="119" t="s">
        <v>271</v>
      </c>
      <c r="C62" s="23" t="s">
        <v>272</v>
      </c>
      <c r="D62" s="27" t="s">
        <v>273</v>
      </c>
      <c r="E62" s="129">
        <v>33323</v>
      </c>
      <c r="F62" s="88" t="s">
        <v>419</v>
      </c>
      <c r="G62" s="55">
        <f t="shared" si="12"/>
        <v>2.665</v>
      </c>
      <c r="H62" s="74"/>
      <c r="I62" s="74"/>
      <c r="J62" s="74"/>
      <c r="K62" s="74">
        <v>10.66</v>
      </c>
      <c r="L62" s="55">
        <f t="shared" si="13"/>
        <v>10.6675</v>
      </c>
      <c r="M62" s="61">
        <v>8.5</v>
      </c>
      <c r="N62" s="61">
        <v>13.67</v>
      </c>
      <c r="O62" s="61">
        <v>12</v>
      </c>
      <c r="P62" s="55">
        <f t="shared" si="14"/>
        <v>10.166666666666666</v>
      </c>
      <c r="Q62" s="61">
        <v>6.5</v>
      </c>
      <c r="R62" s="121">
        <v>12</v>
      </c>
      <c r="S62" s="55">
        <f t="shared" si="15"/>
        <v>12.5</v>
      </c>
      <c r="T62" s="56">
        <v>12.5</v>
      </c>
      <c r="U62" s="57">
        <f t="shared" si="16"/>
        <v>6.6868750000000006</v>
      </c>
      <c r="V62" s="58">
        <v>11</v>
      </c>
      <c r="W62" s="123"/>
      <c r="X62" s="55">
        <f t="shared" si="17"/>
        <v>7.6875</v>
      </c>
      <c r="Y62" s="61">
        <v>10.25</v>
      </c>
      <c r="Z62" s="61"/>
      <c r="AA62" s="61">
        <v>10.5</v>
      </c>
      <c r="AB62" s="61">
        <v>10</v>
      </c>
      <c r="AC62" s="55">
        <f t="shared" si="18"/>
        <v>8</v>
      </c>
      <c r="AD62" s="61">
        <v>10</v>
      </c>
      <c r="AE62" s="61">
        <v>12</v>
      </c>
      <c r="AF62" s="61"/>
      <c r="AG62" s="55">
        <f t="shared" si="19"/>
        <v>7.333333333333333</v>
      </c>
      <c r="AH62" s="61"/>
      <c r="AI62" s="61">
        <v>11</v>
      </c>
      <c r="AJ62" s="55">
        <f t="shared" si="20"/>
        <v>14</v>
      </c>
      <c r="AK62" s="56">
        <v>14</v>
      </c>
      <c r="AL62" s="57">
        <f t="shared" si="21"/>
        <v>8.09375</v>
      </c>
      <c r="AM62" s="93"/>
      <c r="AN62" s="59">
        <f t="shared" si="22"/>
        <v>7.3903125000000003</v>
      </c>
      <c r="AO62" s="60" t="str">
        <f t="shared" si="23"/>
        <v>Ajourné(e)</v>
      </c>
    </row>
    <row r="63" spans="1:41" ht="15.75">
      <c r="A63" s="18">
        <v>58</v>
      </c>
      <c r="B63" s="19" t="s">
        <v>274</v>
      </c>
      <c r="C63" s="20" t="s">
        <v>275</v>
      </c>
      <c r="D63" s="27" t="s">
        <v>276</v>
      </c>
      <c r="E63" s="128" t="s">
        <v>449</v>
      </c>
      <c r="F63" s="127" t="s">
        <v>366</v>
      </c>
      <c r="G63" s="55">
        <f t="shared" si="12"/>
        <v>5.5824999999999996</v>
      </c>
      <c r="H63" s="81">
        <v>11</v>
      </c>
      <c r="I63" s="81">
        <v>11.33</v>
      </c>
      <c r="J63" s="81"/>
      <c r="K63" s="73"/>
      <c r="L63" s="55">
        <f t="shared" si="13"/>
        <v>5</v>
      </c>
      <c r="M63" s="73"/>
      <c r="N63" s="73">
        <v>10</v>
      </c>
      <c r="O63" s="73">
        <v>10</v>
      </c>
      <c r="P63" s="55">
        <f t="shared" si="14"/>
        <v>3.5</v>
      </c>
      <c r="Q63" s="73">
        <v>10.5</v>
      </c>
      <c r="R63" s="108"/>
      <c r="S63" s="55">
        <f t="shared" si="15"/>
        <v>10.5</v>
      </c>
      <c r="T63" s="73">
        <v>10.5</v>
      </c>
      <c r="U63" s="57">
        <f t="shared" si="16"/>
        <v>5.3537499999999998</v>
      </c>
      <c r="V63" s="58"/>
      <c r="X63" s="55">
        <f t="shared" si="17"/>
        <v>11.29</v>
      </c>
      <c r="Y63" s="113">
        <v>10.66</v>
      </c>
      <c r="Z63" s="109">
        <v>12</v>
      </c>
      <c r="AA63" s="73">
        <v>10.5</v>
      </c>
      <c r="AB63" s="108">
        <v>12</v>
      </c>
      <c r="AC63" s="55">
        <f t="shared" si="18"/>
        <v>10.620000000000001</v>
      </c>
      <c r="AD63" s="73">
        <v>10.66</v>
      </c>
      <c r="AE63" s="73">
        <v>10.5</v>
      </c>
      <c r="AF63" s="73">
        <v>10.66</v>
      </c>
      <c r="AG63" s="55">
        <f t="shared" si="19"/>
        <v>9.3333333333333339</v>
      </c>
      <c r="AH63" s="73">
        <v>8</v>
      </c>
      <c r="AI63" s="73">
        <v>10</v>
      </c>
      <c r="AJ63" s="55">
        <f t="shared" si="20"/>
        <v>10</v>
      </c>
      <c r="AK63" s="73">
        <v>10</v>
      </c>
      <c r="AL63" s="57">
        <f t="shared" si="21"/>
        <v>10.675000000000001</v>
      </c>
      <c r="AN63" s="59">
        <f t="shared" si="22"/>
        <v>8.0143750000000011</v>
      </c>
      <c r="AO63" s="60" t="str">
        <f t="shared" si="23"/>
        <v>Ajourné(e)</v>
      </c>
    </row>
    <row r="64" spans="1:41" ht="15.75">
      <c r="A64" s="18">
        <v>59</v>
      </c>
      <c r="B64" s="19" t="s">
        <v>277</v>
      </c>
      <c r="C64" s="20" t="s">
        <v>278</v>
      </c>
      <c r="D64" s="27" t="s">
        <v>83</v>
      </c>
      <c r="E64" s="128" t="s">
        <v>450</v>
      </c>
      <c r="F64" s="127" t="s">
        <v>389</v>
      </c>
      <c r="G64" s="55">
        <f t="shared" si="12"/>
        <v>6.2074999999999996</v>
      </c>
      <c r="H64" s="73"/>
      <c r="I64" s="81">
        <v>13</v>
      </c>
      <c r="J64" s="81"/>
      <c r="K64" s="73">
        <v>11.83</v>
      </c>
      <c r="L64" s="55">
        <f t="shared" si="13"/>
        <v>2.5</v>
      </c>
      <c r="M64" s="73"/>
      <c r="N64" s="73"/>
      <c r="O64" s="73">
        <v>10</v>
      </c>
      <c r="P64" s="55">
        <f t="shared" si="14"/>
        <v>0</v>
      </c>
      <c r="Q64" s="73"/>
      <c r="R64" s="106"/>
      <c r="S64" s="55">
        <f t="shared" si="15"/>
        <v>12.75</v>
      </c>
      <c r="T64" s="73">
        <v>12.75</v>
      </c>
      <c r="U64" s="57">
        <f t="shared" si="16"/>
        <v>4.5256249999999998</v>
      </c>
      <c r="V64" s="58"/>
      <c r="X64" s="55">
        <f t="shared" si="17"/>
        <v>8.2074999999999996</v>
      </c>
      <c r="Y64" s="113">
        <v>6.83</v>
      </c>
      <c r="Z64" s="109">
        <v>10</v>
      </c>
      <c r="AA64" s="73">
        <v>7</v>
      </c>
      <c r="AB64" s="108">
        <v>9</v>
      </c>
      <c r="AC64" s="55">
        <f t="shared" si="18"/>
        <v>12.5425</v>
      </c>
      <c r="AD64" s="73">
        <v>13</v>
      </c>
      <c r="AE64" s="73">
        <v>11.17</v>
      </c>
      <c r="AF64" s="73">
        <v>13</v>
      </c>
      <c r="AG64" s="55">
        <f t="shared" si="19"/>
        <v>9.6666666666666661</v>
      </c>
      <c r="AH64" s="73">
        <v>9</v>
      </c>
      <c r="AI64" s="73">
        <v>10</v>
      </c>
      <c r="AJ64" s="55">
        <f t="shared" si="20"/>
        <v>15.5</v>
      </c>
      <c r="AK64" s="73">
        <v>15.5</v>
      </c>
      <c r="AL64" s="57">
        <f t="shared" si="21"/>
        <v>10.020624999999999</v>
      </c>
      <c r="AN64" s="59">
        <f t="shared" si="22"/>
        <v>7.2731249999999994</v>
      </c>
      <c r="AO64" s="60" t="str">
        <f t="shared" si="23"/>
        <v>Ajourné(e)</v>
      </c>
    </row>
    <row r="65" spans="1:41" ht="15.75">
      <c r="A65" s="18">
        <v>60</v>
      </c>
      <c r="B65" s="19" t="s">
        <v>279</v>
      </c>
      <c r="C65" s="20" t="s">
        <v>278</v>
      </c>
      <c r="D65" s="27" t="s">
        <v>280</v>
      </c>
      <c r="E65" s="128" t="s">
        <v>451</v>
      </c>
      <c r="F65" s="127" t="s">
        <v>348</v>
      </c>
      <c r="G65" s="55">
        <f t="shared" si="12"/>
        <v>5.9574999999999996</v>
      </c>
      <c r="H65" s="81"/>
      <c r="I65" s="81">
        <v>12</v>
      </c>
      <c r="J65" s="81"/>
      <c r="K65" s="73">
        <v>11.83</v>
      </c>
      <c r="L65" s="55">
        <f t="shared" si="13"/>
        <v>2.5</v>
      </c>
      <c r="M65" s="73"/>
      <c r="N65" s="73"/>
      <c r="O65" s="73">
        <v>10</v>
      </c>
      <c r="P65" s="55">
        <f t="shared" si="14"/>
        <v>6.666666666666667</v>
      </c>
      <c r="Q65" s="73"/>
      <c r="R65" s="106">
        <v>10</v>
      </c>
      <c r="S65" s="55">
        <f t="shared" si="15"/>
        <v>12</v>
      </c>
      <c r="T65" s="73">
        <v>12</v>
      </c>
      <c r="U65" s="57">
        <f t="shared" si="16"/>
        <v>5.6037499999999998</v>
      </c>
      <c r="V65" s="58"/>
      <c r="X65" s="55">
        <f t="shared" si="17"/>
        <v>10.5</v>
      </c>
      <c r="Y65" s="113">
        <v>11</v>
      </c>
      <c r="Z65" s="109">
        <v>13</v>
      </c>
      <c r="AA65" s="73">
        <v>7</v>
      </c>
      <c r="AB65" s="108">
        <v>11</v>
      </c>
      <c r="AC65" s="55">
        <f t="shared" si="18"/>
        <v>9.875</v>
      </c>
      <c r="AD65" s="73">
        <v>10</v>
      </c>
      <c r="AE65" s="73">
        <v>11</v>
      </c>
      <c r="AF65" s="73">
        <v>8.5</v>
      </c>
      <c r="AG65" s="55">
        <f t="shared" si="19"/>
        <v>11.333333333333334</v>
      </c>
      <c r="AH65" s="73">
        <v>10</v>
      </c>
      <c r="AI65" s="73">
        <v>12</v>
      </c>
      <c r="AJ65" s="55">
        <f t="shared" si="20"/>
        <v>14.5</v>
      </c>
      <c r="AK65" s="73">
        <v>14.5</v>
      </c>
      <c r="AL65" s="57">
        <f t="shared" si="21"/>
        <v>10.75</v>
      </c>
      <c r="AN65" s="59">
        <f t="shared" si="22"/>
        <v>8.176874999999999</v>
      </c>
      <c r="AO65" s="60" t="str">
        <f t="shared" si="23"/>
        <v>Ajourné(e)</v>
      </c>
    </row>
    <row r="66" spans="1:41" ht="15.75">
      <c r="A66" s="18">
        <v>61</v>
      </c>
      <c r="B66" s="22" t="s">
        <v>281</v>
      </c>
      <c r="C66" s="23" t="s">
        <v>282</v>
      </c>
      <c r="D66" s="27" t="s">
        <v>283</v>
      </c>
      <c r="E66" s="31">
        <v>34378</v>
      </c>
      <c r="F66" s="32" t="s">
        <v>348</v>
      </c>
      <c r="G66" s="55">
        <f t="shared" si="12"/>
        <v>9.5625</v>
      </c>
      <c r="H66" s="74">
        <v>9.75</v>
      </c>
      <c r="I66" s="74">
        <v>10.25</v>
      </c>
      <c r="J66" s="74">
        <v>9</v>
      </c>
      <c r="K66" s="74">
        <v>9.25</v>
      </c>
      <c r="L66" s="55">
        <f t="shared" si="13"/>
        <v>13.25</v>
      </c>
      <c r="M66" s="61">
        <v>12.5</v>
      </c>
      <c r="N66" s="61">
        <v>15</v>
      </c>
      <c r="O66" s="61">
        <v>13</v>
      </c>
      <c r="P66" s="55">
        <f t="shared" si="14"/>
        <v>11.333333333333334</v>
      </c>
      <c r="Q66" s="61">
        <v>10</v>
      </c>
      <c r="R66" s="121">
        <v>12</v>
      </c>
      <c r="S66" s="55">
        <f t="shared" si="15"/>
        <v>14.25</v>
      </c>
      <c r="T66" s="56">
        <v>14.25</v>
      </c>
      <c r="U66" s="57">
        <f t="shared" si="16"/>
        <v>11.109375</v>
      </c>
      <c r="V66" s="58">
        <v>30</v>
      </c>
      <c r="W66" s="123"/>
      <c r="X66" s="55">
        <f t="shared" si="17"/>
        <v>2.5</v>
      </c>
      <c r="Y66" s="61">
        <v>10</v>
      </c>
      <c r="Z66" s="61"/>
      <c r="AA66" s="61"/>
      <c r="AB66" s="61"/>
      <c r="AC66" s="55">
        <f t="shared" si="18"/>
        <v>2.5</v>
      </c>
      <c r="AD66" s="61"/>
      <c r="AE66" s="61">
        <v>10</v>
      </c>
      <c r="AF66" s="61"/>
      <c r="AG66" s="55">
        <f t="shared" si="19"/>
        <v>7</v>
      </c>
      <c r="AH66" s="61"/>
      <c r="AI66" s="61">
        <v>10.5</v>
      </c>
      <c r="AJ66" s="55">
        <f t="shared" si="20"/>
        <v>10.5</v>
      </c>
      <c r="AK66" s="56">
        <v>10.5</v>
      </c>
      <c r="AL66" s="57">
        <f t="shared" si="21"/>
        <v>3.84375</v>
      </c>
      <c r="AM66" s="93"/>
      <c r="AN66" s="59">
        <f t="shared" si="22"/>
        <v>7.4765625</v>
      </c>
      <c r="AO66" s="60" t="str">
        <f t="shared" si="23"/>
        <v>Ajourné(e)</v>
      </c>
    </row>
    <row r="67" spans="1:41" ht="15.75">
      <c r="A67" s="18">
        <v>62</v>
      </c>
      <c r="B67" s="19" t="s">
        <v>284</v>
      </c>
      <c r="C67" s="112" t="s">
        <v>285</v>
      </c>
      <c r="D67" s="23" t="s">
        <v>286</v>
      </c>
      <c r="E67" s="128" t="s">
        <v>452</v>
      </c>
      <c r="F67" s="127" t="s">
        <v>389</v>
      </c>
      <c r="G67" s="55">
        <f t="shared" si="12"/>
        <v>10.872499999999999</v>
      </c>
      <c r="H67" s="81">
        <v>10</v>
      </c>
      <c r="I67" s="81">
        <v>10.83</v>
      </c>
      <c r="J67" s="81">
        <v>10.83</v>
      </c>
      <c r="K67" s="73">
        <v>11.83</v>
      </c>
      <c r="L67" s="55">
        <f t="shared" si="13"/>
        <v>10.8325</v>
      </c>
      <c r="M67" s="73">
        <v>11</v>
      </c>
      <c r="N67" s="73">
        <v>10.33</v>
      </c>
      <c r="O67" s="73">
        <v>11</v>
      </c>
      <c r="P67" s="55">
        <f t="shared" si="14"/>
        <v>0</v>
      </c>
      <c r="Q67" s="73"/>
      <c r="R67" s="106"/>
      <c r="S67" s="55">
        <f t="shared" si="15"/>
        <v>12.75</v>
      </c>
      <c r="T67" s="73">
        <v>12.75</v>
      </c>
      <c r="U67" s="57">
        <f t="shared" si="16"/>
        <v>8.9412500000000001</v>
      </c>
      <c r="V67" s="58"/>
      <c r="X67" s="55">
        <f t="shared" si="17"/>
        <v>8.0837500000000002</v>
      </c>
      <c r="Y67" s="113">
        <v>10</v>
      </c>
      <c r="Z67" s="109">
        <v>12</v>
      </c>
      <c r="AA67" s="73"/>
      <c r="AB67" s="108">
        <v>10.335000000000001</v>
      </c>
      <c r="AC67" s="55">
        <f t="shared" si="18"/>
        <v>7.5</v>
      </c>
      <c r="AD67" s="73">
        <v>10</v>
      </c>
      <c r="AE67" s="73"/>
      <c r="AF67" s="73">
        <v>10</v>
      </c>
      <c r="AG67" s="55">
        <f t="shared" si="19"/>
        <v>10.61</v>
      </c>
      <c r="AH67" s="73">
        <v>7.83</v>
      </c>
      <c r="AI67" s="73">
        <v>12</v>
      </c>
      <c r="AJ67" s="55">
        <f t="shared" si="20"/>
        <v>15</v>
      </c>
      <c r="AK67" s="73">
        <v>15</v>
      </c>
      <c r="AL67" s="57">
        <f t="shared" si="21"/>
        <v>8.84375</v>
      </c>
      <c r="AN67" s="59">
        <f t="shared" si="22"/>
        <v>8.8925000000000001</v>
      </c>
      <c r="AO67" s="60" t="str">
        <f t="shared" si="23"/>
        <v>Ajourné(e)</v>
      </c>
    </row>
    <row r="68" spans="1:41" ht="15.75">
      <c r="A68" s="18">
        <v>63</v>
      </c>
      <c r="B68" s="19" t="s">
        <v>287</v>
      </c>
      <c r="C68" s="20" t="s">
        <v>288</v>
      </c>
      <c r="D68" s="27" t="s">
        <v>289</v>
      </c>
      <c r="E68" s="128" t="s">
        <v>453</v>
      </c>
      <c r="F68" s="127" t="s">
        <v>354</v>
      </c>
      <c r="G68" s="55">
        <f t="shared" si="12"/>
        <v>7.71</v>
      </c>
      <c r="H68" s="81"/>
      <c r="I68" s="81">
        <v>10.17</v>
      </c>
      <c r="J68" s="81">
        <v>10.17</v>
      </c>
      <c r="K68" s="73">
        <v>10.5</v>
      </c>
      <c r="L68" s="55">
        <f t="shared" si="13"/>
        <v>5.875</v>
      </c>
      <c r="M68" s="73"/>
      <c r="N68" s="73">
        <v>10</v>
      </c>
      <c r="O68" s="73">
        <v>13.5</v>
      </c>
      <c r="P68" s="55">
        <f t="shared" si="14"/>
        <v>10.583333333333334</v>
      </c>
      <c r="Q68" s="73">
        <v>10</v>
      </c>
      <c r="R68" s="106">
        <v>10.875</v>
      </c>
      <c r="S68" s="55">
        <f t="shared" si="15"/>
        <v>12.75</v>
      </c>
      <c r="T68" s="73">
        <v>12.75</v>
      </c>
      <c r="U68" s="57">
        <f t="shared" si="16"/>
        <v>8.1050000000000004</v>
      </c>
      <c r="V68" s="58"/>
      <c r="X68" s="55">
        <f t="shared" si="17"/>
        <v>5.1675000000000004</v>
      </c>
      <c r="Y68" s="113">
        <v>10.67</v>
      </c>
      <c r="Z68" s="109"/>
      <c r="AA68" s="73">
        <v>10</v>
      </c>
      <c r="AB68" s="108"/>
      <c r="AC68" s="55">
        <f t="shared" si="18"/>
        <v>10.1675</v>
      </c>
      <c r="AD68" s="73">
        <v>10</v>
      </c>
      <c r="AE68" s="73">
        <v>10.67</v>
      </c>
      <c r="AF68" s="73">
        <v>10</v>
      </c>
      <c r="AG68" s="55">
        <f t="shared" si="19"/>
        <v>10.666666666666666</v>
      </c>
      <c r="AH68" s="73">
        <v>10</v>
      </c>
      <c r="AI68" s="73">
        <v>11</v>
      </c>
      <c r="AJ68" s="55">
        <f t="shared" si="20"/>
        <v>13.75</v>
      </c>
      <c r="AK68" s="73">
        <v>13.75</v>
      </c>
      <c r="AL68" s="57">
        <f t="shared" si="21"/>
        <v>7.9850000000000003</v>
      </c>
      <c r="AN68" s="59">
        <f t="shared" si="22"/>
        <v>8.0449999999999999</v>
      </c>
      <c r="AO68" s="60" t="str">
        <f t="shared" si="23"/>
        <v>Ajourné(e)</v>
      </c>
    </row>
    <row r="69" spans="1:41" ht="15.75">
      <c r="A69" s="18">
        <v>64</v>
      </c>
      <c r="B69" s="19">
        <v>1333013977</v>
      </c>
      <c r="C69" s="20" t="s">
        <v>344</v>
      </c>
      <c r="D69" s="27" t="s">
        <v>345</v>
      </c>
      <c r="E69" s="128" t="s">
        <v>459</v>
      </c>
      <c r="F69" s="127" t="s">
        <v>354</v>
      </c>
      <c r="G69" s="55">
        <f t="shared" si="12"/>
        <v>5.8324999999999996</v>
      </c>
      <c r="H69" s="81"/>
      <c r="I69" s="81">
        <v>10.83</v>
      </c>
      <c r="J69" s="81">
        <v>12.5</v>
      </c>
      <c r="K69" s="73"/>
      <c r="L69" s="55">
        <f t="shared" si="13"/>
        <v>3.125</v>
      </c>
      <c r="M69" s="73"/>
      <c r="N69" s="73"/>
      <c r="O69" s="73">
        <v>12.5</v>
      </c>
      <c r="P69" s="55">
        <f t="shared" si="14"/>
        <v>3.3333333333333335</v>
      </c>
      <c r="Q69" s="73">
        <v>10</v>
      </c>
      <c r="R69" s="122"/>
      <c r="S69" s="55">
        <f t="shared" si="15"/>
        <v>12</v>
      </c>
      <c r="T69" s="73">
        <v>12</v>
      </c>
      <c r="U69" s="57">
        <f t="shared" si="16"/>
        <v>5.0724999999999998</v>
      </c>
      <c r="V69" s="58"/>
      <c r="X69" s="55">
        <f t="shared" si="17"/>
        <v>5.625</v>
      </c>
      <c r="Y69" s="113"/>
      <c r="Z69" s="73">
        <v>12.5</v>
      </c>
      <c r="AA69" s="73">
        <v>10</v>
      </c>
      <c r="AB69" s="72"/>
      <c r="AC69" s="55">
        <f t="shared" si="18"/>
        <v>10.2925</v>
      </c>
      <c r="AD69" s="73">
        <v>10.5</v>
      </c>
      <c r="AE69" s="73">
        <v>9.67</v>
      </c>
      <c r="AF69" s="73">
        <v>10.5</v>
      </c>
      <c r="AG69" s="55">
        <f t="shared" si="19"/>
        <v>12</v>
      </c>
      <c r="AH69" s="73">
        <v>10</v>
      </c>
      <c r="AI69" s="73">
        <v>13</v>
      </c>
      <c r="AJ69" s="55">
        <f t="shared" si="20"/>
        <v>14.25</v>
      </c>
      <c r="AK69" s="73">
        <v>14.25</v>
      </c>
      <c r="AL69" s="57">
        <f t="shared" si="21"/>
        <v>8.526250000000001</v>
      </c>
      <c r="AN69" s="59">
        <f t="shared" si="22"/>
        <v>6.7993750000000004</v>
      </c>
      <c r="AO69" s="60" t="str">
        <f t="shared" si="23"/>
        <v>Ajourné(e)</v>
      </c>
    </row>
    <row r="70" spans="1:41" ht="15.75">
      <c r="A70" s="18">
        <v>65</v>
      </c>
      <c r="B70" s="19" t="s">
        <v>302</v>
      </c>
      <c r="C70" s="20" t="s">
        <v>303</v>
      </c>
      <c r="D70" s="27" t="s">
        <v>304</v>
      </c>
      <c r="E70" s="128" t="s">
        <v>460</v>
      </c>
      <c r="F70" s="127" t="s">
        <v>354</v>
      </c>
      <c r="G70" s="55">
        <f t="shared" ref="G70:G76" si="24">(H70+I70+J70+K70)/4</f>
        <v>5.415</v>
      </c>
      <c r="H70" s="81"/>
      <c r="I70" s="81">
        <v>10.66</v>
      </c>
      <c r="J70" s="81"/>
      <c r="K70" s="73">
        <v>11</v>
      </c>
      <c r="L70" s="55">
        <f t="shared" ref="L70:L76" si="25">((M70*2)+N70+O70)/4</f>
        <v>0</v>
      </c>
      <c r="M70" s="73"/>
      <c r="N70" s="73"/>
      <c r="O70" s="73"/>
      <c r="P70" s="55">
        <f t="shared" ref="P70:P76" si="26">(Q70+(R70*2))/3</f>
        <v>6.666666666666667</v>
      </c>
      <c r="Q70" s="73"/>
      <c r="R70" s="106">
        <v>10</v>
      </c>
      <c r="S70" s="55">
        <f t="shared" ref="S70:S76" si="27">T70</f>
        <v>10</v>
      </c>
      <c r="T70" s="73">
        <v>10</v>
      </c>
      <c r="U70" s="57">
        <f t="shared" ref="U70:U76" si="28">((G70*8)+(L70*4)+(P70*3)+(S70*1))/16</f>
        <v>4.5824999999999996</v>
      </c>
      <c r="V70" s="58"/>
      <c r="X70" s="55">
        <f t="shared" ref="X70:X76" si="29">(Y70+Z70+AA70+AB70)/4</f>
        <v>8.5399999999999991</v>
      </c>
      <c r="Y70" s="113">
        <v>10.66</v>
      </c>
      <c r="Z70" s="109">
        <v>11.5</v>
      </c>
      <c r="AA70" s="73"/>
      <c r="AB70" s="108">
        <v>12</v>
      </c>
      <c r="AC70" s="55">
        <f t="shared" ref="AC70:AC76" si="30">((AD70*2)+AE70+AF70)/4</f>
        <v>12</v>
      </c>
      <c r="AD70" s="73">
        <v>11.75</v>
      </c>
      <c r="AE70" s="73">
        <v>12</v>
      </c>
      <c r="AF70" s="73">
        <v>12.5</v>
      </c>
      <c r="AG70" s="55">
        <f t="shared" ref="AG70:AG76" si="31">(AH70+(AI70*2))/3</f>
        <v>7</v>
      </c>
      <c r="AH70" s="73"/>
      <c r="AI70" s="73">
        <v>10.5</v>
      </c>
      <c r="AJ70" s="55">
        <f t="shared" ref="AJ70:AJ76" si="32">AK70</f>
        <v>11</v>
      </c>
      <c r="AK70" s="73">
        <v>11</v>
      </c>
      <c r="AL70" s="57">
        <f t="shared" ref="AL70:AL76" si="33">((X70*8)+(AC70*4)+(AG70*3)+(AJ70*1))/16</f>
        <v>9.27</v>
      </c>
      <c r="AN70" s="59">
        <f t="shared" ref="AN70:AN76" si="34">(U70+AL70)/2</f>
        <v>6.9262499999999996</v>
      </c>
      <c r="AO70" s="60" t="str">
        <f t="shared" ref="AO70:AO76" si="35">IF(AN70&gt;9.99,"Admis(e)","Ajourné(e)")</f>
        <v>Ajourné(e)</v>
      </c>
    </row>
    <row r="71" spans="1:41" ht="15.75">
      <c r="A71" s="18">
        <v>66</v>
      </c>
      <c r="B71" s="19" t="s">
        <v>307</v>
      </c>
      <c r="C71" s="20" t="s">
        <v>308</v>
      </c>
      <c r="D71" s="27" t="s">
        <v>97</v>
      </c>
      <c r="E71" s="128" t="s">
        <v>462</v>
      </c>
      <c r="F71" s="127" t="s">
        <v>384</v>
      </c>
      <c r="G71" s="55">
        <f t="shared" si="24"/>
        <v>5.915</v>
      </c>
      <c r="H71" s="81"/>
      <c r="I71" s="81">
        <v>11.33</v>
      </c>
      <c r="J71" s="81">
        <v>12.33</v>
      </c>
      <c r="K71" s="73"/>
      <c r="L71" s="55">
        <f t="shared" si="25"/>
        <v>2.875</v>
      </c>
      <c r="M71" s="73"/>
      <c r="N71" s="73"/>
      <c r="O71" s="73">
        <v>11.5</v>
      </c>
      <c r="P71" s="55">
        <f t="shared" si="26"/>
        <v>3.5</v>
      </c>
      <c r="Q71" s="73">
        <v>10.5</v>
      </c>
      <c r="R71" s="108"/>
      <c r="S71" s="55">
        <f t="shared" si="27"/>
        <v>11</v>
      </c>
      <c r="T71" s="73">
        <v>11</v>
      </c>
      <c r="U71" s="57">
        <f t="shared" si="28"/>
        <v>5.0199999999999996</v>
      </c>
      <c r="V71" s="58"/>
      <c r="X71" s="55">
        <f t="shared" si="29"/>
        <v>10.039999999999999</v>
      </c>
      <c r="Y71" s="113">
        <v>8.16</v>
      </c>
      <c r="Z71" s="109">
        <v>11</v>
      </c>
      <c r="AA71" s="73">
        <v>10.5</v>
      </c>
      <c r="AB71" s="108">
        <v>10.5</v>
      </c>
      <c r="AC71" s="55">
        <f t="shared" si="30"/>
        <v>12.125</v>
      </c>
      <c r="AD71" s="73">
        <v>11.5</v>
      </c>
      <c r="AE71" s="73">
        <v>14</v>
      </c>
      <c r="AF71" s="73">
        <v>11.5</v>
      </c>
      <c r="AG71" s="55">
        <f t="shared" si="31"/>
        <v>9.8866666666666667</v>
      </c>
      <c r="AH71" s="73">
        <v>9.66</v>
      </c>
      <c r="AI71" s="73">
        <v>10</v>
      </c>
      <c r="AJ71" s="55">
        <f t="shared" si="32"/>
        <v>11.5</v>
      </c>
      <c r="AK71" s="73">
        <v>11.5</v>
      </c>
      <c r="AL71" s="57">
        <f t="shared" si="33"/>
        <v>10.623749999999999</v>
      </c>
      <c r="AN71" s="59">
        <f t="shared" si="34"/>
        <v>7.8218749999999995</v>
      </c>
      <c r="AO71" s="60" t="str">
        <f t="shared" si="35"/>
        <v>Ajourné(e)</v>
      </c>
    </row>
    <row r="72" spans="1:41" ht="15.75">
      <c r="A72" s="18">
        <v>67</v>
      </c>
      <c r="B72" s="19" t="s">
        <v>312</v>
      </c>
      <c r="C72" s="20" t="s">
        <v>313</v>
      </c>
      <c r="D72" s="88" t="s">
        <v>314</v>
      </c>
      <c r="E72" s="128" t="s">
        <v>464</v>
      </c>
      <c r="F72" s="127" t="s">
        <v>347</v>
      </c>
      <c r="G72" s="55">
        <f t="shared" si="24"/>
        <v>9.5399999999999991</v>
      </c>
      <c r="H72" s="81">
        <v>10.5</v>
      </c>
      <c r="I72" s="81">
        <v>10.66</v>
      </c>
      <c r="J72" s="81">
        <v>10</v>
      </c>
      <c r="K72" s="73">
        <v>7</v>
      </c>
      <c r="L72" s="55">
        <f t="shared" si="25"/>
        <v>10.5175</v>
      </c>
      <c r="M72" s="73">
        <v>10.16</v>
      </c>
      <c r="N72" s="73">
        <v>8.75</v>
      </c>
      <c r="O72" s="73">
        <v>13</v>
      </c>
      <c r="P72" s="55">
        <f t="shared" si="26"/>
        <v>8.9166666666666661</v>
      </c>
      <c r="Q72" s="73">
        <v>9.5</v>
      </c>
      <c r="R72" s="106">
        <v>8.625</v>
      </c>
      <c r="S72" s="55">
        <f t="shared" si="27"/>
        <v>15</v>
      </c>
      <c r="T72" s="73">
        <v>15</v>
      </c>
      <c r="U72" s="57">
        <f t="shared" si="28"/>
        <v>10.008749999999999</v>
      </c>
      <c r="V72" s="58"/>
      <c r="X72" s="55">
        <f t="shared" si="29"/>
        <v>5.5824999999999996</v>
      </c>
      <c r="Y72" s="113">
        <v>11.33</v>
      </c>
      <c r="Z72" s="109">
        <v>11</v>
      </c>
      <c r="AA72" s="73"/>
      <c r="AB72" s="108"/>
      <c r="AC72" s="55">
        <f t="shared" si="30"/>
        <v>8.370000000000001</v>
      </c>
      <c r="AD72" s="73">
        <v>11.16</v>
      </c>
      <c r="AE72" s="73"/>
      <c r="AF72" s="73">
        <v>11.16</v>
      </c>
      <c r="AG72" s="55">
        <f t="shared" si="31"/>
        <v>7.333333333333333</v>
      </c>
      <c r="AH72" s="73"/>
      <c r="AI72" s="73">
        <v>11</v>
      </c>
      <c r="AJ72" s="55">
        <f t="shared" si="32"/>
        <v>0</v>
      </c>
      <c r="AK72" s="73"/>
      <c r="AL72" s="57">
        <f t="shared" si="33"/>
        <v>6.25875</v>
      </c>
      <c r="AN72" s="59">
        <f t="shared" si="34"/>
        <v>8.1337499999999991</v>
      </c>
      <c r="AO72" s="60" t="str">
        <f t="shared" si="35"/>
        <v>Ajourné(e)</v>
      </c>
    </row>
    <row r="73" spans="1:41" ht="15.75">
      <c r="A73" s="18">
        <v>68</v>
      </c>
      <c r="B73" s="19" t="s">
        <v>315</v>
      </c>
      <c r="C73" s="20" t="s">
        <v>316</v>
      </c>
      <c r="D73" s="27" t="s">
        <v>54</v>
      </c>
      <c r="E73" s="128" t="s">
        <v>465</v>
      </c>
      <c r="F73" s="127" t="s">
        <v>356</v>
      </c>
      <c r="G73" s="55">
        <f t="shared" si="24"/>
        <v>8.75</v>
      </c>
      <c r="H73" s="81">
        <v>14</v>
      </c>
      <c r="I73" s="81">
        <v>10.5</v>
      </c>
      <c r="J73" s="81"/>
      <c r="K73" s="73">
        <v>10.5</v>
      </c>
      <c r="L73" s="55">
        <f t="shared" si="25"/>
        <v>5.8324999999999996</v>
      </c>
      <c r="M73" s="73"/>
      <c r="N73" s="73">
        <v>10.33</v>
      </c>
      <c r="O73" s="73">
        <v>13</v>
      </c>
      <c r="P73" s="55">
        <f t="shared" si="26"/>
        <v>7.1383333333333328</v>
      </c>
      <c r="Q73" s="73"/>
      <c r="R73" s="106">
        <v>10.7075</v>
      </c>
      <c r="S73" s="55">
        <f t="shared" si="27"/>
        <v>16</v>
      </c>
      <c r="T73" s="73">
        <v>16</v>
      </c>
      <c r="U73" s="57">
        <f t="shared" si="28"/>
        <v>8.1715625000000003</v>
      </c>
      <c r="V73" s="58"/>
      <c r="X73" s="55">
        <f t="shared" si="29"/>
        <v>7.9975000000000005</v>
      </c>
      <c r="Y73" s="113">
        <v>4.16</v>
      </c>
      <c r="Z73" s="109">
        <v>13</v>
      </c>
      <c r="AA73" s="73">
        <v>7.5</v>
      </c>
      <c r="AB73" s="108">
        <v>7.33</v>
      </c>
      <c r="AC73" s="55">
        <f t="shared" si="30"/>
        <v>9.9574999999999996</v>
      </c>
      <c r="AD73" s="73">
        <v>9</v>
      </c>
      <c r="AE73" s="73">
        <v>14.83</v>
      </c>
      <c r="AF73" s="73">
        <v>7</v>
      </c>
      <c r="AG73" s="55">
        <f t="shared" si="31"/>
        <v>14.5</v>
      </c>
      <c r="AH73" s="73">
        <v>10</v>
      </c>
      <c r="AI73" s="73">
        <v>16.75</v>
      </c>
      <c r="AJ73" s="55">
        <f t="shared" si="32"/>
        <v>13</v>
      </c>
      <c r="AK73" s="73">
        <v>13</v>
      </c>
      <c r="AL73" s="57">
        <f t="shared" si="33"/>
        <v>10.019375</v>
      </c>
      <c r="AN73" s="59">
        <f t="shared" si="34"/>
        <v>9.0954687500000002</v>
      </c>
      <c r="AO73" s="60" t="str">
        <f t="shared" si="35"/>
        <v>Ajourné(e)</v>
      </c>
    </row>
    <row r="74" spans="1:41" ht="15.75">
      <c r="A74" s="18">
        <v>69</v>
      </c>
      <c r="B74" s="22" t="s">
        <v>317</v>
      </c>
      <c r="C74" s="23" t="s">
        <v>316</v>
      </c>
      <c r="D74" s="27" t="s">
        <v>318</v>
      </c>
      <c r="E74" s="31">
        <v>34217</v>
      </c>
      <c r="F74" s="32" t="s">
        <v>369</v>
      </c>
      <c r="G74" s="55">
        <f t="shared" si="24"/>
        <v>7.75</v>
      </c>
      <c r="H74" s="74">
        <v>10.25</v>
      </c>
      <c r="I74" s="74">
        <v>10</v>
      </c>
      <c r="J74" s="74">
        <v>10.75</v>
      </c>
      <c r="K74" s="74"/>
      <c r="L74" s="55">
        <f t="shared" si="25"/>
        <v>5.75</v>
      </c>
      <c r="M74" s="61"/>
      <c r="N74" s="61">
        <v>10</v>
      </c>
      <c r="O74" s="61">
        <v>13</v>
      </c>
      <c r="P74" s="55">
        <f t="shared" si="26"/>
        <v>11.5</v>
      </c>
      <c r="Q74" s="61">
        <v>13.5</v>
      </c>
      <c r="R74" s="121">
        <v>10.5</v>
      </c>
      <c r="S74" s="55">
        <f t="shared" si="27"/>
        <v>13.75</v>
      </c>
      <c r="T74" s="56">
        <v>13.75</v>
      </c>
      <c r="U74" s="57">
        <f t="shared" si="28"/>
        <v>8.328125</v>
      </c>
      <c r="V74" s="58">
        <v>23</v>
      </c>
      <c r="W74" s="123"/>
      <c r="X74" s="55">
        <f t="shared" si="29"/>
        <v>10.125</v>
      </c>
      <c r="Y74" s="61">
        <v>10.5</v>
      </c>
      <c r="Z74" s="61">
        <v>10</v>
      </c>
      <c r="AA74" s="61">
        <v>9</v>
      </c>
      <c r="AB74" s="61">
        <v>11</v>
      </c>
      <c r="AC74" s="55">
        <f t="shared" si="30"/>
        <v>7.125</v>
      </c>
      <c r="AD74" s="61">
        <v>7.75</v>
      </c>
      <c r="AE74" s="61">
        <v>3</v>
      </c>
      <c r="AF74" s="61">
        <v>10</v>
      </c>
      <c r="AG74" s="55">
        <f t="shared" si="31"/>
        <v>13.25</v>
      </c>
      <c r="AH74" s="61">
        <v>6.25</v>
      </c>
      <c r="AI74" s="61">
        <v>16.75</v>
      </c>
      <c r="AJ74" s="55">
        <f t="shared" si="32"/>
        <v>12.5</v>
      </c>
      <c r="AK74" s="56">
        <v>12.5</v>
      </c>
      <c r="AL74" s="57">
        <f t="shared" si="33"/>
        <v>10.109375</v>
      </c>
      <c r="AM74" s="93"/>
      <c r="AN74" s="59">
        <f t="shared" si="34"/>
        <v>9.21875</v>
      </c>
      <c r="AO74" s="60" t="str">
        <f t="shared" si="35"/>
        <v>Ajourné(e)</v>
      </c>
    </row>
    <row r="75" spans="1:41" ht="15.75">
      <c r="A75" s="18">
        <v>70</v>
      </c>
      <c r="B75" s="19" t="s">
        <v>322</v>
      </c>
      <c r="C75" s="20" t="s">
        <v>323</v>
      </c>
      <c r="D75" s="27" t="s">
        <v>324</v>
      </c>
      <c r="E75" s="131" t="s">
        <v>468</v>
      </c>
      <c r="F75" s="27" t="s">
        <v>348</v>
      </c>
      <c r="G75" s="55">
        <f t="shared" si="24"/>
        <v>0</v>
      </c>
      <c r="H75" s="81"/>
      <c r="I75" s="81"/>
      <c r="J75" s="81"/>
      <c r="K75" s="73"/>
      <c r="L75" s="55">
        <f t="shared" si="25"/>
        <v>6.2074999999999996</v>
      </c>
      <c r="M75" s="73"/>
      <c r="N75" s="73">
        <v>11.33</v>
      </c>
      <c r="O75" s="73">
        <v>13.5</v>
      </c>
      <c r="P75" s="55">
        <f t="shared" si="26"/>
        <v>0</v>
      </c>
      <c r="Q75" s="73"/>
      <c r="R75" s="106"/>
      <c r="S75" s="55">
        <f t="shared" si="27"/>
        <v>13</v>
      </c>
      <c r="T75" s="73">
        <v>13</v>
      </c>
      <c r="U75" s="57">
        <f t="shared" si="28"/>
        <v>2.3643749999999999</v>
      </c>
      <c r="V75" s="58"/>
      <c r="X75" s="55">
        <f t="shared" si="29"/>
        <v>7.6862499999999994</v>
      </c>
      <c r="Y75" s="113">
        <v>4.83</v>
      </c>
      <c r="Z75" s="109">
        <v>11</v>
      </c>
      <c r="AA75" s="73">
        <v>4.5</v>
      </c>
      <c r="AB75" s="108">
        <v>10.414999999999999</v>
      </c>
      <c r="AC75" s="55">
        <f t="shared" si="30"/>
        <v>10.875</v>
      </c>
      <c r="AD75" s="73">
        <v>10</v>
      </c>
      <c r="AE75" s="73">
        <v>13.67</v>
      </c>
      <c r="AF75" s="73">
        <v>9.83</v>
      </c>
      <c r="AG75" s="55">
        <f t="shared" si="31"/>
        <v>13.833333333333334</v>
      </c>
      <c r="AH75" s="73">
        <v>9</v>
      </c>
      <c r="AI75" s="73">
        <v>16.25</v>
      </c>
      <c r="AJ75" s="55">
        <f t="shared" si="32"/>
        <v>13.75</v>
      </c>
      <c r="AK75" s="73">
        <v>13.75</v>
      </c>
      <c r="AL75" s="57">
        <f t="shared" si="33"/>
        <v>10.015000000000001</v>
      </c>
      <c r="AN75" s="59">
        <f t="shared" si="34"/>
        <v>6.1896874999999998</v>
      </c>
      <c r="AO75" s="60" t="str">
        <f t="shared" si="35"/>
        <v>Ajourné(e)</v>
      </c>
    </row>
    <row r="76" spans="1:41" ht="15.75">
      <c r="A76" s="18">
        <v>71</v>
      </c>
      <c r="B76" s="22" t="s">
        <v>330</v>
      </c>
      <c r="C76" s="23" t="s">
        <v>331</v>
      </c>
      <c r="D76" s="27" t="s">
        <v>332</v>
      </c>
      <c r="E76" s="129">
        <v>33940</v>
      </c>
      <c r="F76" s="32" t="s">
        <v>369</v>
      </c>
      <c r="G76" s="55">
        <f t="shared" si="24"/>
        <v>5.8550000000000004</v>
      </c>
      <c r="H76" s="74"/>
      <c r="I76" s="74">
        <v>12.42</v>
      </c>
      <c r="J76" s="74"/>
      <c r="K76" s="74">
        <v>11</v>
      </c>
      <c r="L76" s="55">
        <f t="shared" si="25"/>
        <v>10</v>
      </c>
      <c r="M76" s="61">
        <v>6</v>
      </c>
      <c r="N76" s="61">
        <v>14</v>
      </c>
      <c r="O76" s="61">
        <v>14</v>
      </c>
      <c r="P76" s="55">
        <f t="shared" si="26"/>
        <v>3.8333333333333335</v>
      </c>
      <c r="Q76" s="61">
        <v>11.5</v>
      </c>
      <c r="R76" s="121"/>
      <c r="S76" s="55">
        <f t="shared" si="27"/>
        <v>10</v>
      </c>
      <c r="T76" s="56">
        <v>10</v>
      </c>
      <c r="U76" s="57">
        <f t="shared" si="28"/>
        <v>6.7712500000000002</v>
      </c>
      <c r="V76" s="58">
        <v>18</v>
      </c>
      <c r="W76" s="123"/>
      <c r="X76" s="55">
        <f t="shared" si="29"/>
        <v>5.75</v>
      </c>
      <c r="Y76" s="61">
        <v>12</v>
      </c>
      <c r="Z76" s="61">
        <v>11</v>
      </c>
      <c r="AA76" s="61"/>
      <c r="AB76" s="61"/>
      <c r="AC76" s="55">
        <f t="shared" si="30"/>
        <v>2.625</v>
      </c>
      <c r="AD76" s="61"/>
      <c r="AE76" s="61"/>
      <c r="AF76" s="61">
        <v>10.5</v>
      </c>
      <c r="AG76" s="55">
        <f t="shared" si="31"/>
        <v>12</v>
      </c>
      <c r="AH76" s="61">
        <v>5</v>
      </c>
      <c r="AI76" s="61">
        <v>15.5</v>
      </c>
      <c r="AJ76" s="55">
        <f t="shared" si="32"/>
        <v>0</v>
      </c>
      <c r="AK76" s="56"/>
      <c r="AL76" s="57">
        <f t="shared" si="33"/>
        <v>5.78125</v>
      </c>
      <c r="AM76" s="93"/>
      <c r="AN76" s="59">
        <f t="shared" si="34"/>
        <v>6.2762500000000001</v>
      </c>
      <c r="AO76" s="60" t="str">
        <f t="shared" si="35"/>
        <v>Ajourné(e)</v>
      </c>
    </row>
  </sheetData>
  <mergeCells count="4">
    <mergeCell ref="A4:C4"/>
    <mergeCell ref="V4:V5"/>
    <mergeCell ref="AN4:AN5"/>
    <mergeCell ref="AO4:A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Ancien-Prog</vt:lpstr>
      <vt:lpstr>anciens</vt:lpstr>
      <vt:lpstr>Nouveau-Prog 2016-2017</vt:lpstr>
      <vt:lpstr>Jijel</vt:lpstr>
      <vt:lpstr>Feuil1</vt:lpstr>
      <vt:lpstr>anciens!Zone_d_impression</vt:lpstr>
      <vt:lpstr>'Nouveau-Prog 2016-2017'!Zone_d_impression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2017-06-19T13:01:49Z</dcterms:modified>
</cp:coreProperties>
</file>