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35" windowWidth="9180" windowHeight="4500"/>
  </bookViews>
  <sheets>
    <sheet name="PV1" sheetId="4" r:id="rId1"/>
    <sheet name="RELEVE1" sheetId="5" r:id="rId2"/>
    <sheet name="PVRAT" sheetId="6" r:id="rId3"/>
  </sheets>
  <definedNames>
    <definedName name="_xlnm._FilterDatabase" localSheetId="2" hidden="1">PVRAT!$A$20:$AX$46</definedName>
    <definedName name="_xlnm.Print_Area" localSheetId="0">'PV1'!$A$1:$EN$48</definedName>
  </definedNames>
  <calcPr calcId="125725"/>
</workbook>
</file>

<file path=xl/calcChain.xml><?xml version="1.0" encoding="utf-8"?>
<calcChain xmlns="http://schemas.openxmlformats.org/spreadsheetml/2006/main">
  <c r="J26" i="4"/>
  <c r="L26"/>
  <c r="AS26" s="1"/>
  <c r="AT26" s="1"/>
  <c r="N26"/>
  <c r="Q26"/>
  <c r="R26" s="1"/>
  <c r="S26"/>
  <c r="U26"/>
  <c r="X26"/>
  <c r="Z26"/>
  <c r="AW26" s="1"/>
  <c r="AX26" s="1"/>
  <c r="AB26"/>
  <c r="AE26"/>
  <c r="AF26" s="1"/>
  <c r="AG26"/>
  <c r="AI26"/>
  <c r="AL26"/>
  <c r="AN26"/>
  <c r="BE26" s="1"/>
  <c r="BF26" s="1"/>
  <c r="AP26"/>
  <c r="AY26"/>
  <c r="AZ26" s="1"/>
  <c r="BA26"/>
  <c r="BB26"/>
  <c r="BH26"/>
  <c r="BK26" s="1"/>
  <c r="J27"/>
  <c r="K27" s="1"/>
  <c r="L27"/>
  <c r="N27"/>
  <c r="Q27"/>
  <c r="S27"/>
  <c r="U27"/>
  <c r="X27"/>
  <c r="Y27" s="1"/>
  <c r="Z27"/>
  <c r="AB27"/>
  <c r="AE27"/>
  <c r="AG27"/>
  <c r="AI27"/>
  <c r="AL27"/>
  <c r="AM27" s="1"/>
  <c r="AN27"/>
  <c r="AP27"/>
  <c r="AS27"/>
  <c r="AW27"/>
  <c r="AX27" s="1"/>
  <c r="AY27"/>
  <c r="AZ27" s="1"/>
  <c r="BA27"/>
  <c r="BB27" s="1"/>
  <c r="BE27"/>
  <c r="BF27" s="1"/>
  <c r="J28"/>
  <c r="L28"/>
  <c r="AS28" s="1"/>
  <c r="AT28" s="1"/>
  <c r="N28"/>
  <c r="Q28"/>
  <c r="R28" s="1"/>
  <c r="S28"/>
  <c r="U28"/>
  <c r="X28"/>
  <c r="Z28"/>
  <c r="AW28" s="1"/>
  <c r="AX28" s="1"/>
  <c r="AB28"/>
  <c r="AE28"/>
  <c r="AF28" s="1"/>
  <c r="AG28"/>
  <c r="AI28"/>
  <c r="AL28"/>
  <c r="AN28"/>
  <c r="BE28" s="1"/>
  <c r="BF28" s="1"/>
  <c r="AP28"/>
  <c r="AY28"/>
  <c r="AZ28" s="1"/>
  <c r="BA28"/>
  <c r="BB28"/>
  <c r="BH28"/>
  <c r="BK28" s="1"/>
  <c r="J29"/>
  <c r="K29" s="1"/>
  <c r="L29"/>
  <c r="N29"/>
  <c r="Q29"/>
  <c r="S29"/>
  <c r="U29"/>
  <c r="X29"/>
  <c r="Y29" s="1"/>
  <c r="Z29"/>
  <c r="AB29"/>
  <c r="AE29"/>
  <c r="AG29"/>
  <c r="AI29"/>
  <c r="AL29"/>
  <c r="AM29" s="1"/>
  <c r="AN29"/>
  <c r="AP29"/>
  <c r="AS29"/>
  <c r="AW29"/>
  <c r="AX29" s="1"/>
  <c r="AY29"/>
  <c r="AZ29" s="1"/>
  <c r="BA29"/>
  <c r="BB29" s="1"/>
  <c r="BE29"/>
  <c r="BF29" s="1"/>
  <c r="J30"/>
  <c r="L30"/>
  <c r="AS30" s="1"/>
  <c r="AT30" s="1"/>
  <c r="N30"/>
  <c r="Q30"/>
  <c r="R30" s="1"/>
  <c r="S30"/>
  <c r="U30"/>
  <c r="X30"/>
  <c r="Z30"/>
  <c r="AW30" s="1"/>
  <c r="AX30" s="1"/>
  <c r="AB30"/>
  <c r="AE30"/>
  <c r="AF30" s="1"/>
  <c r="AG30"/>
  <c r="AI30"/>
  <c r="AL30"/>
  <c r="AN30"/>
  <c r="BE30" s="1"/>
  <c r="BF30" s="1"/>
  <c r="AP30"/>
  <c r="AY30"/>
  <c r="AZ30" s="1"/>
  <c r="BA30"/>
  <c r="BB30"/>
  <c r="BH30"/>
  <c r="BK30" s="1"/>
  <c r="J31"/>
  <c r="K31" s="1"/>
  <c r="L31"/>
  <c r="N31"/>
  <c r="Q31"/>
  <c r="S31"/>
  <c r="U31"/>
  <c r="X31"/>
  <c r="Y31" s="1"/>
  <c r="Z31"/>
  <c r="AB31"/>
  <c r="AE31"/>
  <c r="AG31"/>
  <c r="AI31"/>
  <c r="AL31"/>
  <c r="AM31" s="1"/>
  <c r="AN31"/>
  <c r="AP31"/>
  <c r="AS31"/>
  <c r="AW31"/>
  <c r="AX31" s="1"/>
  <c r="AY31"/>
  <c r="AZ31" s="1"/>
  <c r="BA31"/>
  <c r="BB31" s="1"/>
  <c r="BE31"/>
  <c r="BF31" s="1"/>
  <c r="J32"/>
  <c r="L32"/>
  <c r="AS32" s="1"/>
  <c r="AT32" s="1"/>
  <c r="N32"/>
  <c r="Q32"/>
  <c r="R32" s="1"/>
  <c r="S32"/>
  <c r="U32"/>
  <c r="X32"/>
  <c r="Z32"/>
  <c r="AW32" s="1"/>
  <c r="AX32" s="1"/>
  <c r="AB32"/>
  <c r="AE32"/>
  <c r="AF32" s="1"/>
  <c r="AG32"/>
  <c r="AI32"/>
  <c r="AL32"/>
  <c r="AN32"/>
  <c r="BE32" s="1"/>
  <c r="BF32" s="1"/>
  <c r="AP32"/>
  <c r="AY32"/>
  <c r="AZ32" s="1"/>
  <c r="BA32"/>
  <c r="BB32"/>
  <c r="BH32"/>
  <c r="BK32" s="1"/>
  <c r="J33"/>
  <c r="K33"/>
  <c r="L33"/>
  <c r="M33"/>
  <c r="N33"/>
  <c r="Q33"/>
  <c r="S33"/>
  <c r="U33"/>
  <c r="X33"/>
  <c r="Y33"/>
  <c r="Z33"/>
  <c r="AA33"/>
  <c r="AB33"/>
  <c r="AE33"/>
  <c r="AG33"/>
  <c r="AI33"/>
  <c r="AL33"/>
  <c r="AM33"/>
  <c r="AN33"/>
  <c r="AO33"/>
  <c r="AP33"/>
  <c r="AQ33"/>
  <c r="AR33" s="1"/>
  <c r="AS33"/>
  <c r="AU33"/>
  <c r="AW33"/>
  <c r="AX33" s="1"/>
  <c r="AY33"/>
  <c r="AZ33" s="1"/>
  <c r="BA33"/>
  <c r="BB33" s="1"/>
  <c r="BC33"/>
  <c r="BD33" s="1"/>
  <c r="BE33"/>
  <c r="BF33" s="1"/>
  <c r="BG33"/>
  <c r="J34"/>
  <c r="L34"/>
  <c r="AS34" s="1"/>
  <c r="AT34" s="1"/>
  <c r="N34"/>
  <c r="Q34"/>
  <c r="R34" s="1"/>
  <c r="S34"/>
  <c r="U34"/>
  <c r="X34"/>
  <c r="Z34"/>
  <c r="AW34" s="1"/>
  <c r="AX34" s="1"/>
  <c r="AB34"/>
  <c r="AE34"/>
  <c r="AF34" s="1"/>
  <c r="AG34"/>
  <c r="AI34"/>
  <c r="AL34"/>
  <c r="AN34"/>
  <c r="BE34" s="1"/>
  <c r="BF34" s="1"/>
  <c r="AP34"/>
  <c r="AY34"/>
  <c r="AZ34" s="1"/>
  <c r="BA34"/>
  <c r="BB34"/>
  <c r="BH34"/>
  <c r="BK34" s="1"/>
  <c r="J35"/>
  <c r="K35" s="1"/>
  <c r="L35"/>
  <c r="N35"/>
  <c r="Q35"/>
  <c r="S35"/>
  <c r="U35"/>
  <c r="X35"/>
  <c r="Y35" s="1"/>
  <c r="Z35"/>
  <c r="AB35"/>
  <c r="AE35"/>
  <c r="AG35"/>
  <c r="AI35"/>
  <c r="AL35"/>
  <c r="AM35" s="1"/>
  <c r="AN35"/>
  <c r="AP35"/>
  <c r="AS35"/>
  <c r="AW35"/>
  <c r="AX35" s="1"/>
  <c r="AY35"/>
  <c r="AZ35" s="1"/>
  <c r="BA35"/>
  <c r="BB35" s="1"/>
  <c r="BE35"/>
  <c r="BF35" s="1"/>
  <c r="J36"/>
  <c r="L36"/>
  <c r="AS36" s="1"/>
  <c r="AT36" s="1"/>
  <c r="N36"/>
  <c r="Q36"/>
  <c r="R36" s="1"/>
  <c r="S36"/>
  <c r="U36"/>
  <c r="X36"/>
  <c r="Z36"/>
  <c r="AW36" s="1"/>
  <c r="AX36" s="1"/>
  <c r="AB36"/>
  <c r="AE36"/>
  <c r="AF36" s="1"/>
  <c r="AG36"/>
  <c r="AI36"/>
  <c r="AL36"/>
  <c r="AN36"/>
  <c r="BE36" s="1"/>
  <c r="BF36" s="1"/>
  <c r="AP36"/>
  <c r="AY36"/>
  <c r="AZ36" s="1"/>
  <c r="BA36"/>
  <c r="BB36"/>
  <c r="BH36"/>
  <c r="BK36" s="1"/>
  <c r="J37"/>
  <c r="K37" s="1"/>
  <c r="L37"/>
  <c r="N37"/>
  <c r="Q37"/>
  <c r="S37"/>
  <c r="U37"/>
  <c r="X37"/>
  <c r="Y37" s="1"/>
  <c r="Z37"/>
  <c r="AB37"/>
  <c r="AE37"/>
  <c r="AG37"/>
  <c r="AI37"/>
  <c r="AL37"/>
  <c r="AM37" s="1"/>
  <c r="AN37"/>
  <c r="AP37"/>
  <c r="AS37"/>
  <c r="AW37"/>
  <c r="AX37" s="1"/>
  <c r="AY37"/>
  <c r="AZ37" s="1"/>
  <c r="BA37"/>
  <c r="BB37" s="1"/>
  <c r="BE37"/>
  <c r="BF37" s="1"/>
  <c r="J38"/>
  <c r="L38"/>
  <c r="AS38" s="1"/>
  <c r="AT38" s="1"/>
  <c r="N38"/>
  <c r="Q38"/>
  <c r="R38" s="1"/>
  <c r="S38"/>
  <c r="U38"/>
  <c r="X38"/>
  <c r="Z38"/>
  <c r="AW38" s="1"/>
  <c r="AX38" s="1"/>
  <c r="AB38"/>
  <c r="AE38"/>
  <c r="AF38" s="1"/>
  <c r="AG38"/>
  <c r="AI38"/>
  <c r="AL38"/>
  <c r="AN38"/>
  <c r="BE38" s="1"/>
  <c r="BF38" s="1"/>
  <c r="AP38"/>
  <c r="AY38"/>
  <c r="AZ38" s="1"/>
  <c r="BA38"/>
  <c r="BB38"/>
  <c r="BH38"/>
  <c r="BK38" s="1"/>
  <c r="J39"/>
  <c r="K39" s="1"/>
  <c r="L39"/>
  <c r="N39"/>
  <c r="Q39"/>
  <c r="S39"/>
  <c r="U39"/>
  <c r="X39"/>
  <c r="Y39" s="1"/>
  <c r="Z39"/>
  <c r="AB39"/>
  <c r="AE39"/>
  <c r="AG39"/>
  <c r="AI39"/>
  <c r="AL39"/>
  <c r="AM39" s="1"/>
  <c r="AN39"/>
  <c r="AP39"/>
  <c r="AS39"/>
  <c r="AU39"/>
  <c r="AW39"/>
  <c r="AX39" s="1"/>
  <c r="AY39"/>
  <c r="AZ39" s="1"/>
  <c r="BA39"/>
  <c r="BB39" s="1"/>
  <c r="BC39"/>
  <c r="BD39" s="1"/>
  <c r="BE39"/>
  <c r="BF39" s="1"/>
  <c r="J40"/>
  <c r="L40"/>
  <c r="AS40" s="1"/>
  <c r="AT40" s="1"/>
  <c r="N40"/>
  <c r="Q40"/>
  <c r="R40" s="1"/>
  <c r="S40"/>
  <c r="U40"/>
  <c r="X40"/>
  <c r="Z40"/>
  <c r="AW40" s="1"/>
  <c r="AX40" s="1"/>
  <c r="AB40"/>
  <c r="AE40"/>
  <c r="AF40" s="1"/>
  <c r="AG40"/>
  <c r="AI40"/>
  <c r="AL40"/>
  <c r="AN40"/>
  <c r="BE40" s="1"/>
  <c r="BF40" s="1"/>
  <c r="AP40"/>
  <c r="AY40"/>
  <c r="AZ40" s="1"/>
  <c r="BA40"/>
  <c r="BB40"/>
  <c r="BH40"/>
  <c r="BK40" s="1"/>
  <c r="J41"/>
  <c r="K41" s="1"/>
  <c r="L41"/>
  <c r="N41"/>
  <c r="Q41"/>
  <c r="S41"/>
  <c r="U41"/>
  <c r="X41"/>
  <c r="Y41" s="1"/>
  <c r="Z41"/>
  <c r="AB41"/>
  <c r="AE41"/>
  <c r="AG41"/>
  <c r="AI41"/>
  <c r="AL41"/>
  <c r="AM41" s="1"/>
  <c r="AN41"/>
  <c r="AP41"/>
  <c r="AS41"/>
  <c r="AW41"/>
  <c r="AX41" s="1"/>
  <c r="AY41"/>
  <c r="AZ41" s="1"/>
  <c r="BA41"/>
  <c r="BB41" s="1"/>
  <c r="BE41"/>
  <c r="BF41" s="1"/>
  <c r="J42"/>
  <c r="L42"/>
  <c r="AS42" s="1"/>
  <c r="AT42" s="1"/>
  <c r="N42"/>
  <c r="Q42"/>
  <c r="R42" s="1"/>
  <c r="S42"/>
  <c r="U42"/>
  <c r="X42"/>
  <c r="Z42"/>
  <c r="AW42" s="1"/>
  <c r="AX42" s="1"/>
  <c r="AB42"/>
  <c r="AE42"/>
  <c r="AF42" s="1"/>
  <c r="AG42"/>
  <c r="AI42"/>
  <c r="AL42"/>
  <c r="AN42"/>
  <c r="BE42" s="1"/>
  <c r="BF42" s="1"/>
  <c r="AP42"/>
  <c r="AY42"/>
  <c r="AZ42" s="1"/>
  <c r="BA42"/>
  <c r="BB42"/>
  <c r="BH42"/>
  <c r="BK42" s="1"/>
  <c r="J43"/>
  <c r="K43" s="1"/>
  <c r="L43"/>
  <c r="N43"/>
  <c r="Q43"/>
  <c r="R43" s="1"/>
  <c r="S43"/>
  <c r="T43"/>
  <c r="U43"/>
  <c r="X43"/>
  <c r="Y43" s="1"/>
  <c r="Z43"/>
  <c r="AW43" s="1"/>
  <c r="AB43"/>
  <c r="AE43"/>
  <c r="AF43" s="1"/>
  <c r="AG43"/>
  <c r="AI43"/>
  <c r="AL43"/>
  <c r="AM43" s="1"/>
  <c r="AN43"/>
  <c r="BE43" s="1"/>
  <c r="BF43" s="1"/>
  <c r="AP43"/>
  <c r="AQ43"/>
  <c r="AR43" s="1"/>
  <c r="AS43"/>
  <c r="AT43"/>
  <c r="AY43"/>
  <c r="AZ43" s="1"/>
  <c r="BA43"/>
  <c r="BB43"/>
  <c r="J44"/>
  <c r="K44" s="1"/>
  <c r="L44"/>
  <c r="N44"/>
  <c r="Q44"/>
  <c r="R44" s="1"/>
  <c r="S44"/>
  <c r="U44"/>
  <c r="X44"/>
  <c r="Y44" s="1"/>
  <c r="Z44"/>
  <c r="AB44"/>
  <c r="AE44"/>
  <c r="AF44" s="1"/>
  <c r="AG44"/>
  <c r="AI44"/>
  <c r="AL44"/>
  <c r="AM44" s="1"/>
  <c r="AN44"/>
  <c r="AP44"/>
  <c r="AS44"/>
  <c r="AT44" s="1"/>
  <c r="AW44"/>
  <c r="AX44" s="1"/>
  <c r="AY44"/>
  <c r="AZ44" s="1"/>
  <c r="BA44"/>
  <c r="BB44" s="1"/>
  <c r="BE44"/>
  <c r="BF44" s="1"/>
  <c r="J45"/>
  <c r="K45" s="1"/>
  <c r="L45"/>
  <c r="AS45" s="1"/>
  <c r="N45"/>
  <c r="Q45"/>
  <c r="R45" s="1"/>
  <c r="S45"/>
  <c r="U45"/>
  <c r="X45"/>
  <c r="Y45" s="1"/>
  <c r="Z45"/>
  <c r="AW45" s="1"/>
  <c r="AX45" s="1"/>
  <c r="AB45"/>
  <c r="AE45"/>
  <c r="AF45" s="1"/>
  <c r="AG45"/>
  <c r="AI45"/>
  <c r="AL45"/>
  <c r="AM45" s="1"/>
  <c r="AN45"/>
  <c r="BE45" s="1"/>
  <c r="BF45" s="1"/>
  <c r="AP45"/>
  <c r="AY45"/>
  <c r="AZ45" s="1"/>
  <c r="BA45"/>
  <c r="BB45"/>
  <c r="BT26"/>
  <c r="BU26" s="1"/>
  <c r="DB26" s="1"/>
  <c r="DS26" s="1"/>
  <c r="DT26" s="1"/>
  <c r="BV26"/>
  <c r="BX26"/>
  <c r="CA26"/>
  <c r="CB26"/>
  <c r="CC26"/>
  <c r="CD26"/>
  <c r="CE26"/>
  <c r="CH26"/>
  <c r="CI26" s="1"/>
  <c r="CJ26"/>
  <c r="CL26"/>
  <c r="CO26"/>
  <c r="CP26"/>
  <c r="CQ26"/>
  <c r="CR26"/>
  <c r="CS26"/>
  <c r="CV26"/>
  <c r="CW26" s="1"/>
  <c r="CX26"/>
  <c r="CZ26"/>
  <c r="DA26"/>
  <c r="DC26"/>
  <c r="DD26"/>
  <c r="DE26"/>
  <c r="DF26"/>
  <c r="DG26"/>
  <c r="DH26"/>
  <c r="DI26"/>
  <c r="DJ26"/>
  <c r="DK26"/>
  <c r="DL26"/>
  <c r="DM26"/>
  <c r="DN26"/>
  <c r="DO26"/>
  <c r="DP26"/>
  <c r="DQ26"/>
  <c r="DR26"/>
  <c r="DU26" s="1"/>
  <c r="DV26"/>
  <c r="BT27"/>
  <c r="BU27"/>
  <c r="BV27"/>
  <c r="BW27"/>
  <c r="BX27"/>
  <c r="CA27"/>
  <c r="CB27" s="1"/>
  <c r="CC27"/>
  <c r="CE27"/>
  <c r="CH27"/>
  <c r="CI27"/>
  <c r="CJ27"/>
  <c r="CK27"/>
  <c r="CL27"/>
  <c r="CO27"/>
  <c r="CP27" s="1"/>
  <c r="CQ27"/>
  <c r="CS27"/>
  <c r="CV27"/>
  <c r="CW27"/>
  <c r="CX27"/>
  <c r="CY27"/>
  <c r="CZ27"/>
  <c r="DA27"/>
  <c r="DB27" s="1"/>
  <c r="DC27"/>
  <c r="DD27" s="1"/>
  <c r="DE27"/>
  <c r="DF27" s="1"/>
  <c r="DG27"/>
  <c r="DH27" s="1"/>
  <c r="DI27"/>
  <c r="DJ27" s="1"/>
  <c r="DK27"/>
  <c r="DL27" s="1"/>
  <c r="DM27"/>
  <c r="DN27" s="1"/>
  <c r="DO27"/>
  <c r="DP27" s="1"/>
  <c r="DQ27"/>
  <c r="BT28"/>
  <c r="BU28" s="1"/>
  <c r="BV28"/>
  <c r="DC28" s="1"/>
  <c r="BX28"/>
  <c r="CA28"/>
  <c r="CB28"/>
  <c r="CC28"/>
  <c r="CD28"/>
  <c r="CE28"/>
  <c r="CH28"/>
  <c r="CI28" s="1"/>
  <c r="CJ28"/>
  <c r="DG28" s="1"/>
  <c r="DH28" s="1"/>
  <c r="CL28"/>
  <c r="CO28"/>
  <c r="CP28"/>
  <c r="CQ28"/>
  <c r="CR28"/>
  <c r="CS28"/>
  <c r="CV28"/>
  <c r="CW28" s="1"/>
  <c r="CX28"/>
  <c r="DO28" s="1"/>
  <c r="DP28" s="1"/>
  <c r="CZ28"/>
  <c r="DI28"/>
  <c r="DJ28"/>
  <c r="DK28"/>
  <c r="DL28"/>
  <c r="BT29"/>
  <c r="BU29"/>
  <c r="BV29"/>
  <c r="BW29"/>
  <c r="BX29"/>
  <c r="CA29"/>
  <c r="CB29" s="1"/>
  <c r="CC29"/>
  <c r="CE29"/>
  <c r="CH29"/>
  <c r="CI29"/>
  <c r="CJ29"/>
  <c r="CK29"/>
  <c r="CL29"/>
  <c r="CO29"/>
  <c r="CP29" s="1"/>
  <c r="CQ29"/>
  <c r="CS29"/>
  <c r="CV29"/>
  <c r="CW29"/>
  <c r="CX29"/>
  <c r="CY29"/>
  <c r="CZ29"/>
  <c r="DA29"/>
  <c r="DB29" s="1"/>
  <c r="DC29"/>
  <c r="DD29" s="1"/>
  <c r="DE29"/>
  <c r="DF29" s="1"/>
  <c r="DG29"/>
  <c r="DH29" s="1"/>
  <c r="DI29"/>
  <c r="DJ29" s="1"/>
  <c r="DK29"/>
  <c r="DL29" s="1"/>
  <c r="DM29"/>
  <c r="DN29" s="1"/>
  <c r="DO29"/>
  <c r="DP29" s="1"/>
  <c r="DQ29"/>
  <c r="BT30"/>
  <c r="BU30" s="1"/>
  <c r="BV30"/>
  <c r="DC30" s="1"/>
  <c r="BX30"/>
  <c r="CA30"/>
  <c r="CB30"/>
  <c r="CC30"/>
  <c r="CD30"/>
  <c r="CE30"/>
  <c r="CH30"/>
  <c r="CI30" s="1"/>
  <c r="CJ30"/>
  <c r="DG30" s="1"/>
  <c r="DH30" s="1"/>
  <c r="CL30"/>
  <c r="CO30"/>
  <c r="CP30"/>
  <c r="CQ30"/>
  <c r="CR30"/>
  <c r="CS30"/>
  <c r="CV30"/>
  <c r="CW30" s="1"/>
  <c r="CX30"/>
  <c r="DO30" s="1"/>
  <c r="DP30" s="1"/>
  <c r="CZ30"/>
  <c r="DI30"/>
  <c r="DJ30"/>
  <c r="DK30"/>
  <c r="DL30"/>
  <c r="BT31"/>
  <c r="BU31"/>
  <c r="BV31"/>
  <c r="BW31"/>
  <c r="BX31"/>
  <c r="CA31"/>
  <c r="CB31" s="1"/>
  <c r="CC31"/>
  <c r="CE31"/>
  <c r="CH31"/>
  <c r="CI31"/>
  <c r="CJ31"/>
  <c r="CK31"/>
  <c r="CL31"/>
  <c r="CO31"/>
  <c r="CP31" s="1"/>
  <c r="CQ31"/>
  <c r="CS31"/>
  <c r="CV31"/>
  <c r="CW31"/>
  <c r="CX31"/>
  <c r="CY31"/>
  <c r="CZ31"/>
  <c r="DA31"/>
  <c r="DB31" s="1"/>
  <c r="DC31"/>
  <c r="DD31" s="1"/>
  <c r="DE31"/>
  <c r="DF31" s="1"/>
  <c r="DG31"/>
  <c r="DH31" s="1"/>
  <c r="DI31"/>
  <c r="DJ31" s="1"/>
  <c r="DK31"/>
  <c r="DL31" s="1"/>
  <c r="DM31"/>
  <c r="DN31" s="1"/>
  <c r="DO31"/>
  <c r="DP31" s="1"/>
  <c r="DQ31"/>
  <c r="BT32"/>
  <c r="BU32" s="1"/>
  <c r="BV32"/>
  <c r="DC32" s="1"/>
  <c r="BX32"/>
  <c r="CA32"/>
  <c r="CB32"/>
  <c r="CC32"/>
  <c r="CD32"/>
  <c r="CE32"/>
  <c r="CH32"/>
  <c r="CI32" s="1"/>
  <c r="CJ32"/>
  <c r="DG32" s="1"/>
  <c r="DH32" s="1"/>
  <c r="CL32"/>
  <c r="CO32"/>
  <c r="CP32"/>
  <c r="CQ32"/>
  <c r="CR32"/>
  <c r="CS32"/>
  <c r="CV32"/>
  <c r="CW32" s="1"/>
  <c r="CX32"/>
  <c r="DO32" s="1"/>
  <c r="DP32" s="1"/>
  <c r="CZ32"/>
  <c r="DI32"/>
  <c r="DJ32"/>
  <c r="DK32"/>
  <c r="DL32"/>
  <c r="BT33"/>
  <c r="BU33"/>
  <c r="BV33"/>
  <c r="BW33"/>
  <c r="BX33"/>
  <c r="CA33"/>
  <c r="CB33" s="1"/>
  <c r="CC33"/>
  <c r="CE33"/>
  <c r="CH33"/>
  <c r="CI33"/>
  <c r="CJ33"/>
  <c r="CK33"/>
  <c r="CL33"/>
  <c r="CO33"/>
  <c r="CP33" s="1"/>
  <c r="CQ33"/>
  <c r="CS33"/>
  <c r="CV33"/>
  <c r="CW33"/>
  <c r="CX33"/>
  <c r="CY33"/>
  <c r="CZ33"/>
  <c r="DA33"/>
  <c r="DB33" s="1"/>
  <c r="DC33"/>
  <c r="DD33" s="1"/>
  <c r="DE33"/>
  <c r="DF33" s="1"/>
  <c r="DG33"/>
  <c r="DH33" s="1"/>
  <c r="DI33"/>
  <c r="DJ33" s="1"/>
  <c r="DK33"/>
  <c r="DL33" s="1"/>
  <c r="DM33"/>
  <c r="DN33" s="1"/>
  <c r="DO33"/>
  <c r="DP33" s="1"/>
  <c r="DQ33"/>
  <c r="BT34"/>
  <c r="BU34" s="1"/>
  <c r="BV34"/>
  <c r="DC34" s="1"/>
  <c r="BX34"/>
  <c r="CA34"/>
  <c r="CB34"/>
  <c r="CC34"/>
  <c r="CD34"/>
  <c r="CE34"/>
  <c r="CH34"/>
  <c r="CI34" s="1"/>
  <c r="CJ34"/>
  <c r="DG34" s="1"/>
  <c r="DH34" s="1"/>
  <c r="CL34"/>
  <c r="CO34"/>
  <c r="CP34"/>
  <c r="CQ34"/>
  <c r="CR34"/>
  <c r="CS34"/>
  <c r="CV34"/>
  <c r="CW34" s="1"/>
  <c r="CX34"/>
  <c r="DO34" s="1"/>
  <c r="DP34" s="1"/>
  <c r="CZ34"/>
  <c r="DI34"/>
  <c r="DJ34"/>
  <c r="DK34"/>
  <c r="DL34"/>
  <c r="BT35"/>
  <c r="BU35"/>
  <c r="BV35"/>
  <c r="BW35"/>
  <c r="BX35"/>
  <c r="CA35"/>
  <c r="CB35" s="1"/>
  <c r="CC35"/>
  <c r="CE35"/>
  <c r="CH35"/>
  <c r="CI35"/>
  <c r="CJ35"/>
  <c r="CK35"/>
  <c r="CL35"/>
  <c r="CO35"/>
  <c r="CP35" s="1"/>
  <c r="CQ35"/>
  <c r="CS35"/>
  <c r="CV35"/>
  <c r="CW35"/>
  <c r="CX35"/>
  <c r="CY35"/>
  <c r="CZ35"/>
  <c r="DA35"/>
  <c r="DB35" s="1"/>
  <c r="DC35"/>
  <c r="DD35" s="1"/>
  <c r="DE35"/>
  <c r="DF35" s="1"/>
  <c r="DG35"/>
  <c r="DH35" s="1"/>
  <c r="DI35"/>
  <c r="DJ35" s="1"/>
  <c r="DK35"/>
  <c r="DL35" s="1"/>
  <c r="DM35"/>
  <c r="DN35" s="1"/>
  <c r="DO35"/>
  <c r="DP35" s="1"/>
  <c r="DQ35"/>
  <c r="BT36"/>
  <c r="BU36" s="1"/>
  <c r="BV36"/>
  <c r="DC36" s="1"/>
  <c r="BX36"/>
  <c r="CA36"/>
  <c r="CB36"/>
  <c r="CC36"/>
  <c r="CD36"/>
  <c r="CE36"/>
  <c r="CH36"/>
  <c r="CI36" s="1"/>
  <c r="CJ36"/>
  <c r="DG36" s="1"/>
  <c r="DH36" s="1"/>
  <c r="CL36"/>
  <c r="CO36"/>
  <c r="CP36"/>
  <c r="CQ36"/>
  <c r="CR36"/>
  <c r="CS36"/>
  <c r="CV36"/>
  <c r="CW36" s="1"/>
  <c r="CX36"/>
  <c r="DO36" s="1"/>
  <c r="DP36" s="1"/>
  <c r="CZ36"/>
  <c r="DI36"/>
  <c r="DJ36"/>
  <c r="DK36"/>
  <c r="DL36"/>
  <c r="BT37"/>
  <c r="BU37"/>
  <c r="BV37"/>
  <c r="BW37"/>
  <c r="BX37"/>
  <c r="CA37"/>
  <c r="CB37" s="1"/>
  <c r="CC37"/>
  <c r="CE37"/>
  <c r="CH37"/>
  <c r="CI37"/>
  <c r="CJ37"/>
  <c r="CK37"/>
  <c r="CL37"/>
  <c r="CO37"/>
  <c r="CP37" s="1"/>
  <c r="CQ37"/>
  <c r="CS37"/>
  <c r="CV37"/>
  <c r="CW37"/>
  <c r="CX37"/>
  <c r="CY37"/>
  <c r="CZ37"/>
  <c r="DA37"/>
  <c r="DB37" s="1"/>
  <c r="DC37"/>
  <c r="DD37" s="1"/>
  <c r="DE37"/>
  <c r="DF37" s="1"/>
  <c r="DG37"/>
  <c r="DH37" s="1"/>
  <c r="DI37"/>
  <c r="DJ37" s="1"/>
  <c r="DK37"/>
  <c r="DL37" s="1"/>
  <c r="DM37"/>
  <c r="DN37" s="1"/>
  <c r="DO37"/>
  <c r="DP37" s="1"/>
  <c r="DQ37"/>
  <c r="BT38"/>
  <c r="BU38" s="1"/>
  <c r="BV38"/>
  <c r="DC38" s="1"/>
  <c r="BX38"/>
  <c r="CA38"/>
  <c r="CB38"/>
  <c r="CC38"/>
  <c r="CD38"/>
  <c r="CE38"/>
  <c r="CH38"/>
  <c r="CI38" s="1"/>
  <c r="CJ38"/>
  <c r="DG38" s="1"/>
  <c r="CL38"/>
  <c r="CO38"/>
  <c r="CP38"/>
  <c r="CQ38"/>
  <c r="CR38"/>
  <c r="CS38"/>
  <c r="CV38"/>
  <c r="CW38" s="1"/>
  <c r="CX38"/>
  <c r="DO38" s="1"/>
  <c r="CZ38"/>
  <c r="DD38"/>
  <c r="DH38"/>
  <c r="DI38"/>
  <c r="DJ38"/>
  <c r="DK38"/>
  <c r="DL38"/>
  <c r="DP38"/>
  <c r="DR38"/>
  <c r="DU38" s="1"/>
  <c r="BT39"/>
  <c r="BU39"/>
  <c r="BV39"/>
  <c r="BW39"/>
  <c r="BX39"/>
  <c r="CA39"/>
  <c r="CC39"/>
  <c r="CE39"/>
  <c r="CH39"/>
  <c r="CI39"/>
  <c r="CJ39"/>
  <c r="CK39"/>
  <c r="CL39"/>
  <c r="CO39"/>
  <c r="CQ39"/>
  <c r="CS39"/>
  <c r="CV39"/>
  <c r="CW39"/>
  <c r="CX39"/>
  <c r="CY39"/>
  <c r="CZ39"/>
  <c r="DA39"/>
  <c r="DC39"/>
  <c r="DE39"/>
  <c r="DF39" s="1"/>
  <c r="DG39"/>
  <c r="DH39" s="1"/>
  <c r="DI39"/>
  <c r="DJ39" s="1"/>
  <c r="DK39"/>
  <c r="DL39" s="1"/>
  <c r="DM39"/>
  <c r="DN39" s="1"/>
  <c r="DO39"/>
  <c r="DP39" s="1"/>
  <c r="DQ39"/>
  <c r="BT40"/>
  <c r="BV40"/>
  <c r="DC40" s="1"/>
  <c r="BX40"/>
  <c r="CA40"/>
  <c r="CB40"/>
  <c r="CC40"/>
  <c r="CD40"/>
  <c r="CE40"/>
  <c r="CH40"/>
  <c r="CJ40"/>
  <c r="DG40" s="1"/>
  <c r="CL40"/>
  <c r="CO40"/>
  <c r="CP40"/>
  <c r="CQ40"/>
  <c r="CR40"/>
  <c r="CS40"/>
  <c r="CV40"/>
  <c r="CX40"/>
  <c r="DO40" s="1"/>
  <c r="CZ40"/>
  <c r="DD40"/>
  <c r="DH40"/>
  <c r="DI40"/>
  <c r="DJ40"/>
  <c r="DK40"/>
  <c r="DL40"/>
  <c r="DP40"/>
  <c r="DR40"/>
  <c r="DU40" s="1"/>
  <c r="BT41"/>
  <c r="BU41"/>
  <c r="BV41"/>
  <c r="BW41"/>
  <c r="BX41"/>
  <c r="CA41"/>
  <c r="CC41"/>
  <c r="CE41"/>
  <c r="CH41"/>
  <c r="CI41"/>
  <c r="CJ41"/>
  <c r="CK41"/>
  <c r="CL41"/>
  <c r="CO41"/>
  <c r="CQ41"/>
  <c r="CS41"/>
  <c r="CV41"/>
  <c r="CW41"/>
  <c r="CX41"/>
  <c r="CY41"/>
  <c r="CZ41"/>
  <c r="DA41"/>
  <c r="DC41"/>
  <c r="DE41"/>
  <c r="DF41" s="1"/>
  <c r="DG41"/>
  <c r="DH41" s="1"/>
  <c r="DI41"/>
  <c r="DJ41" s="1"/>
  <c r="DK41"/>
  <c r="DL41" s="1"/>
  <c r="DM41"/>
  <c r="DN41" s="1"/>
  <c r="DO41"/>
  <c r="DP41" s="1"/>
  <c r="DQ41"/>
  <c r="BT42"/>
  <c r="BV42"/>
  <c r="DC42" s="1"/>
  <c r="BX42"/>
  <c r="CA42"/>
  <c r="CB42"/>
  <c r="CC42"/>
  <c r="CD42"/>
  <c r="CE42"/>
  <c r="CH42"/>
  <c r="CJ42"/>
  <c r="DG42" s="1"/>
  <c r="CL42"/>
  <c r="CO42"/>
  <c r="CP42"/>
  <c r="CQ42"/>
  <c r="CR42"/>
  <c r="CS42"/>
  <c r="CV42"/>
  <c r="CX42"/>
  <c r="DO42" s="1"/>
  <c r="CZ42"/>
  <c r="DD42"/>
  <c r="DH42"/>
  <c r="DI42"/>
  <c r="DJ42"/>
  <c r="DK42"/>
  <c r="DL42"/>
  <c r="DP42"/>
  <c r="DR42"/>
  <c r="DU42" s="1"/>
  <c r="BT43"/>
  <c r="BU43"/>
  <c r="BV43"/>
  <c r="BW43"/>
  <c r="BX43"/>
  <c r="CA43"/>
  <c r="CC43"/>
  <c r="CE43"/>
  <c r="CH43"/>
  <c r="CI43"/>
  <c r="CJ43"/>
  <c r="CK43"/>
  <c r="CL43"/>
  <c r="CO43"/>
  <c r="CQ43"/>
  <c r="CS43"/>
  <c r="CV43"/>
  <c r="CW43"/>
  <c r="CX43"/>
  <c r="CY43"/>
  <c r="CZ43"/>
  <c r="DA43"/>
  <c r="DC43"/>
  <c r="DD43" s="1"/>
  <c r="DE43"/>
  <c r="DF43" s="1"/>
  <c r="DG43"/>
  <c r="DH43" s="1"/>
  <c r="DI43"/>
  <c r="DJ43" s="1"/>
  <c r="DK43"/>
  <c r="DL43" s="1"/>
  <c r="DM43"/>
  <c r="DN43" s="1"/>
  <c r="DO43"/>
  <c r="DP43" s="1"/>
  <c r="DQ43"/>
  <c r="BT44"/>
  <c r="BU44" s="1"/>
  <c r="DB44" s="1"/>
  <c r="BV44"/>
  <c r="BX44"/>
  <c r="CA44"/>
  <c r="CB44"/>
  <c r="CC44"/>
  <c r="CD44"/>
  <c r="CE44"/>
  <c r="CH44"/>
  <c r="CI44" s="1"/>
  <c r="CJ44"/>
  <c r="DG44" s="1"/>
  <c r="CL44"/>
  <c r="CO44"/>
  <c r="CP44"/>
  <c r="CQ44"/>
  <c r="CR44"/>
  <c r="CS44"/>
  <c r="CV44"/>
  <c r="CW44" s="1"/>
  <c r="CX44"/>
  <c r="DO44" s="1"/>
  <c r="DP44" s="1"/>
  <c r="CZ44"/>
  <c r="DA44"/>
  <c r="DC44"/>
  <c r="DD44"/>
  <c r="DI44"/>
  <c r="DJ44"/>
  <c r="DK44"/>
  <c r="DL44"/>
  <c r="BT45"/>
  <c r="BU45"/>
  <c r="BV45"/>
  <c r="BW45"/>
  <c r="BX45"/>
  <c r="CA45"/>
  <c r="CB45" s="1"/>
  <c r="CC45"/>
  <c r="CE45"/>
  <c r="CH45"/>
  <c r="CI45"/>
  <c r="CJ45"/>
  <c r="CK45"/>
  <c r="CL45"/>
  <c r="CO45"/>
  <c r="CP45" s="1"/>
  <c r="CQ45"/>
  <c r="CS45"/>
  <c r="CV45"/>
  <c r="CW45"/>
  <c r="CX45"/>
  <c r="CY45"/>
  <c r="CZ45"/>
  <c r="DA45"/>
  <c r="DB45" s="1"/>
  <c r="DC45"/>
  <c r="DD45" s="1"/>
  <c r="DE45"/>
  <c r="DF45" s="1"/>
  <c r="DG45"/>
  <c r="DH45" s="1"/>
  <c r="DI45"/>
  <c r="DJ45" s="1"/>
  <c r="DK45"/>
  <c r="DL45" s="1"/>
  <c r="DM45"/>
  <c r="DN45" s="1"/>
  <c r="DO45"/>
  <c r="DP45" s="1"/>
  <c r="DQ45"/>
  <c r="EG26"/>
  <c r="EG27"/>
  <c r="EG29"/>
  <c r="EG31"/>
  <c r="EG33"/>
  <c r="EG35"/>
  <c r="EG37"/>
  <c r="EG39"/>
  <c r="EG41"/>
  <c r="EG43"/>
  <c r="EH26"/>
  <c r="EJ25"/>
  <c r="DV25"/>
  <c r="BL25"/>
  <c r="P26" i="5"/>
  <c r="AA44" i="4" l="1"/>
  <c r="AA41"/>
  <c r="AU41"/>
  <c r="AA39"/>
  <c r="AA37"/>
  <c r="AU37"/>
  <c r="AA35"/>
  <c r="AU35"/>
  <c r="AA31"/>
  <c r="AU31"/>
  <c r="AA29"/>
  <c r="AU29"/>
  <c r="AA27"/>
  <c r="AU27"/>
  <c r="BC44"/>
  <c r="BD44" s="1"/>
  <c r="AO44"/>
  <c r="BC41"/>
  <c r="BD41" s="1"/>
  <c r="AO41"/>
  <c r="AO39"/>
  <c r="BC37"/>
  <c r="BD37" s="1"/>
  <c r="AO37"/>
  <c r="BC35"/>
  <c r="BD35" s="1"/>
  <c r="AO35"/>
  <c r="BC31"/>
  <c r="BD31" s="1"/>
  <c r="AO31"/>
  <c r="BC29"/>
  <c r="BD29" s="1"/>
  <c r="AO29"/>
  <c r="BC27"/>
  <c r="BD27" s="1"/>
  <c r="AO27"/>
  <c r="T45"/>
  <c r="AU44"/>
  <c r="AV44" s="1"/>
  <c r="T42"/>
  <c r="T40"/>
  <c r="T38"/>
  <c r="T36"/>
  <c r="T34"/>
  <c r="T32"/>
  <c r="T30"/>
  <c r="T28"/>
  <c r="T26"/>
  <c r="AQ44"/>
  <c r="M44"/>
  <c r="M43"/>
  <c r="AQ41"/>
  <c r="M41"/>
  <c r="AQ39"/>
  <c r="M39"/>
  <c r="AQ37"/>
  <c r="M37"/>
  <c r="AQ35"/>
  <c r="M35"/>
  <c r="AQ31"/>
  <c r="M31"/>
  <c r="AQ29"/>
  <c r="M29"/>
  <c r="AQ27"/>
  <c r="M27"/>
  <c r="AH45"/>
  <c r="AH43"/>
  <c r="AH42"/>
  <c r="AH40"/>
  <c r="AH38"/>
  <c r="AH36"/>
  <c r="AH34"/>
  <c r="AH32"/>
  <c r="AH30"/>
  <c r="AH28"/>
  <c r="AH26"/>
  <c r="AX43"/>
  <c r="BH43"/>
  <c r="BK43" s="1"/>
  <c r="AT45"/>
  <c r="BH45"/>
  <c r="BK45" s="1"/>
  <c r="AF41"/>
  <c r="AH41"/>
  <c r="R41"/>
  <c r="T41"/>
  <c r="AF39"/>
  <c r="AH39"/>
  <c r="R39"/>
  <c r="AV39" s="1"/>
  <c r="T39"/>
  <c r="AF37"/>
  <c r="AH37"/>
  <c r="R37"/>
  <c r="T37"/>
  <c r="AF35"/>
  <c r="AH35"/>
  <c r="R35"/>
  <c r="AV35" s="1"/>
  <c r="T35"/>
  <c r="BL33"/>
  <c r="AF33"/>
  <c r="AH33"/>
  <c r="R33"/>
  <c r="T33"/>
  <c r="AF31"/>
  <c r="AH31"/>
  <c r="R31"/>
  <c r="AV31" s="1"/>
  <c r="T31"/>
  <c r="AF29"/>
  <c r="AH29"/>
  <c r="R29"/>
  <c r="T29"/>
  <c r="AF27"/>
  <c r="AH27"/>
  <c r="R27"/>
  <c r="AV27" s="1"/>
  <c r="T27"/>
  <c r="AM42"/>
  <c r="AO42"/>
  <c r="BC42"/>
  <c r="BD42" s="1"/>
  <c r="Y42"/>
  <c r="AA42"/>
  <c r="AU42"/>
  <c r="AV42" s="1"/>
  <c r="K42"/>
  <c r="M42"/>
  <c r="AQ42"/>
  <c r="AT41"/>
  <c r="BH41"/>
  <c r="BK41" s="1"/>
  <c r="AM40"/>
  <c r="AO40"/>
  <c r="BC40"/>
  <c r="BD40" s="1"/>
  <c r="Y40"/>
  <c r="AA40"/>
  <c r="AU40"/>
  <c r="AV40" s="1"/>
  <c r="K40"/>
  <c r="M40"/>
  <c r="AQ40"/>
  <c r="AT39"/>
  <c r="BH39"/>
  <c r="BK39" s="1"/>
  <c r="AM38"/>
  <c r="AO38"/>
  <c r="BC38"/>
  <c r="BD38" s="1"/>
  <c r="Y38"/>
  <c r="AA38"/>
  <c r="AU38"/>
  <c r="AV38" s="1"/>
  <c r="K38"/>
  <c r="M38"/>
  <c r="AQ38"/>
  <c r="AT37"/>
  <c r="BH37"/>
  <c r="BK37" s="1"/>
  <c r="AM36"/>
  <c r="AO36"/>
  <c r="BC36"/>
  <c r="BD36" s="1"/>
  <c r="Y36"/>
  <c r="AA36"/>
  <c r="AU36"/>
  <c r="AV36" s="1"/>
  <c r="K36"/>
  <c r="M36"/>
  <c r="AQ36"/>
  <c r="AT35"/>
  <c r="BH35"/>
  <c r="BK35" s="1"/>
  <c r="AM34"/>
  <c r="AO34"/>
  <c r="BC34"/>
  <c r="BD34" s="1"/>
  <c r="Y34"/>
  <c r="AA34"/>
  <c r="AU34"/>
  <c r="AV34" s="1"/>
  <c r="K34"/>
  <c r="M34"/>
  <c r="AQ34"/>
  <c r="AT33"/>
  <c r="BH33"/>
  <c r="BK33" s="1"/>
  <c r="AM32"/>
  <c r="AO32"/>
  <c r="BC32"/>
  <c r="BD32" s="1"/>
  <c r="Y32"/>
  <c r="AA32"/>
  <c r="AU32"/>
  <c r="AV32" s="1"/>
  <c r="K32"/>
  <c r="M32"/>
  <c r="AQ32"/>
  <c r="AT31"/>
  <c r="BH31"/>
  <c r="BK31" s="1"/>
  <c r="AM30"/>
  <c r="AO30"/>
  <c r="BC30"/>
  <c r="BD30" s="1"/>
  <c r="Y30"/>
  <c r="AA30"/>
  <c r="AU30"/>
  <c r="AV30" s="1"/>
  <c r="K30"/>
  <c r="M30"/>
  <c r="AQ30"/>
  <c r="AT29"/>
  <c r="BH29"/>
  <c r="BK29" s="1"/>
  <c r="AM28"/>
  <c r="AO28"/>
  <c r="BC28"/>
  <c r="BD28" s="1"/>
  <c r="Y28"/>
  <c r="AA28"/>
  <c r="AU28"/>
  <c r="AV28" s="1"/>
  <c r="K28"/>
  <c r="M28"/>
  <c r="AQ28"/>
  <c r="AT27"/>
  <c r="BH27"/>
  <c r="BK27" s="1"/>
  <c r="AM26"/>
  <c r="AO26"/>
  <c r="BC26"/>
  <c r="BD26" s="1"/>
  <c r="Y26"/>
  <c r="AA26"/>
  <c r="AU26"/>
  <c r="AV26" s="1"/>
  <c r="K26"/>
  <c r="M26"/>
  <c r="AQ26"/>
  <c r="AV41"/>
  <c r="AV37"/>
  <c r="AV33"/>
  <c r="BI33" s="1"/>
  <c r="BJ33" s="1"/>
  <c r="EF33" s="1"/>
  <c r="AV29"/>
  <c r="EE33"/>
  <c r="BC45"/>
  <c r="BD45" s="1"/>
  <c r="AU45"/>
  <c r="AV45" s="1"/>
  <c r="AQ45"/>
  <c r="AO45"/>
  <c r="AA45"/>
  <c r="M45"/>
  <c r="BH44"/>
  <c r="BK44" s="1"/>
  <c r="AH44"/>
  <c r="T44"/>
  <c r="BC43"/>
  <c r="BD43" s="1"/>
  <c r="AU43"/>
  <c r="AO43"/>
  <c r="AA43"/>
  <c r="DH44"/>
  <c r="DR44"/>
  <c r="DU44" s="1"/>
  <c r="DT45"/>
  <c r="EH45" s="1"/>
  <c r="DS45"/>
  <c r="CW42"/>
  <c r="CY42"/>
  <c r="DM42"/>
  <c r="DN42" s="1"/>
  <c r="CI42"/>
  <c r="CK42"/>
  <c r="DE42"/>
  <c r="DF42" s="1"/>
  <c r="BU42"/>
  <c r="BW42"/>
  <c r="DA42"/>
  <c r="DD41"/>
  <c r="DR41"/>
  <c r="DU41" s="1"/>
  <c r="CW40"/>
  <c r="CY40"/>
  <c r="DM40"/>
  <c r="DN40" s="1"/>
  <c r="CI40"/>
  <c r="CK40"/>
  <c r="DE40"/>
  <c r="DF40" s="1"/>
  <c r="BU40"/>
  <c r="BW40"/>
  <c r="DA40"/>
  <c r="DD39"/>
  <c r="DR39"/>
  <c r="DU39" s="1"/>
  <c r="DD36"/>
  <c r="DR36"/>
  <c r="DU36" s="1"/>
  <c r="DD32"/>
  <c r="DR32"/>
  <c r="DU32" s="1"/>
  <c r="DD28"/>
  <c r="DR28"/>
  <c r="DU28" s="1"/>
  <c r="EG45"/>
  <c r="DV45"/>
  <c r="DR45"/>
  <c r="DU45" s="1"/>
  <c r="CR45"/>
  <c r="CD45"/>
  <c r="DM44"/>
  <c r="DN44" s="1"/>
  <c r="DE44"/>
  <c r="CY44"/>
  <c r="CK44"/>
  <c r="BW44"/>
  <c r="DV43"/>
  <c r="DR43"/>
  <c r="DU43" s="1"/>
  <c r="DS35"/>
  <c r="DT35" s="1"/>
  <c r="EH35" s="1"/>
  <c r="DS31"/>
  <c r="DT31" s="1"/>
  <c r="EH31" s="1"/>
  <c r="DS27"/>
  <c r="DT27" s="1"/>
  <c r="EH27" s="1"/>
  <c r="CP43"/>
  <c r="CR43"/>
  <c r="CB43"/>
  <c r="CD43"/>
  <c r="DV41"/>
  <c r="CP41"/>
  <c r="CR41"/>
  <c r="CB41"/>
  <c r="CD41"/>
  <c r="DV39"/>
  <c r="CP39"/>
  <c r="CR39"/>
  <c r="CB39"/>
  <c r="CD39"/>
  <c r="DD34"/>
  <c r="DR34"/>
  <c r="DU34" s="1"/>
  <c r="DD30"/>
  <c r="DR30"/>
  <c r="DU30" s="1"/>
  <c r="DB43"/>
  <c r="DS43" s="1"/>
  <c r="DT43" s="1"/>
  <c r="EH43" s="1"/>
  <c r="DB41"/>
  <c r="DS41" s="1"/>
  <c r="DT41" s="1"/>
  <c r="EH41" s="1"/>
  <c r="DB39"/>
  <c r="DS39" s="1"/>
  <c r="DT39" s="1"/>
  <c r="EH39" s="1"/>
  <c r="DT37"/>
  <c r="EH37" s="1"/>
  <c r="DS37"/>
  <c r="DT33"/>
  <c r="EH33" s="1"/>
  <c r="DS33"/>
  <c r="DT29"/>
  <c r="EH29" s="1"/>
  <c r="DS29"/>
  <c r="DM38"/>
  <c r="DN38" s="1"/>
  <c r="DE38"/>
  <c r="DF38" s="1"/>
  <c r="DA38"/>
  <c r="CY38"/>
  <c r="CK38"/>
  <c r="BW38"/>
  <c r="DV37"/>
  <c r="DR37"/>
  <c r="DU37" s="1"/>
  <c r="CR37"/>
  <c r="CD37"/>
  <c r="DM36"/>
  <c r="DN36" s="1"/>
  <c r="DE36"/>
  <c r="DF36" s="1"/>
  <c r="DA36"/>
  <c r="CY36"/>
  <c r="CK36"/>
  <c r="BW36"/>
  <c r="DV35"/>
  <c r="DR35"/>
  <c r="DU35" s="1"/>
  <c r="CR35"/>
  <c r="CD35"/>
  <c r="DM34"/>
  <c r="DN34" s="1"/>
  <c r="DE34"/>
  <c r="DF34" s="1"/>
  <c r="DA34"/>
  <c r="CY34"/>
  <c r="CK34"/>
  <c r="BW34"/>
  <c r="DV33"/>
  <c r="DR33"/>
  <c r="DU33" s="1"/>
  <c r="CR33"/>
  <c r="CD33"/>
  <c r="DM32"/>
  <c r="DN32" s="1"/>
  <c r="DE32"/>
  <c r="DF32" s="1"/>
  <c r="DA32"/>
  <c r="CY32"/>
  <c r="CK32"/>
  <c r="BW32"/>
  <c r="DV31"/>
  <c r="DR31"/>
  <c r="DU31" s="1"/>
  <c r="CR31"/>
  <c r="CD31"/>
  <c r="DM30"/>
  <c r="DN30" s="1"/>
  <c r="DE30"/>
  <c r="DF30" s="1"/>
  <c r="DA30"/>
  <c r="CY30"/>
  <c r="CK30"/>
  <c r="BW30"/>
  <c r="DV29"/>
  <c r="DR29"/>
  <c r="DU29" s="1"/>
  <c r="CR29"/>
  <c r="CD29"/>
  <c r="DM28"/>
  <c r="DN28" s="1"/>
  <c r="DE28"/>
  <c r="DF28" s="1"/>
  <c r="DA28"/>
  <c r="CY28"/>
  <c r="CK28"/>
  <c r="BW28"/>
  <c r="DV27"/>
  <c r="DR27"/>
  <c r="DU27" s="1"/>
  <c r="CR27"/>
  <c r="CD27"/>
  <c r="CY26"/>
  <c r="CK26"/>
  <c r="BW26"/>
  <c r="O8" i="5"/>
  <c r="K8"/>
  <c r="C9"/>
  <c r="E8"/>
  <c r="B8"/>
  <c r="I24"/>
  <c r="N24"/>
  <c r="K24"/>
  <c r="K23"/>
  <c r="I22"/>
  <c r="N22"/>
  <c r="K22"/>
  <c r="I21"/>
  <c r="K21"/>
  <c r="J20"/>
  <c r="K20"/>
  <c r="K16"/>
  <c r="K17"/>
  <c r="N18"/>
  <c r="K18"/>
  <c r="N19"/>
  <c r="K19"/>
  <c r="K15"/>
  <c r="CZ25" i="4"/>
  <c r="CX25"/>
  <c r="DO25" s="1"/>
  <c r="CV25"/>
  <c r="CY25" s="1"/>
  <c r="CS25"/>
  <c r="CQ25"/>
  <c r="DK25" s="1"/>
  <c r="CO25"/>
  <c r="CR25" s="1"/>
  <c r="CL25"/>
  <c r="CJ25"/>
  <c r="DG25" s="1"/>
  <c r="DH25" s="1"/>
  <c r="CH25"/>
  <c r="CK25" s="1"/>
  <c r="CE25"/>
  <c r="CC25"/>
  <c r="CA25"/>
  <c r="CD25" s="1"/>
  <c r="BX25"/>
  <c r="BV25"/>
  <c r="BT25"/>
  <c r="BW25" s="1"/>
  <c r="AP25"/>
  <c r="AN25"/>
  <c r="BE25" s="1"/>
  <c r="BF25" s="1"/>
  <c r="AL25"/>
  <c r="AI25"/>
  <c r="AG25"/>
  <c r="BA25" s="1"/>
  <c r="BB25" s="1"/>
  <c r="AE25"/>
  <c r="AH25" s="1"/>
  <c r="AB25"/>
  <c r="Z25"/>
  <c r="X25"/>
  <c r="AA25" s="1"/>
  <c r="U25"/>
  <c r="S25"/>
  <c r="Q25"/>
  <c r="T25" s="1"/>
  <c r="N25"/>
  <c r="L25"/>
  <c r="AS25" s="1"/>
  <c r="J25"/>
  <c r="M25" s="1"/>
  <c r="AR44" l="1"/>
  <c r="BI44" s="1"/>
  <c r="BG44"/>
  <c r="AR41"/>
  <c r="BG41"/>
  <c r="BI41"/>
  <c r="BJ41" s="1"/>
  <c r="EF41" s="1"/>
  <c r="EI41" s="1"/>
  <c r="EJ41" s="1"/>
  <c r="AR39"/>
  <c r="BG39"/>
  <c r="BI39"/>
  <c r="AR37"/>
  <c r="BG37"/>
  <c r="BI37"/>
  <c r="AR35"/>
  <c r="BG35"/>
  <c r="BI35"/>
  <c r="AR31"/>
  <c r="BG31"/>
  <c r="BI31"/>
  <c r="BJ31" s="1"/>
  <c r="EF31" s="1"/>
  <c r="EI31" s="1"/>
  <c r="EJ31" s="1"/>
  <c r="AR29"/>
  <c r="BG29"/>
  <c r="BI29"/>
  <c r="AR27"/>
  <c r="BG27"/>
  <c r="BI27"/>
  <c r="BJ27" s="1"/>
  <c r="EF27" s="1"/>
  <c r="EI27" s="1"/>
  <c r="EJ27" s="1"/>
  <c r="BG43"/>
  <c r="AV43"/>
  <c r="BI43" s="1"/>
  <c r="BG26"/>
  <c r="AR26"/>
  <c r="BI26" s="1"/>
  <c r="BG30"/>
  <c r="AR30"/>
  <c r="BI30" s="1"/>
  <c r="BG34"/>
  <c r="AR34"/>
  <c r="BI34" s="1"/>
  <c r="BG38"/>
  <c r="AR38"/>
  <c r="BI38" s="1"/>
  <c r="BG42"/>
  <c r="AR42"/>
  <c r="BI42" s="1"/>
  <c r="BG45"/>
  <c r="AR45"/>
  <c r="BI45" s="1"/>
  <c r="BG28"/>
  <c r="AR28"/>
  <c r="BI28" s="1"/>
  <c r="BG32"/>
  <c r="AR32"/>
  <c r="BI32" s="1"/>
  <c r="BG36"/>
  <c r="AR36"/>
  <c r="BI36" s="1"/>
  <c r="BG40"/>
  <c r="AR40"/>
  <c r="BI40" s="1"/>
  <c r="EI33"/>
  <c r="EJ33" s="1"/>
  <c r="DQ28"/>
  <c r="DB28"/>
  <c r="DS28" s="1"/>
  <c r="DQ30"/>
  <c r="DB30"/>
  <c r="DS30" s="1"/>
  <c r="DQ32"/>
  <c r="DB32"/>
  <c r="DS32" s="1"/>
  <c r="DQ34"/>
  <c r="DB34"/>
  <c r="DS34" s="1"/>
  <c r="DQ36"/>
  <c r="DB36"/>
  <c r="DS36" s="1"/>
  <c r="DQ38"/>
  <c r="DB38"/>
  <c r="DS38" s="1"/>
  <c r="DQ42"/>
  <c r="DB42"/>
  <c r="DS42" s="1"/>
  <c r="DF44"/>
  <c r="DS44" s="1"/>
  <c r="DQ44"/>
  <c r="DQ40"/>
  <c r="DB40"/>
  <c r="DS40" s="1"/>
  <c r="N23" i="5"/>
  <c r="DC25" i="4"/>
  <c r="Y25"/>
  <c r="DR25"/>
  <c r="DU25" s="1"/>
  <c r="AO25"/>
  <c r="AM25"/>
  <c r="I18" i="5"/>
  <c r="I17"/>
  <c r="I16"/>
  <c r="I23"/>
  <c r="I20"/>
  <c r="DA25" i="4"/>
  <c r="DE25"/>
  <c r="DF25" s="1"/>
  <c r="J24" i="5"/>
  <c r="DM25" i="4"/>
  <c r="DN25" s="1"/>
  <c r="L23" i="5"/>
  <c r="DI25" i="4"/>
  <c r="DJ25" s="1"/>
  <c r="M19" i="5"/>
  <c r="I19"/>
  <c r="BC25" i="4"/>
  <c r="BD25" s="1"/>
  <c r="AF25"/>
  <c r="AY25"/>
  <c r="AZ25" s="1"/>
  <c r="AW25"/>
  <c r="AX25" s="1"/>
  <c r="N16" i="5"/>
  <c r="R25" i="4"/>
  <c r="AU25"/>
  <c r="AT25"/>
  <c r="BH25"/>
  <c r="BK25" s="1"/>
  <c r="L15" i="5"/>
  <c r="K25" i="4"/>
  <c r="I15" i="5"/>
  <c r="AQ25" i="4"/>
  <c r="AR25" s="1"/>
  <c r="BU25"/>
  <c r="CB25"/>
  <c r="DD25"/>
  <c r="DL25"/>
  <c r="CI25"/>
  <c r="CP25"/>
  <c r="CW25"/>
  <c r="DP25"/>
  <c r="BJ37" l="1"/>
  <c r="EF37" s="1"/>
  <c r="EI37" s="1"/>
  <c r="EJ37" s="1"/>
  <c r="BJ44"/>
  <c r="EF44" s="1"/>
  <c r="BJ39"/>
  <c r="EF39" s="1"/>
  <c r="EI39" s="1"/>
  <c r="EJ39" s="1"/>
  <c r="BJ35"/>
  <c r="EF35" s="1"/>
  <c r="EI35" s="1"/>
  <c r="EJ35" s="1"/>
  <c r="BJ29"/>
  <c r="EF29" s="1"/>
  <c r="EI29" s="1"/>
  <c r="EJ29" s="1"/>
  <c r="EE44"/>
  <c r="BL44"/>
  <c r="BL41"/>
  <c r="EE41"/>
  <c r="BL39"/>
  <c r="EE39"/>
  <c r="BL37"/>
  <c r="EE37"/>
  <c r="BL35"/>
  <c r="EE35"/>
  <c r="BL31"/>
  <c r="EE31"/>
  <c r="EE29"/>
  <c r="BL29"/>
  <c r="BL27"/>
  <c r="EE27"/>
  <c r="BJ40"/>
  <c r="EF40" s="1"/>
  <c r="EE40"/>
  <c r="BL40"/>
  <c r="BJ36"/>
  <c r="EF36" s="1"/>
  <c r="EE36"/>
  <c r="BL36"/>
  <c r="BJ32"/>
  <c r="EF32" s="1"/>
  <c r="EE32"/>
  <c r="BL32"/>
  <c r="BJ28"/>
  <c r="EF28" s="1"/>
  <c r="EE28"/>
  <c r="BL28"/>
  <c r="EE45"/>
  <c r="BJ45"/>
  <c r="EF45" s="1"/>
  <c r="EI45" s="1"/>
  <c r="EJ45" s="1"/>
  <c r="BL45"/>
  <c r="BJ42"/>
  <c r="EF42" s="1"/>
  <c r="EE42"/>
  <c r="BL42"/>
  <c r="BJ38"/>
  <c r="EF38" s="1"/>
  <c r="EE38"/>
  <c r="BL38"/>
  <c r="BJ34"/>
  <c r="EF34" s="1"/>
  <c r="EE34"/>
  <c r="BL34"/>
  <c r="BJ30"/>
  <c r="EF30" s="1"/>
  <c r="EE30"/>
  <c r="BL30"/>
  <c r="BJ26"/>
  <c r="EF26" s="1"/>
  <c r="EI26" s="1"/>
  <c r="EJ26" s="1"/>
  <c r="BL26"/>
  <c r="EE26"/>
  <c r="EE43"/>
  <c r="BJ43"/>
  <c r="EF43" s="1"/>
  <c r="EI43" s="1"/>
  <c r="EJ43" s="1"/>
  <c r="BL43"/>
  <c r="DV40"/>
  <c r="EG40"/>
  <c r="DT40"/>
  <c r="EH40" s="1"/>
  <c r="DV42"/>
  <c r="EG42"/>
  <c r="DT42"/>
  <c r="EH42" s="1"/>
  <c r="DV38"/>
  <c r="EG38"/>
  <c r="DT38"/>
  <c r="EH38" s="1"/>
  <c r="DT36"/>
  <c r="EH36" s="1"/>
  <c r="DV36"/>
  <c r="EG36"/>
  <c r="DT34"/>
  <c r="EH34" s="1"/>
  <c r="EI34" s="1"/>
  <c r="EJ34" s="1"/>
  <c r="DV34"/>
  <c r="EG34"/>
  <c r="DT32"/>
  <c r="EH32" s="1"/>
  <c r="EI32" s="1"/>
  <c r="EJ32" s="1"/>
  <c r="DV32"/>
  <c r="EG32"/>
  <c r="DT30"/>
  <c r="EH30" s="1"/>
  <c r="DV30"/>
  <c r="EG30"/>
  <c r="DT28"/>
  <c r="EH28" s="1"/>
  <c r="DV28"/>
  <c r="EG28"/>
  <c r="DT44"/>
  <c r="EH44" s="1"/>
  <c r="EI44" s="1"/>
  <c r="EJ44" s="1"/>
  <c r="DV44"/>
  <c r="EG44"/>
  <c r="N15" i="5"/>
  <c r="L19"/>
  <c r="J22"/>
  <c r="Q20"/>
  <c r="Q15"/>
  <c r="N20"/>
  <c r="J23"/>
  <c r="J21"/>
  <c r="DB25" i="4"/>
  <c r="DS25" s="1"/>
  <c r="J19" i="5"/>
  <c r="J18"/>
  <c r="J17"/>
  <c r="J16"/>
  <c r="J15"/>
  <c r="M20"/>
  <c r="L20"/>
  <c r="L22"/>
  <c r="M22"/>
  <c r="L24"/>
  <c r="M24"/>
  <c r="M23"/>
  <c r="M18"/>
  <c r="L18"/>
  <c r="AV25" i="4"/>
  <c r="BI25" s="1"/>
  <c r="M16" i="5"/>
  <c r="L16"/>
  <c r="M15"/>
  <c r="BG25" i="4"/>
  <c r="DQ25"/>
  <c r="EI40" l="1"/>
  <c r="EJ40" s="1"/>
  <c r="EI38"/>
  <c r="EJ38" s="1"/>
  <c r="EI30"/>
  <c r="EJ30" s="1"/>
  <c r="EI28"/>
  <c r="EJ28" s="1"/>
  <c r="EI36"/>
  <c r="EJ36" s="1"/>
  <c r="EI42"/>
  <c r="EJ42" s="1"/>
  <c r="O15" i="5"/>
  <c r="DT25" i="4"/>
  <c r="EH25" s="1"/>
  <c r="O20" i="5"/>
  <c r="P20"/>
  <c r="EG25" i="4"/>
  <c r="EE25"/>
  <c r="BJ25"/>
  <c r="EF25" s="1"/>
  <c r="EI25" s="1"/>
  <c r="EK32" l="1"/>
  <c r="EK33"/>
  <c r="EK40"/>
  <c r="EK34"/>
  <c r="EK26"/>
  <c r="EK27"/>
  <c r="EK31"/>
  <c r="EK39"/>
  <c r="EK30"/>
  <c r="EK25"/>
  <c r="EK35"/>
  <c r="EK28"/>
  <c r="EK38"/>
  <c r="EK29"/>
  <c r="P15" i="5"/>
  <c r="E26" s="1"/>
  <c r="C27" s="1"/>
  <c r="EK37" i="4" l="1"/>
  <c r="EK36"/>
</calcChain>
</file>

<file path=xl/sharedStrings.xml><?xml version="1.0" encoding="utf-8"?>
<sst xmlns="http://schemas.openxmlformats.org/spreadsheetml/2006/main" count="853" uniqueCount="338">
  <si>
    <t>UEMI</t>
  </si>
  <si>
    <t>N°</t>
  </si>
  <si>
    <t>Matri,</t>
  </si>
  <si>
    <t>Nom</t>
  </si>
  <si>
    <t>Prénom</t>
  </si>
  <si>
    <t>Moy</t>
  </si>
  <si>
    <t xml:space="preserve">Moy </t>
  </si>
  <si>
    <t>Semestre I</t>
  </si>
  <si>
    <t>UEFI</t>
  </si>
  <si>
    <t>UEDI</t>
  </si>
  <si>
    <t>Semestre 2</t>
  </si>
  <si>
    <t>RELEVE DE NOTES</t>
  </si>
  <si>
    <t xml:space="preserve">Date </t>
  </si>
  <si>
    <t>Lieu</t>
  </si>
  <si>
    <t>Wil</t>
  </si>
  <si>
    <t>UETI</t>
  </si>
  <si>
    <t>D,P,E x3</t>
  </si>
  <si>
    <t>M,E,A,A,E,P x3</t>
  </si>
  <si>
    <t>S,B,I,A,S x2</t>
  </si>
  <si>
    <t>I,R x2</t>
  </si>
  <si>
    <t>ANGL,x1</t>
  </si>
  <si>
    <t>Semestre 1</t>
  </si>
  <si>
    <t>E,Xx3</t>
  </si>
  <si>
    <t>R,S,L,P,A, x3</t>
  </si>
  <si>
    <t>S,A,M,A,D,Sx2</t>
  </si>
  <si>
    <t>STAGE,x2</t>
  </si>
  <si>
    <t>Methodologie Epidémiologique Approfondie</t>
  </si>
  <si>
    <t>Statistiques de base et informatique appliqués</t>
  </si>
  <si>
    <t xml:space="preserve">Initiation à la Recherche </t>
  </si>
  <si>
    <t>Anglais</t>
  </si>
  <si>
    <t xml:space="preserve">Exposition aux Xénobiotiques </t>
  </si>
  <si>
    <t>Risques sanitaires liés à la Pollution atmosphérique</t>
  </si>
  <si>
    <t xml:space="preserve">Stage
</t>
  </si>
  <si>
    <t>UEFII</t>
  </si>
  <si>
    <t>M,G,R,E,I, x2</t>
  </si>
  <si>
    <t xml:space="preserve">Credits </t>
  </si>
  <si>
    <t>Observation</t>
  </si>
  <si>
    <t>validés</t>
  </si>
  <si>
    <t>Maitrise et gestion des risques environnementaux et industriels</t>
  </si>
  <si>
    <t>Meriem</t>
  </si>
  <si>
    <t>Fatima</t>
  </si>
  <si>
    <t>Lamia</t>
  </si>
  <si>
    <t>Devenir des Polluants dans L'Environnement</t>
  </si>
  <si>
    <t>Session</t>
  </si>
  <si>
    <t>09SN0717</t>
  </si>
  <si>
    <t>ABBACI</t>
  </si>
  <si>
    <t>Sonia</t>
  </si>
  <si>
    <t>09SN0575</t>
  </si>
  <si>
    <t>AIT ZIANE</t>
  </si>
  <si>
    <t>Kahina</t>
  </si>
  <si>
    <t>07SN022</t>
  </si>
  <si>
    <t>AOUCHICHE</t>
  </si>
  <si>
    <t>Madjid</t>
  </si>
  <si>
    <t>09SN0276</t>
  </si>
  <si>
    <t>AYAD</t>
  </si>
  <si>
    <t>Tiziri</t>
  </si>
  <si>
    <t>07SN075</t>
  </si>
  <si>
    <t>BAGHDAOUI</t>
  </si>
  <si>
    <t>07SN046</t>
  </si>
  <si>
    <t>BELLOUL</t>
  </si>
  <si>
    <t>Ghania</t>
  </si>
  <si>
    <t>09SN0067</t>
  </si>
  <si>
    <t>BENABDELMALEK</t>
  </si>
  <si>
    <t>Miassa</t>
  </si>
  <si>
    <t>09SN0903</t>
  </si>
  <si>
    <t>BOULOUISA</t>
  </si>
  <si>
    <t>Amel</t>
  </si>
  <si>
    <t>09SN0064</t>
  </si>
  <si>
    <t>BOUSLA</t>
  </si>
  <si>
    <t>09SN0634</t>
  </si>
  <si>
    <t>BOUYAHIA</t>
  </si>
  <si>
    <t>Nassima</t>
  </si>
  <si>
    <t>09SN0620</t>
  </si>
  <si>
    <t>GABIS</t>
  </si>
  <si>
    <t>Hamida</t>
  </si>
  <si>
    <t>09SN0613</t>
  </si>
  <si>
    <t>HAMMACHE</t>
  </si>
  <si>
    <t>Samira</t>
  </si>
  <si>
    <t>09SN0549</t>
  </si>
  <si>
    <t>HATOU</t>
  </si>
  <si>
    <t>Hanane</t>
  </si>
  <si>
    <t>09SN0649</t>
  </si>
  <si>
    <t>LARFI</t>
  </si>
  <si>
    <t>Abderrezak</t>
  </si>
  <si>
    <t>09SN0584</t>
  </si>
  <si>
    <t>MERMOURI</t>
  </si>
  <si>
    <t>Nabila</t>
  </si>
  <si>
    <t>09SN0973</t>
  </si>
  <si>
    <t>MOUSSAOUI</t>
  </si>
  <si>
    <t>Rabia</t>
  </si>
  <si>
    <t>09SN0275</t>
  </si>
  <si>
    <t>OUATMANI</t>
  </si>
  <si>
    <t>09SN0727</t>
  </si>
  <si>
    <t>SAADI</t>
  </si>
  <si>
    <t>Nedjma</t>
  </si>
  <si>
    <t>09SN0455</t>
  </si>
  <si>
    <t>SALHI</t>
  </si>
  <si>
    <t>Mounia</t>
  </si>
  <si>
    <t>09SN0889</t>
  </si>
  <si>
    <t>TABTA</t>
  </si>
  <si>
    <t>Nadjiba</t>
  </si>
  <si>
    <t>09SN0949</t>
  </si>
  <si>
    <t>TAKKA</t>
  </si>
  <si>
    <t>Manel</t>
  </si>
  <si>
    <t>09SN0005</t>
  </si>
  <si>
    <t>TISSOUKAI</t>
  </si>
  <si>
    <t>09SN0752</t>
  </si>
  <si>
    <t>TITELI</t>
  </si>
  <si>
    <t>Taoufik</t>
  </si>
  <si>
    <t>09SN0485</t>
  </si>
  <si>
    <t>ZERGUINI</t>
  </si>
  <si>
    <t>Mounira</t>
  </si>
  <si>
    <t>09SN0790</t>
  </si>
  <si>
    <t>ZIZI</t>
  </si>
  <si>
    <t>14/03/1987</t>
  </si>
  <si>
    <t>Akbou</t>
  </si>
  <si>
    <t>19/10/1990</t>
  </si>
  <si>
    <t>Sidi aich</t>
  </si>
  <si>
    <t>06/11/1986</t>
  </si>
  <si>
    <t>08/04/1990</t>
  </si>
  <si>
    <t>Béjaia</t>
  </si>
  <si>
    <t>27/10/1985</t>
  </si>
  <si>
    <t>Amizour</t>
  </si>
  <si>
    <t>20/10/1985</t>
  </si>
  <si>
    <t>El flaye</t>
  </si>
  <si>
    <t>10/05/1990</t>
  </si>
  <si>
    <t>24/11/1988</t>
  </si>
  <si>
    <t>12/09/1989</t>
  </si>
  <si>
    <t>28/04/1988</t>
  </si>
  <si>
    <t>06/09/1989</t>
  </si>
  <si>
    <t>Bouandas</t>
  </si>
  <si>
    <t>29/08/1988</t>
  </si>
  <si>
    <t>10/08/1988</t>
  </si>
  <si>
    <t>Bejaia</t>
  </si>
  <si>
    <t>07/07/1987</t>
  </si>
  <si>
    <t>12/08/1986</t>
  </si>
  <si>
    <t>Ouzellaguen</t>
  </si>
  <si>
    <t>04/03/1987</t>
  </si>
  <si>
    <t>Souk el tenine</t>
  </si>
  <si>
    <t>30/03/1987</t>
  </si>
  <si>
    <t>31/07/1990</t>
  </si>
  <si>
    <t>15/12/1987</t>
  </si>
  <si>
    <t>03/08/1986</t>
  </si>
  <si>
    <t>16/06/1989</t>
  </si>
  <si>
    <t>16/07/1989</t>
  </si>
  <si>
    <t>Barbacha</t>
  </si>
  <si>
    <t>06/06/1986</t>
  </si>
  <si>
    <t>Kherrata</t>
  </si>
  <si>
    <t>10/03/1992</t>
  </si>
  <si>
    <t>Darguina</t>
  </si>
  <si>
    <t>14/11/1989</t>
  </si>
  <si>
    <t>Aokas</t>
  </si>
  <si>
    <t>Setif</t>
  </si>
  <si>
    <t>Crédits: 06 - Coef : 3</t>
  </si>
  <si>
    <t>Crédits: 12 - Coef : 5</t>
  </si>
  <si>
    <t>Crédits: 06 - Coef : 2</t>
  </si>
  <si>
    <t>UEF2</t>
  </si>
  <si>
    <t>Crédits: 06 - Coef : 1</t>
  </si>
  <si>
    <t>Crédits: 12 - Coef : 6</t>
  </si>
  <si>
    <t>Capitalisés</t>
  </si>
  <si>
    <t>semestre validé</t>
  </si>
  <si>
    <t>semestre non validé</t>
  </si>
  <si>
    <t xml:space="preserve">Prénom : </t>
  </si>
  <si>
    <t xml:space="preserve">N° d'inscription : </t>
  </si>
  <si>
    <t xml:space="preserve">Semestre </t>
  </si>
  <si>
    <t>Unités d'enseignement (U.E)</t>
  </si>
  <si>
    <t>Matière(s) constitutive(s) de l'unité d'enseignement</t>
  </si>
  <si>
    <t>Résultats obtenus</t>
  </si>
  <si>
    <t>Nature</t>
  </si>
  <si>
    <t xml:space="preserve">Code et intitulé </t>
  </si>
  <si>
    <t>Crédits requis</t>
  </si>
  <si>
    <t>Coef.</t>
  </si>
  <si>
    <t>Intitulé</t>
  </si>
  <si>
    <t>Matiere</t>
  </si>
  <si>
    <t>U.E</t>
  </si>
  <si>
    <t>Semestre</t>
  </si>
  <si>
    <t>Note</t>
  </si>
  <si>
    <t>Crédits</t>
  </si>
  <si>
    <t xml:space="preserve">Décision : </t>
  </si>
  <si>
    <t>Le chef de département</t>
  </si>
  <si>
    <r>
      <rPr>
        <sz val="14"/>
        <color indexed="8"/>
        <rFont val="Times New Roman"/>
        <family val="1"/>
      </rPr>
      <t>Nom:</t>
    </r>
    <r>
      <rPr>
        <b/>
        <sz val="14"/>
        <color indexed="8"/>
        <rFont val="Times New Roman"/>
        <family val="1"/>
      </rPr>
      <t xml:space="preserve"> </t>
    </r>
  </si>
  <si>
    <r>
      <t>Date de naissance :</t>
    </r>
    <r>
      <rPr>
        <b/>
        <sz val="14"/>
        <color indexed="8"/>
        <rFont val="Times New Roman"/>
        <family val="1"/>
      </rPr>
      <t xml:space="preserve">                             </t>
    </r>
    <r>
      <rPr>
        <sz val="14"/>
        <color indexed="8"/>
        <rFont val="Times New Roman"/>
        <family val="1"/>
      </rPr>
      <t xml:space="preserve"> </t>
    </r>
  </si>
  <si>
    <r>
      <t xml:space="preserve">Diplôme préparé : </t>
    </r>
    <r>
      <rPr>
        <b/>
        <sz val="14"/>
        <color indexed="8"/>
        <rFont val="Times New Roman"/>
        <family val="1"/>
      </rPr>
      <t xml:space="preserve">Master académique </t>
    </r>
  </si>
  <si>
    <t>Statistiques Approfondies Modélisation et Analyse de Données et SIG</t>
  </si>
  <si>
    <t xml:space="preserve">Total des crédits cumulés pour l'année ( S1 + S2) : </t>
  </si>
  <si>
    <t>Semestre II</t>
  </si>
  <si>
    <t>Unité d'Enseignement Fondamentale II</t>
  </si>
  <si>
    <t>Credits validés</t>
  </si>
  <si>
    <t>Credits Capitalisés</t>
  </si>
  <si>
    <t>Moy  Semestre I</t>
  </si>
  <si>
    <t>Moy Semestre 2</t>
  </si>
  <si>
    <t>Crédit</t>
  </si>
  <si>
    <t xml:space="preserve">Total des Crédits </t>
  </si>
  <si>
    <t>UEF22</t>
  </si>
  <si>
    <t>Résultats semestre</t>
  </si>
  <si>
    <t>Résultats UE</t>
  </si>
  <si>
    <t>EMD</t>
  </si>
  <si>
    <t>RAT.</t>
  </si>
  <si>
    <t>NOTE</t>
  </si>
  <si>
    <t>N. Rat.</t>
  </si>
  <si>
    <t>Grade</t>
  </si>
  <si>
    <t>crédits</t>
  </si>
  <si>
    <t>Nbr.Rat,</t>
  </si>
  <si>
    <t>UEMII</t>
  </si>
  <si>
    <t>UEDII</t>
  </si>
  <si>
    <t>UETII</t>
  </si>
  <si>
    <t>Résultats  UE</t>
  </si>
  <si>
    <t>Résultats  du semestre</t>
  </si>
  <si>
    <t>Résultats Année</t>
  </si>
  <si>
    <t>Moyenne semestre 1</t>
  </si>
  <si>
    <t>Crédits S1</t>
  </si>
  <si>
    <t>Moyenne semestre 2</t>
  </si>
  <si>
    <t>Crédits S2</t>
  </si>
  <si>
    <t>Crédits:06 -Coef :2</t>
  </si>
  <si>
    <t>Crédits:06 - Coef :2</t>
  </si>
  <si>
    <t>UEFI2</t>
  </si>
  <si>
    <t>UEMI2</t>
  </si>
  <si>
    <t>UETI2</t>
  </si>
  <si>
    <t xml:space="preserve">Décision </t>
  </si>
  <si>
    <t>Décision</t>
  </si>
  <si>
    <t>UE FI I</t>
  </si>
  <si>
    <t>Unité d'Etude Fondamentale I I</t>
  </si>
  <si>
    <t>UE MI I</t>
  </si>
  <si>
    <t>Unité d'Etude MethodologiqueI I</t>
  </si>
  <si>
    <t>UE DI I</t>
  </si>
  <si>
    <t>Unité d'Etude Découverte I I</t>
  </si>
  <si>
    <t>UE TI I</t>
  </si>
  <si>
    <t>Unité d'Etude  Transversale I I</t>
  </si>
  <si>
    <t>Unité d'Enseignement FondamentaleI II</t>
  </si>
  <si>
    <t>Unité d'Enseignement MethodologiqueI II</t>
  </si>
  <si>
    <t>Unité d'Enseignement Transversale I II</t>
  </si>
  <si>
    <t>UE MI II</t>
  </si>
  <si>
    <t>UE TI II</t>
  </si>
  <si>
    <t>UE FI II</t>
  </si>
  <si>
    <r>
      <t xml:space="preserve">Filière : </t>
    </r>
    <r>
      <rPr>
        <b/>
        <sz val="14"/>
        <color indexed="8"/>
        <rFont val="Times New Roman"/>
        <family val="1"/>
      </rPr>
      <t>Sciences de l'environnement</t>
    </r>
  </si>
  <si>
    <t xml:space="preserve">REPUBLIQUE ALGERIENNE   </t>
  </si>
  <si>
    <t>DEMOCRATIQUE ET POPULAIRE</t>
  </si>
  <si>
    <t>ET DE LA RECHERCHE SCIENTIFIQUE</t>
  </si>
  <si>
    <r>
      <t>Département :</t>
    </r>
    <r>
      <rPr>
        <b/>
        <sz val="14"/>
        <color indexed="8"/>
        <rFont val="Times New Roman"/>
        <family val="1"/>
      </rPr>
      <t xml:space="preserve"> Sciences Biologiques de l'Environnement</t>
    </r>
  </si>
  <si>
    <t xml:space="preserve">Session </t>
  </si>
  <si>
    <t>N</t>
  </si>
  <si>
    <t xml:space="preserve">MINISTERE  DE L'ENSEIGNEMENT SUPERIEURE </t>
  </si>
  <si>
    <r>
      <t xml:space="preserve">Etablissement : </t>
    </r>
    <r>
      <rPr>
        <b/>
        <sz val="14"/>
        <color indexed="8"/>
        <rFont val="Times New Roman"/>
        <family val="1"/>
      </rPr>
      <t>Université Abderrahmane Mira de Béjaia</t>
    </r>
  </si>
  <si>
    <r>
      <t xml:space="preserve">ANNEE UNIVERSITAIRE : </t>
    </r>
    <r>
      <rPr>
        <b/>
        <sz val="16"/>
        <color indexed="8"/>
        <rFont val="Times New Roman"/>
        <family val="1"/>
      </rPr>
      <t>2012/2013</t>
    </r>
  </si>
  <si>
    <r>
      <t xml:space="preserve">Niveau d'étude : </t>
    </r>
    <r>
      <rPr>
        <b/>
        <sz val="14"/>
        <color indexed="8"/>
        <rFont val="Times New Roman"/>
        <family val="1"/>
      </rPr>
      <t>Première Année Master</t>
    </r>
  </si>
  <si>
    <r>
      <t xml:space="preserve">Domaine : </t>
    </r>
    <r>
      <rPr>
        <b/>
        <sz val="14"/>
        <color indexed="8"/>
        <rFont val="Times New Roman"/>
        <family val="1"/>
      </rPr>
      <t>Sciences de la Nature et de la Vie</t>
    </r>
    <r>
      <rPr>
        <sz val="14"/>
        <color indexed="8"/>
        <rFont val="Times New Roman"/>
        <family val="1"/>
      </rPr>
      <t xml:space="preserve"> </t>
    </r>
  </si>
  <si>
    <t xml:space="preserve">à : </t>
  </si>
  <si>
    <t xml:space="preserve">Fait à Béjaia le : </t>
  </si>
  <si>
    <r>
      <t xml:space="preserve">Spécialité : </t>
    </r>
    <r>
      <rPr>
        <b/>
        <sz val="14"/>
        <color indexed="8"/>
        <rFont val="Times New Roman"/>
        <family val="1"/>
      </rPr>
      <t>Environnement et Santé Publique</t>
    </r>
  </si>
  <si>
    <r>
      <t>Faculté :</t>
    </r>
    <r>
      <rPr>
        <b/>
        <sz val="14"/>
        <color indexed="8"/>
        <rFont val="Times New Roman"/>
        <family val="1"/>
      </rPr>
      <t xml:space="preserve"> Sciences de la Nature et de la Vie</t>
    </r>
  </si>
  <si>
    <t>ADJMI</t>
  </si>
  <si>
    <t>Sabiha</t>
  </si>
  <si>
    <t>AIT HADDAD</t>
  </si>
  <si>
    <t>Dallal</t>
  </si>
  <si>
    <t>BALI</t>
  </si>
  <si>
    <t>Amirouche</t>
  </si>
  <si>
    <t>BEDOUHENE</t>
  </si>
  <si>
    <t>Mouna</t>
  </si>
  <si>
    <t>BELKEBIR</t>
  </si>
  <si>
    <t>Hania</t>
  </si>
  <si>
    <t>BERBACHE</t>
  </si>
  <si>
    <t>Mohand akli</t>
  </si>
  <si>
    <t>BOUKANDOUL</t>
  </si>
  <si>
    <t>Nawel</t>
  </si>
  <si>
    <t>DEBBOU</t>
  </si>
  <si>
    <t>Fahima</t>
  </si>
  <si>
    <t>DJERADA</t>
  </si>
  <si>
    <t>Eldjida</t>
  </si>
  <si>
    <t>HIHAT</t>
  </si>
  <si>
    <t>Sara</t>
  </si>
  <si>
    <t>IBRAHIM</t>
  </si>
  <si>
    <t>IKHEDJI</t>
  </si>
  <si>
    <t>Lydia</t>
  </si>
  <si>
    <t>KEBBAB</t>
  </si>
  <si>
    <t>Awris</t>
  </si>
  <si>
    <t>LAHDIR</t>
  </si>
  <si>
    <t>Ouafa</t>
  </si>
  <si>
    <t>LATRECHE</t>
  </si>
  <si>
    <t>Oualida</t>
  </si>
  <si>
    <t>MEKKI</t>
  </si>
  <si>
    <t>Fouzia</t>
  </si>
  <si>
    <t>MOUASSAN</t>
  </si>
  <si>
    <t>OUBRAHAM</t>
  </si>
  <si>
    <t>Sylia</t>
  </si>
  <si>
    <t>SAHIRI</t>
  </si>
  <si>
    <t>SAIDI</t>
  </si>
  <si>
    <t>Namir</t>
  </si>
  <si>
    <t>TAYEB CHERIF</t>
  </si>
  <si>
    <t>Sofiane</t>
  </si>
  <si>
    <t>10SN026</t>
  </si>
  <si>
    <t>09SN0223</t>
  </si>
  <si>
    <t>11SN046</t>
  </si>
  <si>
    <t>09SN0400</t>
  </si>
  <si>
    <t>09SN0888</t>
  </si>
  <si>
    <t>10SN282</t>
  </si>
  <si>
    <t>09SN0771</t>
  </si>
  <si>
    <t>09SN0142</t>
  </si>
  <si>
    <t>09SN0750</t>
  </si>
  <si>
    <t>10SN113</t>
  </si>
  <si>
    <t>09SN0282</t>
  </si>
  <si>
    <t>09SN0198</t>
  </si>
  <si>
    <t>11SN045</t>
  </si>
  <si>
    <t>09SN0074</t>
  </si>
  <si>
    <t>11SN368</t>
  </si>
  <si>
    <t>10SN216</t>
  </si>
  <si>
    <t>09SN0640</t>
  </si>
  <si>
    <t>09SN0891</t>
  </si>
  <si>
    <t>09SN0558</t>
  </si>
  <si>
    <t>09SN0798</t>
  </si>
  <si>
    <t>10SN211</t>
  </si>
  <si>
    <t>20/09/1987</t>
  </si>
  <si>
    <t>Toudja</t>
  </si>
  <si>
    <t>12/11/1990</t>
  </si>
  <si>
    <t>06/06/1989</t>
  </si>
  <si>
    <t>22/11/1990</t>
  </si>
  <si>
    <t>17/10/1988</t>
  </si>
  <si>
    <t>25/05/1984</t>
  </si>
  <si>
    <t>Smaoun</t>
  </si>
  <si>
    <t>15/10/1986</t>
  </si>
  <si>
    <t>30/03/1989</t>
  </si>
  <si>
    <t>25/09/1988</t>
  </si>
  <si>
    <t>Tazmalt</t>
  </si>
  <si>
    <t>26/07/1990</t>
  </si>
  <si>
    <t>01/11/1990</t>
  </si>
  <si>
    <t>15/07/1990</t>
  </si>
  <si>
    <t>08/09/1988</t>
  </si>
  <si>
    <t>Ighil ali</t>
  </si>
  <si>
    <t>09/05/1990</t>
  </si>
  <si>
    <t>03/02/1991</t>
  </si>
  <si>
    <t>03/07/1984</t>
  </si>
  <si>
    <t>Ait r'zine</t>
  </si>
  <si>
    <t>06/01/1989</t>
  </si>
  <si>
    <t>05/04/1991</t>
  </si>
  <si>
    <t>28/07/1988</t>
  </si>
  <si>
    <t>05/11/1990</t>
  </si>
  <si>
    <t>21/02/1988</t>
  </si>
  <si>
    <t>France</t>
  </si>
  <si>
    <t>/</t>
  </si>
</sst>
</file>

<file path=xl/styles.xml><?xml version="1.0" encoding="utf-8"?>
<styleSheet xmlns="http://schemas.openxmlformats.org/spreadsheetml/2006/main">
  <numFmts count="2">
    <numFmt numFmtId="164" formatCode="00"/>
    <numFmt numFmtId="165" formatCode="00.00"/>
  </numFmts>
  <fonts count="23">
    <font>
      <sz val="10"/>
      <name val="Arial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color indexed="8"/>
      <name val="Arial"/>
      <family val="2"/>
    </font>
    <font>
      <sz val="14"/>
      <name val="Arial"/>
      <family val="2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u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u/>
      <sz val="20"/>
      <color indexed="8"/>
      <name val="Times New Roman"/>
      <family val="1"/>
    </font>
    <font>
      <u/>
      <sz val="20"/>
      <color indexed="8"/>
      <name val="Times New Roman"/>
      <family val="1"/>
    </font>
    <font>
      <sz val="16"/>
      <color indexed="8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4"/>
      <color theme="0"/>
      <name val="Times New Roman"/>
      <family val="1"/>
    </font>
    <font>
      <b/>
      <sz val="22"/>
      <name val="Arial"/>
      <family val="2"/>
    </font>
    <font>
      <sz val="16"/>
      <color indexed="8"/>
      <name val="Times New Roman"/>
      <family val="1"/>
    </font>
    <font>
      <b/>
      <sz val="14"/>
      <color theme="0"/>
      <name val="Times New Roman"/>
      <family val="1"/>
    </font>
    <font>
      <b/>
      <sz val="16"/>
      <color theme="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3" fillId="0" borderId="0" xfId="0" applyFont="1" applyBorder="1"/>
    <xf numFmtId="165" fontId="0" fillId="0" borderId="0" xfId="0" applyNumberFormat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/>
    <xf numFmtId="0" fontId="0" fillId="0" borderId="8" xfId="0" applyBorder="1"/>
    <xf numFmtId="0" fontId="0" fillId="0" borderId="11" xfId="0" applyBorder="1"/>
    <xf numFmtId="0" fontId="0" fillId="0" borderId="6" xfId="0" applyBorder="1"/>
    <xf numFmtId="165" fontId="0" fillId="0" borderId="6" xfId="0" applyNumberFormat="1" applyBorder="1"/>
    <xf numFmtId="1" fontId="0" fillId="0" borderId="6" xfId="0" applyNumberFormat="1" applyBorder="1"/>
    <xf numFmtId="0" fontId="6" fillId="0" borderId="0" xfId="0" applyFont="1"/>
    <xf numFmtId="0" fontId="6" fillId="0" borderId="6" xfId="0" applyFont="1" applyBorder="1"/>
    <xf numFmtId="164" fontId="6" fillId="0" borderId="6" xfId="0" applyNumberFormat="1" applyFont="1" applyBorder="1"/>
    <xf numFmtId="165" fontId="6" fillId="0" borderId="6" xfId="0" applyNumberFormat="1" applyFont="1" applyBorder="1"/>
    <xf numFmtId="1" fontId="6" fillId="0" borderId="6" xfId="0" applyNumberFormat="1" applyFont="1" applyBorder="1"/>
    <xf numFmtId="2" fontId="6" fillId="0" borderId="6" xfId="0" applyNumberFormat="1" applyFont="1" applyBorder="1"/>
    <xf numFmtId="0" fontId="6" fillId="0" borderId="29" xfId="0" applyFont="1" applyBorder="1"/>
    <xf numFmtId="165" fontId="6" fillId="0" borderId="26" xfId="0" applyNumberFormat="1" applyFont="1" applyBorder="1"/>
    <xf numFmtId="0" fontId="6" fillId="0" borderId="26" xfId="0" applyFont="1" applyBorder="1"/>
    <xf numFmtId="0" fontId="6" fillId="0" borderId="36" xfId="0" applyFont="1" applyBorder="1"/>
    <xf numFmtId="0" fontId="6" fillId="0" borderId="35" xfId="0" applyFont="1" applyBorder="1"/>
    <xf numFmtId="165" fontId="6" fillId="0" borderId="35" xfId="0" applyNumberFormat="1" applyFont="1" applyBorder="1"/>
    <xf numFmtId="164" fontId="6" fillId="0" borderId="35" xfId="0" applyNumberFormat="1" applyFont="1" applyBorder="1"/>
    <xf numFmtId="1" fontId="6" fillId="0" borderId="35" xfId="0" applyNumberFormat="1" applyFont="1" applyBorder="1"/>
    <xf numFmtId="0" fontId="6" fillId="0" borderId="38" xfId="0" applyFont="1" applyBorder="1"/>
    <xf numFmtId="0" fontId="6" fillId="0" borderId="0" xfId="0" applyFont="1" applyBorder="1"/>
    <xf numFmtId="0" fontId="1" fillId="0" borderId="0" xfId="0" applyFont="1"/>
    <xf numFmtId="164" fontId="1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23" xfId="0" applyFont="1" applyBorder="1"/>
    <xf numFmtId="0" fontId="1" fillId="0" borderId="17" xfId="0" applyFont="1" applyBorder="1"/>
    <xf numFmtId="164" fontId="1" fillId="0" borderId="17" xfId="0" applyNumberFormat="1" applyFont="1" applyBorder="1"/>
    <xf numFmtId="0" fontId="1" fillId="0" borderId="14" xfId="0" applyFont="1" applyBorder="1"/>
    <xf numFmtId="0" fontId="1" fillId="0" borderId="0" xfId="0" applyFont="1" applyBorder="1"/>
    <xf numFmtId="0" fontId="1" fillId="0" borderId="6" xfId="0" applyFont="1" applyBorder="1"/>
    <xf numFmtId="164" fontId="1" fillId="0" borderId="6" xfId="0" applyNumberFormat="1" applyFont="1" applyBorder="1"/>
    <xf numFmtId="0" fontId="3" fillId="0" borderId="29" xfId="0" applyFont="1" applyBorder="1"/>
    <xf numFmtId="0" fontId="3" fillId="0" borderId="6" xfId="0" applyFont="1" applyBorder="1"/>
    <xf numFmtId="164" fontId="3" fillId="0" borderId="6" xfId="0" applyNumberFormat="1" applyFont="1" applyBorder="1"/>
    <xf numFmtId="165" fontId="3" fillId="0" borderId="6" xfId="0" applyNumberFormat="1" applyFont="1" applyBorder="1"/>
    <xf numFmtId="0" fontId="0" fillId="0" borderId="32" xfId="0" applyBorder="1"/>
    <xf numFmtId="0" fontId="0" fillId="0" borderId="29" xfId="0" applyBorder="1"/>
    <xf numFmtId="165" fontId="0" fillId="0" borderId="26" xfId="0" applyNumberFormat="1" applyBorder="1"/>
    <xf numFmtId="0" fontId="1" fillId="0" borderId="3" xfId="0" applyFont="1" applyBorder="1"/>
    <xf numFmtId="164" fontId="1" fillId="0" borderId="0" xfId="0" applyNumberFormat="1" applyFont="1" applyBorder="1"/>
    <xf numFmtId="0" fontId="1" fillId="0" borderId="11" xfId="0" applyFont="1" applyBorder="1"/>
    <xf numFmtId="0" fontId="10" fillId="0" borderId="0" xfId="0" applyFont="1" applyBorder="1"/>
    <xf numFmtId="0" fontId="11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/>
    <xf numFmtId="0" fontId="4" fillId="0" borderId="0" xfId="0" applyFont="1" applyBorder="1"/>
    <xf numFmtId="14" fontId="4" fillId="0" borderId="0" xfId="0" applyNumberFormat="1" applyFont="1" applyBorder="1"/>
    <xf numFmtId="0" fontId="11" fillId="0" borderId="35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2" fontId="14" fillId="0" borderId="2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textRotation="90"/>
    </xf>
    <xf numFmtId="0" fontId="1" fillId="0" borderId="53" xfId="0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textRotation="90"/>
    </xf>
    <xf numFmtId="0" fontId="15" fillId="0" borderId="0" xfId="0" applyFont="1"/>
    <xf numFmtId="0" fontId="1" fillId="0" borderId="43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5" xfId="0" applyFont="1" applyBorder="1" applyAlignment="1">
      <alignment vertical="center"/>
    </xf>
    <xf numFmtId="165" fontId="0" fillId="0" borderId="0" xfId="0" applyNumberFormat="1" applyBorder="1"/>
    <xf numFmtId="0" fontId="10" fillId="0" borderId="0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left"/>
    </xf>
    <xf numFmtId="1" fontId="14" fillId="0" borderId="23" xfId="0" applyNumberFormat="1" applyFont="1" applyBorder="1" applyAlignment="1">
      <alignment horizontal="center" vertical="center"/>
    </xf>
    <xf numFmtId="0" fontId="0" fillId="0" borderId="20" xfId="0" applyBorder="1"/>
    <xf numFmtId="2" fontId="5" fillId="0" borderId="0" xfId="0" applyNumberFormat="1" applyFont="1" applyBorder="1" applyAlignment="1">
      <alignment horizontal="left" vertical="center"/>
    </xf>
    <xf numFmtId="2" fontId="5" fillId="0" borderId="0" xfId="0" applyNumberFormat="1" applyFont="1" applyBorder="1" applyAlignment="1">
      <alignment horizontal="center" vertical="center"/>
    </xf>
    <xf numFmtId="0" fontId="15" fillId="0" borderId="41" xfId="0" applyFont="1" applyBorder="1"/>
    <xf numFmtId="0" fontId="15" fillId="0" borderId="6" xfId="0" applyFont="1" applyBorder="1"/>
    <xf numFmtId="165" fontId="15" fillId="0" borderId="5" xfId="0" applyNumberFormat="1" applyFont="1" applyBorder="1"/>
    <xf numFmtId="164" fontId="15" fillId="0" borderId="5" xfId="0" applyNumberFormat="1" applyFont="1" applyBorder="1"/>
    <xf numFmtId="165" fontId="15" fillId="0" borderId="5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65" fontId="15" fillId="0" borderId="31" xfId="0" applyNumberFormat="1" applyFont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65" fontId="15" fillId="0" borderId="31" xfId="0" applyNumberFormat="1" applyFont="1" applyBorder="1"/>
    <xf numFmtId="0" fontId="15" fillId="0" borderId="0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/>
    </xf>
    <xf numFmtId="1" fontId="15" fillId="0" borderId="27" xfId="0" applyNumberFormat="1" applyFont="1" applyBorder="1" applyAlignment="1">
      <alignment horizontal="left" vertical="center"/>
    </xf>
    <xf numFmtId="0" fontId="18" fillId="0" borderId="3" xfId="0" applyFont="1" applyBorder="1"/>
    <xf numFmtId="0" fontId="18" fillId="0" borderId="0" xfId="0" applyFont="1" applyBorder="1"/>
    <xf numFmtId="0" fontId="18" fillId="0" borderId="0" xfId="0" applyFont="1"/>
    <xf numFmtId="0" fontId="18" fillId="0" borderId="11" xfId="0" applyFont="1" applyBorder="1"/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41" xfId="0" applyFont="1" applyBorder="1"/>
    <xf numFmtId="165" fontId="16" fillId="0" borderId="6" xfId="0" applyNumberFormat="1" applyFont="1" applyBorder="1"/>
    <xf numFmtId="164" fontId="16" fillId="0" borderId="6" xfId="0" applyNumberFormat="1" applyFont="1" applyBorder="1"/>
    <xf numFmtId="165" fontId="16" fillId="0" borderId="5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5" fontId="16" fillId="0" borderId="26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65" fontId="16" fillId="0" borderId="31" xfId="0" applyNumberFormat="1" applyFont="1" applyBorder="1"/>
    <xf numFmtId="0" fontId="16" fillId="0" borderId="29" xfId="0" applyFont="1" applyBorder="1"/>
    <xf numFmtId="164" fontId="1" fillId="0" borderId="37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 textRotation="90"/>
    </xf>
    <xf numFmtId="164" fontId="1" fillId="0" borderId="21" xfId="0" applyNumberFormat="1" applyFont="1" applyBorder="1" applyAlignment="1">
      <alignment horizontal="center" vertical="center" textRotation="90" wrapText="1"/>
    </xf>
    <xf numFmtId="164" fontId="1" fillId="0" borderId="52" xfId="0" applyNumberFormat="1" applyFont="1" applyBorder="1" applyAlignment="1">
      <alignment horizontal="center" vertical="center" textRotation="90"/>
    </xf>
    <xf numFmtId="0" fontId="1" fillId="0" borderId="37" xfId="0" applyFont="1" applyBorder="1" applyAlignment="1">
      <alignment horizontal="center" vertical="center" textRotation="90" wrapText="1"/>
    </xf>
    <xf numFmtId="0" fontId="1" fillId="0" borderId="53" xfId="0" applyFont="1" applyBorder="1" applyAlignment="1">
      <alignment horizontal="center" vertical="center" textRotation="90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0" fillId="0" borderId="20" xfId="0" applyFont="1" applyBorder="1" applyAlignment="1"/>
    <xf numFmtId="0" fontId="19" fillId="0" borderId="20" xfId="0" applyFont="1" applyBorder="1" applyAlignment="1"/>
    <xf numFmtId="0" fontId="9" fillId="0" borderId="20" xfId="0" applyFont="1" applyBorder="1" applyAlignment="1"/>
    <xf numFmtId="0" fontId="10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15" fillId="0" borderId="27" xfId="0" applyFont="1" applyBorder="1"/>
    <xf numFmtId="0" fontId="15" fillId="0" borderId="30" xfId="0" applyFont="1" applyBorder="1"/>
    <xf numFmtId="0" fontId="1" fillId="0" borderId="5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/>
    </xf>
    <xf numFmtId="0" fontId="15" fillId="0" borderId="35" xfId="0" applyFont="1" applyBorder="1"/>
    <xf numFmtId="0" fontId="19" fillId="0" borderId="0" xfId="0" applyFont="1" applyBorder="1" applyAlignment="1"/>
    <xf numFmtId="0" fontId="8" fillId="0" borderId="0" xfId="0" applyFont="1" applyBorder="1" applyAlignment="1"/>
    <xf numFmtId="0" fontId="17" fillId="2" borderId="0" xfId="0" applyFont="1" applyFill="1" applyBorder="1"/>
    <xf numFmtId="0" fontId="19" fillId="0" borderId="0" xfId="0" applyFont="1" applyBorder="1" applyAlignment="1">
      <alignment horizontal="left"/>
    </xf>
    <xf numFmtId="0" fontId="11" fillId="0" borderId="0" xfId="0" applyFont="1" applyBorder="1"/>
    <xf numFmtId="0" fontId="5" fillId="0" borderId="3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14" fillId="0" borderId="42" xfId="0" applyNumberFormat="1" applyFont="1" applyBorder="1" applyAlignment="1">
      <alignment horizontal="center" vertical="center"/>
    </xf>
    <xf numFmtId="1" fontId="14" fillId="0" borderId="4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11" fillId="0" borderId="60" xfId="0" applyFont="1" applyBorder="1" applyAlignment="1">
      <alignment horizontal="center"/>
    </xf>
    <xf numFmtId="2" fontId="14" fillId="0" borderId="61" xfId="0" applyNumberFormat="1" applyFont="1" applyBorder="1" applyAlignment="1">
      <alignment horizontal="center" vertical="center"/>
    </xf>
    <xf numFmtId="2" fontId="14" fillId="0" borderId="5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21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15" fillId="0" borderId="39" xfId="0" applyFont="1" applyBorder="1"/>
    <xf numFmtId="0" fontId="22" fillId="0" borderId="6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textRotation="90" wrapText="1"/>
    </xf>
    <xf numFmtId="0" fontId="5" fillId="0" borderId="49" xfId="0" applyFont="1" applyBorder="1" applyAlignment="1">
      <alignment horizontal="center" vertical="center" textRotation="90" wrapText="1"/>
    </xf>
    <xf numFmtId="0" fontId="5" fillId="0" borderId="50" xfId="0" applyFont="1" applyBorder="1" applyAlignment="1">
      <alignment horizontal="center" vertical="center" textRotation="90" wrapText="1"/>
    </xf>
    <xf numFmtId="2" fontId="14" fillId="0" borderId="34" xfId="0" applyNumberFormat="1" applyFont="1" applyBorder="1" applyAlignment="1">
      <alignment horizontal="center" vertical="center"/>
    </xf>
    <xf numFmtId="2" fontId="14" fillId="0" borderId="47" xfId="0" applyNumberFormat="1" applyFont="1" applyBorder="1" applyAlignment="1">
      <alignment horizontal="center" vertical="center"/>
    </xf>
    <xf numFmtId="2" fontId="14" fillId="0" borderId="4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5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" fontId="14" fillId="0" borderId="34" xfId="0" applyNumberFormat="1" applyFont="1" applyBorder="1" applyAlignment="1">
      <alignment horizontal="center" vertical="center"/>
    </xf>
    <xf numFmtId="1" fontId="14" fillId="0" borderId="4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1" fillId="0" borderId="48" xfId="0" applyFont="1" applyBorder="1" applyAlignment="1">
      <alignment horizontal="center" textRotation="90"/>
    </xf>
    <xf numFmtId="0" fontId="11" fillId="0" borderId="49" xfId="0" applyFont="1" applyBorder="1" applyAlignment="1">
      <alignment horizontal="center" textRotation="90"/>
    </xf>
    <xf numFmtId="0" fontId="11" fillId="0" borderId="50" xfId="0" applyFont="1" applyBorder="1" applyAlignment="1">
      <alignment horizontal="center" textRotation="90"/>
    </xf>
    <xf numFmtId="0" fontId="11" fillId="0" borderId="2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6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2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4" fontId="6" fillId="0" borderId="0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1" fontId="14" fillId="0" borderId="47" xfId="0" applyNumberFormat="1" applyFont="1" applyBorder="1" applyAlignment="1">
      <alignment horizontal="center" vertical="center"/>
    </xf>
    <xf numFmtId="2" fontId="14" fillId="0" borderId="57" xfId="0" applyNumberFormat="1" applyFont="1" applyBorder="1" applyAlignment="1">
      <alignment horizontal="center" vertical="center"/>
    </xf>
    <xf numFmtId="2" fontId="14" fillId="0" borderId="58" xfId="0" applyNumberFormat="1" applyFont="1" applyBorder="1" applyAlignment="1">
      <alignment horizontal="center" vertical="center"/>
    </xf>
    <xf numFmtId="2" fontId="14" fillId="0" borderId="5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104772</xdr:colOff>
      <xdr:row>0</xdr:row>
      <xdr:rowOff>85726</xdr:rowOff>
    </xdr:from>
    <xdr:to>
      <xdr:col>23</xdr:col>
      <xdr:colOff>777874</xdr:colOff>
      <xdr:row>7</xdr:row>
      <xdr:rowOff>15875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772" y="85726"/>
          <a:ext cx="9007477" cy="1041399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</a:t>
          </a:r>
        </a:p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</a:t>
          </a:r>
        </a:p>
        <a:p>
          <a:pPr algn="l" rtl="1">
            <a:defRPr sz="1000"/>
          </a:pPr>
          <a:r>
            <a:rPr lang="fr-FR" sz="2000" b="1" i="0">
              <a:latin typeface="Courier New" pitchFamily="49" charset="0"/>
              <a:ea typeface="+mn-ea"/>
              <a:cs typeface="Courier New" pitchFamily="49" charset="0"/>
            </a:rPr>
            <a:t>Département des Sciences Biologiques de l'Environnement</a:t>
          </a:r>
          <a:r>
            <a:rPr lang="fr-FR" sz="2000" b="1" i="0" strike="noStrike">
              <a:solidFill>
                <a:srgbClr val="000000"/>
              </a:solidFill>
              <a:latin typeface="Courier New" pitchFamily="49" charset="0"/>
              <a:cs typeface="Courier New" pitchFamily="49" charset="0"/>
            </a:rPr>
            <a:t> </a:t>
          </a:r>
        </a:p>
        <a:p>
          <a:pPr algn="l" rtl="1">
            <a:defRPr sz="1000"/>
          </a:pPr>
          <a:r>
            <a:rPr lang="fr-FR" sz="3000" b="1" i="0" strike="noStrike">
              <a:solidFill>
                <a:srgbClr val="000000"/>
              </a:solidFill>
              <a:latin typeface="Courier New"/>
              <a:cs typeface="Courier New"/>
            </a:rPr>
            <a:t>  </a:t>
          </a: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        </a:t>
          </a:r>
        </a:p>
      </xdr:txBody>
    </xdr:sp>
    <xdr:clientData/>
  </xdr:twoCellAnchor>
  <xdr:twoCellAnchor>
    <xdr:from>
      <xdr:col>10</xdr:col>
      <xdr:colOff>1</xdr:colOff>
      <xdr:row>10</xdr:row>
      <xdr:rowOff>60325</xdr:rowOff>
    </xdr:from>
    <xdr:to>
      <xdr:col>55</xdr:col>
      <xdr:colOff>6351</xdr:colOff>
      <xdr:row>15</xdr:row>
      <xdr:rowOff>158750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048376" y="1647825"/>
          <a:ext cx="11118850" cy="9080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91440" tIns="73152" rIns="91440" bIns="0" anchor="t" upright="1"/>
        <a:lstStyle/>
        <a:p>
          <a:pPr algn="ctr" rtl="1">
            <a:defRPr sz="1000"/>
          </a:pPr>
          <a:r>
            <a:rPr lang="fr-FR" sz="2400" b="1" i="0" strike="noStrike">
              <a:solidFill>
                <a:srgbClr val="000000"/>
              </a:solidFill>
              <a:latin typeface="Arial"/>
              <a:cs typeface="Arial"/>
            </a:rPr>
            <a:t>Procès Verbal du Jury Semestriel des Etudiants de 1ère Année  Master</a:t>
          </a:r>
        </a:p>
        <a:p>
          <a:pPr algn="ctr" rtl="1">
            <a:defRPr sz="1000"/>
          </a:pPr>
          <a:r>
            <a:rPr lang="fr-FR" sz="2400" b="1" i="0" strike="noStrike">
              <a:solidFill>
                <a:srgbClr val="000000"/>
              </a:solidFill>
              <a:latin typeface="Arial"/>
              <a:cs typeface="Arial"/>
            </a:rPr>
            <a:t>Option :  Environnement et Santé Publique</a:t>
          </a:r>
          <a:endParaRPr lang="fr-FR" sz="2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58</xdr:col>
      <xdr:colOff>650876</xdr:colOff>
      <xdr:row>0</xdr:row>
      <xdr:rowOff>88899</xdr:rowOff>
    </xdr:from>
    <xdr:to>
      <xdr:col>63</xdr:col>
      <xdr:colOff>2143125</xdr:colOff>
      <xdr:row>9</xdr:row>
      <xdr:rowOff>15874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113376" y="88899"/>
          <a:ext cx="4889499" cy="1355725"/>
        </a:xfrm>
        <a:prstGeom prst="rect">
          <a:avLst/>
        </a:prstGeom>
        <a:solidFill>
          <a:schemeClr val="bg1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Nbre :</a:t>
          </a: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 </a:t>
          </a: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21</a:t>
          </a:r>
        </a:p>
      </xdr:txBody>
    </xdr:sp>
    <xdr:clientData/>
  </xdr:twoCellAnchor>
  <xdr:twoCellAnchor>
    <xdr:from>
      <xdr:col>65</xdr:col>
      <xdr:colOff>104774</xdr:colOff>
      <xdr:row>0</xdr:row>
      <xdr:rowOff>85726</xdr:rowOff>
    </xdr:from>
    <xdr:to>
      <xdr:col>89</xdr:col>
      <xdr:colOff>269876</xdr:colOff>
      <xdr:row>7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3456899" y="85726"/>
          <a:ext cx="8991602" cy="1025524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</a:t>
          </a:r>
        </a:p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</a:t>
          </a:r>
        </a:p>
        <a:p>
          <a:pPr algn="l" rtl="1">
            <a:defRPr sz="1000"/>
          </a:pPr>
          <a:r>
            <a:rPr lang="fr-FR" sz="2000" b="1" i="0">
              <a:latin typeface="Courier New" pitchFamily="49" charset="0"/>
              <a:ea typeface="+mn-ea"/>
              <a:cs typeface="Courier New" pitchFamily="49" charset="0"/>
            </a:rPr>
            <a:t>Département des Sciences Biologiques de l'Environnement</a:t>
          </a:r>
          <a:r>
            <a:rPr lang="fr-FR" sz="2000" b="1" i="0" strike="noStrike">
              <a:solidFill>
                <a:srgbClr val="000000"/>
              </a:solidFill>
              <a:latin typeface="Courier New" pitchFamily="49" charset="0"/>
              <a:cs typeface="Courier New" pitchFamily="49" charset="0"/>
            </a:rPr>
            <a:t> </a:t>
          </a:r>
        </a:p>
        <a:p>
          <a:pPr algn="l" rtl="1">
            <a:defRPr sz="1000"/>
          </a:pPr>
          <a:r>
            <a:rPr lang="fr-FR" sz="3000" b="1" i="0" strike="noStrike">
              <a:solidFill>
                <a:srgbClr val="000000"/>
              </a:solidFill>
              <a:latin typeface="Courier New"/>
              <a:cs typeface="Courier New"/>
            </a:rPr>
            <a:t>  </a:t>
          </a: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        </a:t>
          </a:r>
        </a:p>
      </xdr:txBody>
    </xdr:sp>
    <xdr:clientData/>
  </xdr:twoCellAnchor>
  <xdr:twoCellAnchor>
    <xdr:from>
      <xdr:col>71</xdr:col>
      <xdr:colOff>635000</xdr:colOff>
      <xdr:row>10</xdr:row>
      <xdr:rowOff>142875</xdr:rowOff>
    </xdr:from>
    <xdr:to>
      <xdr:col>120</xdr:col>
      <xdr:colOff>714375</xdr:colOff>
      <xdr:row>18</xdr:row>
      <xdr:rowOff>47625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29305250" y="1730375"/>
          <a:ext cx="12779375" cy="12382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91440" tIns="73152" rIns="91440" bIns="0" anchor="t" upright="1"/>
        <a:lstStyle/>
        <a:p>
          <a:pPr algn="ctr" rtl="1">
            <a:defRPr sz="1000"/>
          </a:pPr>
          <a:r>
            <a:rPr lang="fr-FR" sz="2800" b="1" i="0" strike="noStrike">
              <a:solidFill>
                <a:srgbClr val="000000"/>
              </a:solidFill>
              <a:latin typeface="Arial"/>
              <a:cs typeface="Arial"/>
            </a:rPr>
            <a:t>Procès Verbal du jury Semestriel des Etudiants de 1ère Année  Master</a:t>
          </a:r>
        </a:p>
        <a:p>
          <a:pPr algn="ctr" rtl="1">
            <a:defRPr sz="1000"/>
          </a:pPr>
          <a:r>
            <a:rPr lang="fr-FR" sz="2800" b="1" i="0" strike="noStrike">
              <a:solidFill>
                <a:srgbClr val="000000"/>
              </a:solidFill>
              <a:latin typeface="Arial"/>
              <a:cs typeface="Arial"/>
            </a:rPr>
            <a:t>Option :  Environnement et Santé Publique</a:t>
          </a:r>
          <a:endParaRPr lang="fr-FR" sz="2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24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120</xdr:col>
      <xdr:colOff>603250</xdr:colOff>
      <xdr:row>0</xdr:row>
      <xdr:rowOff>57150</xdr:rowOff>
    </xdr:from>
    <xdr:to>
      <xdr:col>125</xdr:col>
      <xdr:colOff>2317750</xdr:colOff>
      <xdr:row>8</xdr:row>
      <xdr:rowOff>127000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1973500" y="57150"/>
          <a:ext cx="5127625" cy="1339850"/>
        </a:xfrm>
        <a:prstGeom prst="rect">
          <a:avLst/>
        </a:prstGeom>
        <a:solidFill>
          <a:schemeClr val="bg1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Courier New"/>
              <a:cs typeface="Courier New"/>
            </a:rPr>
            <a:t>Nbre :  21</a:t>
          </a:r>
        </a:p>
      </xdr:txBody>
    </xdr:sp>
    <xdr:clientData/>
  </xdr:twoCellAnchor>
  <xdr:twoCellAnchor>
    <xdr:from>
      <xdr:col>130</xdr:col>
      <xdr:colOff>95250</xdr:colOff>
      <xdr:row>0</xdr:row>
      <xdr:rowOff>111125</xdr:rowOff>
    </xdr:from>
    <xdr:to>
      <xdr:col>135</xdr:col>
      <xdr:colOff>873125</xdr:colOff>
      <xdr:row>7</xdr:row>
      <xdr:rowOff>15875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53117750" y="111125"/>
          <a:ext cx="8270875" cy="101600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</a:t>
          </a:r>
        </a:p>
        <a:p>
          <a:pPr algn="l" rtl="1">
            <a:defRPr sz="1000"/>
          </a:pPr>
          <a:r>
            <a:rPr lang="fr-FR" sz="1800" b="1" i="0">
              <a:latin typeface="Courier New" pitchFamily="49" charset="0"/>
              <a:ea typeface="+mn-ea"/>
              <a:cs typeface="Courier New" pitchFamily="49" charset="0"/>
            </a:rPr>
            <a:t>Département des Sciences Biologiques de l'Environnement</a:t>
          </a:r>
          <a:r>
            <a:rPr lang="fr-FR" sz="1800" b="1" i="0" strike="noStrike">
              <a:solidFill>
                <a:srgbClr val="000000"/>
              </a:solidFill>
              <a:latin typeface="Courier New" pitchFamily="49" charset="0"/>
              <a:cs typeface="Courier New" pitchFamily="49" charset="0"/>
            </a:rPr>
            <a:t> </a:t>
          </a:r>
        </a:p>
        <a:p>
          <a:pPr algn="l" rtl="1">
            <a:defRPr sz="1000"/>
          </a:pPr>
          <a:r>
            <a:rPr lang="fr-FR" sz="3000" b="1" i="0" strike="noStrike">
              <a:solidFill>
                <a:srgbClr val="000000"/>
              </a:solidFill>
              <a:latin typeface="Courier New"/>
              <a:cs typeface="Courier New"/>
            </a:rPr>
            <a:t>  </a:t>
          </a: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        </a:t>
          </a:r>
        </a:p>
      </xdr:txBody>
    </xdr:sp>
    <xdr:clientData/>
  </xdr:twoCellAnchor>
  <xdr:twoCellAnchor>
    <xdr:from>
      <xdr:col>137</xdr:col>
      <xdr:colOff>695325</xdr:colOff>
      <xdr:row>0</xdr:row>
      <xdr:rowOff>69850</xdr:rowOff>
    </xdr:from>
    <xdr:to>
      <xdr:col>141</xdr:col>
      <xdr:colOff>968375</xdr:colOff>
      <xdr:row>7</xdr:row>
      <xdr:rowOff>127000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63655575" y="69850"/>
          <a:ext cx="4606925" cy="1168400"/>
        </a:xfrm>
        <a:prstGeom prst="rect">
          <a:avLst/>
        </a:prstGeom>
        <a:solidFill>
          <a:schemeClr val="bg1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Courier New"/>
              <a:cs typeface="Courier New"/>
            </a:rPr>
            <a:t>Nbre :  21</a:t>
          </a: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 </a:t>
          </a:r>
        </a:p>
      </xdr:txBody>
    </xdr:sp>
    <xdr:clientData/>
  </xdr:twoCellAnchor>
  <xdr:twoCellAnchor>
    <xdr:from>
      <xdr:col>131</xdr:col>
      <xdr:colOff>1492250</xdr:colOff>
      <xdr:row>15</xdr:row>
      <xdr:rowOff>0</xdr:rowOff>
    </xdr:from>
    <xdr:to>
      <xdr:col>139</xdr:col>
      <xdr:colOff>692150</xdr:colOff>
      <xdr:row>18</xdr:row>
      <xdr:rowOff>333374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55276750" y="2397125"/>
          <a:ext cx="10947400" cy="857249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91440" tIns="73152" rIns="91440" bIns="0" anchor="t" upright="1"/>
        <a:lstStyle/>
        <a:p>
          <a:pPr algn="ctr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Arial"/>
              <a:cs typeface="Arial"/>
            </a:rPr>
            <a:t>Procès Verbal du jury Annuel des Etudiants de 1ère Année  Master</a:t>
          </a:r>
        </a:p>
        <a:p>
          <a:pPr algn="ctr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Arial"/>
              <a:cs typeface="Arial"/>
            </a:rPr>
            <a:t>Option :  Environnement et Santé Publique</a:t>
          </a:r>
          <a:endParaRPr lang="fr-FR" sz="2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38099</xdr:rowOff>
    </xdr:from>
    <xdr:to>
      <xdr:col>4</xdr:col>
      <xdr:colOff>495301</xdr:colOff>
      <xdr:row>5</xdr:row>
      <xdr:rowOff>323849</xdr:rowOff>
    </xdr:to>
    <xdr:pic>
      <xdr:nvPicPr>
        <xdr:cNvPr id="2" name="Picture 2" descr="Sans tit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704850" y="561974"/>
          <a:ext cx="3914776" cy="1000125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104773</xdr:colOff>
      <xdr:row>0</xdr:row>
      <xdr:rowOff>85726</xdr:rowOff>
    </xdr:from>
    <xdr:to>
      <xdr:col>11</xdr:col>
      <xdr:colOff>685799</xdr:colOff>
      <xdr:row>5</xdr:row>
      <xdr:rowOff>19051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773" y="85726"/>
          <a:ext cx="5943601" cy="7429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</a:t>
          </a:r>
        </a:p>
        <a:p>
          <a:pPr algn="l" rtl="1">
            <a:defRPr sz="1000"/>
          </a:pPr>
          <a:r>
            <a:rPr lang="fr-FR" sz="1200" b="1" i="0">
              <a:latin typeface="Courier New" pitchFamily="49" charset="0"/>
              <a:ea typeface="+mn-ea"/>
              <a:cs typeface="Courier New" pitchFamily="49" charset="0"/>
            </a:rPr>
            <a:t>Département des Sciences Biologiques de l'Environnement</a:t>
          </a:r>
          <a:r>
            <a:rPr lang="fr-FR" sz="1200" b="1" i="0" strike="noStrike">
              <a:solidFill>
                <a:srgbClr val="000000"/>
              </a:solidFill>
              <a:latin typeface="Courier New" pitchFamily="49" charset="0"/>
              <a:cs typeface="Courier New" pitchFamily="49" charset="0"/>
            </a:rPr>
            <a:t> </a:t>
          </a:r>
        </a:p>
        <a:p>
          <a:pPr algn="l" rtl="1">
            <a:defRPr sz="1000"/>
          </a:pPr>
          <a:r>
            <a:rPr lang="fr-FR" sz="3000" b="1" i="0" strike="noStrike">
              <a:solidFill>
                <a:srgbClr val="000000"/>
              </a:solidFill>
              <a:latin typeface="Courier New"/>
              <a:cs typeface="Courier New"/>
            </a:rPr>
            <a:t>  </a:t>
          </a: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        </a:t>
          </a:r>
        </a:p>
      </xdr:txBody>
    </xdr:sp>
    <xdr:clientData/>
  </xdr:twoCellAnchor>
  <xdr:twoCellAnchor>
    <xdr:from>
      <xdr:col>11</xdr:col>
      <xdr:colOff>349250</xdr:colOff>
      <xdr:row>8</xdr:row>
      <xdr:rowOff>139700</xdr:rowOff>
    </xdr:from>
    <xdr:to>
      <xdr:col>20</xdr:col>
      <xdr:colOff>368300</xdr:colOff>
      <xdr:row>12</xdr:row>
      <xdr:rowOff>57150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50025" y="1435100"/>
          <a:ext cx="6305550" cy="5651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91440" tIns="73152" rIns="91440" bIns="0" anchor="t" upright="1"/>
        <a:lstStyle/>
        <a:p>
          <a:pPr algn="ctr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Arial"/>
              <a:cs typeface="Arial"/>
            </a:rPr>
            <a:t>Procès Verbal du jury Annuel des Etudiants de 1ère Année  Master</a:t>
          </a:r>
        </a:p>
        <a:p>
          <a:pPr algn="ctr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Arial"/>
              <a:cs typeface="Arial"/>
            </a:rPr>
            <a:t>Option :  Environnement et Santé Publique</a:t>
          </a:r>
          <a:endParaRPr lang="fr-FR" sz="1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20</xdr:col>
      <xdr:colOff>688976</xdr:colOff>
      <xdr:row>0</xdr:row>
      <xdr:rowOff>57150</xdr:rowOff>
    </xdr:from>
    <xdr:to>
      <xdr:col>24</xdr:col>
      <xdr:colOff>1714501</xdr:colOff>
      <xdr:row>5</xdr:row>
      <xdr:rowOff>85725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442951" y="57150"/>
          <a:ext cx="4073525" cy="838200"/>
        </a:xfrm>
        <a:prstGeom prst="rect">
          <a:avLst/>
        </a:prstGeom>
        <a:solidFill>
          <a:schemeClr val="bg1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2011/2012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Courier New"/>
              <a:cs typeface="Courier New"/>
            </a:rPr>
            <a:t>Session : Rattrapage </a:t>
          </a:r>
        </a:p>
        <a:p>
          <a:pPr algn="l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Courier New"/>
              <a:cs typeface="Courier New"/>
            </a:rPr>
            <a:t>Nbre : 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L45"/>
  <sheetViews>
    <sheetView tabSelected="1" view="pageBreakPreview" topLeftCell="A19" zoomScale="60" zoomScaleNormal="100" workbookViewId="0">
      <selection activeCell="BG27" sqref="BG27"/>
    </sheetView>
  </sheetViews>
  <sheetFormatPr baseColWidth="10" defaultRowHeight="12.75"/>
  <cols>
    <col min="1" max="1" width="6.140625" customWidth="1"/>
    <col min="2" max="2" width="26" customWidth="1"/>
    <col min="3" max="3" width="20.42578125" customWidth="1"/>
    <col min="4" max="4" width="24.7109375" customWidth="1"/>
    <col min="5" max="5" width="16.42578125" hidden="1" customWidth="1"/>
    <col min="6" max="6" width="19.140625" hidden="1" customWidth="1"/>
    <col min="7" max="7" width="16.42578125" hidden="1" customWidth="1"/>
    <col min="8" max="8" width="10" hidden="1" customWidth="1"/>
    <col min="9" max="9" width="8.140625" hidden="1" customWidth="1"/>
    <col min="10" max="10" width="17.28515625" customWidth="1"/>
    <col min="11" max="12" width="6.42578125" hidden="1" customWidth="1"/>
    <col min="13" max="13" width="4.42578125" hidden="1" customWidth="1"/>
    <col min="14" max="14" width="12.85546875" customWidth="1"/>
    <col min="15" max="15" width="10.140625" hidden="1" customWidth="1"/>
    <col min="16" max="16" width="8.42578125" hidden="1" customWidth="1"/>
    <col min="17" max="17" width="11.28515625" customWidth="1"/>
    <col min="18" max="19" width="7" hidden="1" customWidth="1"/>
    <col min="20" max="20" width="4.7109375" hidden="1" customWidth="1"/>
    <col min="21" max="21" width="10.140625" customWidth="1"/>
    <col min="22" max="22" width="10" hidden="1" customWidth="1"/>
    <col min="23" max="23" width="9" hidden="1" customWidth="1"/>
    <col min="24" max="24" width="11.7109375" customWidth="1"/>
    <col min="25" max="26" width="5.85546875" hidden="1" customWidth="1"/>
    <col min="27" max="27" width="4.42578125" hidden="1" customWidth="1"/>
    <col min="28" max="28" width="6.28515625" customWidth="1"/>
    <col min="29" max="29" width="10.42578125" hidden="1" customWidth="1"/>
    <col min="30" max="30" width="8.5703125" hidden="1" customWidth="1"/>
    <col min="31" max="31" width="16.5703125" customWidth="1"/>
    <col min="32" max="33" width="6.5703125" hidden="1" customWidth="1"/>
    <col min="34" max="34" width="4.5703125" hidden="1" customWidth="1"/>
    <col min="35" max="35" width="13.28515625" customWidth="1"/>
    <col min="36" max="37" width="8.7109375" hidden="1" customWidth="1"/>
    <col min="38" max="38" width="15.140625" customWidth="1"/>
    <col min="39" max="40" width="6" hidden="1" customWidth="1"/>
    <col min="41" max="41" width="4.85546875" hidden="1" customWidth="1"/>
    <col min="42" max="42" width="13.42578125" customWidth="1"/>
    <col min="43" max="43" width="11" customWidth="1"/>
    <col min="44" max="45" width="6.7109375" hidden="1" customWidth="1"/>
    <col min="46" max="46" width="4.5703125" customWidth="1"/>
    <col min="47" max="47" width="9.7109375" customWidth="1"/>
    <col min="48" max="48" width="6.85546875" hidden="1" customWidth="1"/>
    <col min="49" max="49" width="7.140625" hidden="1" customWidth="1"/>
    <col min="50" max="50" width="4.85546875" customWidth="1"/>
    <col min="51" max="51" width="10.28515625" customWidth="1"/>
    <col min="52" max="53" width="5.7109375" hidden="1" customWidth="1"/>
    <col min="54" max="54" width="4.7109375" customWidth="1"/>
    <col min="55" max="55" width="11" customWidth="1"/>
    <col min="56" max="56" width="7" hidden="1" customWidth="1"/>
    <col min="57" max="57" width="6.5703125" hidden="1" customWidth="1"/>
    <col min="58" max="58" width="4.5703125" customWidth="1"/>
    <col min="59" max="59" width="15.5703125" customWidth="1"/>
    <col min="60" max="60" width="7.140625" hidden="1" customWidth="1"/>
    <col min="61" max="61" width="11.85546875" customWidth="1"/>
    <col min="62" max="62" width="17" customWidth="1"/>
    <col min="63" max="63" width="6.7109375" customWidth="1"/>
    <col min="64" max="64" width="33" customWidth="1"/>
    <col min="65" max="65" width="4.28515625" customWidth="1"/>
    <col min="66" max="66" width="6" customWidth="1"/>
    <col min="67" max="67" width="28.140625" customWidth="1"/>
    <col min="68" max="68" width="17.7109375" customWidth="1"/>
    <col min="69" max="69" width="28.140625" customWidth="1"/>
    <col min="70" max="70" width="9.85546875" customWidth="1"/>
    <col min="71" max="71" width="8.42578125" customWidth="1"/>
    <col min="72" max="72" width="11.7109375" customWidth="1"/>
    <col min="73" max="74" width="6.85546875" customWidth="1"/>
    <col min="75" max="75" width="5.140625" customWidth="1"/>
    <col min="76" max="76" width="6.85546875" customWidth="1"/>
    <col min="77" max="77" width="9.85546875" customWidth="1"/>
    <col min="78" max="78" width="8.7109375" customWidth="1"/>
    <col min="79" max="79" width="12" customWidth="1"/>
    <col min="80" max="81" width="6.42578125" customWidth="1"/>
    <col min="82" max="82" width="4.85546875" customWidth="1"/>
    <col min="83" max="83" width="8" customWidth="1"/>
    <col min="84" max="85" width="9.85546875" customWidth="1"/>
    <col min="86" max="86" width="15.85546875" customWidth="1"/>
    <col min="87" max="88" width="6.7109375" customWidth="1"/>
    <col min="89" max="89" width="5" customWidth="1"/>
    <col min="90" max="90" width="11" customWidth="1"/>
    <col min="91" max="91" width="10" customWidth="1"/>
    <col min="92" max="92" width="8.85546875" customWidth="1"/>
    <col min="93" max="93" width="14.5703125" customWidth="1"/>
    <col min="94" max="95" width="6.85546875" customWidth="1"/>
    <col min="96" max="96" width="4.42578125" customWidth="1"/>
    <col min="97" max="97" width="13" customWidth="1"/>
    <col min="98" max="98" width="10.28515625" customWidth="1"/>
    <col min="99" max="99" width="8.85546875" customWidth="1"/>
    <col min="100" max="100" width="17.42578125" customWidth="1"/>
    <col min="101" max="102" width="6.28515625" customWidth="1"/>
    <col min="103" max="103" width="4.5703125" customWidth="1"/>
    <col min="104" max="104" width="13.28515625" customWidth="1"/>
    <col min="105" max="105" width="11.7109375" customWidth="1"/>
    <col min="106" max="107" width="5.85546875" customWidth="1"/>
    <col min="108" max="108" width="5.5703125" customWidth="1"/>
    <col min="109" max="109" width="12.140625" customWidth="1"/>
    <col min="110" max="111" width="5.42578125" customWidth="1"/>
    <col min="112" max="112" width="5.5703125" customWidth="1"/>
    <col min="113" max="113" width="11.28515625" customWidth="1"/>
    <col min="114" max="115" width="6.42578125" customWidth="1"/>
    <col min="116" max="116" width="5.140625" customWidth="1"/>
    <col min="117" max="117" width="11.7109375" customWidth="1"/>
    <col min="118" max="119" width="6.28515625" customWidth="1"/>
    <col min="120" max="120" width="5.7109375" customWidth="1"/>
    <col min="121" max="121" width="18.42578125" customWidth="1"/>
    <col min="122" max="122" width="7" hidden="1" customWidth="1"/>
    <col min="124" max="124" width="16" customWidth="1"/>
    <col min="125" max="125" width="5.42578125" customWidth="1"/>
    <col min="126" max="126" width="35.7109375" customWidth="1"/>
    <col min="128" max="128" width="30.28515625" customWidth="1"/>
    <col min="129" max="129" width="22.42578125" customWidth="1"/>
    <col min="130" max="130" width="20.28515625" customWidth="1"/>
    <col min="132" max="132" width="26.7109375" customWidth="1"/>
    <col min="133" max="133" width="23.5703125" customWidth="1"/>
    <col min="134" max="134" width="33.7109375" customWidth="1"/>
    <col min="135" max="135" width="17" customWidth="1"/>
    <col min="136" max="136" width="19.7109375" customWidth="1"/>
    <col min="137" max="137" width="16.85546875" customWidth="1"/>
    <col min="138" max="138" width="17.5703125" customWidth="1"/>
    <col min="139" max="139" width="21" customWidth="1"/>
    <col min="140" max="140" width="26.42578125" customWidth="1"/>
    <col min="141" max="141" width="18.28515625" hidden="1" customWidth="1"/>
    <col min="142" max="142" width="15.7109375" customWidth="1"/>
  </cols>
  <sheetData>
    <row r="1" spans="1:14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10"/>
      <c r="BN1" s="1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10"/>
      <c r="DW1" s="2"/>
      <c r="DX1" s="2"/>
      <c r="DY1" s="2"/>
      <c r="DZ1" s="2"/>
      <c r="EA1" s="1"/>
      <c r="EB1" s="2"/>
      <c r="EC1" s="2"/>
      <c r="ED1" s="2"/>
      <c r="EE1" s="2"/>
      <c r="EF1" s="2"/>
      <c r="EG1" s="2"/>
      <c r="EH1" s="2"/>
      <c r="EI1" s="2"/>
      <c r="EJ1" s="2"/>
      <c r="EK1" s="10"/>
      <c r="EL1" s="10"/>
    </row>
    <row r="2" spans="1:14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11"/>
      <c r="BN2" s="3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11"/>
      <c r="DW2" s="4"/>
      <c r="DX2" s="4"/>
      <c r="DY2" s="4"/>
      <c r="DZ2" s="4"/>
      <c r="EA2" s="3"/>
      <c r="EB2" s="4"/>
      <c r="EC2" s="4"/>
      <c r="ED2" s="4"/>
      <c r="EE2" s="4"/>
      <c r="EF2" s="4"/>
      <c r="EG2" s="4"/>
      <c r="EH2" s="4"/>
      <c r="EI2" s="4"/>
      <c r="EJ2" s="4"/>
      <c r="EK2" s="11"/>
      <c r="EL2" s="11"/>
    </row>
    <row r="3" spans="1:14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11"/>
      <c r="BN3" s="3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11"/>
      <c r="DW3" s="4"/>
      <c r="DX3" s="4"/>
      <c r="DY3" s="4"/>
      <c r="DZ3" s="4"/>
      <c r="EA3" s="3"/>
      <c r="EB3" s="4"/>
      <c r="EC3" s="4"/>
      <c r="ED3" s="4"/>
      <c r="EE3" s="4"/>
      <c r="EF3" s="4"/>
      <c r="EG3" s="4"/>
      <c r="EH3" s="4"/>
      <c r="EI3" s="4"/>
      <c r="EJ3" s="4"/>
      <c r="EK3" s="11"/>
      <c r="EL3" s="11"/>
    </row>
    <row r="4" spans="1:14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11"/>
      <c r="BN4" s="3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11"/>
      <c r="DW4" s="4"/>
      <c r="DX4" s="4"/>
      <c r="DY4" s="4"/>
      <c r="DZ4" s="4"/>
      <c r="EA4" s="3"/>
      <c r="EB4" s="4"/>
      <c r="EC4" s="4"/>
      <c r="ED4" s="4"/>
      <c r="EE4" s="4"/>
      <c r="EF4" s="4"/>
      <c r="EG4" s="4"/>
      <c r="EH4" s="4"/>
      <c r="EI4" s="4"/>
      <c r="EJ4" s="4"/>
      <c r="EK4" s="11"/>
      <c r="EL4" s="11"/>
    </row>
    <row r="5" spans="1:14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11"/>
      <c r="BN5" s="3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11"/>
      <c r="DW5" s="4"/>
      <c r="DX5" s="4"/>
      <c r="DY5" s="4"/>
      <c r="DZ5" s="4"/>
      <c r="EA5" s="3"/>
      <c r="EB5" s="4"/>
      <c r="EC5" s="4"/>
      <c r="ED5" s="4"/>
      <c r="EE5" s="4"/>
      <c r="EF5" s="4"/>
      <c r="EG5" s="4"/>
      <c r="EH5" s="4"/>
      <c r="EI5" s="4"/>
      <c r="EJ5" s="4"/>
      <c r="EK5" s="11"/>
      <c r="EL5" s="11"/>
    </row>
    <row r="6" spans="1:14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11"/>
      <c r="BN6" s="3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11"/>
      <c r="DW6" s="4"/>
      <c r="DX6" s="4"/>
      <c r="DY6" s="4"/>
      <c r="DZ6" s="4"/>
      <c r="EA6" s="3"/>
      <c r="EB6" s="4"/>
      <c r="EC6" s="4"/>
      <c r="ED6" s="4"/>
      <c r="EE6" s="4"/>
      <c r="EF6" s="4"/>
      <c r="EG6" s="4"/>
      <c r="EH6" s="4"/>
      <c r="EI6" s="4"/>
      <c r="EJ6" s="4"/>
      <c r="EK6" s="11"/>
      <c r="EL6" s="11"/>
    </row>
    <row r="7" spans="1:14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11"/>
      <c r="BN7" s="3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11"/>
      <c r="DW7" s="4"/>
      <c r="DX7" s="4"/>
      <c r="DY7" s="4"/>
      <c r="DZ7" s="4"/>
      <c r="EA7" s="3"/>
      <c r="EB7" s="4"/>
      <c r="EC7" s="4"/>
      <c r="ED7" s="4"/>
      <c r="EE7" s="4"/>
      <c r="EF7" s="4"/>
      <c r="EG7" s="4"/>
      <c r="EH7" s="4"/>
      <c r="EI7" s="4"/>
      <c r="EJ7" s="4"/>
      <c r="EK7" s="11"/>
      <c r="EL7" s="11"/>
    </row>
    <row r="8" spans="1:142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11"/>
      <c r="BN8" s="3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11"/>
      <c r="DW8" s="4"/>
      <c r="DX8" s="4"/>
      <c r="DY8" s="4"/>
      <c r="DZ8" s="4"/>
      <c r="EA8" s="3"/>
      <c r="EB8" s="4"/>
      <c r="EC8" s="4"/>
      <c r="ED8" s="4"/>
      <c r="EE8" s="4"/>
      <c r="EF8" s="4"/>
      <c r="EG8" s="4"/>
      <c r="EH8" s="4"/>
      <c r="EI8" s="4"/>
      <c r="EJ8" s="4"/>
      <c r="EK8" s="11"/>
      <c r="EL8" s="11"/>
    </row>
    <row r="9" spans="1:142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11"/>
      <c r="BN9" s="3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11"/>
      <c r="DW9" s="4"/>
      <c r="DX9" s="4"/>
      <c r="DY9" s="4"/>
      <c r="DZ9" s="4"/>
      <c r="EA9" s="3"/>
      <c r="EB9" s="4"/>
      <c r="EC9" s="4"/>
      <c r="ED9" s="4"/>
      <c r="EE9" s="4"/>
      <c r="EF9" s="4"/>
      <c r="EG9" s="4"/>
      <c r="EH9" s="4"/>
      <c r="EI9" s="4"/>
      <c r="EJ9" s="4"/>
      <c r="EK9" s="11"/>
      <c r="EL9" s="11"/>
    </row>
    <row r="10" spans="1:14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11"/>
      <c r="BN10" s="3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11"/>
      <c r="DW10" s="4"/>
      <c r="DX10" s="4"/>
      <c r="DY10" s="4"/>
      <c r="DZ10" s="4"/>
      <c r="EA10" s="3"/>
      <c r="EB10" s="4"/>
      <c r="EC10" s="4"/>
      <c r="ED10" s="4"/>
      <c r="EE10" s="4"/>
      <c r="EF10" s="4"/>
      <c r="EG10" s="4"/>
      <c r="EH10" s="4"/>
      <c r="EI10" s="4"/>
      <c r="EJ10" s="4"/>
      <c r="EK10" s="11"/>
      <c r="EL10" s="11"/>
    </row>
    <row r="11" spans="1:14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11"/>
      <c r="BN11" s="3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11"/>
      <c r="DW11" s="4"/>
      <c r="DX11" s="4"/>
      <c r="DY11" s="4"/>
      <c r="DZ11" s="4"/>
      <c r="EA11" s="3"/>
      <c r="EB11" s="4"/>
      <c r="EC11" s="4"/>
      <c r="ED11" s="4"/>
      <c r="EE11" s="4"/>
      <c r="EF11" s="4"/>
      <c r="EG11" s="4"/>
      <c r="EH11" s="4"/>
      <c r="EI11" s="4"/>
      <c r="EJ11" s="4"/>
      <c r="EK11" s="11"/>
      <c r="EL11" s="11"/>
    </row>
    <row r="12" spans="1:14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11"/>
      <c r="BN12" s="3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11"/>
      <c r="DW12" s="4"/>
      <c r="DX12" s="4"/>
      <c r="DY12" s="4"/>
      <c r="DZ12" s="4"/>
      <c r="EA12" s="3"/>
      <c r="EB12" s="4"/>
      <c r="EC12" s="4"/>
      <c r="ED12" s="4"/>
      <c r="EE12" s="4"/>
      <c r="EF12" s="4"/>
      <c r="EG12" s="4"/>
      <c r="EH12" s="4"/>
      <c r="EI12" s="4"/>
      <c r="EJ12" s="4"/>
      <c r="EK12" s="11"/>
      <c r="EL12" s="11"/>
    </row>
    <row r="13" spans="1:14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11"/>
      <c r="BN13" s="3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11"/>
      <c r="DW13" s="4"/>
      <c r="DX13" s="4"/>
      <c r="DY13" s="4"/>
      <c r="DZ13" s="4"/>
      <c r="EA13" s="3"/>
      <c r="EB13" s="4"/>
      <c r="EC13" s="4"/>
      <c r="ED13" s="4"/>
      <c r="EE13" s="4"/>
      <c r="EF13" s="4"/>
      <c r="EG13" s="4"/>
      <c r="EH13" s="4"/>
      <c r="EI13" s="4"/>
      <c r="EJ13" s="4"/>
      <c r="EK13" s="11"/>
      <c r="EL13" s="11"/>
    </row>
    <row r="14" spans="1:14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11"/>
      <c r="BN14" s="3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11"/>
      <c r="DW14" s="4"/>
      <c r="DX14" s="4"/>
      <c r="DY14" s="4"/>
      <c r="DZ14" s="4"/>
      <c r="EA14" s="3"/>
      <c r="EB14" s="4"/>
      <c r="EC14" s="4"/>
      <c r="ED14" s="4"/>
      <c r="EE14" s="4"/>
      <c r="EF14" s="4"/>
      <c r="EG14" s="4"/>
      <c r="EH14" s="4"/>
      <c r="EI14" s="4"/>
      <c r="EJ14" s="4"/>
      <c r="EK14" s="11"/>
      <c r="EL14" s="11"/>
    </row>
    <row r="15" spans="1:142" ht="13.5" customHeight="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11"/>
      <c r="BN15" s="3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11"/>
      <c r="EA15" s="3"/>
      <c r="EB15" s="4"/>
      <c r="EC15" s="4"/>
      <c r="ED15" s="4"/>
      <c r="EE15" s="4"/>
      <c r="EF15" s="4"/>
      <c r="EG15" s="4"/>
      <c r="EH15" s="4"/>
      <c r="EI15" s="4"/>
      <c r="EJ15" s="4"/>
      <c r="EK15" s="11"/>
      <c r="EL15" s="11"/>
    </row>
    <row r="16" spans="1:142" ht="13.5" customHeight="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11"/>
      <c r="BN16" s="3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11"/>
      <c r="EA16" s="3"/>
      <c r="EB16" s="4"/>
      <c r="EC16" s="4"/>
      <c r="ED16" s="4"/>
      <c r="EE16" s="4"/>
      <c r="EF16" s="4"/>
      <c r="EG16" s="4"/>
      <c r="EH16" s="4"/>
      <c r="EI16" s="4"/>
      <c r="EJ16" s="4"/>
      <c r="EK16" s="11"/>
      <c r="EL16" s="11"/>
    </row>
    <row r="17" spans="1:142" ht="13.5" customHeigh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11"/>
      <c r="BN17" s="3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11"/>
      <c r="EA17" s="3"/>
      <c r="EB17" s="4"/>
      <c r="EC17" s="4"/>
      <c r="ED17" s="4"/>
      <c r="EE17" s="4"/>
      <c r="EF17" s="4"/>
      <c r="EG17" s="4"/>
      <c r="EH17" s="4"/>
      <c r="EI17" s="4"/>
      <c r="EJ17" s="4"/>
      <c r="EK17" s="11"/>
      <c r="EL17" s="11"/>
    </row>
    <row r="18" spans="1:142" ht="13.5" customHeight="1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11"/>
      <c r="BN18" s="3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11"/>
      <c r="EA18" s="3"/>
      <c r="EB18" s="4"/>
      <c r="EC18" s="4"/>
      <c r="ED18" s="4"/>
      <c r="EE18" s="4"/>
      <c r="EF18" s="4"/>
      <c r="EG18" s="4"/>
      <c r="EH18" s="4"/>
      <c r="EI18" s="4"/>
      <c r="EJ18" s="4"/>
      <c r="EK18" s="11"/>
      <c r="EL18" s="11"/>
    </row>
    <row r="19" spans="1:142" ht="37.5" customHeight="1" thickBot="1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11"/>
      <c r="BN19" s="3"/>
      <c r="BO19" s="4"/>
      <c r="BP19" s="4"/>
      <c r="BQ19" s="4"/>
      <c r="BR19" s="93"/>
      <c r="BS19" s="93"/>
      <c r="BT19" s="93"/>
      <c r="BU19" s="93"/>
      <c r="BV19" s="93"/>
      <c r="BW19" s="93"/>
      <c r="BX19" s="93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11"/>
      <c r="EA19" s="3"/>
      <c r="EB19" s="4"/>
      <c r="EC19" s="4"/>
      <c r="ED19" s="4"/>
      <c r="EE19" s="4"/>
      <c r="EF19" s="4"/>
      <c r="EG19" s="4"/>
      <c r="EH19" s="4"/>
      <c r="EI19" s="4"/>
      <c r="EJ19" s="4"/>
      <c r="EK19" s="11"/>
      <c r="EL19" s="11"/>
    </row>
    <row r="20" spans="1:142" s="119" customFormat="1" ht="32.25" customHeight="1" thickBot="1">
      <c r="A20" s="117"/>
      <c r="B20" s="118"/>
      <c r="C20" s="118"/>
      <c r="D20" s="118"/>
      <c r="E20" s="118"/>
      <c r="F20" s="118"/>
      <c r="G20" s="118"/>
      <c r="H20" s="218" t="s">
        <v>21</v>
      </c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20"/>
      <c r="BN20" s="117"/>
      <c r="BO20" s="118"/>
      <c r="BP20" s="118"/>
      <c r="BQ20" s="118"/>
      <c r="BR20" s="218" t="s">
        <v>10</v>
      </c>
      <c r="BS20" s="219"/>
      <c r="BT20" s="219"/>
      <c r="BU20" s="219"/>
      <c r="BV20" s="219"/>
      <c r="BW20" s="219"/>
      <c r="BX20" s="219"/>
      <c r="BY20" s="219"/>
      <c r="BZ20" s="219"/>
      <c r="CA20" s="219"/>
      <c r="CB20" s="219"/>
      <c r="CC20" s="219"/>
      <c r="CD20" s="219"/>
      <c r="CE20" s="219"/>
      <c r="CF20" s="219"/>
      <c r="CG20" s="219"/>
      <c r="CH20" s="219"/>
      <c r="CI20" s="219"/>
      <c r="CJ20" s="219"/>
      <c r="CK20" s="219"/>
      <c r="CL20" s="219"/>
      <c r="CM20" s="219"/>
      <c r="CN20" s="219"/>
      <c r="CO20" s="219"/>
      <c r="CP20" s="219"/>
      <c r="CQ20" s="219"/>
      <c r="CR20" s="219"/>
      <c r="CS20" s="219"/>
      <c r="CT20" s="219"/>
      <c r="CU20" s="219"/>
      <c r="CV20" s="219"/>
      <c r="CW20" s="219"/>
      <c r="CX20" s="219"/>
      <c r="CY20" s="219"/>
      <c r="CZ20" s="219"/>
      <c r="DA20" s="219"/>
      <c r="DB20" s="219"/>
      <c r="DC20" s="219"/>
      <c r="DD20" s="219"/>
      <c r="DE20" s="219"/>
      <c r="DF20" s="219"/>
      <c r="DG20" s="219"/>
      <c r="DH20" s="219"/>
      <c r="DI20" s="219"/>
      <c r="DJ20" s="219"/>
      <c r="DK20" s="219"/>
      <c r="DL20" s="219"/>
      <c r="DM20" s="219"/>
      <c r="DN20" s="219"/>
      <c r="DO20" s="219"/>
      <c r="DP20" s="219"/>
      <c r="DQ20" s="219"/>
      <c r="DR20" s="219"/>
      <c r="DS20" s="219"/>
      <c r="DT20" s="219"/>
      <c r="DU20" s="219"/>
      <c r="DV20" s="220"/>
      <c r="EA20" s="117"/>
      <c r="EB20" s="118"/>
      <c r="EC20" s="118"/>
      <c r="ED20" s="118"/>
      <c r="EE20" s="118"/>
      <c r="EF20" s="118"/>
      <c r="EG20" s="118"/>
      <c r="EH20" s="118"/>
      <c r="EI20" s="118"/>
      <c r="EJ20" s="118"/>
      <c r="EK20" s="120"/>
      <c r="EL20" s="120"/>
    </row>
    <row r="21" spans="1:142" s="123" customFormat="1" ht="39" customHeight="1" thickBot="1">
      <c r="A21" s="121"/>
      <c r="B21" s="122"/>
      <c r="C21" s="122"/>
      <c r="D21" s="122"/>
      <c r="E21" s="122"/>
      <c r="F21" s="122"/>
      <c r="G21" s="122"/>
      <c r="H21" s="222" t="s">
        <v>33</v>
      </c>
      <c r="I21" s="201"/>
      <c r="J21" s="201"/>
      <c r="K21" s="201"/>
      <c r="L21" s="201"/>
      <c r="M21" s="201"/>
      <c r="N21" s="223"/>
      <c r="O21" s="222" t="s">
        <v>203</v>
      </c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23"/>
      <c r="AC21" s="216" t="s">
        <v>204</v>
      </c>
      <c r="AD21" s="198"/>
      <c r="AE21" s="198"/>
      <c r="AF21" s="198"/>
      <c r="AG21" s="198"/>
      <c r="AH21" s="198"/>
      <c r="AI21" s="217"/>
      <c r="AJ21" s="215" t="s">
        <v>205</v>
      </c>
      <c r="AK21" s="215"/>
      <c r="AL21" s="215"/>
      <c r="AM21" s="215"/>
      <c r="AN21" s="215"/>
      <c r="AO21" s="215"/>
      <c r="AP21" s="216"/>
      <c r="AQ21" s="224" t="s">
        <v>206</v>
      </c>
      <c r="AR21" s="225"/>
      <c r="AS21" s="225"/>
      <c r="AT21" s="225"/>
      <c r="AU21" s="225"/>
      <c r="AV21" s="225"/>
      <c r="AW21" s="225"/>
      <c r="AX21" s="225"/>
      <c r="AY21" s="225"/>
      <c r="AZ21" s="225"/>
      <c r="BA21" s="225"/>
      <c r="BB21" s="225"/>
      <c r="BC21" s="225"/>
      <c r="BD21" s="225"/>
      <c r="BE21" s="225"/>
      <c r="BF21" s="226"/>
      <c r="BG21" s="211" t="s">
        <v>207</v>
      </c>
      <c r="BH21" s="221"/>
      <c r="BI21" s="221"/>
      <c r="BJ21" s="221"/>
      <c r="BK21" s="221"/>
      <c r="BL21" s="230"/>
      <c r="BN21" s="121"/>
      <c r="BO21" s="122"/>
      <c r="BP21" s="122"/>
      <c r="BQ21" s="122"/>
      <c r="BR21" s="209" t="s">
        <v>215</v>
      </c>
      <c r="BS21" s="210"/>
      <c r="BT21" s="210"/>
      <c r="BU21" s="210"/>
      <c r="BV21" s="210"/>
      <c r="BW21" s="210"/>
      <c r="BX21" s="210"/>
      <c r="BY21" s="210"/>
      <c r="BZ21" s="210"/>
      <c r="CA21" s="210"/>
      <c r="CB21" s="210"/>
      <c r="CC21" s="210"/>
      <c r="CD21" s="210"/>
      <c r="CE21" s="211"/>
      <c r="CF21" s="209" t="s">
        <v>193</v>
      </c>
      <c r="CG21" s="210"/>
      <c r="CH21" s="210"/>
      <c r="CI21" s="210"/>
      <c r="CJ21" s="210"/>
      <c r="CK21" s="210"/>
      <c r="CL21" s="211"/>
      <c r="CM21" s="209" t="s">
        <v>216</v>
      </c>
      <c r="CN21" s="210"/>
      <c r="CO21" s="210"/>
      <c r="CP21" s="210"/>
      <c r="CQ21" s="210"/>
      <c r="CR21" s="210"/>
      <c r="CS21" s="211"/>
      <c r="CT21" s="221" t="s">
        <v>217</v>
      </c>
      <c r="CU21" s="221"/>
      <c r="CV21" s="221"/>
      <c r="CW21" s="221"/>
      <c r="CX21" s="221"/>
      <c r="CY21" s="221"/>
      <c r="CZ21" s="209"/>
      <c r="DA21" s="194" t="s">
        <v>195</v>
      </c>
      <c r="DB21" s="195"/>
      <c r="DC21" s="195"/>
      <c r="DD21" s="195"/>
      <c r="DE21" s="195"/>
      <c r="DF21" s="195"/>
      <c r="DG21" s="195"/>
      <c r="DH21" s="195"/>
      <c r="DI21" s="195"/>
      <c r="DJ21" s="195"/>
      <c r="DK21" s="195"/>
      <c r="DL21" s="195"/>
      <c r="DM21" s="195"/>
      <c r="DN21" s="195"/>
      <c r="DO21" s="195"/>
      <c r="DP21" s="195"/>
      <c r="DQ21" s="194" t="s">
        <v>194</v>
      </c>
      <c r="DR21" s="195"/>
      <c r="DS21" s="195"/>
      <c r="DT21" s="195"/>
      <c r="DU21" s="195"/>
      <c r="DV21" s="196"/>
      <c r="EA21" s="121"/>
      <c r="EB21" s="122"/>
      <c r="EC21" s="122"/>
      <c r="ED21" s="122"/>
      <c r="EE21" s="194" t="s">
        <v>208</v>
      </c>
      <c r="EF21" s="195"/>
      <c r="EG21" s="195"/>
      <c r="EH21" s="195"/>
      <c r="EI21" s="195"/>
      <c r="EJ21" s="195"/>
      <c r="EK21" s="195"/>
      <c r="EL21" s="196"/>
    </row>
    <row r="22" spans="1:142" s="123" customFormat="1" ht="39" customHeight="1" thickBot="1">
      <c r="A22" s="121"/>
      <c r="B22" s="122"/>
      <c r="C22" s="122"/>
      <c r="D22" s="122"/>
      <c r="E22" s="124"/>
      <c r="F22" s="124"/>
      <c r="G22" s="125"/>
      <c r="H22" s="203" t="s">
        <v>153</v>
      </c>
      <c r="I22" s="204"/>
      <c r="J22" s="204"/>
      <c r="K22" s="204"/>
      <c r="L22" s="204"/>
      <c r="M22" s="204"/>
      <c r="N22" s="205"/>
      <c r="O22" s="203" t="s">
        <v>154</v>
      </c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5"/>
      <c r="AC22" s="212" t="s">
        <v>155</v>
      </c>
      <c r="AD22" s="213"/>
      <c r="AE22" s="213"/>
      <c r="AF22" s="213"/>
      <c r="AG22" s="213"/>
      <c r="AH22" s="213"/>
      <c r="AI22" s="214"/>
      <c r="AJ22" s="203" t="s">
        <v>157</v>
      </c>
      <c r="AK22" s="204"/>
      <c r="AL22" s="204"/>
      <c r="AM22" s="204"/>
      <c r="AN22" s="204"/>
      <c r="AO22" s="204"/>
      <c r="AP22" s="204"/>
      <c r="AQ22" s="227"/>
      <c r="AR22" s="228"/>
      <c r="AS22" s="228"/>
      <c r="AT22" s="228"/>
      <c r="AU22" s="228"/>
      <c r="AV22" s="228"/>
      <c r="AW22" s="228"/>
      <c r="AX22" s="228"/>
      <c r="AY22" s="228"/>
      <c r="AZ22" s="228"/>
      <c r="BA22" s="228"/>
      <c r="BB22" s="228"/>
      <c r="BC22" s="228"/>
      <c r="BD22" s="228"/>
      <c r="BE22" s="228"/>
      <c r="BF22" s="229"/>
      <c r="BG22" s="208"/>
      <c r="BH22" s="231"/>
      <c r="BI22" s="231"/>
      <c r="BJ22" s="231"/>
      <c r="BK22" s="231"/>
      <c r="BL22" s="232"/>
      <c r="BM22" s="122"/>
      <c r="BN22" s="121"/>
      <c r="BO22" s="122"/>
      <c r="BP22" s="122"/>
      <c r="BQ22" s="122"/>
      <c r="BR22" s="206" t="s">
        <v>158</v>
      </c>
      <c r="BS22" s="207"/>
      <c r="BT22" s="207"/>
      <c r="BU22" s="207"/>
      <c r="BV22" s="207"/>
      <c r="BW22" s="207"/>
      <c r="BX22" s="207"/>
      <c r="BY22" s="207"/>
      <c r="BZ22" s="207"/>
      <c r="CA22" s="207"/>
      <c r="CB22" s="207"/>
      <c r="CC22" s="207"/>
      <c r="CD22" s="207"/>
      <c r="CE22" s="208"/>
      <c r="CF22" s="206" t="s">
        <v>213</v>
      </c>
      <c r="CG22" s="207"/>
      <c r="CH22" s="207"/>
      <c r="CI22" s="207"/>
      <c r="CJ22" s="207"/>
      <c r="CK22" s="207"/>
      <c r="CL22" s="208"/>
      <c r="CM22" s="206" t="s">
        <v>214</v>
      </c>
      <c r="CN22" s="207"/>
      <c r="CO22" s="207"/>
      <c r="CP22" s="207"/>
      <c r="CQ22" s="207"/>
      <c r="CR22" s="207"/>
      <c r="CS22" s="208"/>
      <c r="CT22" s="206" t="s">
        <v>155</v>
      </c>
      <c r="CU22" s="207"/>
      <c r="CV22" s="207"/>
      <c r="CW22" s="207"/>
      <c r="CX22" s="207"/>
      <c r="CY22" s="207"/>
      <c r="CZ22" s="207"/>
      <c r="DA22" s="200"/>
      <c r="DB22" s="201"/>
      <c r="DC22" s="201"/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  <c r="DO22" s="201"/>
      <c r="DP22" s="201"/>
      <c r="DQ22" s="197"/>
      <c r="DR22" s="198"/>
      <c r="DS22" s="198"/>
      <c r="DT22" s="198"/>
      <c r="DU22" s="198"/>
      <c r="DV22" s="199"/>
      <c r="EA22" s="121"/>
      <c r="EB22" s="122"/>
      <c r="EC22" s="122"/>
      <c r="ED22" s="122"/>
      <c r="EE22" s="197"/>
      <c r="EF22" s="198"/>
      <c r="EG22" s="198"/>
      <c r="EH22" s="198"/>
      <c r="EI22" s="198"/>
      <c r="EJ22" s="198"/>
      <c r="EK22" s="198"/>
      <c r="EL22" s="199"/>
    </row>
    <row r="23" spans="1:142" s="123" customFormat="1" ht="36" customHeight="1" thickBot="1">
      <c r="A23" s="121"/>
      <c r="B23" s="122"/>
      <c r="C23" s="122"/>
      <c r="D23" s="126"/>
      <c r="E23" s="127"/>
      <c r="F23" s="127"/>
      <c r="G23" s="128"/>
      <c r="H23" s="203" t="s">
        <v>16</v>
      </c>
      <c r="I23" s="204"/>
      <c r="J23" s="204"/>
      <c r="K23" s="204"/>
      <c r="L23" s="204"/>
      <c r="M23" s="204"/>
      <c r="N23" s="205"/>
      <c r="O23" s="212" t="s">
        <v>17</v>
      </c>
      <c r="P23" s="213"/>
      <c r="Q23" s="213"/>
      <c r="R23" s="213"/>
      <c r="S23" s="213"/>
      <c r="T23" s="213"/>
      <c r="U23" s="214"/>
      <c r="V23" s="212" t="s">
        <v>18</v>
      </c>
      <c r="W23" s="213"/>
      <c r="X23" s="213"/>
      <c r="Y23" s="213"/>
      <c r="Z23" s="213"/>
      <c r="AA23" s="213"/>
      <c r="AB23" s="214"/>
      <c r="AC23" s="217" t="s">
        <v>19</v>
      </c>
      <c r="AD23" s="215"/>
      <c r="AE23" s="215"/>
      <c r="AF23" s="215"/>
      <c r="AG23" s="215"/>
      <c r="AH23" s="215"/>
      <c r="AI23" s="215"/>
      <c r="AJ23" s="215" t="s">
        <v>20</v>
      </c>
      <c r="AK23" s="215"/>
      <c r="AL23" s="215"/>
      <c r="AM23" s="215"/>
      <c r="AN23" s="215"/>
      <c r="AO23" s="215"/>
      <c r="AP23" s="215"/>
      <c r="AQ23" s="215" t="s">
        <v>33</v>
      </c>
      <c r="AR23" s="215"/>
      <c r="AS23" s="215"/>
      <c r="AT23" s="215"/>
      <c r="AU23" s="215" t="s">
        <v>203</v>
      </c>
      <c r="AV23" s="215"/>
      <c r="AW23" s="215"/>
      <c r="AX23" s="215"/>
      <c r="AY23" s="215" t="s">
        <v>204</v>
      </c>
      <c r="AZ23" s="215"/>
      <c r="BA23" s="215"/>
      <c r="BB23" s="215"/>
      <c r="BC23" s="215" t="s">
        <v>205</v>
      </c>
      <c r="BD23" s="215"/>
      <c r="BE23" s="215"/>
      <c r="BF23" s="216"/>
      <c r="BG23" s="233"/>
      <c r="BH23" s="233"/>
      <c r="BI23" s="233"/>
      <c r="BJ23" s="233"/>
      <c r="BK23" s="233"/>
      <c r="BL23" s="234"/>
      <c r="BM23" s="122"/>
      <c r="BN23" s="121"/>
      <c r="BO23" s="122"/>
      <c r="BP23" s="122"/>
      <c r="BQ23" s="122"/>
      <c r="BR23" s="231" t="s">
        <v>22</v>
      </c>
      <c r="BS23" s="231"/>
      <c r="BT23" s="231"/>
      <c r="BU23" s="231"/>
      <c r="BV23" s="231"/>
      <c r="BW23" s="231"/>
      <c r="BX23" s="231"/>
      <c r="BY23" s="207" t="s">
        <v>23</v>
      </c>
      <c r="BZ23" s="207"/>
      <c r="CA23" s="207"/>
      <c r="CB23" s="207"/>
      <c r="CC23" s="207"/>
      <c r="CD23" s="207"/>
      <c r="CE23" s="208"/>
      <c r="CF23" s="206" t="s">
        <v>34</v>
      </c>
      <c r="CG23" s="207"/>
      <c r="CH23" s="207"/>
      <c r="CI23" s="207"/>
      <c r="CJ23" s="207"/>
      <c r="CK23" s="207"/>
      <c r="CL23" s="208"/>
      <c r="CM23" s="206" t="s">
        <v>24</v>
      </c>
      <c r="CN23" s="207"/>
      <c r="CO23" s="207"/>
      <c r="CP23" s="207"/>
      <c r="CQ23" s="207"/>
      <c r="CR23" s="207"/>
      <c r="CS23" s="208"/>
      <c r="CT23" s="206" t="s">
        <v>25</v>
      </c>
      <c r="CU23" s="207"/>
      <c r="CV23" s="207"/>
      <c r="CW23" s="207"/>
      <c r="CX23" s="207"/>
      <c r="CY23" s="207"/>
      <c r="CZ23" s="207"/>
      <c r="DA23" s="203" t="s">
        <v>215</v>
      </c>
      <c r="DB23" s="204"/>
      <c r="DC23" s="204"/>
      <c r="DD23" s="205"/>
      <c r="DE23" s="203" t="s">
        <v>193</v>
      </c>
      <c r="DF23" s="204"/>
      <c r="DG23" s="204"/>
      <c r="DH23" s="205"/>
      <c r="DI23" s="203" t="s">
        <v>216</v>
      </c>
      <c r="DJ23" s="204"/>
      <c r="DK23" s="204"/>
      <c r="DL23" s="205"/>
      <c r="DM23" s="203" t="s">
        <v>217</v>
      </c>
      <c r="DN23" s="204"/>
      <c r="DO23" s="204"/>
      <c r="DP23" s="205"/>
      <c r="DQ23" s="200"/>
      <c r="DR23" s="201"/>
      <c r="DS23" s="201"/>
      <c r="DT23" s="201"/>
      <c r="DU23" s="201"/>
      <c r="DV23" s="202"/>
      <c r="EA23" s="121"/>
      <c r="EB23" s="122"/>
      <c r="EC23" s="122"/>
      <c r="ED23" s="122"/>
      <c r="EE23" s="200"/>
      <c r="EF23" s="201"/>
      <c r="EG23" s="201"/>
      <c r="EH23" s="201"/>
      <c r="EI23" s="201"/>
      <c r="EJ23" s="201"/>
      <c r="EK23" s="201"/>
      <c r="EL23" s="202"/>
    </row>
    <row r="24" spans="1:142" s="83" customFormat="1" ht="66" customHeight="1" thickBot="1">
      <c r="A24" s="129" t="s">
        <v>1</v>
      </c>
      <c r="B24" s="130" t="s">
        <v>3</v>
      </c>
      <c r="C24" s="130" t="s">
        <v>4</v>
      </c>
      <c r="D24" s="130" t="s">
        <v>2</v>
      </c>
      <c r="E24" s="130" t="s">
        <v>12</v>
      </c>
      <c r="F24" s="130" t="s">
        <v>13</v>
      </c>
      <c r="G24" s="130" t="s">
        <v>14</v>
      </c>
      <c r="H24" s="129" t="s">
        <v>196</v>
      </c>
      <c r="I24" s="145" t="s">
        <v>197</v>
      </c>
      <c r="J24" s="145" t="s">
        <v>198</v>
      </c>
      <c r="K24" s="88" t="s">
        <v>191</v>
      </c>
      <c r="L24" s="146" t="s">
        <v>199</v>
      </c>
      <c r="M24" s="88" t="s">
        <v>200</v>
      </c>
      <c r="N24" s="88" t="s">
        <v>43</v>
      </c>
      <c r="O24" s="147" t="s">
        <v>196</v>
      </c>
      <c r="P24" s="148" t="s">
        <v>197</v>
      </c>
      <c r="Q24" s="148" t="s">
        <v>198</v>
      </c>
      <c r="R24" s="149" t="s">
        <v>191</v>
      </c>
      <c r="S24" s="150" t="s">
        <v>199</v>
      </c>
      <c r="T24" s="149" t="s">
        <v>200</v>
      </c>
      <c r="U24" s="149" t="s">
        <v>43</v>
      </c>
      <c r="V24" s="147" t="s">
        <v>196</v>
      </c>
      <c r="W24" s="148" t="s">
        <v>197</v>
      </c>
      <c r="X24" s="148" t="s">
        <v>198</v>
      </c>
      <c r="Y24" s="149" t="s">
        <v>191</v>
      </c>
      <c r="Z24" s="150" t="s">
        <v>199</v>
      </c>
      <c r="AA24" s="149" t="s">
        <v>200</v>
      </c>
      <c r="AB24" s="149" t="s">
        <v>43</v>
      </c>
      <c r="AC24" s="129" t="s">
        <v>196</v>
      </c>
      <c r="AD24" s="145" t="s">
        <v>197</v>
      </c>
      <c r="AE24" s="145" t="s">
        <v>198</v>
      </c>
      <c r="AF24" s="88" t="s">
        <v>191</v>
      </c>
      <c r="AG24" s="146" t="s">
        <v>199</v>
      </c>
      <c r="AH24" s="88" t="s">
        <v>200</v>
      </c>
      <c r="AI24" s="88" t="s">
        <v>43</v>
      </c>
      <c r="AJ24" s="129" t="s">
        <v>196</v>
      </c>
      <c r="AK24" s="145" t="s">
        <v>197</v>
      </c>
      <c r="AL24" s="145" t="s">
        <v>198</v>
      </c>
      <c r="AM24" s="88" t="s">
        <v>191</v>
      </c>
      <c r="AN24" s="146" t="s">
        <v>199</v>
      </c>
      <c r="AO24" s="88" t="s">
        <v>200</v>
      </c>
      <c r="AP24" s="151" t="s">
        <v>43</v>
      </c>
      <c r="AQ24" s="84" t="s">
        <v>6</v>
      </c>
      <c r="AR24" s="152" t="s">
        <v>201</v>
      </c>
      <c r="AS24" s="153" t="s">
        <v>202</v>
      </c>
      <c r="AT24" s="85" t="s">
        <v>43</v>
      </c>
      <c r="AU24" s="84" t="s">
        <v>6</v>
      </c>
      <c r="AV24" s="152" t="s">
        <v>201</v>
      </c>
      <c r="AW24" s="153" t="s">
        <v>202</v>
      </c>
      <c r="AX24" s="85" t="s">
        <v>43</v>
      </c>
      <c r="AY24" s="84" t="s">
        <v>6</v>
      </c>
      <c r="AZ24" s="152" t="s">
        <v>201</v>
      </c>
      <c r="BA24" s="153" t="s">
        <v>202</v>
      </c>
      <c r="BB24" s="85" t="s">
        <v>43</v>
      </c>
      <c r="BC24" s="84" t="s">
        <v>6</v>
      </c>
      <c r="BD24" s="152" t="s">
        <v>201</v>
      </c>
      <c r="BE24" s="153" t="s">
        <v>202</v>
      </c>
      <c r="BF24" s="85" t="s">
        <v>43</v>
      </c>
      <c r="BG24" s="86" t="s">
        <v>189</v>
      </c>
      <c r="BH24" s="153" t="s">
        <v>202</v>
      </c>
      <c r="BI24" s="87" t="s">
        <v>187</v>
      </c>
      <c r="BJ24" s="87" t="s">
        <v>188</v>
      </c>
      <c r="BK24" s="88" t="s">
        <v>43</v>
      </c>
      <c r="BL24" s="131" t="s">
        <v>36</v>
      </c>
      <c r="BM24" s="132"/>
      <c r="BN24" s="129" t="s">
        <v>1</v>
      </c>
      <c r="BO24" s="130" t="s">
        <v>3</v>
      </c>
      <c r="BP24" s="130" t="s">
        <v>4</v>
      </c>
      <c r="BQ24" s="130" t="s">
        <v>2</v>
      </c>
      <c r="BR24" s="147" t="s">
        <v>196</v>
      </c>
      <c r="BS24" s="154" t="s">
        <v>197</v>
      </c>
      <c r="BT24" s="148" t="s">
        <v>198</v>
      </c>
      <c r="BU24" s="149" t="s">
        <v>191</v>
      </c>
      <c r="BV24" s="150" t="s">
        <v>199</v>
      </c>
      <c r="BW24" s="149" t="s">
        <v>200</v>
      </c>
      <c r="BX24" s="149" t="s">
        <v>43</v>
      </c>
      <c r="BY24" s="147" t="s">
        <v>196</v>
      </c>
      <c r="BZ24" s="154" t="s">
        <v>197</v>
      </c>
      <c r="CA24" s="148" t="s">
        <v>198</v>
      </c>
      <c r="CB24" s="149" t="s">
        <v>191</v>
      </c>
      <c r="CC24" s="150" t="s">
        <v>199</v>
      </c>
      <c r="CD24" s="149" t="s">
        <v>200</v>
      </c>
      <c r="CE24" s="149" t="s">
        <v>43</v>
      </c>
      <c r="CF24" s="147" t="s">
        <v>196</v>
      </c>
      <c r="CG24" s="154" t="s">
        <v>197</v>
      </c>
      <c r="CH24" s="148" t="s">
        <v>198</v>
      </c>
      <c r="CI24" s="149" t="s">
        <v>191</v>
      </c>
      <c r="CJ24" s="150" t="s">
        <v>199</v>
      </c>
      <c r="CK24" s="149" t="s">
        <v>200</v>
      </c>
      <c r="CL24" s="149" t="s">
        <v>43</v>
      </c>
      <c r="CM24" s="147" t="s">
        <v>196</v>
      </c>
      <c r="CN24" s="154" t="s">
        <v>197</v>
      </c>
      <c r="CO24" s="148" t="s">
        <v>198</v>
      </c>
      <c r="CP24" s="149" t="s">
        <v>191</v>
      </c>
      <c r="CQ24" s="150" t="s">
        <v>199</v>
      </c>
      <c r="CR24" s="149" t="s">
        <v>200</v>
      </c>
      <c r="CS24" s="149" t="s">
        <v>43</v>
      </c>
      <c r="CT24" s="147" t="s">
        <v>196</v>
      </c>
      <c r="CU24" s="154" t="s">
        <v>197</v>
      </c>
      <c r="CV24" s="148" t="s">
        <v>198</v>
      </c>
      <c r="CW24" s="149" t="s">
        <v>191</v>
      </c>
      <c r="CX24" s="150" t="s">
        <v>199</v>
      </c>
      <c r="CY24" s="149" t="s">
        <v>200</v>
      </c>
      <c r="CZ24" s="155" t="s">
        <v>43</v>
      </c>
      <c r="DA24" s="84" t="s">
        <v>6</v>
      </c>
      <c r="DB24" s="152" t="s">
        <v>201</v>
      </c>
      <c r="DC24" s="153" t="s">
        <v>202</v>
      </c>
      <c r="DD24" s="88" t="s">
        <v>43</v>
      </c>
      <c r="DE24" s="86" t="s">
        <v>6</v>
      </c>
      <c r="DF24" s="152" t="s">
        <v>201</v>
      </c>
      <c r="DG24" s="153" t="s">
        <v>202</v>
      </c>
      <c r="DH24" s="88" t="s">
        <v>43</v>
      </c>
      <c r="DI24" s="86" t="s">
        <v>6</v>
      </c>
      <c r="DJ24" s="152" t="s">
        <v>201</v>
      </c>
      <c r="DK24" s="153" t="s">
        <v>202</v>
      </c>
      <c r="DL24" s="88" t="s">
        <v>43</v>
      </c>
      <c r="DM24" s="86" t="s">
        <v>6</v>
      </c>
      <c r="DN24" s="152" t="s">
        <v>201</v>
      </c>
      <c r="DO24" s="153" t="s">
        <v>202</v>
      </c>
      <c r="DP24" s="85" t="s">
        <v>43</v>
      </c>
      <c r="DQ24" s="84" t="s">
        <v>190</v>
      </c>
      <c r="DR24" s="153" t="s">
        <v>202</v>
      </c>
      <c r="DS24" s="87" t="s">
        <v>187</v>
      </c>
      <c r="DT24" s="87" t="s">
        <v>188</v>
      </c>
      <c r="DU24" s="88" t="s">
        <v>43</v>
      </c>
      <c r="DV24" s="131" t="s">
        <v>36</v>
      </c>
      <c r="EA24" s="156" t="s">
        <v>1</v>
      </c>
      <c r="EB24" s="157" t="s">
        <v>2</v>
      </c>
      <c r="EC24" s="157" t="s">
        <v>3</v>
      </c>
      <c r="ED24" s="158" t="s">
        <v>4</v>
      </c>
      <c r="EE24" s="84" t="s">
        <v>209</v>
      </c>
      <c r="EF24" s="90" t="s">
        <v>210</v>
      </c>
      <c r="EG24" s="84" t="s">
        <v>211</v>
      </c>
      <c r="EH24" s="90" t="s">
        <v>212</v>
      </c>
      <c r="EI24" s="91" t="s">
        <v>192</v>
      </c>
      <c r="EJ24" s="91" t="s">
        <v>219</v>
      </c>
      <c r="EK24" s="92" t="s">
        <v>218</v>
      </c>
      <c r="EL24" s="166" t="s">
        <v>239</v>
      </c>
    </row>
    <row r="25" spans="1:142" s="89" customFormat="1" ht="39.950000000000003" customHeight="1">
      <c r="A25" s="103">
        <v>1</v>
      </c>
      <c r="B25" s="104" t="s">
        <v>250</v>
      </c>
      <c r="C25" s="104" t="s">
        <v>251</v>
      </c>
      <c r="D25" s="104" t="s">
        <v>289</v>
      </c>
      <c r="E25" s="193" t="s">
        <v>310</v>
      </c>
      <c r="F25" s="193" t="s">
        <v>311</v>
      </c>
      <c r="G25" s="104" t="s">
        <v>133</v>
      </c>
      <c r="H25" s="105"/>
      <c r="I25" s="106"/>
      <c r="J25" s="107">
        <f>IF(H25&gt;=I25,H25,I25)</f>
        <v>0</v>
      </c>
      <c r="K25" s="108">
        <f>IF(J25&gt;=10,6,0)</f>
        <v>0</v>
      </c>
      <c r="L25" s="108">
        <f>IF(I25="",0,1)</f>
        <v>0</v>
      </c>
      <c r="M25" s="109" t="str">
        <f>IF(J25&gt;=18,"A",IF(J25&gt;=16,"B",IF(J25&gt;=14,"C",IF(J25&gt;=12,"D",IF(J25&gt;=10,"E","F")))))</f>
        <v>F</v>
      </c>
      <c r="N25" s="108" t="str">
        <f>IF(I25="","N","R")</f>
        <v>N</v>
      </c>
      <c r="O25" s="107"/>
      <c r="P25" s="108"/>
      <c r="Q25" s="107">
        <f>IF(O25&gt;=P25,O25,P25)</f>
        <v>0</v>
      </c>
      <c r="R25" s="108">
        <f>IF(Q25&gt;=10,6,0)</f>
        <v>0</v>
      </c>
      <c r="S25" s="108">
        <f>IF(P25="",0,1)</f>
        <v>0</v>
      </c>
      <c r="T25" s="109" t="str">
        <f>IF(Q25&gt;=18,"A",IF(Q25&gt;=16,"B",IF(Q25&gt;=14,"C",IF(Q25&gt;=12,"D",IF(Q25&gt;=10,"E","F")))))</f>
        <v>F</v>
      </c>
      <c r="U25" s="108" t="str">
        <f>IF(P25="","N","R")</f>
        <v>N</v>
      </c>
      <c r="V25" s="107"/>
      <c r="W25" s="108"/>
      <c r="X25" s="107">
        <f>IF(V25&gt;=W25,V25,W25)</f>
        <v>0</v>
      </c>
      <c r="Y25" s="108">
        <f>IF(X25&gt;=10,6,0)</f>
        <v>0</v>
      </c>
      <c r="Z25" s="108">
        <f>IF(W25="",0,1)</f>
        <v>0</v>
      </c>
      <c r="AA25" s="109" t="str">
        <f>IF(X25&gt;=18,"A",IF(X25&gt;=16,"B",IF(X25&gt;=14,"C",IF(X25&gt;=12,"D",IF(X25&gt;=10,"E","F")))))</f>
        <v>F</v>
      </c>
      <c r="AB25" s="108" t="str">
        <f>IF(W25="","N","R")</f>
        <v>N</v>
      </c>
      <c r="AC25" s="107"/>
      <c r="AD25" s="108"/>
      <c r="AE25" s="107">
        <f>IF(AC25&gt;=AD25,AC25,AD25)</f>
        <v>0</v>
      </c>
      <c r="AF25" s="108">
        <f>IF(AE25&gt;=10,6,0)</f>
        <v>0</v>
      </c>
      <c r="AG25" s="108">
        <f>IF(AD25="",0,1)</f>
        <v>0</v>
      </c>
      <c r="AH25" s="109" t="str">
        <f>IF(AE25&gt;=18,"A",IF(AE25&gt;=16,"B",IF(AE25&gt;=14,"C",IF(AE25&gt;=12,"D",IF(AE25&gt;=10,"E","F")))))</f>
        <v>F</v>
      </c>
      <c r="AI25" s="108" t="str">
        <f>IF(AD25="","N","R")</f>
        <v>N</v>
      </c>
      <c r="AJ25" s="107"/>
      <c r="AK25" s="108"/>
      <c r="AL25" s="107">
        <f>IF(AJ25&gt;=AK25,AJ25,AK25)</f>
        <v>0</v>
      </c>
      <c r="AM25" s="108">
        <f>IF(AL25&gt;=10,6,0)</f>
        <v>0</v>
      </c>
      <c r="AN25" s="108">
        <f>IF(AK25="",0,1)</f>
        <v>0</v>
      </c>
      <c r="AO25" s="109" t="str">
        <f>IF(AL25&gt;=18,"A",IF(AL25&gt;=16,"B",IF(AL25&gt;=14,"C",IF(AL25&gt;=12,"D",IF(AL25&gt;=10,"E","F")))))</f>
        <v>F</v>
      </c>
      <c r="AP25" s="108" t="str">
        <f>IF(AK25="","N","R")</f>
        <v>N</v>
      </c>
      <c r="AQ25" s="107">
        <f>(J25*3)/3</f>
        <v>0</v>
      </c>
      <c r="AR25" s="108">
        <f>IF(AQ25&gt;=10,6,0)</f>
        <v>0</v>
      </c>
      <c r="AS25" s="110">
        <f>L25</f>
        <v>0</v>
      </c>
      <c r="AT25" s="108" t="str">
        <f>IF(AS25=0,"N","R")</f>
        <v>N</v>
      </c>
      <c r="AU25" s="107">
        <f>(Q25*3+X25*2)/5</f>
        <v>0</v>
      </c>
      <c r="AV25" s="108">
        <f>IF(AU25&gt;=10,12,R25+Y25)</f>
        <v>0</v>
      </c>
      <c r="AW25" s="110">
        <f>S25+Z25</f>
        <v>0</v>
      </c>
      <c r="AX25" s="108" t="str">
        <f>IF(AW25=0,"N","R")</f>
        <v>N</v>
      </c>
      <c r="AY25" s="107">
        <f>(AE25*2)/2</f>
        <v>0</v>
      </c>
      <c r="AZ25" s="108">
        <f>IF(AY25&gt;=10,6,0)</f>
        <v>0</v>
      </c>
      <c r="BA25" s="110">
        <f>AG25</f>
        <v>0</v>
      </c>
      <c r="BB25" s="108" t="str">
        <f>IF(BA25=0,"N","R")</f>
        <v>N</v>
      </c>
      <c r="BC25" s="107">
        <f>(AL25*1)/1</f>
        <v>0</v>
      </c>
      <c r="BD25" s="108">
        <f>IF(BC25&gt;=10,6,0)</f>
        <v>0</v>
      </c>
      <c r="BE25" s="110">
        <f>AN25</f>
        <v>0</v>
      </c>
      <c r="BF25" s="108" t="str">
        <f>IF(BE25=0,"N","R")</f>
        <v>N</v>
      </c>
      <c r="BG25" s="107">
        <f>(AQ25*3+AU25*5+AY25*2+BC25*1)/11</f>
        <v>0</v>
      </c>
      <c r="BH25" s="108">
        <f>AS25+AW25+BA25+BE25</f>
        <v>0</v>
      </c>
      <c r="BI25" s="111">
        <f>AR25+AV25+AZ25+BD25</f>
        <v>0</v>
      </c>
      <c r="BJ25" s="111">
        <f>IF(BG25&gt;=10,30,BI25)</f>
        <v>0</v>
      </c>
      <c r="BK25" s="108" t="str">
        <f>IF(BH25=0,"N","R")</f>
        <v>N</v>
      </c>
      <c r="BL25" s="112" t="str">
        <f>IF(BG25&gt;=10,"semestre validé","semestre non validé")</f>
        <v>semestre non validé</v>
      </c>
      <c r="BM25" s="113"/>
      <c r="BN25" s="133">
        <v>1</v>
      </c>
      <c r="BO25" s="104" t="s">
        <v>250</v>
      </c>
      <c r="BP25" s="104" t="s">
        <v>251</v>
      </c>
      <c r="BQ25" s="104" t="s">
        <v>289</v>
      </c>
      <c r="BR25" s="134"/>
      <c r="BS25" s="135"/>
      <c r="BT25" s="136">
        <f>IF(BR25&gt;=BS25,BR25,BS25)</f>
        <v>0</v>
      </c>
      <c r="BU25" s="137">
        <f>IF(BT25&gt;=10,6,0)</f>
        <v>0</v>
      </c>
      <c r="BV25" s="138">
        <f>IF(BS25="",0,1)</f>
        <v>0</v>
      </c>
      <c r="BW25" s="139" t="str">
        <f>IF(BT25&gt;=18,"A",IF(BT25&gt;=16,"B",IF(BT25&gt;=14,"C",IF(BT25&gt;=12,"D",IF(BT25&gt;=10,"E","F")))))</f>
        <v>F</v>
      </c>
      <c r="BX25" s="138" t="str">
        <f>IF(BS25="","N","R")</f>
        <v>N</v>
      </c>
      <c r="BY25" s="140"/>
      <c r="BZ25" s="137"/>
      <c r="CA25" s="136">
        <f>IF(BY25&gt;=BZ25,BY25,BZ25)</f>
        <v>0</v>
      </c>
      <c r="CB25" s="137">
        <f>IF(CA25&gt;=10,6,0)</f>
        <v>0</v>
      </c>
      <c r="CC25" s="138">
        <f>IF(BZ25="",0,1)</f>
        <v>0</v>
      </c>
      <c r="CD25" s="139" t="str">
        <f>IF(CA25&gt;=18,"A",IF(CA25&gt;=16,"B",IF(CA25&gt;=14,"C",IF(CA25&gt;=12,"D",IF(CA25&gt;=10,"E","F")))))</f>
        <v>F</v>
      </c>
      <c r="CE25" s="138" t="str">
        <f>IF(BZ25="","N","R")</f>
        <v>N</v>
      </c>
      <c r="CF25" s="140"/>
      <c r="CG25" s="137"/>
      <c r="CH25" s="136">
        <f>IF(CF25&gt;=CG25,CF25,CG25)</f>
        <v>0</v>
      </c>
      <c r="CI25" s="137">
        <f>IF(CH25&gt;=10,6,0)</f>
        <v>0</v>
      </c>
      <c r="CJ25" s="138">
        <f>IF(CG25="",0,1)</f>
        <v>0</v>
      </c>
      <c r="CK25" s="139" t="str">
        <f>IF(CH25&gt;=18,"A",IF(CH25&gt;=16,"B",IF(CH25&gt;=14,"C",IF(CH25&gt;=12,"D",IF(CH25&gt;=10,"E","F")))))</f>
        <v>F</v>
      </c>
      <c r="CL25" s="138" t="str">
        <f>IF(CG25="","N","R")</f>
        <v>N</v>
      </c>
      <c r="CM25" s="140"/>
      <c r="CN25" s="137"/>
      <c r="CO25" s="136">
        <f>IF(CM25&gt;=CN25,CM25,CN25)</f>
        <v>0</v>
      </c>
      <c r="CP25" s="137">
        <f>IF(CO25&gt;=10,6,0)</f>
        <v>0</v>
      </c>
      <c r="CQ25" s="138">
        <f>IF(CN25="",0,1)</f>
        <v>0</v>
      </c>
      <c r="CR25" s="139" t="str">
        <f>IF(CO25&gt;=18,"A",IF(CO25&gt;=16,"B",IF(CO25&gt;=14,"C",IF(CO25&gt;=12,"D",IF(CO25&gt;=10,"E","F")))))</f>
        <v>F</v>
      </c>
      <c r="CS25" s="138" t="str">
        <f>IF(CN25="","N","R")</f>
        <v>N</v>
      </c>
      <c r="CT25" s="140"/>
      <c r="CU25" s="137"/>
      <c r="CV25" s="136">
        <f>IF(CT25&gt;=CU25,CT25,CU25)</f>
        <v>0</v>
      </c>
      <c r="CW25" s="137">
        <f>IF(CV25&gt;=10,6,0)</f>
        <v>0</v>
      </c>
      <c r="CX25" s="138">
        <f>IF(CU25="",0,1)</f>
        <v>0</v>
      </c>
      <c r="CY25" s="139" t="str">
        <f>IF(CV25&gt;=18,"A",IF(CV25&gt;=16,"B",IF(CV25&gt;=14,"C",IF(CV25&gt;=12,"D",IF(CV25&gt;=10,"E","F")))))</f>
        <v>F</v>
      </c>
      <c r="CZ25" s="138" t="str">
        <f>IF(CU25="","N","R")</f>
        <v>N</v>
      </c>
      <c r="DA25" s="136">
        <f>(BT25*3+CA25*3)/6</f>
        <v>0</v>
      </c>
      <c r="DB25" s="138">
        <f>IF(DA25&gt;=10,12,BU25+CB25)</f>
        <v>0</v>
      </c>
      <c r="DC25" s="141">
        <f>BV25+CC25</f>
        <v>0</v>
      </c>
      <c r="DD25" s="138" t="str">
        <f>IF(DC25=0,"N","R")</f>
        <v>N</v>
      </c>
      <c r="DE25" s="136">
        <f>(CH25*2)/2</f>
        <v>0</v>
      </c>
      <c r="DF25" s="138">
        <f>IF(DE25&gt;=10,6,0)</f>
        <v>0</v>
      </c>
      <c r="DG25" s="141">
        <f>CJ25</f>
        <v>0</v>
      </c>
      <c r="DH25" s="138" t="str">
        <f>IF(DG25=0,"N","R")</f>
        <v>N</v>
      </c>
      <c r="DI25" s="136">
        <f>(CO25*2)/2</f>
        <v>0</v>
      </c>
      <c r="DJ25" s="138">
        <f>IF(DI25&gt;=10,6,0)</f>
        <v>0</v>
      </c>
      <c r="DK25" s="141">
        <f>CQ25</f>
        <v>0</v>
      </c>
      <c r="DL25" s="138" t="str">
        <f>IF(DK25=0,"N","R")</f>
        <v>N</v>
      </c>
      <c r="DM25" s="136">
        <f>(CV25*2)/2</f>
        <v>0</v>
      </c>
      <c r="DN25" s="138">
        <f>IF(DM25&gt;=10,6,0)</f>
        <v>0</v>
      </c>
      <c r="DO25" s="141">
        <f>CX25</f>
        <v>0</v>
      </c>
      <c r="DP25" s="138" t="str">
        <f>IF(DO25=0,"N","R")</f>
        <v>N</v>
      </c>
      <c r="DQ25" s="136">
        <f>(DA25*6+DE25*2+DI25*2+DM25*2)/12</f>
        <v>0</v>
      </c>
      <c r="DR25" s="138">
        <f>DC25+DG25+DK25+DO25</f>
        <v>0</v>
      </c>
      <c r="DS25" s="138">
        <f>DB25+DF25+DJ25+DN25</f>
        <v>0</v>
      </c>
      <c r="DT25" s="142">
        <f>IF(DQ25&gt;=10,30,DS25)</f>
        <v>0</v>
      </c>
      <c r="DU25" s="142" t="str">
        <f>IF(DR25=0,"N","R")</f>
        <v>N</v>
      </c>
      <c r="DV25" s="143" t="str">
        <f>IF(DQ25&gt;=10,"semestre validé","semestre non validé")</f>
        <v>semestre non validé</v>
      </c>
      <c r="EA25" s="115">
        <v>1</v>
      </c>
      <c r="EB25" s="104" t="s">
        <v>250</v>
      </c>
      <c r="EC25" s="104" t="s">
        <v>251</v>
      </c>
      <c r="ED25" s="104" t="s">
        <v>289</v>
      </c>
      <c r="EE25" s="107">
        <f>BG25</f>
        <v>0</v>
      </c>
      <c r="EF25" s="111">
        <f>BJ25</f>
        <v>0</v>
      </c>
      <c r="EG25" s="107">
        <f>DQ25</f>
        <v>0</v>
      </c>
      <c r="EH25" s="114">
        <f>DT25</f>
        <v>0</v>
      </c>
      <c r="EI25" s="111">
        <f>EF25+EH25</f>
        <v>0</v>
      </c>
      <c r="EJ25" s="116" t="str">
        <f>IF(EI25=60,"admis","rattrapage")</f>
        <v>rattrapage</v>
      </c>
      <c r="EK25" s="164" t="str">
        <f>IF(EI25=60,"Admis(e)",IF(EI25&gt;=45,"Admissible","Ajourné(e)"))</f>
        <v>Ajourné(e)</v>
      </c>
      <c r="EL25" s="167" t="s">
        <v>240</v>
      </c>
    </row>
    <row r="26" spans="1:142" s="89" customFormat="1" ht="39.950000000000003" customHeight="1">
      <c r="A26" s="103">
        <v>2</v>
      </c>
      <c r="B26" s="104" t="s">
        <v>252</v>
      </c>
      <c r="C26" s="104" t="s">
        <v>253</v>
      </c>
      <c r="D26" s="104" t="s">
        <v>290</v>
      </c>
      <c r="E26" s="193" t="s">
        <v>312</v>
      </c>
      <c r="F26" s="193" t="s">
        <v>145</v>
      </c>
      <c r="G26" s="104" t="s">
        <v>133</v>
      </c>
      <c r="H26" s="105">
        <v>13</v>
      </c>
      <c r="I26" s="106"/>
      <c r="J26" s="107">
        <f t="shared" ref="J26:J45" si="0">IF(H26&gt;=I26,H26,I26)</f>
        <v>13</v>
      </c>
      <c r="K26" s="108">
        <f t="shared" ref="K26:K45" si="1">IF(J26&gt;=10,6,0)</f>
        <v>6</v>
      </c>
      <c r="L26" s="108">
        <f t="shared" ref="L26:L45" si="2">IF(I26="",0,1)</f>
        <v>0</v>
      </c>
      <c r="M26" s="109" t="str">
        <f t="shared" ref="M26:M45" si="3">IF(J26&gt;=18,"A",IF(J26&gt;=16,"B",IF(J26&gt;=14,"C",IF(J26&gt;=12,"D",IF(J26&gt;=10,"E","F")))))</f>
        <v>D</v>
      </c>
      <c r="N26" s="108" t="str">
        <f t="shared" ref="N26:N45" si="4">IF(I26="","N","R")</f>
        <v>N</v>
      </c>
      <c r="O26" s="107">
        <v>14.5</v>
      </c>
      <c r="P26" s="108"/>
      <c r="Q26" s="107">
        <f t="shared" ref="Q26:Q45" si="5">IF(O26&gt;=P26,O26,P26)</f>
        <v>14.5</v>
      </c>
      <c r="R26" s="108">
        <f t="shared" ref="R26:R45" si="6">IF(Q26&gt;=10,6,0)</f>
        <v>6</v>
      </c>
      <c r="S26" s="108">
        <f t="shared" ref="S26:S45" si="7">IF(P26="",0,1)</f>
        <v>0</v>
      </c>
      <c r="T26" s="109" t="str">
        <f t="shared" ref="T26:T45" si="8">IF(Q26&gt;=18,"A",IF(Q26&gt;=16,"B",IF(Q26&gt;=14,"C",IF(Q26&gt;=12,"D",IF(Q26&gt;=10,"E","F")))))</f>
        <v>C</v>
      </c>
      <c r="U26" s="108" t="str">
        <f t="shared" ref="U26:U45" si="9">IF(P26="","N","R")</f>
        <v>N</v>
      </c>
      <c r="V26" s="107">
        <v>18.62</v>
      </c>
      <c r="W26" s="108"/>
      <c r="X26" s="107">
        <f t="shared" ref="X26:X45" si="10">IF(V26&gt;=W26,V26,W26)</f>
        <v>18.62</v>
      </c>
      <c r="Y26" s="108">
        <f t="shared" ref="Y26:Y45" si="11">IF(X26&gt;=10,6,0)</f>
        <v>6</v>
      </c>
      <c r="Z26" s="108">
        <f t="shared" ref="Z26:Z45" si="12">IF(W26="",0,1)</f>
        <v>0</v>
      </c>
      <c r="AA26" s="109" t="str">
        <f t="shared" ref="AA26:AA45" si="13">IF(X26&gt;=18,"A",IF(X26&gt;=16,"B",IF(X26&gt;=14,"C",IF(X26&gt;=12,"D",IF(X26&gt;=10,"E","F")))))</f>
        <v>A</v>
      </c>
      <c r="AB26" s="108" t="str">
        <f t="shared" ref="AB26:AB45" si="14">IF(W26="","N","R")</f>
        <v>N</v>
      </c>
      <c r="AC26" s="107">
        <v>14.66</v>
      </c>
      <c r="AD26" s="108"/>
      <c r="AE26" s="107">
        <f t="shared" ref="AE26:AE45" si="15">IF(AC26&gt;=AD26,AC26,AD26)</f>
        <v>14.66</v>
      </c>
      <c r="AF26" s="108">
        <f t="shared" ref="AF26:AF45" si="16">IF(AE26&gt;=10,6,0)</f>
        <v>6</v>
      </c>
      <c r="AG26" s="108">
        <f t="shared" ref="AG26:AG45" si="17">IF(AD26="",0,1)</f>
        <v>0</v>
      </c>
      <c r="AH26" s="109" t="str">
        <f t="shared" ref="AH26:AH45" si="18">IF(AE26&gt;=18,"A",IF(AE26&gt;=16,"B",IF(AE26&gt;=14,"C",IF(AE26&gt;=12,"D",IF(AE26&gt;=10,"E","F")))))</f>
        <v>C</v>
      </c>
      <c r="AI26" s="108" t="str">
        <f t="shared" ref="AI26:AI45" si="19">IF(AD26="","N","R")</f>
        <v>N</v>
      </c>
      <c r="AJ26" s="107">
        <v>14</v>
      </c>
      <c r="AK26" s="108"/>
      <c r="AL26" s="107">
        <f t="shared" ref="AL26:AL45" si="20">IF(AJ26&gt;=AK26,AJ26,AK26)</f>
        <v>14</v>
      </c>
      <c r="AM26" s="108">
        <f t="shared" ref="AM26:AM45" si="21">IF(AL26&gt;=10,6,0)</f>
        <v>6</v>
      </c>
      <c r="AN26" s="108">
        <f t="shared" ref="AN26:AN45" si="22">IF(AK26="",0,1)</f>
        <v>0</v>
      </c>
      <c r="AO26" s="109" t="str">
        <f t="shared" ref="AO26:AO45" si="23">IF(AL26&gt;=18,"A",IF(AL26&gt;=16,"B",IF(AL26&gt;=14,"C",IF(AL26&gt;=12,"D",IF(AL26&gt;=10,"E","F")))))</f>
        <v>C</v>
      </c>
      <c r="AP26" s="108" t="str">
        <f t="shared" ref="AP26:AP45" si="24">IF(AK26="","N","R")</f>
        <v>N</v>
      </c>
      <c r="AQ26" s="107">
        <f t="shared" ref="AQ26:AQ45" si="25">(J26*3)/3</f>
        <v>13</v>
      </c>
      <c r="AR26" s="108">
        <f t="shared" ref="AR26:AR45" si="26">IF(AQ26&gt;=10,6,0)</f>
        <v>6</v>
      </c>
      <c r="AS26" s="110">
        <f t="shared" ref="AS26:AS45" si="27">L26</f>
        <v>0</v>
      </c>
      <c r="AT26" s="108" t="str">
        <f t="shared" ref="AT26:AT45" si="28">IF(AS26=0,"N","R")</f>
        <v>N</v>
      </c>
      <c r="AU26" s="107">
        <f t="shared" ref="AU26:AU45" si="29">(Q26*3+X26*2)/5</f>
        <v>16.148000000000003</v>
      </c>
      <c r="AV26" s="108">
        <f t="shared" ref="AV26:AV45" si="30">IF(AU26&gt;=10,12,R26+Y26)</f>
        <v>12</v>
      </c>
      <c r="AW26" s="110">
        <f t="shared" ref="AW26:AW45" si="31">S26+Z26</f>
        <v>0</v>
      </c>
      <c r="AX26" s="108" t="str">
        <f t="shared" ref="AX26:AX45" si="32">IF(AW26=0,"N","R")</f>
        <v>N</v>
      </c>
      <c r="AY26" s="107">
        <f t="shared" ref="AY26:AY45" si="33">(AE26*2)/2</f>
        <v>14.66</v>
      </c>
      <c r="AZ26" s="108">
        <f t="shared" ref="AZ26:AZ45" si="34">IF(AY26&gt;=10,6,0)</f>
        <v>6</v>
      </c>
      <c r="BA26" s="110">
        <f t="shared" ref="BA26:BA45" si="35">AG26</f>
        <v>0</v>
      </c>
      <c r="BB26" s="108" t="str">
        <f t="shared" ref="BB26:BB45" si="36">IF(BA26=0,"N","R")</f>
        <v>N</v>
      </c>
      <c r="BC26" s="107">
        <f t="shared" ref="BC26:BC45" si="37">(AL26*1)/1</f>
        <v>14</v>
      </c>
      <c r="BD26" s="108">
        <f t="shared" ref="BD26:BD45" si="38">IF(BC26&gt;=10,6,0)</f>
        <v>6</v>
      </c>
      <c r="BE26" s="110">
        <f t="shared" ref="BE26:BE45" si="39">AN26</f>
        <v>0</v>
      </c>
      <c r="BF26" s="108" t="str">
        <f t="shared" ref="BF26:BF45" si="40">IF(BE26=0,"N","R")</f>
        <v>N</v>
      </c>
      <c r="BG26" s="107">
        <f t="shared" ref="BG26:BG45" si="41">(AQ26*3+AU26*5+AY26*2+BC26*1)/11</f>
        <v>14.823636363636364</v>
      </c>
      <c r="BH26" s="108">
        <f t="shared" ref="BH26:BH45" si="42">AS26+AW26+BA26+BE26</f>
        <v>0</v>
      </c>
      <c r="BI26" s="111">
        <f t="shared" ref="BI26:BI45" si="43">AR26+AV26+AZ26+BD26</f>
        <v>30</v>
      </c>
      <c r="BJ26" s="111">
        <f t="shared" ref="BJ26:BJ45" si="44">IF(BG26&gt;=10,30,BI26)</f>
        <v>30</v>
      </c>
      <c r="BK26" s="108" t="str">
        <f t="shared" ref="BK26:BK45" si="45">IF(BH26=0,"N","R")</f>
        <v>N</v>
      </c>
      <c r="BL26" s="112" t="str">
        <f t="shared" ref="BL26:BL45" si="46">IF(BG26&gt;=10,"semestre validé","semestre non validé")</f>
        <v>semestre validé</v>
      </c>
      <c r="BM26" s="113"/>
      <c r="BN26" s="144">
        <v>2</v>
      </c>
      <c r="BO26" s="104" t="s">
        <v>252</v>
      </c>
      <c r="BP26" s="104" t="s">
        <v>253</v>
      </c>
      <c r="BQ26" s="104" t="s">
        <v>290</v>
      </c>
      <c r="BR26" s="134"/>
      <c r="BS26" s="135"/>
      <c r="BT26" s="136">
        <f t="shared" ref="BT26:BT45" si="47">IF(BR26&gt;=BS26,BR26,BS26)</f>
        <v>0</v>
      </c>
      <c r="BU26" s="137">
        <f t="shared" ref="BU26:BU45" si="48">IF(BT26&gt;=10,6,0)</f>
        <v>0</v>
      </c>
      <c r="BV26" s="138">
        <f t="shared" ref="BV26:BV45" si="49">IF(BS26="",0,1)</f>
        <v>0</v>
      </c>
      <c r="BW26" s="139" t="str">
        <f t="shared" ref="BW26:BW45" si="50">IF(BT26&gt;=18,"A",IF(BT26&gt;=16,"B",IF(BT26&gt;=14,"C",IF(BT26&gt;=12,"D",IF(BT26&gt;=10,"E","F")))))</f>
        <v>F</v>
      </c>
      <c r="BX26" s="138" t="str">
        <f t="shared" ref="BX26:BX45" si="51">IF(BS26="","N","R")</f>
        <v>N</v>
      </c>
      <c r="BY26" s="140"/>
      <c r="BZ26" s="137"/>
      <c r="CA26" s="136">
        <f t="shared" ref="CA26:CA45" si="52">IF(BY26&gt;=BZ26,BY26,BZ26)</f>
        <v>0</v>
      </c>
      <c r="CB26" s="137">
        <f t="shared" ref="CB26:CB45" si="53">IF(CA26&gt;=10,6,0)</f>
        <v>0</v>
      </c>
      <c r="CC26" s="138">
        <f t="shared" ref="CC26:CC45" si="54">IF(BZ26="",0,1)</f>
        <v>0</v>
      </c>
      <c r="CD26" s="139" t="str">
        <f t="shared" ref="CD26:CD45" si="55">IF(CA26&gt;=18,"A",IF(CA26&gt;=16,"B",IF(CA26&gt;=14,"C",IF(CA26&gt;=12,"D",IF(CA26&gt;=10,"E","F")))))</f>
        <v>F</v>
      </c>
      <c r="CE26" s="138" t="str">
        <f t="shared" ref="CE26:CE45" si="56">IF(BZ26="","N","R")</f>
        <v>N</v>
      </c>
      <c r="CF26" s="140"/>
      <c r="CG26" s="137"/>
      <c r="CH26" s="136">
        <f t="shared" ref="CH26:CH45" si="57">IF(CF26&gt;=CG26,CF26,CG26)</f>
        <v>0</v>
      </c>
      <c r="CI26" s="137">
        <f t="shared" ref="CI26:CI45" si="58">IF(CH26&gt;=10,6,0)</f>
        <v>0</v>
      </c>
      <c r="CJ26" s="138">
        <f t="shared" ref="CJ26:CJ45" si="59">IF(CG26="",0,1)</f>
        <v>0</v>
      </c>
      <c r="CK26" s="139" t="str">
        <f t="shared" ref="CK26:CK45" si="60">IF(CH26&gt;=18,"A",IF(CH26&gt;=16,"B",IF(CH26&gt;=14,"C",IF(CH26&gt;=12,"D",IF(CH26&gt;=10,"E","F")))))</f>
        <v>F</v>
      </c>
      <c r="CL26" s="138" t="str">
        <f t="shared" ref="CL26:CL45" si="61">IF(CG26="","N","R")</f>
        <v>N</v>
      </c>
      <c r="CM26" s="140"/>
      <c r="CN26" s="137"/>
      <c r="CO26" s="136">
        <f t="shared" ref="CO26:CO45" si="62">IF(CM26&gt;=CN26,CM26,CN26)</f>
        <v>0</v>
      </c>
      <c r="CP26" s="137">
        <f t="shared" ref="CP26:CP45" si="63">IF(CO26&gt;=10,6,0)</f>
        <v>0</v>
      </c>
      <c r="CQ26" s="138">
        <f t="shared" ref="CQ26:CQ45" si="64">IF(CN26="",0,1)</f>
        <v>0</v>
      </c>
      <c r="CR26" s="139" t="str">
        <f t="shared" ref="CR26:CR45" si="65">IF(CO26&gt;=18,"A",IF(CO26&gt;=16,"B",IF(CO26&gt;=14,"C",IF(CO26&gt;=12,"D",IF(CO26&gt;=10,"E","F")))))</f>
        <v>F</v>
      </c>
      <c r="CS26" s="138" t="str">
        <f t="shared" ref="CS26:CS45" si="66">IF(CN26="","N","R")</f>
        <v>N</v>
      </c>
      <c r="CT26" s="140"/>
      <c r="CU26" s="137"/>
      <c r="CV26" s="136">
        <f t="shared" ref="CV26:CV45" si="67">IF(CT26&gt;=CU26,CT26,CU26)</f>
        <v>0</v>
      </c>
      <c r="CW26" s="137">
        <f t="shared" ref="CW26:CW45" si="68">IF(CV26&gt;=10,6,0)</f>
        <v>0</v>
      </c>
      <c r="CX26" s="138">
        <f t="shared" ref="CX26:CX45" si="69">IF(CU26="",0,1)</f>
        <v>0</v>
      </c>
      <c r="CY26" s="139" t="str">
        <f t="shared" ref="CY26:CY45" si="70">IF(CV26&gt;=18,"A",IF(CV26&gt;=16,"B",IF(CV26&gt;=14,"C",IF(CV26&gt;=12,"D",IF(CV26&gt;=10,"E","F")))))</f>
        <v>F</v>
      </c>
      <c r="CZ26" s="138" t="str">
        <f t="shared" ref="CZ26:CZ45" si="71">IF(CU26="","N","R")</f>
        <v>N</v>
      </c>
      <c r="DA26" s="136">
        <f t="shared" ref="DA26:DA45" si="72">(BT26*3+CA26*3)/6</f>
        <v>0</v>
      </c>
      <c r="DB26" s="138">
        <f t="shared" ref="DB26:DB45" si="73">IF(DA26&gt;=10,12,BU26+CB26)</f>
        <v>0</v>
      </c>
      <c r="DC26" s="141">
        <f t="shared" ref="DC26:DC45" si="74">BV26+CC26</f>
        <v>0</v>
      </c>
      <c r="DD26" s="138" t="str">
        <f t="shared" ref="DD26:DD45" si="75">IF(DC26=0,"N","R")</f>
        <v>N</v>
      </c>
      <c r="DE26" s="136">
        <f t="shared" ref="DE26:DE45" si="76">(CH26*2)/2</f>
        <v>0</v>
      </c>
      <c r="DF26" s="138">
        <f t="shared" ref="DF26:DF45" si="77">IF(DE26&gt;=10,6,0)</f>
        <v>0</v>
      </c>
      <c r="DG26" s="141">
        <f t="shared" ref="DG26:DG45" si="78">CJ26</f>
        <v>0</v>
      </c>
      <c r="DH26" s="138" t="str">
        <f t="shared" ref="DH26:DH45" si="79">IF(DG26=0,"N","R")</f>
        <v>N</v>
      </c>
      <c r="DI26" s="136">
        <f t="shared" ref="DI26:DI45" si="80">(CO26*2)/2</f>
        <v>0</v>
      </c>
      <c r="DJ26" s="138">
        <f t="shared" ref="DJ26:DJ45" si="81">IF(DI26&gt;=10,6,0)</f>
        <v>0</v>
      </c>
      <c r="DK26" s="141">
        <f t="shared" ref="DK26:DK45" si="82">CQ26</f>
        <v>0</v>
      </c>
      <c r="DL26" s="138" t="str">
        <f t="shared" ref="DL26:DL45" si="83">IF(DK26=0,"N","R")</f>
        <v>N</v>
      </c>
      <c r="DM26" s="136">
        <f t="shared" ref="DM26:DM45" si="84">(CV26*2)/2</f>
        <v>0</v>
      </c>
      <c r="DN26" s="138">
        <f t="shared" ref="DN26:DN45" si="85">IF(DM26&gt;=10,6,0)</f>
        <v>0</v>
      </c>
      <c r="DO26" s="141">
        <f t="shared" ref="DO26:DO45" si="86">CX26</f>
        <v>0</v>
      </c>
      <c r="DP26" s="138" t="str">
        <f t="shared" ref="DP26:DP45" si="87">IF(DO26=0,"N","R")</f>
        <v>N</v>
      </c>
      <c r="DQ26" s="136">
        <f t="shared" ref="DQ26:DQ45" si="88">(DA26*6+DE26*2+DI26*2+DM26*2)/12</f>
        <v>0</v>
      </c>
      <c r="DR26" s="138">
        <f t="shared" ref="DR26:DR45" si="89">DC26+DG26+DK26+DO26</f>
        <v>0</v>
      </c>
      <c r="DS26" s="138">
        <f t="shared" ref="DS26:DS45" si="90">DB26+DF26+DJ26+DN26</f>
        <v>0</v>
      </c>
      <c r="DT26" s="142">
        <f t="shared" ref="DT26:DT45" si="91">IF(DQ26&gt;=10,30,DS26)</f>
        <v>0</v>
      </c>
      <c r="DU26" s="142" t="str">
        <f t="shared" ref="DU26:DU45" si="92">IF(DR26=0,"N","R")</f>
        <v>N</v>
      </c>
      <c r="DV26" s="143" t="str">
        <f t="shared" ref="DV26:DV45" si="93">IF(DQ26&gt;=10,"semestre validé","semestre non validé")</f>
        <v>semestre non validé</v>
      </c>
      <c r="EA26" s="115">
        <v>2</v>
      </c>
      <c r="EB26" s="104" t="s">
        <v>252</v>
      </c>
      <c r="EC26" s="104" t="s">
        <v>253</v>
      </c>
      <c r="ED26" s="104" t="s">
        <v>290</v>
      </c>
      <c r="EE26" s="107">
        <f t="shared" ref="EE26:EE45" si="94">BG26</f>
        <v>14.823636363636364</v>
      </c>
      <c r="EF26" s="111">
        <f t="shared" ref="EF26:EF45" si="95">BJ26</f>
        <v>30</v>
      </c>
      <c r="EG26" s="107">
        <f t="shared" ref="EG26:EG45" si="96">DQ26</f>
        <v>0</v>
      </c>
      <c r="EH26" s="114">
        <f t="shared" ref="EH26:EH45" si="97">DT26</f>
        <v>0</v>
      </c>
      <c r="EI26" s="111">
        <f t="shared" ref="EI26:EI45" si="98">EF26+EH26</f>
        <v>30</v>
      </c>
      <c r="EJ26" s="116" t="str">
        <f t="shared" ref="EJ26:EJ45" si="99">IF(EI26=60,"admis","rattrapage")</f>
        <v>rattrapage</v>
      </c>
      <c r="EK26" s="165" t="str">
        <f t="shared" ref="EK26:EK40" si="100">IF(EI26=60,"Admis(e)",IF(EI26&gt;=45,"Admissible","Ajourné(e)"))</f>
        <v>Ajourné(e)</v>
      </c>
      <c r="EL26" s="167" t="s">
        <v>240</v>
      </c>
    </row>
    <row r="27" spans="1:142" s="89" customFormat="1" ht="39.950000000000003" customHeight="1">
      <c r="A27" s="103">
        <v>3</v>
      </c>
      <c r="B27" s="104" t="s">
        <v>254</v>
      </c>
      <c r="C27" s="104" t="s">
        <v>255</v>
      </c>
      <c r="D27" s="104" t="s">
        <v>291</v>
      </c>
      <c r="E27" s="193" t="s">
        <v>313</v>
      </c>
      <c r="F27" s="193" t="s">
        <v>115</v>
      </c>
      <c r="G27" s="104" t="s">
        <v>133</v>
      </c>
      <c r="H27" s="105">
        <v>9</v>
      </c>
      <c r="I27" s="106"/>
      <c r="J27" s="107">
        <f t="shared" si="0"/>
        <v>9</v>
      </c>
      <c r="K27" s="108">
        <f t="shared" si="1"/>
        <v>0</v>
      </c>
      <c r="L27" s="108">
        <f t="shared" si="2"/>
        <v>0</v>
      </c>
      <c r="M27" s="109" t="str">
        <f t="shared" si="3"/>
        <v>F</v>
      </c>
      <c r="N27" s="108" t="str">
        <f t="shared" si="4"/>
        <v>N</v>
      </c>
      <c r="O27" s="107">
        <v>13.5</v>
      </c>
      <c r="P27" s="108"/>
      <c r="Q27" s="107">
        <f t="shared" si="5"/>
        <v>13.5</v>
      </c>
      <c r="R27" s="108">
        <f t="shared" si="6"/>
        <v>6</v>
      </c>
      <c r="S27" s="108">
        <f t="shared" si="7"/>
        <v>0</v>
      </c>
      <c r="T27" s="109" t="str">
        <f t="shared" si="8"/>
        <v>D</v>
      </c>
      <c r="U27" s="108" t="str">
        <f t="shared" si="9"/>
        <v>N</v>
      </c>
      <c r="V27" s="107">
        <v>16.66</v>
      </c>
      <c r="W27" s="108"/>
      <c r="X27" s="107">
        <f t="shared" si="10"/>
        <v>16.66</v>
      </c>
      <c r="Y27" s="108">
        <f t="shared" si="11"/>
        <v>6</v>
      </c>
      <c r="Z27" s="108">
        <f t="shared" si="12"/>
        <v>0</v>
      </c>
      <c r="AA27" s="109" t="str">
        <f t="shared" si="13"/>
        <v>B</v>
      </c>
      <c r="AB27" s="108" t="str">
        <f t="shared" si="14"/>
        <v>N</v>
      </c>
      <c r="AC27" s="107">
        <v>14.83</v>
      </c>
      <c r="AD27" s="108"/>
      <c r="AE27" s="107">
        <f t="shared" si="15"/>
        <v>14.83</v>
      </c>
      <c r="AF27" s="108">
        <f t="shared" si="16"/>
        <v>6</v>
      </c>
      <c r="AG27" s="108">
        <f t="shared" si="17"/>
        <v>0</v>
      </c>
      <c r="AH27" s="109" t="str">
        <f t="shared" si="18"/>
        <v>C</v>
      </c>
      <c r="AI27" s="108" t="str">
        <f t="shared" si="19"/>
        <v>N</v>
      </c>
      <c r="AJ27" s="107">
        <v>4</v>
      </c>
      <c r="AK27" s="108"/>
      <c r="AL27" s="107">
        <f t="shared" si="20"/>
        <v>4</v>
      </c>
      <c r="AM27" s="108">
        <f t="shared" si="21"/>
        <v>0</v>
      </c>
      <c r="AN27" s="108">
        <f t="shared" si="22"/>
        <v>0</v>
      </c>
      <c r="AO27" s="109" t="str">
        <f t="shared" si="23"/>
        <v>F</v>
      </c>
      <c r="AP27" s="108" t="str">
        <f t="shared" si="24"/>
        <v>N</v>
      </c>
      <c r="AQ27" s="107">
        <f t="shared" si="25"/>
        <v>9</v>
      </c>
      <c r="AR27" s="108">
        <f t="shared" si="26"/>
        <v>0</v>
      </c>
      <c r="AS27" s="110">
        <f t="shared" si="27"/>
        <v>0</v>
      </c>
      <c r="AT27" s="108" t="str">
        <f t="shared" si="28"/>
        <v>N</v>
      </c>
      <c r="AU27" s="107">
        <f t="shared" si="29"/>
        <v>14.763999999999999</v>
      </c>
      <c r="AV27" s="108">
        <f t="shared" si="30"/>
        <v>12</v>
      </c>
      <c r="AW27" s="110">
        <f t="shared" si="31"/>
        <v>0</v>
      </c>
      <c r="AX27" s="108" t="str">
        <f t="shared" si="32"/>
        <v>N</v>
      </c>
      <c r="AY27" s="107">
        <f t="shared" si="33"/>
        <v>14.83</v>
      </c>
      <c r="AZ27" s="108">
        <f t="shared" si="34"/>
        <v>6</v>
      </c>
      <c r="BA27" s="110">
        <f t="shared" si="35"/>
        <v>0</v>
      </c>
      <c r="BB27" s="108" t="str">
        <f t="shared" si="36"/>
        <v>N</v>
      </c>
      <c r="BC27" s="107">
        <f t="shared" si="37"/>
        <v>4</v>
      </c>
      <c r="BD27" s="108">
        <f t="shared" si="38"/>
        <v>0</v>
      </c>
      <c r="BE27" s="110">
        <f t="shared" si="39"/>
        <v>0</v>
      </c>
      <c r="BF27" s="108" t="str">
        <f t="shared" si="40"/>
        <v>N</v>
      </c>
      <c r="BG27" s="107">
        <f t="shared" si="41"/>
        <v>12.225454545454545</v>
      </c>
      <c r="BH27" s="108">
        <f t="shared" si="42"/>
        <v>0</v>
      </c>
      <c r="BI27" s="111">
        <f t="shared" si="43"/>
        <v>18</v>
      </c>
      <c r="BJ27" s="111">
        <f t="shared" si="44"/>
        <v>30</v>
      </c>
      <c r="BK27" s="108" t="str">
        <f t="shared" si="45"/>
        <v>N</v>
      </c>
      <c r="BL27" s="112" t="str">
        <f t="shared" si="46"/>
        <v>semestre validé</v>
      </c>
      <c r="BM27" s="113"/>
      <c r="BN27" s="144">
        <v>3</v>
      </c>
      <c r="BO27" s="104" t="s">
        <v>254</v>
      </c>
      <c r="BP27" s="104" t="s">
        <v>255</v>
      </c>
      <c r="BQ27" s="104" t="s">
        <v>291</v>
      </c>
      <c r="BR27" s="134"/>
      <c r="BS27" s="135"/>
      <c r="BT27" s="136">
        <f t="shared" si="47"/>
        <v>0</v>
      </c>
      <c r="BU27" s="137">
        <f t="shared" si="48"/>
        <v>0</v>
      </c>
      <c r="BV27" s="138">
        <f t="shared" si="49"/>
        <v>0</v>
      </c>
      <c r="BW27" s="139" t="str">
        <f t="shared" si="50"/>
        <v>F</v>
      </c>
      <c r="BX27" s="138" t="str">
        <f t="shared" si="51"/>
        <v>N</v>
      </c>
      <c r="BY27" s="140"/>
      <c r="BZ27" s="137"/>
      <c r="CA27" s="136">
        <f t="shared" si="52"/>
        <v>0</v>
      </c>
      <c r="CB27" s="137">
        <f t="shared" si="53"/>
        <v>0</v>
      </c>
      <c r="CC27" s="138">
        <f t="shared" si="54"/>
        <v>0</v>
      </c>
      <c r="CD27" s="139" t="str">
        <f t="shared" si="55"/>
        <v>F</v>
      </c>
      <c r="CE27" s="138" t="str">
        <f t="shared" si="56"/>
        <v>N</v>
      </c>
      <c r="CF27" s="140"/>
      <c r="CG27" s="137"/>
      <c r="CH27" s="136">
        <f t="shared" si="57"/>
        <v>0</v>
      </c>
      <c r="CI27" s="137">
        <f t="shared" si="58"/>
        <v>0</v>
      </c>
      <c r="CJ27" s="138">
        <f t="shared" si="59"/>
        <v>0</v>
      </c>
      <c r="CK27" s="139" t="str">
        <f t="shared" si="60"/>
        <v>F</v>
      </c>
      <c r="CL27" s="138" t="str">
        <f t="shared" si="61"/>
        <v>N</v>
      </c>
      <c r="CM27" s="140"/>
      <c r="CN27" s="137"/>
      <c r="CO27" s="136">
        <f t="shared" si="62"/>
        <v>0</v>
      </c>
      <c r="CP27" s="137">
        <f t="shared" si="63"/>
        <v>0</v>
      </c>
      <c r="CQ27" s="138">
        <f t="shared" si="64"/>
        <v>0</v>
      </c>
      <c r="CR27" s="139" t="str">
        <f t="shared" si="65"/>
        <v>F</v>
      </c>
      <c r="CS27" s="138" t="str">
        <f t="shared" si="66"/>
        <v>N</v>
      </c>
      <c r="CT27" s="140"/>
      <c r="CU27" s="137"/>
      <c r="CV27" s="136">
        <f t="shared" si="67"/>
        <v>0</v>
      </c>
      <c r="CW27" s="137">
        <f t="shared" si="68"/>
        <v>0</v>
      </c>
      <c r="CX27" s="138">
        <f t="shared" si="69"/>
        <v>0</v>
      </c>
      <c r="CY27" s="139" t="str">
        <f t="shared" si="70"/>
        <v>F</v>
      </c>
      <c r="CZ27" s="138" t="str">
        <f t="shared" si="71"/>
        <v>N</v>
      </c>
      <c r="DA27" s="136">
        <f t="shared" si="72"/>
        <v>0</v>
      </c>
      <c r="DB27" s="138">
        <f t="shared" si="73"/>
        <v>0</v>
      </c>
      <c r="DC27" s="141">
        <f t="shared" si="74"/>
        <v>0</v>
      </c>
      <c r="DD27" s="138" t="str">
        <f t="shared" si="75"/>
        <v>N</v>
      </c>
      <c r="DE27" s="136">
        <f t="shared" si="76"/>
        <v>0</v>
      </c>
      <c r="DF27" s="138">
        <f t="shared" si="77"/>
        <v>0</v>
      </c>
      <c r="DG27" s="141">
        <f t="shared" si="78"/>
        <v>0</v>
      </c>
      <c r="DH27" s="138" t="str">
        <f t="shared" si="79"/>
        <v>N</v>
      </c>
      <c r="DI27" s="136">
        <f t="shared" si="80"/>
        <v>0</v>
      </c>
      <c r="DJ27" s="138">
        <f t="shared" si="81"/>
        <v>0</v>
      </c>
      <c r="DK27" s="141">
        <f t="shared" si="82"/>
        <v>0</v>
      </c>
      <c r="DL27" s="138" t="str">
        <f t="shared" si="83"/>
        <v>N</v>
      </c>
      <c r="DM27" s="136">
        <f t="shared" si="84"/>
        <v>0</v>
      </c>
      <c r="DN27" s="138">
        <f t="shared" si="85"/>
        <v>0</v>
      </c>
      <c r="DO27" s="141">
        <f t="shared" si="86"/>
        <v>0</v>
      </c>
      <c r="DP27" s="138" t="str">
        <f t="shared" si="87"/>
        <v>N</v>
      </c>
      <c r="DQ27" s="136">
        <f t="shared" si="88"/>
        <v>0</v>
      </c>
      <c r="DR27" s="138">
        <f t="shared" si="89"/>
        <v>0</v>
      </c>
      <c r="DS27" s="138">
        <f t="shared" si="90"/>
        <v>0</v>
      </c>
      <c r="DT27" s="142">
        <f t="shared" si="91"/>
        <v>0</v>
      </c>
      <c r="DU27" s="142" t="str">
        <f t="shared" si="92"/>
        <v>N</v>
      </c>
      <c r="DV27" s="143" t="str">
        <f t="shared" si="93"/>
        <v>semestre non validé</v>
      </c>
      <c r="EA27" s="115">
        <v>3</v>
      </c>
      <c r="EB27" s="104" t="s">
        <v>254</v>
      </c>
      <c r="EC27" s="104" t="s">
        <v>255</v>
      </c>
      <c r="ED27" s="104" t="s">
        <v>291</v>
      </c>
      <c r="EE27" s="107">
        <f t="shared" si="94"/>
        <v>12.225454545454545</v>
      </c>
      <c r="EF27" s="111">
        <f t="shared" si="95"/>
        <v>30</v>
      </c>
      <c r="EG27" s="107">
        <f t="shared" si="96"/>
        <v>0</v>
      </c>
      <c r="EH27" s="114">
        <f t="shared" si="97"/>
        <v>0</v>
      </c>
      <c r="EI27" s="111">
        <f t="shared" si="98"/>
        <v>30</v>
      </c>
      <c r="EJ27" s="116" t="str">
        <f t="shared" si="99"/>
        <v>rattrapage</v>
      </c>
      <c r="EK27" s="165" t="str">
        <f t="shared" si="100"/>
        <v>Ajourné(e)</v>
      </c>
      <c r="EL27" s="167" t="s">
        <v>240</v>
      </c>
    </row>
    <row r="28" spans="1:142" s="89" customFormat="1" ht="39.950000000000003" customHeight="1">
      <c r="A28" s="103">
        <v>4</v>
      </c>
      <c r="B28" s="104" t="s">
        <v>256</v>
      </c>
      <c r="C28" s="104" t="s">
        <v>257</v>
      </c>
      <c r="D28" s="104" t="s">
        <v>292</v>
      </c>
      <c r="E28" s="193" t="s">
        <v>314</v>
      </c>
      <c r="F28" s="193" t="s">
        <v>147</v>
      </c>
      <c r="G28" s="104" t="s">
        <v>133</v>
      </c>
      <c r="H28" s="105">
        <v>11.66</v>
      </c>
      <c r="I28" s="106"/>
      <c r="J28" s="107">
        <f t="shared" si="0"/>
        <v>11.66</v>
      </c>
      <c r="K28" s="108">
        <f t="shared" si="1"/>
        <v>6</v>
      </c>
      <c r="L28" s="108">
        <f t="shared" si="2"/>
        <v>0</v>
      </c>
      <c r="M28" s="109" t="str">
        <f t="shared" si="3"/>
        <v>E</v>
      </c>
      <c r="N28" s="108" t="str">
        <f t="shared" si="4"/>
        <v>N</v>
      </c>
      <c r="O28" s="107">
        <v>15</v>
      </c>
      <c r="P28" s="108"/>
      <c r="Q28" s="107">
        <f t="shared" si="5"/>
        <v>15</v>
      </c>
      <c r="R28" s="108">
        <f t="shared" si="6"/>
        <v>6</v>
      </c>
      <c r="S28" s="108">
        <f t="shared" si="7"/>
        <v>0</v>
      </c>
      <c r="T28" s="109" t="str">
        <f t="shared" si="8"/>
        <v>C</v>
      </c>
      <c r="U28" s="108" t="str">
        <f t="shared" si="9"/>
        <v>N</v>
      </c>
      <c r="V28" s="107">
        <v>10.93</v>
      </c>
      <c r="W28" s="108"/>
      <c r="X28" s="107">
        <f t="shared" si="10"/>
        <v>10.93</v>
      </c>
      <c r="Y28" s="108">
        <f t="shared" si="11"/>
        <v>6</v>
      </c>
      <c r="Z28" s="108">
        <f t="shared" si="12"/>
        <v>0</v>
      </c>
      <c r="AA28" s="109" t="str">
        <f t="shared" si="13"/>
        <v>E</v>
      </c>
      <c r="AB28" s="108" t="str">
        <f t="shared" si="14"/>
        <v>N</v>
      </c>
      <c r="AC28" s="107">
        <v>14.16</v>
      </c>
      <c r="AD28" s="108"/>
      <c r="AE28" s="107">
        <f t="shared" si="15"/>
        <v>14.16</v>
      </c>
      <c r="AF28" s="108">
        <f t="shared" si="16"/>
        <v>6</v>
      </c>
      <c r="AG28" s="108">
        <f t="shared" si="17"/>
        <v>0</v>
      </c>
      <c r="AH28" s="109" t="str">
        <f t="shared" si="18"/>
        <v>C</v>
      </c>
      <c r="AI28" s="108" t="str">
        <f t="shared" si="19"/>
        <v>N</v>
      </c>
      <c r="AJ28" s="107">
        <v>13</v>
      </c>
      <c r="AK28" s="108"/>
      <c r="AL28" s="107">
        <f t="shared" si="20"/>
        <v>13</v>
      </c>
      <c r="AM28" s="108">
        <f t="shared" si="21"/>
        <v>6</v>
      </c>
      <c r="AN28" s="108">
        <f t="shared" si="22"/>
        <v>0</v>
      </c>
      <c r="AO28" s="109" t="str">
        <f t="shared" si="23"/>
        <v>D</v>
      </c>
      <c r="AP28" s="108" t="str">
        <f t="shared" si="24"/>
        <v>N</v>
      </c>
      <c r="AQ28" s="107">
        <f t="shared" si="25"/>
        <v>11.660000000000002</v>
      </c>
      <c r="AR28" s="108">
        <f t="shared" si="26"/>
        <v>6</v>
      </c>
      <c r="AS28" s="110">
        <f t="shared" si="27"/>
        <v>0</v>
      </c>
      <c r="AT28" s="108" t="str">
        <f t="shared" si="28"/>
        <v>N</v>
      </c>
      <c r="AU28" s="107">
        <f t="shared" si="29"/>
        <v>13.372</v>
      </c>
      <c r="AV28" s="108">
        <f t="shared" si="30"/>
        <v>12</v>
      </c>
      <c r="AW28" s="110">
        <f t="shared" si="31"/>
        <v>0</v>
      </c>
      <c r="AX28" s="108" t="str">
        <f t="shared" si="32"/>
        <v>N</v>
      </c>
      <c r="AY28" s="107">
        <f t="shared" si="33"/>
        <v>14.16</v>
      </c>
      <c r="AZ28" s="108">
        <f t="shared" si="34"/>
        <v>6</v>
      </c>
      <c r="BA28" s="110">
        <f t="shared" si="35"/>
        <v>0</v>
      </c>
      <c r="BB28" s="108" t="str">
        <f t="shared" si="36"/>
        <v>N</v>
      </c>
      <c r="BC28" s="107">
        <f t="shared" si="37"/>
        <v>13</v>
      </c>
      <c r="BD28" s="108">
        <f t="shared" si="38"/>
        <v>6</v>
      </c>
      <c r="BE28" s="110">
        <f t="shared" si="39"/>
        <v>0</v>
      </c>
      <c r="BF28" s="108" t="str">
        <f t="shared" si="40"/>
        <v>N</v>
      </c>
      <c r="BG28" s="107">
        <f t="shared" si="41"/>
        <v>13.014545454545454</v>
      </c>
      <c r="BH28" s="108">
        <f t="shared" si="42"/>
        <v>0</v>
      </c>
      <c r="BI28" s="111">
        <f t="shared" si="43"/>
        <v>30</v>
      </c>
      <c r="BJ28" s="111">
        <f t="shared" si="44"/>
        <v>30</v>
      </c>
      <c r="BK28" s="108" t="str">
        <f t="shared" si="45"/>
        <v>N</v>
      </c>
      <c r="BL28" s="112" t="str">
        <f t="shared" si="46"/>
        <v>semestre validé</v>
      </c>
      <c r="BM28" s="113"/>
      <c r="BN28" s="144">
        <v>4</v>
      </c>
      <c r="BO28" s="104" t="s">
        <v>256</v>
      </c>
      <c r="BP28" s="104" t="s">
        <v>257</v>
      </c>
      <c r="BQ28" s="104" t="s">
        <v>292</v>
      </c>
      <c r="BR28" s="134"/>
      <c r="BS28" s="135"/>
      <c r="BT28" s="136">
        <f t="shared" si="47"/>
        <v>0</v>
      </c>
      <c r="BU28" s="137">
        <f t="shared" si="48"/>
        <v>0</v>
      </c>
      <c r="BV28" s="138">
        <f t="shared" si="49"/>
        <v>0</v>
      </c>
      <c r="BW28" s="139" t="str">
        <f t="shared" si="50"/>
        <v>F</v>
      </c>
      <c r="BX28" s="138" t="str">
        <f t="shared" si="51"/>
        <v>N</v>
      </c>
      <c r="BY28" s="140"/>
      <c r="BZ28" s="137"/>
      <c r="CA28" s="136">
        <f t="shared" si="52"/>
        <v>0</v>
      </c>
      <c r="CB28" s="137">
        <f t="shared" si="53"/>
        <v>0</v>
      </c>
      <c r="CC28" s="138">
        <f t="shared" si="54"/>
        <v>0</v>
      </c>
      <c r="CD28" s="139" t="str">
        <f t="shared" si="55"/>
        <v>F</v>
      </c>
      <c r="CE28" s="138" t="str">
        <f t="shared" si="56"/>
        <v>N</v>
      </c>
      <c r="CF28" s="140"/>
      <c r="CG28" s="137"/>
      <c r="CH28" s="136">
        <f t="shared" si="57"/>
        <v>0</v>
      </c>
      <c r="CI28" s="137">
        <f t="shared" si="58"/>
        <v>0</v>
      </c>
      <c r="CJ28" s="138">
        <f t="shared" si="59"/>
        <v>0</v>
      </c>
      <c r="CK28" s="139" t="str">
        <f t="shared" si="60"/>
        <v>F</v>
      </c>
      <c r="CL28" s="138" t="str">
        <f t="shared" si="61"/>
        <v>N</v>
      </c>
      <c r="CM28" s="140"/>
      <c r="CN28" s="137"/>
      <c r="CO28" s="136">
        <f t="shared" si="62"/>
        <v>0</v>
      </c>
      <c r="CP28" s="137">
        <f t="shared" si="63"/>
        <v>0</v>
      </c>
      <c r="CQ28" s="138">
        <f t="shared" si="64"/>
        <v>0</v>
      </c>
      <c r="CR28" s="139" t="str">
        <f t="shared" si="65"/>
        <v>F</v>
      </c>
      <c r="CS28" s="138" t="str">
        <f t="shared" si="66"/>
        <v>N</v>
      </c>
      <c r="CT28" s="140"/>
      <c r="CU28" s="137"/>
      <c r="CV28" s="136">
        <f t="shared" si="67"/>
        <v>0</v>
      </c>
      <c r="CW28" s="137">
        <f t="shared" si="68"/>
        <v>0</v>
      </c>
      <c r="CX28" s="138">
        <f t="shared" si="69"/>
        <v>0</v>
      </c>
      <c r="CY28" s="139" t="str">
        <f t="shared" si="70"/>
        <v>F</v>
      </c>
      <c r="CZ28" s="138" t="str">
        <f t="shared" si="71"/>
        <v>N</v>
      </c>
      <c r="DA28" s="136">
        <f t="shared" si="72"/>
        <v>0</v>
      </c>
      <c r="DB28" s="138">
        <f t="shared" si="73"/>
        <v>0</v>
      </c>
      <c r="DC28" s="141">
        <f t="shared" si="74"/>
        <v>0</v>
      </c>
      <c r="DD28" s="138" t="str">
        <f t="shared" si="75"/>
        <v>N</v>
      </c>
      <c r="DE28" s="136">
        <f t="shared" si="76"/>
        <v>0</v>
      </c>
      <c r="DF28" s="138">
        <f t="shared" si="77"/>
        <v>0</v>
      </c>
      <c r="DG28" s="141">
        <f t="shared" si="78"/>
        <v>0</v>
      </c>
      <c r="DH28" s="138" t="str">
        <f t="shared" si="79"/>
        <v>N</v>
      </c>
      <c r="DI28" s="136">
        <f t="shared" si="80"/>
        <v>0</v>
      </c>
      <c r="DJ28" s="138">
        <f t="shared" si="81"/>
        <v>0</v>
      </c>
      <c r="DK28" s="141">
        <f t="shared" si="82"/>
        <v>0</v>
      </c>
      <c r="DL28" s="138" t="str">
        <f t="shared" si="83"/>
        <v>N</v>
      </c>
      <c r="DM28" s="136">
        <f t="shared" si="84"/>
        <v>0</v>
      </c>
      <c r="DN28" s="138">
        <f t="shared" si="85"/>
        <v>0</v>
      </c>
      <c r="DO28" s="141">
        <f t="shared" si="86"/>
        <v>0</v>
      </c>
      <c r="DP28" s="138" t="str">
        <f t="shared" si="87"/>
        <v>N</v>
      </c>
      <c r="DQ28" s="136">
        <f t="shared" si="88"/>
        <v>0</v>
      </c>
      <c r="DR28" s="138">
        <f t="shared" si="89"/>
        <v>0</v>
      </c>
      <c r="DS28" s="138">
        <f t="shared" si="90"/>
        <v>0</v>
      </c>
      <c r="DT28" s="142">
        <f t="shared" si="91"/>
        <v>0</v>
      </c>
      <c r="DU28" s="142" t="str">
        <f t="shared" si="92"/>
        <v>N</v>
      </c>
      <c r="DV28" s="143" t="str">
        <f t="shared" si="93"/>
        <v>semestre non validé</v>
      </c>
      <c r="EA28" s="115">
        <v>4</v>
      </c>
      <c r="EB28" s="104" t="s">
        <v>256</v>
      </c>
      <c r="EC28" s="104" t="s">
        <v>257</v>
      </c>
      <c r="ED28" s="104" t="s">
        <v>292</v>
      </c>
      <c r="EE28" s="107">
        <f t="shared" si="94"/>
        <v>13.014545454545454</v>
      </c>
      <c r="EF28" s="111">
        <f t="shared" si="95"/>
        <v>30</v>
      </c>
      <c r="EG28" s="107">
        <f t="shared" si="96"/>
        <v>0</v>
      </c>
      <c r="EH28" s="114">
        <f t="shared" si="97"/>
        <v>0</v>
      </c>
      <c r="EI28" s="111">
        <f t="shared" si="98"/>
        <v>30</v>
      </c>
      <c r="EJ28" s="116" t="str">
        <f t="shared" si="99"/>
        <v>rattrapage</v>
      </c>
      <c r="EK28" s="165" t="str">
        <f t="shared" si="100"/>
        <v>Ajourné(e)</v>
      </c>
      <c r="EL28" s="167" t="s">
        <v>240</v>
      </c>
    </row>
    <row r="29" spans="1:142" s="89" customFormat="1" ht="39.950000000000003" customHeight="1">
      <c r="A29" s="103">
        <v>5</v>
      </c>
      <c r="B29" s="104" t="s">
        <v>258</v>
      </c>
      <c r="C29" s="104" t="s">
        <v>259</v>
      </c>
      <c r="D29" s="104" t="s">
        <v>293</v>
      </c>
      <c r="E29" s="193" t="s">
        <v>315</v>
      </c>
      <c r="F29" s="193" t="s">
        <v>120</v>
      </c>
      <c r="G29" s="104" t="s">
        <v>133</v>
      </c>
      <c r="H29" s="105">
        <v>6</v>
      </c>
      <c r="I29" s="106"/>
      <c r="J29" s="107">
        <f t="shared" si="0"/>
        <v>6</v>
      </c>
      <c r="K29" s="108">
        <f t="shared" si="1"/>
        <v>0</v>
      </c>
      <c r="L29" s="108">
        <f t="shared" si="2"/>
        <v>0</v>
      </c>
      <c r="M29" s="109" t="str">
        <f t="shared" si="3"/>
        <v>F</v>
      </c>
      <c r="N29" s="108" t="str">
        <f t="shared" si="4"/>
        <v>N</v>
      </c>
      <c r="O29" s="107">
        <v>10</v>
      </c>
      <c r="P29" s="108"/>
      <c r="Q29" s="107">
        <f t="shared" si="5"/>
        <v>10</v>
      </c>
      <c r="R29" s="108">
        <f t="shared" si="6"/>
        <v>6</v>
      </c>
      <c r="S29" s="108">
        <f t="shared" si="7"/>
        <v>0</v>
      </c>
      <c r="T29" s="109" t="str">
        <f t="shared" si="8"/>
        <v>E</v>
      </c>
      <c r="U29" s="108" t="str">
        <f t="shared" si="9"/>
        <v>N</v>
      </c>
      <c r="V29" s="107">
        <v>9.9600000000000009</v>
      </c>
      <c r="W29" s="108"/>
      <c r="X29" s="107">
        <f t="shared" si="10"/>
        <v>9.9600000000000009</v>
      </c>
      <c r="Y29" s="108">
        <f t="shared" si="11"/>
        <v>0</v>
      </c>
      <c r="Z29" s="108">
        <f t="shared" si="12"/>
        <v>0</v>
      </c>
      <c r="AA29" s="109" t="str">
        <f t="shared" si="13"/>
        <v>F</v>
      </c>
      <c r="AB29" s="108" t="str">
        <f t="shared" si="14"/>
        <v>N</v>
      </c>
      <c r="AC29" s="107">
        <v>8.83</v>
      </c>
      <c r="AD29" s="108"/>
      <c r="AE29" s="107">
        <f t="shared" si="15"/>
        <v>8.83</v>
      </c>
      <c r="AF29" s="108">
        <f t="shared" si="16"/>
        <v>0</v>
      </c>
      <c r="AG29" s="108">
        <f t="shared" si="17"/>
        <v>0</v>
      </c>
      <c r="AH29" s="109" t="str">
        <f t="shared" si="18"/>
        <v>F</v>
      </c>
      <c r="AI29" s="108" t="str">
        <f t="shared" si="19"/>
        <v>N</v>
      </c>
      <c r="AJ29" s="107">
        <v>3</v>
      </c>
      <c r="AK29" s="108"/>
      <c r="AL29" s="107">
        <f t="shared" si="20"/>
        <v>3</v>
      </c>
      <c r="AM29" s="108">
        <f t="shared" si="21"/>
        <v>0</v>
      </c>
      <c r="AN29" s="108">
        <f t="shared" si="22"/>
        <v>0</v>
      </c>
      <c r="AO29" s="109" t="str">
        <f t="shared" si="23"/>
        <v>F</v>
      </c>
      <c r="AP29" s="108" t="str">
        <f t="shared" si="24"/>
        <v>N</v>
      </c>
      <c r="AQ29" s="107">
        <f t="shared" si="25"/>
        <v>6</v>
      </c>
      <c r="AR29" s="108">
        <f t="shared" si="26"/>
        <v>0</v>
      </c>
      <c r="AS29" s="110">
        <f t="shared" si="27"/>
        <v>0</v>
      </c>
      <c r="AT29" s="108" t="str">
        <f t="shared" si="28"/>
        <v>N</v>
      </c>
      <c r="AU29" s="107">
        <f t="shared" si="29"/>
        <v>9.984</v>
      </c>
      <c r="AV29" s="108">
        <f t="shared" si="30"/>
        <v>6</v>
      </c>
      <c r="AW29" s="110">
        <f t="shared" si="31"/>
        <v>0</v>
      </c>
      <c r="AX29" s="108" t="str">
        <f t="shared" si="32"/>
        <v>N</v>
      </c>
      <c r="AY29" s="107">
        <f t="shared" si="33"/>
        <v>8.83</v>
      </c>
      <c r="AZ29" s="108">
        <f t="shared" si="34"/>
        <v>0</v>
      </c>
      <c r="BA29" s="110">
        <f t="shared" si="35"/>
        <v>0</v>
      </c>
      <c r="BB29" s="108" t="str">
        <f t="shared" si="36"/>
        <v>N</v>
      </c>
      <c r="BC29" s="107">
        <f t="shared" si="37"/>
        <v>3</v>
      </c>
      <c r="BD29" s="108">
        <f t="shared" si="38"/>
        <v>0</v>
      </c>
      <c r="BE29" s="110">
        <f t="shared" si="39"/>
        <v>0</v>
      </c>
      <c r="BF29" s="108" t="str">
        <f t="shared" si="40"/>
        <v>N</v>
      </c>
      <c r="BG29" s="107">
        <f t="shared" si="41"/>
        <v>8.0527272727272727</v>
      </c>
      <c r="BH29" s="108">
        <f t="shared" si="42"/>
        <v>0</v>
      </c>
      <c r="BI29" s="111">
        <f t="shared" si="43"/>
        <v>6</v>
      </c>
      <c r="BJ29" s="111">
        <f t="shared" si="44"/>
        <v>6</v>
      </c>
      <c r="BK29" s="108" t="str">
        <f t="shared" si="45"/>
        <v>N</v>
      </c>
      <c r="BL29" s="112" t="str">
        <f t="shared" si="46"/>
        <v>semestre non validé</v>
      </c>
      <c r="BM29" s="113"/>
      <c r="BN29" s="144">
        <v>5</v>
      </c>
      <c r="BO29" s="104" t="s">
        <v>258</v>
      </c>
      <c r="BP29" s="104" t="s">
        <v>259</v>
      </c>
      <c r="BQ29" s="104" t="s">
        <v>293</v>
      </c>
      <c r="BR29" s="134"/>
      <c r="BS29" s="135"/>
      <c r="BT29" s="136">
        <f t="shared" si="47"/>
        <v>0</v>
      </c>
      <c r="BU29" s="137">
        <f t="shared" si="48"/>
        <v>0</v>
      </c>
      <c r="BV29" s="138">
        <f t="shared" si="49"/>
        <v>0</v>
      </c>
      <c r="BW29" s="139" t="str">
        <f t="shared" si="50"/>
        <v>F</v>
      </c>
      <c r="BX29" s="138" t="str">
        <f t="shared" si="51"/>
        <v>N</v>
      </c>
      <c r="BY29" s="140"/>
      <c r="BZ29" s="137"/>
      <c r="CA29" s="136">
        <f t="shared" si="52"/>
        <v>0</v>
      </c>
      <c r="CB29" s="137">
        <f t="shared" si="53"/>
        <v>0</v>
      </c>
      <c r="CC29" s="138">
        <f t="shared" si="54"/>
        <v>0</v>
      </c>
      <c r="CD29" s="139" t="str">
        <f t="shared" si="55"/>
        <v>F</v>
      </c>
      <c r="CE29" s="138" t="str">
        <f t="shared" si="56"/>
        <v>N</v>
      </c>
      <c r="CF29" s="140"/>
      <c r="CG29" s="137"/>
      <c r="CH29" s="136">
        <f t="shared" si="57"/>
        <v>0</v>
      </c>
      <c r="CI29" s="137">
        <f t="shared" si="58"/>
        <v>0</v>
      </c>
      <c r="CJ29" s="138">
        <f t="shared" si="59"/>
        <v>0</v>
      </c>
      <c r="CK29" s="139" t="str">
        <f t="shared" si="60"/>
        <v>F</v>
      </c>
      <c r="CL29" s="138" t="str">
        <f t="shared" si="61"/>
        <v>N</v>
      </c>
      <c r="CM29" s="140"/>
      <c r="CN29" s="137"/>
      <c r="CO29" s="136">
        <f t="shared" si="62"/>
        <v>0</v>
      </c>
      <c r="CP29" s="137">
        <f t="shared" si="63"/>
        <v>0</v>
      </c>
      <c r="CQ29" s="138">
        <f t="shared" si="64"/>
        <v>0</v>
      </c>
      <c r="CR29" s="139" t="str">
        <f t="shared" si="65"/>
        <v>F</v>
      </c>
      <c r="CS29" s="138" t="str">
        <f t="shared" si="66"/>
        <v>N</v>
      </c>
      <c r="CT29" s="140"/>
      <c r="CU29" s="137"/>
      <c r="CV29" s="136">
        <f t="shared" si="67"/>
        <v>0</v>
      </c>
      <c r="CW29" s="137">
        <f t="shared" si="68"/>
        <v>0</v>
      </c>
      <c r="CX29" s="138">
        <f t="shared" si="69"/>
        <v>0</v>
      </c>
      <c r="CY29" s="139" t="str">
        <f t="shared" si="70"/>
        <v>F</v>
      </c>
      <c r="CZ29" s="138" t="str">
        <f t="shared" si="71"/>
        <v>N</v>
      </c>
      <c r="DA29" s="136">
        <f t="shared" si="72"/>
        <v>0</v>
      </c>
      <c r="DB29" s="138">
        <f t="shared" si="73"/>
        <v>0</v>
      </c>
      <c r="DC29" s="141">
        <f t="shared" si="74"/>
        <v>0</v>
      </c>
      <c r="DD29" s="138" t="str">
        <f t="shared" si="75"/>
        <v>N</v>
      </c>
      <c r="DE29" s="136">
        <f t="shared" si="76"/>
        <v>0</v>
      </c>
      <c r="DF29" s="138">
        <f t="shared" si="77"/>
        <v>0</v>
      </c>
      <c r="DG29" s="141">
        <f t="shared" si="78"/>
        <v>0</v>
      </c>
      <c r="DH29" s="138" t="str">
        <f t="shared" si="79"/>
        <v>N</v>
      </c>
      <c r="DI29" s="136">
        <f t="shared" si="80"/>
        <v>0</v>
      </c>
      <c r="DJ29" s="138">
        <f t="shared" si="81"/>
        <v>0</v>
      </c>
      <c r="DK29" s="141">
        <f t="shared" si="82"/>
        <v>0</v>
      </c>
      <c r="DL29" s="138" t="str">
        <f t="shared" si="83"/>
        <v>N</v>
      </c>
      <c r="DM29" s="136">
        <f t="shared" si="84"/>
        <v>0</v>
      </c>
      <c r="DN29" s="138">
        <f t="shared" si="85"/>
        <v>0</v>
      </c>
      <c r="DO29" s="141">
        <f t="shared" si="86"/>
        <v>0</v>
      </c>
      <c r="DP29" s="138" t="str">
        <f t="shared" si="87"/>
        <v>N</v>
      </c>
      <c r="DQ29" s="136">
        <f t="shared" si="88"/>
        <v>0</v>
      </c>
      <c r="DR29" s="138">
        <f t="shared" si="89"/>
        <v>0</v>
      </c>
      <c r="DS29" s="138">
        <f t="shared" si="90"/>
        <v>0</v>
      </c>
      <c r="DT29" s="142">
        <f t="shared" si="91"/>
        <v>0</v>
      </c>
      <c r="DU29" s="142" t="str">
        <f t="shared" si="92"/>
        <v>N</v>
      </c>
      <c r="DV29" s="143" t="str">
        <f t="shared" si="93"/>
        <v>semestre non validé</v>
      </c>
      <c r="EA29" s="115">
        <v>5</v>
      </c>
      <c r="EB29" s="104" t="s">
        <v>258</v>
      </c>
      <c r="EC29" s="104" t="s">
        <v>259</v>
      </c>
      <c r="ED29" s="104" t="s">
        <v>293</v>
      </c>
      <c r="EE29" s="107">
        <f t="shared" si="94"/>
        <v>8.0527272727272727</v>
      </c>
      <c r="EF29" s="111">
        <f t="shared" si="95"/>
        <v>6</v>
      </c>
      <c r="EG29" s="107">
        <f t="shared" si="96"/>
        <v>0</v>
      </c>
      <c r="EH29" s="114">
        <f t="shared" si="97"/>
        <v>0</v>
      </c>
      <c r="EI29" s="111">
        <f t="shared" si="98"/>
        <v>6</v>
      </c>
      <c r="EJ29" s="116" t="str">
        <f t="shared" si="99"/>
        <v>rattrapage</v>
      </c>
      <c r="EK29" s="165" t="str">
        <f t="shared" si="100"/>
        <v>Ajourné(e)</v>
      </c>
      <c r="EL29" s="167" t="s">
        <v>240</v>
      </c>
    </row>
    <row r="30" spans="1:142" s="89" customFormat="1" ht="39.950000000000003" customHeight="1">
      <c r="A30" s="103">
        <v>6</v>
      </c>
      <c r="B30" s="104" t="s">
        <v>260</v>
      </c>
      <c r="C30" s="104" t="s">
        <v>261</v>
      </c>
      <c r="D30" s="104" t="s">
        <v>294</v>
      </c>
      <c r="E30" s="193" t="s">
        <v>316</v>
      </c>
      <c r="F30" s="193" t="s">
        <v>317</v>
      </c>
      <c r="G30" s="104" t="s">
        <v>133</v>
      </c>
      <c r="H30" s="105">
        <v>11.66</v>
      </c>
      <c r="I30" s="106"/>
      <c r="J30" s="107">
        <f t="shared" si="0"/>
        <v>11.66</v>
      </c>
      <c r="K30" s="108">
        <f t="shared" si="1"/>
        <v>6</v>
      </c>
      <c r="L30" s="108">
        <f t="shared" si="2"/>
        <v>0</v>
      </c>
      <c r="M30" s="109" t="str">
        <f t="shared" si="3"/>
        <v>E</v>
      </c>
      <c r="N30" s="108" t="str">
        <f t="shared" si="4"/>
        <v>N</v>
      </c>
      <c r="O30" s="107">
        <v>12</v>
      </c>
      <c r="P30" s="108"/>
      <c r="Q30" s="107">
        <f t="shared" si="5"/>
        <v>12</v>
      </c>
      <c r="R30" s="108">
        <f t="shared" si="6"/>
        <v>6</v>
      </c>
      <c r="S30" s="108">
        <f t="shared" si="7"/>
        <v>0</v>
      </c>
      <c r="T30" s="109" t="str">
        <f t="shared" si="8"/>
        <v>D</v>
      </c>
      <c r="U30" s="108" t="str">
        <f t="shared" si="9"/>
        <v>N</v>
      </c>
      <c r="V30" s="107">
        <v>5.51</v>
      </c>
      <c r="W30" s="108"/>
      <c r="X30" s="107">
        <f t="shared" si="10"/>
        <v>5.51</v>
      </c>
      <c r="Y30" s="108">
        <f t="shared" si="11"/>
        <v>0</v>
      </c>
      <c r="Z30" s="108">
        <f t="shared" si="12"/>
        <v>0</v>
      </c>
      <c r="AA30" s="109" t="str">
        <f t="shared" si="13"/>
        <v>F</v>
      </c>
      <c r="AB30" s="108" t="str">
        <f t="shared" si="14"/>
        <v>N</v>
      </c>
      <c r="AC30" s="107">
        <v>11.5</v>
      </c>
      <c r="AD30" s="108"/>
      <c r="AE30" s="107">
        <f t="shared" si="15"/>
        <v>11.5</v>
      </c>
      <c r="AF30" s="108">
        <f t="shared" si="16"/>
        <v>6</v>
      </c>
      <c r="AG30" s="108">
        <f t="shared" si="17"/>
        <v>0</v>
      </c>
      <c r="AH30" s="109" t="str">
        <f t="shared" si="18"/>
        <v>E</v>
      </c>
      <c r="AI30" s="108" t="str">
        <f t="shared" si="19"/>
        <v>N</v>
      </c>
      <c r="AJ30" s="107">
        <v>12</v>
      </c>
      <c r="AK30" s="108"/>
      <c r="AL30" s="107">
        <f t="shared" si="20"/>
        <v>12</v>
      </c>
      <c r="AM30" s="108">
        <f t="shared" si="21"/>
        <v>6</v>
      </c>
      <c r="AN30" s="108">
        <f t="shared" si="22"/>
        <v>0</v>
      </c>
      <c r="AO30" s="109" t="str">
        <f t="shared" si="23"/>
        <v>D</v>
      </c>
      <c r="AP30" s="108" t="str">
        <f t="shared" si="24"/>
        <v>N</v>
      </c>
      <c r="AQ30" s="107">
        <f t="shared" si="25"/>
        <v>11.660000000000002</v>
      </c>
      <c r="AR30" s="108">
        <f t="shared" si="26"/>
        <v>6</v>
      </c>
      <c r="AS30" s="110">
        <f t="shared" si="27"/>
        <v>0</v>
      </c>
      <c r="AT30" s="108" t="str">
        <f t="shared" si="28"/>
        <v>N</v>
      </c>
      <c r="AU30" s="107">
        <f t="shared" si="29"/>
        <v>9.4039999999999999</v>
      </c>
      <c r="AV30" s="108">
        <f t="shared" si="30"/>
        <v>6</v>
      </c>
      <c r="AW30" s="110">
        <f t="shared" si="31"/>
        <v>0</v>
      </c>
      <c r="AX30" s="108" t="str">
        <f t="shared" si="32"/>
        <v>N</v>
      </c>
      <c r="AY30" s="107">
        <f t="shared" si="33"/>
        <v>11.5</v>
      </c>
      <c r="AZ30" s="108">
        <f t="shared" si="34"/>
        <v>6</v>
      </c>
      <c r="BA30" s="110">
        <f t="shared" si="35"/>
        <v>0</v>
      </c>
      <c r="BB30" s="108" t="str">
        <f t="shared" si="36"/>
        <v>N</v>
      </c>
      <c r="BC30" s="107">
        <f t="shared" si="37"/>
        <v>12</v>
      </c>
      <c r="BD30" s="108">
        <f t="shared" si="38"/>
        <v>6</v>
      </c>
      <c r="BE30" s="110">
        <f t="shared" si="39"/>
        <v>0</v>
      </c>
      <c r="BF30" s="108" t="str">
        <f t="shared" si="40"/>
        <v>N</v>
      </c>
      <c r="BG30" s="107">
        <f t="shared" si="41"/>
        <v>10.636363636363637</v>
      </c>
      <c r="BH30" s="108">
        <f t="shared" si="42"/>
        <v>0</v>
      </c>
      <c r="BI30" s="111">
        <f t="shared" si="43"/>
        <v>24</v>
      </c>
      <c r="BJ30" s="111">
        <f t="shared" si="44"/>
        <v>30</v>
      </c>
      <c r="BK30" s="108" t="str">
        <f t="shared" si="45"/>
        <v>N</v>
      </c>
      <c r="BL30" s="112" t="str">
        <f t="shared" si="46"/>
        <v>semestre validé</v>
      </c>
      <c r="BM30" s="113"/>
      <c r="BN30" s="144">
        <v>6</v>
      </c>
      <c r="BO30" s="104" t="s">
        <v>260</v>
      </c>
      <c r="BP30" s="104" t="s">
        <v>261</v>
      </c>
      <c r="BQ30" s="104" t="s">
        <v>294</v>
      </c>
      <c r="BR30" s="134"/>
      <c r="BS30" s="135"/>
      <c r="BT30" s="136">
        <f t="shared" si="47"/>
        <v>0</v>
      </c>
      <c r="BU30" s="137">
        <f t="shared" si="48"/>
        <v>0</v>
      </c>
      <c r="BV30" s="138">
        <f t="shared" si="49"/>
        <v>0</v>
      </c>
      <c r="BW30" s="139" t="str">
        <f t="shared" si="50"/>
        <v>F</v>
      </c>
      <c r="BX30" s="138" t="str">
        <f t="shared" si="51"/>
        <v>N</v>
      </c>
      <c r="BY30" s="140"/>
      <c r="BZ30" s="137"/>
      <c r="CA30" s="136">
        <f t="shared" si="52"/>
        <v>0</v>
      </c>
      <c r="CB30" s="137">
        <f t="shared" si="53"/>
        <v>0</v>
      </c>
      <c r="CC30" s="138">
        <f t="shared" si="54"/>
        <v>0</v>
      </c>
      <c r="CD30" s="139" t="str">
        <f t="shared" si="55"/>
        <v>F</v>
      </c>
      <c r="CE30" s="138" t="str">
        <f t="shared" si="56"/>
        <v>N</v>
      </c>
      <c r="CF30" s="140"/>
      <c r="CG30" s="137"/>
      <c r="CH30" s="136">
        <f t="shared" si="57"/>
        <v>0</v>
      </c>
      <c r="CI30" s="137">
        <f t="shared" si="58"/>
        <v>0</v>
      </c>
      <c r="CJ30" s="138">
        <f t="shared" si="59"/>
        <v>0</v>
      </c>
      <c r="CK30" s="139" t="str">
        <f t="shared" si="60"/>
        <v>F</v>
      </c>
      <c r="CL30" s="138" t="str">
        <f t="shared" si="61"/>
        <v>N</v>
      </c>
      <c r="CM30" s="140"/>
      <c r="CN30" s="137"/>
      <c r="CO30" s="136">
        <f t="shared" si="62"/>
        <v>0</v>
      </c>
      <c r="CP30" s="137">
        <f t="shared" si="63"/>
        <v>0</v>
      </c>
      <c r="CQ30" s="138">
        <f t="shared" si="64"/>
        <v>0</v>
      </c>
      <c r="CR30" s="139" t="str">
        <f t="shared" si="65"/>
        <v>F</v>
      </c>
      <c r="CS30" s="138" t="str">
        <f t="shared" si="66"/>
        <v>N</v>
      </c>
      <c r="CT30" s="140"/>
      <c r="CU30" s="137"/>
      <c r="CV30" s="136">
        <f t="shared" si="67"/>
        <v>0</v>
      </c>
      <c r="CW30" s="137">
        <f t="shared" si="68"/>
        <v>0</v>
      </c>
      <c r="CX30" s="138">
        <f t="shared" si="69"/>
        <v>0</v>
      </c>
      <c r="CY30" s="139" t="str">
        <f t="shared" si="70"/>
        <v>F</v>
      </c>
      <c r="CZ30" s="138" t="str">
        <f t="shared" si="71"/>
        <v>N</v>
      </c>
      <c r="DA30" s="136">
        <f t="shared" si="72"/>
        <v>0</v>
      </c>
      <c r="DB30" s="138">
        <f t="shared" si="73"/>
        <v>0</v>
      </c>
      <c r="DC30" s="141">
        <f t="shared" si="74"/>
        <v>0</v>
      </c>
      <c r="DD30" s="138" t="str">
        <f t="shared" si="75"/>
        <v>N</v>
      </c>
      <c r="DE30" s="136">
        <f t="shared" si="76"/>
        <v>0</v>
      </c>
      <c r="DF30" s="138">
        <f t="shared" si="77"/>
        <v>0</v>
      </c>
      <c r="DG30" s="141">
        <f t="shared" si="78"/>
        <v>0</v>
      </c>
      <c r="DH30" s="138" t="str">
        <f t="shared" si="79"/>
        <v>N</v>
      </c>
      <c r="DI30" s="136">
        <f t="shared" si="80"/>
        <v>0</v>
      </c>
      <c r="DJ30" s="138">
        <f t="shared" si="81"/>
        <v>0</v>
      </c>
      <c r="DK30" s="141">
        <f t="shared" si="82"/>
        <v>0</v>
      </c>
      <c r="DL30" s="138" t="str">
        <f t="shared" si="83"/>
        <v>N</v>
      </c>
      <c r="DM30" s="136">
        <f t="shared" si="84"/>
        <v>0</v>
      </c>
      <c r="DN30" s="138">
        <f t="shared" si="85"/>
        <v>0</v>
      </c>
      <c r="DO30" s="141">
        <f t="shared" si="86"/>
        <v>0</v>
      </c>
      <c r="DP30" s="138" t="str">
        <f t="shared" si="87"/>
        <v>N</v>
      </c>
      <c r="DQ30" s="136">
        <f t="shared" si="88"/>
        <v>0</v>
      </c>
      <c r="DR30" s="138">
        <f t="shared" si="89"/>
        <v>0</v>
      </c>
      <c r="DS30" s="138">
        <f t="shared" si="90"/>
        <v>0</v>
      </c>
      <c r="DT30" s="142">
        <f t="shared" si="91"/>
        <v>0</v>
      </c>
      <c r="DU30" s="142" t="str">
        <f t="shared" si="92"/>
        <v>N</v>
      </c>
      <c r="DV30" s="143" t="str">
        <f t="shared" si="93"/>
        <v>semestre non validé</v>
      </c>
      <c r="EA30" s="115">
        <v>6</v>
      </c>
      <c r="EB30" s="104" t="s">
        <v>260</v>
      </c>
      <c r="EC30" s="104" t="s">
        <v>261</v>
      </c>
      <c r="ED30" s="104" t="s">
        <v>294</v>
      </c>
      <c r="EE30" s="107">
        <f t="shared" si="94"/>
        <v>10.636363636363637</v>
      </c>
      <c r="EF30" s="111">
        <f t="shared" si="95"/>
        <v>30</v>
      </c>
      <c r="EG30" s="107">
        <f t="shared" si="96"/>
        <v>0</v>
      </c>
      <c r="EH30" s="114">
        <f t="shared" si="97"/>
        <v>0</v>
      </c>
      <c r="EI30" s="111">
        <f t="shared" si="98"/>
        <v>30</v>
      </c>
      <c r="EJ30" s="116" t="str">
        <f t="shared" si="99"/>
        <v>rattrapage</v>
      </c>
      <c r="EK30" s="165" t="str">
        <f t="shared" si="100"/>
        <v>Ajourné(e)</v>
      </c>
      <c r="EL30" s="167" t="s">
        <v>240</v>
      </c>
    </row>
    <row r="31" spans="1:142" s="89" customFormat="1" ht="39.950000000000003" customHeight="1">
      <c r="A31" s="103">
        <v>7</v>
      </c>
      <c r="B31" s="104" t="s">
        <v>262</v>
      </c>
      <c r="C31" s="104" t="s">
        <v>263</v>
      </c>
      <c r="D31" s="104" t="s">
        <v>295</v>
      </c>
      <c r="E31" s="193" t="s">
        <v>318</v>
      </c>
      <c r="F31" s="193" t="s">
        <v>138</v>
      </c>
      <c r="G31" s="104" t="s">
        <v>133</v>
      </c>
      <c r="H31" s="105">
        <v>9.66</v>
      </c>
      <c r="I31" s="106"/>
      <c r="J31" s="107">
        <f t="shared" si="0"/>
        <v>9.66</v>
      </c>
      <c r="K31" s="108">
        <f t="shared" si="1"/>
        <v>0</v>
      </c>
      <c r="L31" s="108">
        <f t="shared" si="2"/>
        <v>0</v>
      </c>
      <c r="M31" s="109" t="str">
        <f t="shared" si="3"/>
        <v>F</v>
      </c>
      <c r="N31" s="108" t="str">
        <f t="shared" si="4"/>
        <v>N</v>
      </c>
      <c r="O31" s="107">
        <v>10</v>
      </c>
      <c r="P31" s="108"/>
      <c r="Q31" s="107">
        <f t="shared" si="5"/>
        <v>10</v>
      </c>
      <c r="R31" s="108">
        <f t="shared" si="6"/>
        <v>6</v>
      </c>
      <c r="S31" s="108">
        <f t="shared" si="7"/>
        <v>0</v>
      </c>
      <c r="T31" s="109" t="str">
        <f t="shared" si="8"/>
        <v>E</v>
      </c>
      <c r="U31" s="108" t="str">
        <f t="shared" si="9"/>
        <v>N</v>
      </c>
      <c r="V31" s="107">
        <v>13.32</v>
      </c>
      <c r="W31" s="108"/>
      <c r="X31" s="107">
        <f t="shared" si="10"/>
        <v>13.32</v>
      </c>
      <c r="Y31" s="108">
        <f t="shared" si="11"/>
        <v>6</v>
      </c>
      <c r="Z31" s="108">
        <f t="shared" si="12"/>
        <v>0</v>
      </c>
      <c r="AA31" s="109" t="str">
        <f t="shared" si="13"/>
        <v>D</v>
      </c>
      <c r="AB31" s="108" t="str">
        <f t="shared" si="14"/>
        <v>N</v>
      </c>
      <c r="AC31" s="107">
        <v>11.16</v>
      </c>
      <c r="AD31" s="108"/>
      <c r="AE31" s="107">
        <f t="shared" si="15"/>
        <v>11.16</v>
      </c>
      <c r="AF31" s="108">
        <f t="shared" si="16"/>
        <v>6</v>
      </c>
      <c r="AG31" s="108">
        <f t="shared" si="17"/>
        <v>0</v>
      </c>
      <c r="AH31" s="109" t="str">
        <f t="shared" si="18"/>
        <v>E</v>
      </c>
      <c r="AI31" s="108" t="str">
        <f t="shared" si="19"/>
        <v>N</v>
      </c>
      <c r="AJ31" s="107">
        <v>10</v>
      </c>
      <c r="AK31" s="108"/>
      <c r="AL31" s="107">
        <f t="shared" si="20"/>
        <v>10</v>
      </c>
      <c r="AM31" s="108">
        <f t="shared" si="21"/>
        <v>6</v>
      </c>
      <c r="AN31" s="108">
        <f t="shared" si="22"/>
        <v>0</v>
      </c>
      <c r="AO31" s="109" t="str">
        <f t="shared" si="23"/>
        <v>E</v>
      </c>
      <c r="AP31" s="108" t="str">
        <f t="shared" si="24"/>
        <v>N</v>
      </c>
      <c r="AQ31" s="107">
        <f t="shared" si="25"/>
        <v>9.66</v>
      </c>
      <c r="AR31" s="108">
        <f t="shared" si="26"/>
        <v>0</v>
      </c>
      <c r="AS31" s="110">
        <f t="shared" si="27"/>
        <v>0</v>
      </c>
      <c r="AT31" s="108" t="str">
        <f t="shared" si="28"/>
        <v>N</v>
      </c>
      <c r="AU31" s="107">
        <f t="shared" si="29"/>
        <v>11.327999999999999</v>
      </c>
      <c r="AV31" s="108">
        <f t="shared" si="30"/>
        <v>12</v>
      </c>
      <c r="AW31" s="110">
        <f t="shared" si="31"/>
        <v>0</v>
      </c>
      <c r="AX31" s="108" t="str">
        <f t="shared" si="32"/>
        <v>N</v>
      </c>
      <c r="AY31" s="107">
        <f t="shared" si="33"/>
        <v>11.16</v>
      </c>
      <c r="AZ31" s="108">
        <f t="shared" si="34"/>
        <v>6</v>
      </c>
      <c r="BA31" s="110">
        <f t="shared" si="35"/>
        <v>0</v>
      </c>
      <c r="BB31" s="108" t="str">
        <f t="shared" si="36"/>
        <v>N</v>
      </c>
      <c r="BC31" s="107">
        <f t="shared" si="37"/>
        <v>10</v>
      </c>
      <c r="BD31" s="108">
        <f t="shared" si="38"/>
        <v>6</v>
      </c>
      <c r="BE31" s="110">
        <f t="shared" si="39"/>
        <v>0</v>
      </c>
      <c r="BF31" s="108" t="str">
        <f t="shared" si="40"/>
        <v>N</v>
      </c>
      <c r="BG31" s="107">
        <f t="shared" si="41"/>
        <v>10.721818181818181</v>
      </c>
      <c r="BH31" s="108">
        <f t="shared" si="42"/>
        <v>0</v>
      </c>
      <c r="BI31" s="111">
        <f t="shared" si="43"/>
        <v>24</v>
      </c>
      <c r="BJ31" s="111">
        <f t="shared" si="44"/>
        <v>30</v>
      </c>
      <c r="BK31" s="108" t="str">
        <f t="shared" si="45"/>
        <v>N</v>
      </c>
      <c r="BL31" s="112" t="str">
        <f t="shared" si="46"/>
        <v>semestre validé</v>
      </c>
      <c r="BM31" s="113"/>
      <c r="BN31" s="144">
        <v>7</v>
      </c>
      <c r="BO31" s="104" t="s">
        <v>262</v>
      </c>
      <c r="BP31" s="104" t="s">
        <v>263</v>
      </c>
      <c r="BQ31" s="104" t="s">
        <v>295</v>
      </c>
      <c r="BR31" s="134"/>
      <c r="BS31" s="135"/>
      <c r="BT31" s="136">
        <f t="shared" si="47"/>
        <v>0</v>
      </c>
      <c r="BU31" s="137">
        <f t="shared" si="48"/>
        <v>0</v>
      </c>
      <c r="BV31" s="138">
        <f t="shared" si="49"/>
        <v>0</v>
      </c>
      <c r="BW31" s="139" t="str">
        <f t="shared" si="50"/>
        <v>F</v>
      </c>
      <c r="BX31" s="138" t="str">
        <f t="shared" si="51"/>
        <v>N</v>
      </c>
      <c r="BY31" s="140"/>
      <c r="BZ31" s="137"/>
      <c r="CA31" s="136">
        <f t="shared" si="52"/>
        <v>0</v>
      </c>
      <c r="CB31" s="137">
        <f t="shared" si="53"/>
        <v>0</v>
      </c>
      <c r="CC31" s="138">
        <f t="shared" si="54"/>
        <v>0</v>
      </c>
      <c r="CD31" s="139" t="str">
        <f t="shared" si="55"/>
        <v>F</v>
      </c>
      <c r="CE31" s="138" t="str">
        <f t="shared" si="56"/>
        <v>N</v>
      </c>
      <c r="CF31" s="140"/>
      <c r="CG31" s="137"/>
      <c r="CH31" s="136">
        <f t="shared" si="57"/>
        <v>0</v>
      </c>
      <c r="CI31" s="137">
        <f t="shared" si="58"/>
        <v>0</v>
      </c>
      <c r="CJ31" s="138">
        <f t="shared" si="59"/>
        <v>0</v>
      </c>
      <c r="CK31" s="139" t="str">
        <f t="shared" si="60"/>
        <v>F</v>
      </c>
      <c r="CL31" s="138" t="str">
        <f t="shared" si="61"/>
        <v>N</v>
      </c>
      <c r="CM31" s="140"/>
      <c r="CN31" s="137"/>
      <c r="CO31" s="136">
        <f t="shared" si="62"/>
        <v>0</v>
      </c>
      <c r="CP31" s="137">
        <f t="shared" si="63"/>
        <v>0</v>
      </c>
      <c r="CQ31" s="138">
        <f t="shared" si="64"/>
        <v>0</v>
      </c>
      <c r="CR31" s="139" t="str">
        <f t="shared" si="65"/>
        <v>F</v>
      </c>
      <c r="CS31" s="138" t="str">
        <f t="shared" si="66"/>
        <v>N</v>
      </c>
      <c r="CT31" s="140"/>
      <c r="CU31" s="137"/>
      <c r="CV31" s="136">
        <f t="shared" si="67"/>
        <v>0</v>
      </c>
      <c r="CW31" s="137">
        <f t="shared" si="68"/>
        <v>0</v>
      </c>
      <c r="CX31" s="138">
        <f t="shared" si="69"/>
        <v>0</v>
      </c>
      <c r="CY31" s="139" t="str">
        <f t="shared" si="70"/>
        <v>F</v>
      </c>
      <c r="CZ31" s="138" t="str">
        <f t="shared" si="71"/>
        <v>N</v>
      </c>
      <c r="DA31" s="136">
        <f t="shared" si="72"/>
        <v>0</v>
      </c>
      <c r="DB31" s="138">
        <f t="shared" si="73"/>
        <v>0</v>
      </c>
      <c r="DC31" s="141">
        <f t="shared" si="74"/>
        <v>0</v>
      </c>
      <c r="DD31" s="138" t="str">
        <f t="shared" si="75"/>
        <v>N</v>
      </c>
      <c r="DE31" s="136">
        <f t="shared" si="76"/>
        <v>0</v>
      </c>
      <c r="DF31" s="138">
        <f t="shared" si="77"/>
        <v>0</v>
      </c>
      <c r="DG31" s="141">
        <f t="shared" si="78"/>
        <v>0</v>
      </c>
      <c r="DH31" s="138" t="str">
        <f t="shared" si="79"/>
        <v>N</v>
      </c>
      <c r="DI31" s="136">
        <f t="shared" si="80"/>
        <v>0</v>
      </c>
      <c r="DJ31" s="138">
        <f t="shared" si="81"/>
        <v>0</v>
      </c>
      <c r="DK31" s="141">
        <f t="shared" si="82"/>
        <v>0</v>
      </c>
      <c r="DL31" s="138" t="str">
        <f t="shared" si="83"/>
        <v>N</v>
      </c>
      <c r="DM31" s="136">
        <f t="shared" si="84"/>
        <v>0</v>
      </c>
      <c r="DN31" s="138">
        <f t="shared" si="85"/>
        <v>0</v>
      </c>
      <c r="DO31" s="141">
        <f t="shared" si="86"/>
        <v>0</v>
      </c>
      <c r="DP31" s="138" t="str">
        <f t="shared" si="87"/>
        <v>N</v>
      </c>
      <c r="DQ31" s="136">
        <f t="shared" si="88"/>
        <v>0</v>
      </c>
      <c r="DR31" s="138">
        <f t="shared" si="89"/>
        <v>0</v>
      </c>
      <c r="DS31" s="138">
        <f t="shared" si="90"/>
        <v>0</v>
      </c>
      <c r="DT31" s="142">
        <f t="shared" si="91"/>
        <v>0</v>
      </c>
      <c r="DU31" s="142" t="str">
        <f t="shared" si="92"/>
        <v>N</v>
      </c>
      <c r="DV31" s="143" t="str">
        <f t="shared" si="93"/>
        <v>semestre non validé</v>
      </c>
      <c r="EA31" s="115">
        <v>7</v>
      </c>
      <c r="EB31" s="104" t="s">
        <v>262</v>
      </c>
      <c r="EC31" s="104" t="s">
        <v>263</v>
      </c>
      <c r="ED31" s="104" t="s">
        <v>295</v>
      </c>
      <c r="EE31" s="107">
        <f t="shared" si="94"/>
        <v>10.721818181818181</v>
      </c>
      <c r="EF31" s="111">
        <f t="shared" si="95"/>
        <v>30</v>
      </c>
      <c r="EG31" s="107">
        <f t="shared" si="96"/>
        <v>0</v>
      </c>
      <c r="EH31" s="114">
        <f t="shared" si="97"/>
        <v>0</v>
      </c>
      <c r="EI31" s="111">
        <f t="shared" si="98"/>
        <v>30</v>
      </c>
      <c r="EJ31" s="116" t="str">
        <f t="shared" si="99"/>
        <v>rattrapage</v>
      </c>
      <c r="EK31" s="165" t="str">
        <f t="shared" si="100"/>
        <v>Ajourné(e)</v>
      </c>
      <c r="EL31" s="167" t="s">
        <v>240</v>
      </c>
    </row>
    <row r="32" spans="1:142" s="89" customFormat="1" ht="39.950000000000003" customHeight="1">
      <c r="A32" s="103">
        <v>8</v>
      </c>
      <c r="B32" s="104" t="s">
        <v>264</v>
      </c>
      <c r="C32" s="104" t="s">
        <v>265</v>
      </c>
      <c r="D32" s="104" t="s">
        <v>296</v>
      </c>
      <c r="E32" s="193" t="s">
        <v>319</v>
      </c>
      <c r="F32" s="193" t="s">
        <v>117</v>
      </c>
      <c r="G32" s="104" t="s">
        <v>133</v>
      </c>
      <c r="H32" s="105">
        <v>9.33</v>
      </c>
      <c r="I32" s="106"/>
      <c r="J32" s="107">
        <f t="shared" si="0"/>
        <v>9.33</v>
      </c>
      <c r="K32" s="108">
        <f t="shared" si="1"/>
        <v>0</v>
      </c>
      <c r="L32" s="108">
        <f t="shared" si="2"/>
        <v>0</v>
      </c>
      <c r="M32" s="109" t="str">
        <f t="shared" si="3"/>
        <v>F</v>
      </c>
      <c r="N32" s="108" t="str">
        <f t="shared" si="4"/>
        <v>N</v>
      </c>
      <c r="O32" s="107">
        <v>14</v>
      </c>
      <c r="P32" s="108"/>
      <c r="Q32" s="107">
        <f t="shared" si="5"/>
        <v>14</v>
      </c>
      <c r="R32" s="108">
        <f t="shared" si="6"/>
        <v>6</v>
      </c>
      <c r="S32" s="108">
        <f t="shared" si="7"/>
        <v>0</v>
      </c>
      <c r="T32" s="109" t="str">
        <f t="shared" si="8"/>
        <v>C</v>
      </c>
      <c r="U32" s="108" t="str">
        <f t="shared" si="9"/>
        <v>N</v>
      </c>
      <c r="V32" s="107">
        <v>11.53</v>
      </c>
      <c r="W32" s="108"/>
      <c r="X32" s="107">
        <f t="shared" si="10"/>
        <v>11.53</v>
      </c>
      <c r="Y32" s="108">
        <f t="shared" si="11"/>
        <v>6</v>
      </c>
      <c r="Z32" s="108">
        <f t="shared" si="12"/>
        <v>0</v>
      </c>
      <c r="AA32" s="109" t="str">
        <f t="shared" si="13"/>
        <v>E</v>
      </c>
      <c r="AB32" s="108" t="str">
        <f t="shared" si="14"/>
        <v>N</v>
      </c>
      <c r="AC32" s="107">
        <v>11.33</v>
      </c>
      <c r="AD32" s="108"/>
      <c r="AE32" s="107">
        <f t="shared" si="15"/>
        <v>11.33</v>
      </c>
      <c r="AF32" s="108">
        <f t="shared" si="16"/>
        <v>6</v>
      </c>
      <c r="AG32" s="108">
        <f t="shared" si="17"/>
        <v>0</v>
      </c>
      <c r="AH32" s="109" t="str">
        <f t="shared" si="18"/>
        <v>E</v>
      </c>
      <c r="AI32" s="108" t="str">
        <f t="shared" si="19"/>
        <v>N</v>
      </c>
      <c r="AJ32" s="107">
        <v>11</v>
      </c>
      <c r="AK32" s="108"/>
      <c r="AL32" s="107">
        <f t="shared" si="20"/>
        <v>11</v>
      </c>
      <c r="AM32" s="108">
        <f t="shared" si="21"/>
        <v>6</v>
      </c>
      <c r="AN32" s="108">
        <f t="shared" si="22"/>
        <v>0</v>
      </c>
      <c r="AO32" s="109" t="str">
        <f t="shared" si="23"/>
        <v>E</v>
      </c>
      <c r="AP32" s="108" t="str">
        <f t="shared" si="24"/>
        <v>N</v>
      </c>
      <c r="AQ32" s="107">
        <f t="shared" si="25"/>
        <v>9.33</v>
      </c>
      <c r="AR32" s="108">
        <f t="shared" si="26"/>
        <v>0</v>
      </c>
      <c r="AS32" s="110">
        <f t="shared" si="27"/>
        <v>0</v>
      </c>
      <c r="AT32" s="108" t="str">
        <f t="shared" si="28"/>
        <v>N</v>
      </c>
      <c r="AU32" s="107">
        <f t="shared" si="29"/>
        <v>13.012</v>
      </c>
      <c r="AV32" s="108">
        <f t="shared" si="30"/>
        <v>12</v>
      </c>
      <c r="AW32" s="110">
        <f t="shared" si="31"/>
        <v>0</v>
      </c>
      <c r="AX32" s="108" t="str">
        <f t="shared" si="32"/>
        <v>N</v>
      </c>
      <c r="AY32" s="107">
        <f t="shared" si="33"/>
        <v>11.33</v>
      </c>
      <c r="AZ32" s="108">
        <f t="shared" si="34"/>
        <v>6</v>
      </c>
      <c r="BA32" s="110">
        <f t="shared" si="35"/>
        <v>0</v>
      </c>
      <c r="BB32" s="108" t="str">
        <f t="shared" si="36"/>
        <v>N</v>
      </c>
      <c r="BC32" s="107">
        <f t="shared" si="37"/>
        <v>11</v>
      </c>
      <c r="BD32" s="108">
        <f t="shared" si="38"/>
        <v>6</v>
      </c>
      <c r="BE32" s="110">
        <f t="shared" si="39"/>
        <v>0</v>
      </c>
      <c r="BF32" s="108" t="str">
        <f t="shared" si="40"/>
        <v>N</v>
      </c>
      <c r="BG32" s="107">
        <f t="shared" si="41"/>
        <v>11.519090909090909</v>
      </c>
      <c r="BH32" s="108">
        <f t="shared" si="42"/>
        <v>0</v>
      </c>
      <c r="BI32" s="111">
        <f t="shared" si="43"/>
        <v>24</v>
      </c>
      <c r="BJ32" s="111">
        <f t="shared" si="44"/>
        <v>30</v>
      </c>
      <c r="BK32" s="108" t="str">
        <f t="shared" si="45"/>
        <v>N</v>
      </c>
      <c r="BL32" s="112" t="str">
        <f t="shared" si="46"/>
        <v>semestre validé</v>
      </c>
      <c r="BM32" s="113"/>
      <c r="BN32" s="144">
        <v>8</v>
      </c>
      <c r="BO32" s="104" t="s">
        <v>264</v>
      </c>
      <c r="BP32" s="104" t="s">
        <v>265</v>
      </c>
      <c r="BQ32" s="104" t="s">
        <v>296</v>
      </c>
      <c r="BR32" s="134"/>
      <c r="BS32" s="135"/>
      <c r="BT32" s="136">
        <f t="shared" si="47"/>
        <v>0</v>
      </c>
      <c r="BU32" s="137">
        <f t="shared" si="48"/>
        <v>0</v>
      </c>
      <c r="BV32" s="138">
        <f t="shared" si="49"/>
        <v>0</v>
      </c>
      <c r="BW32" s="139" t="str">
        <f t="shared" si="50"/>
        <v>F</v>
      </c>
      <c r="BX32" s="138" t="str">
        <f t="shared" si="51"/>
        <v>N</v>
      </c>
      <c r="BY32" s="140"/>
      <c r="BZ32" s="137"/>
      <c r="CA32" s="136">
        <f t="shared" si="52"/>
        <v>0</v>
      </c>
      <c r="CB32" s="137">
        <f t="shared" si="53"/>
        <v>0</v>
      </c>
      <c r="CC32" s="138">
        <f t="shared" si="54"/>
        <v>0</v>
      </c>
      <c r="CD32" s="139" t="str">
        <f t="shared" si="55"/>
        <v>F</v>
      </c>
      <c r="CE32" s="138" t="str">
        <f t="shared" si="56"/>
        <v>N</v>
      </c>
      <c r="CF32" s="140"/>
      <c r="CG32" s="137"/>
      <c r="CH32" s="136">
        <f t="shared" si="57"/>
        <v>0</v>
      </c>
      <c r="CI32" s="137">
        <f t="shared" si="58"/>
        <v>0</v>
      </c>
      <c r="CJ32" s="138">
        <f t="shared" si="59"/>
        <v>0</v>
      </c>
      <c r="CK32" s="139" t="str">
        <f t="shared" si="60"/>
        <v>F</v>
      </c>
      <c r="CL32" s="138" t="str">
        <f t="shared" si="61"/>
        <v>N</v>
      </c>
      <c r="CM32" s="140"/>
      <c r="CN32" s="137"/>
      <c r="CO32" s="136">
        <f t="shared" si="62"/>
        <v>0</v>
      </c>
      <c r="CP32" s="137">
        <f t="shared" si="63"/>
        <v>0</v>
      </c>
      <c r="CQ32" s="138">
        <f t="shared" si="64"/>
        <v>0</v>
      </c>
      <c r="CR32" s="139" t="str">
        <f t="shared" si="65"/>
        <v>F</v>
      </c>
      <c r="CS32" s="138" t="str">
        <f t="shared" si="66"/>
        <v>N</v>
      </c>
      <c r="CT32" s="140"/>
      <c r="CU32" s="137"/>
      <c r="CV32" s="136">
        <f t="shared" si="67"/>
        <v>0</v>
      </c>
      <c r="CW32" s="137">
        <f t="shared" si="68"/>
        <v>0</v>
      </c>
      <c r="CX32" s="138">
        <f t="shared" si="69"/>
        <v>0</v>
      </c>
      <c r="CY32" s="139" t="str">
        <f t="shared" si="70"/>
        <v>F</v>
      </c>
      <c r="CZ32" s="138" t="str">
        <f t="shared" si="71"/>
        <v>N</v>
      </c>
      <c r="DA32" s="136">
        <f t="shared" si="72"/>
        <v>0</v>
      </c>
      <c r="DB32" s="138">
        <f t="shared" si="73"/>
        <v>0</v>
      </c>
      <c r="DC32" s="141">
        <f t="shared" si="74"/>
        <v>0</v>
      </c>
      <c r="DD32" s="138" t="str">
        <f t="shared" si="75"/>
        <v>N</v>
      </c>
      <c r="DE32" s="136">
        <f t="shared" si="76"/>
        <v>0</v>
      </c>
      <c r="DF32" s="138">
        <f t="shared" si="77"/>
        <v>0</v>
      </c>
      <c r="DG32" s="141">
        <f t="shared" si="78"/>
        <v>0</v>
      </c>
      <c r="DH32" s="138" t="str">
        <f t="shared" si="79"/>
        <v>N</v>
      </c>
      <c r="DI32" s="136">
        <f t="shared" si="80"/>
        <v>0</v>
      </c>
      <c r="DJ32" s="138">
        <f t="shared" si="81"/>
        <v>0</v>
      </c>
      <c r="DK32" s="141">
        <f t="shared" si="82"/>
        <v>0</v>
      </c>
      <c r="DL32" s="138" t="str">
        <f t="shared" si="83"/>
        <v>N</v>
      </c>
      <c r="DM32" s="136">
        <f t="shared" si="84"/>
        <v>0</v>
      </c>
      <c r="DN32" s="138">
        <f t="shared" si="85"/>
        <v>0</v>
      </c>
      <c r="DO32" s="141">
        <f t="shared" si="86"/>
        <v>0</v>
      </c>
      <c r="DP32" s="138" t="str">
        <f t="shared" si="87"/>
        <v>N</v>
      </c>
      <c r="DQ32" s="136">
        <f t="shared" si="88"/>
        <v>0</v>
      </c>
      <c r="DR32" s="138">
        <f t="shared" si="89"/>
        <v>0</v>
      </c>
      <c r="DS32" s="138">
        <f t="shared" si="90"/>
        <v>0</v>
      </c>
      <c r="DT32" s="142">
        <f t="shared" si="91"/>
        <v>0</v>
      </c>
      <c r="DU32" s="142" t="str">
        <f t="shared" si="92"/>
        <v>N</v>
      </c>
      <c r="DV32" s="143" t="str">
        <f t="shared" si="93"/>
        <v>semestre non validé</v>
      </c>
      <c r="EA32" s="115">
        <v>8</v>
      </c>
      <c r="EB32" s="104" t="s">
        <v>264</v>
      </c>
      <c r="EC32" s="104" t="s">
        <v>265</v>
      </c>
      <c r="ED32" s="104" t="s">
        <v>296</v>
      </c>
      <c r="EE32" s="107">
        <f t="shared" si="94"/>
        <v>11.519090909090909</v>
      </c>
      <c r="EF32" s="111">
        <f t="shared" si="95"/>
        <v>30</v>
      </c>
      <c r="EG32" s="107">
        <f t="shared" si="96"/>
        <v>0</v>
      </c>
      <c r="EH32" s="114">
        <f t="shared" si="97"/>
        <v>0</v>
      </c>
      <c r="EI32" s="111">
        <f t="shared" si="98"/>
        <v>30</v>
      </c>
      <c r="EJ32" s="116" t="str">
        <f t="shared" si="99"/>
        <v>rattrapage</v>
      </c>
      <c r="EK32" s="165" t="str">
        <f t="shared" si="100"/>
        <v>Ajourné(e)</v>
      </c>
      <c r="EL32" s="167" t="s">
        <v>240</v>
      </c>
    </row>
    <row r="33" spans="1:142" s="89" customFormat="1" ht="39.950000000000003" customHeight="1">
      <c r="A33" s="103">
        <v>9</v>
      </c>
      <c r="B33" s="104" t="s">
        <v>266</v>
      </c>
      <c r="C33" s="104" t="s">
        <v>267</v>
      </c>
      <c r="D33" s="104" t="s">
        <v>297</v>
      </c>
      <c r="E33" s="193" t="s">
        <v>320</v>
      </c>
      <c r="F33" s="193" t="s">
        <v>321</v>
      </c>
      <c r="G33" s="104" t="s">
        <v>133</v>
      </c>
      <c r="H33" s="105"/>
      <c r="I33" s="106"/>
      <c r="J33" s="107">
        <f t="shared" si="0"/>
        <v>0</v>
      </c>
      <c r="K33" s="108">
        <f t="shared" si="1"/>
        <v>0</v>
      </c>
      <c r="L33" s="108">
        <f t="shared" si="2"/>
        <v>0</v>
      </c>
      <c r="M33" s="109" t="str">
        <f t="shared" si="3"/>
        <v>F</v>
      </c>
      <c r="N33" s="108" t="str">
        <f t="shared" si="4"/>
        <v>N</v>
      </c>
      <c r="O33" s="107"/>
      <c r="P33" s="108"/>
      <c r="Q33" s="107">
        <f t="shared" si="5"/>
        <v>0</v>
      </c>
      <c r="R33" s="108">
        <f t="shared" si="6"/>
        <v>0</v>
      </c>
      <c r="S33" s="108">
        <f t="shared" si="7"/>
        <v>0</v>
      </c>
      <c r="T33" s="109" t="str">
        <f t="shared" si="8"/>
        <v>F</v>
      </c>
      <c r="U33" s="108" t="str">
        <f t="shared" si="9"/>
        <v>N</v>
      </c>
      <c r="V33" s="107"/>
      <c r="W33" s="108"/>
      <c r="X33" s="107">
        <f t="shared" si="10"/>
        <v>0</v>
      </c>
      <c r="Y33" s="108">
        <f t="shared" si="11"/>
        <v>0</v>
      </c>
      <c r="Z33" s="108">
        <f t="shared" si="12"/>
        <v>0</v>
      </c>
      <c r="AA33" s="109" t="str">
        <f t="shared" si="13"/>
        <v>F</v>
      </c>
      <c r="AB33" s="108" t="str">
        <f t="shared" si="14"/>
        <v>N</v>
      </c>
      <c r="AC33" s="107"/>
      <c r="AD33" s="108"/>
      <c r="AE33" s="107">
        <f t="shared" si="15"/>
        <v>0</v>
      </c>
      <c r="AF33" s="108">
        <f t="shared" si="16"/>
        <v>0</v>
      </c>
      <c r="AG33" s="108">
        <f t="shared" si="17"/>
        <v>0</v>
      </c>
      <c r="AH33" s="109" t="str">
        <f t="shared" si="18"/>
        <v>F</v>
      </c>
      <c r="AI33" s="108" t="str">
        <f t="shared" si="19"/>
        <v>N</v>
      </c>
      <c r="AJ33" s="107"/>
      <c r="AK33" s="108"/>
      <c r="AL33" s="107">
        <f t="shared" si="20"/>
        <v>0</v>
      </c>
      <c r="AM33" s="108">
        <f t="shared" si="21"/>
        <v>0</v>
      </c>
      <c r="AN33" s="108">
        <f t="shared" si="22"/>
        <v>0</v>
      </c>
      <c r="AO33" s="109" t="str">
        <f t="shared" si="23"/>
        <v>F</v>
      </c>
      <c r="AP33" s="108" t="str">
        <f t="shared" si="24"/>
        <v>N</v>
      </c>
      <c r="AQ33" s="107">
        <f t="shared" si="25"/>
        <v>0</v>
      </c>
      <c r="AR33" s="108">
        <f t="shared" si="26"/>
        <v>0</v>
      </c>
      <c r="AS33" s="110">
        <f t="shared" si="27"/>
        <v>0</v>
      </c>
      <c r="AT33" s="108" t="str">
        <f t="shared" si="28"/>
        <v>N</v>
      </c>
      <c r="AU33" s="107">
        <f t="shared" si="29"/>
        <v>0</v>
      </c>
      <c r="AV33" s="108">
        <f t="shared" si="30"/>
        <v>0</v>
      </c>
      <c r="AW33" s="110">
        <f t="shared" si="31"/>
        <v>0</v>
      </c>
      <c r="AX33" s="108" t="str">
        <f t="shared" si="32"/>
        <v>N</v>
      </c>
      <c r="AY33" s="107">
        <f t="shared" si="33"/>
        <v>0</v>
      </c>
      <c r="AZ33" s="108">
        <f t="shared" si="34"/>
        <v>0</v>
      </c>
      <c r="BA33" s="110">
        <f t="shared" si="35"/>
        <v>0</v>
      </c>
      <c r="BB33" s="108" t="str">
        <f t="shared" si="36"/>
        <v>N</v>
      </c>
      <c r="BC33" s="107">
        <f t="shared" si="37"/>
        <v>0</v>
      </c>
      <c r="BD33" s="108">
        <f t="shared" si="38"/>
        <v>0</v>
      </c>
      <c r="BE33" s="110">
        <f t="shared" si="39"/>
        <v>0</v>
      </c>
      <c r="BF33" s="108" t="str">
        <f t="shared" si="40"/>
        <v>N</v>
      </c>
      <c r="BG33" s="107">
        <f t="shared" si="41"/>
        <v>0</v>
      </c>
      <c r="BH33" s="108">
        <f t="shared" si="42"/>
        <v>0</v>
      </c>
      <c r="BI33" s="111">
        <f t="shared" si="43"/>
        <v>0</v>
      </c>
      <c r="BJ33" s="111">
        <f t="shared" si="44"/>
        <v>0</v>
      </c>
      <c r="BK33" s="108" t="str">
        <f t="shared" si="45"/>
        <v>N</v>
      </c>
      <c r="BL33" s="112" t="str">
        <f t="shared" si="46"/>
        <v>semestre non validé</v>
      </c>
      <c r="BM33" s="113"/>
      <c r="BN33" s="144">
        <v>9</v>
      </c>
      <c r="BO33" s="104" t="s">
        <v>266</v>
      </c>
      <c r="BP33" s="104" t="s">
        <v>267</v>
      </c>
      <c r="BQ33" s="104" t="s">
        <v>297</v>
      </c>
      <c r="BR33" s="134"/>
      <c r="BS33" s="135"/>
      <c r="BT33" s="136">
        <f t="shared" si="47"/>
        <v>0</v>
      </c>
      <c r="BU33" s="137">
        <f t="shared" si="48"/>
        <v>0</v>
      </c>
      <c r="BV33" s="138">
        <f t="shared" si="49"/>
        <v>0</v>
      </c>
      <c r="BW33" s="139" t="str">
        <f t="shared" si="50"/>
        <v>F</v>
      </c>
      <c r="BX33" s="138" t="str">
        <f t="shared" si="51"/>
        <v>N</v>
      </c>
      <c r="BY33" s="140"/>
      <c r="BZ33" s="137"/>
      <c r="CA33" s="136">
        <f t="shared" si="52"/>
        <v>0</v>
      </c>
      <c r="CB33" s="137">
        <f t="shared" si="53"/>
        <v>0</v>
      </c>
      <c r="CC33" s="138">
        <f t="shared" si="54"/>
        <v>0</v>
      </c>
      <c r="CD33" s="139" t="str">
        <f t="shared" si="55"/>
        <v>F</v>
      </c>
      <c r="CE33" s="138" t="str">
        <f t="shared" si="56"/>
        <v>N</v>
      </c>
      <c r="CF33" s="140"/>
      <c r="CG33" s="137"/>
      <c r="CH33" s="136">
        <f t="shared" si="57"/>
        <v>0</v>
      </c>
      <c r="CI33" s="137">
        <f t="shared" si="58"/>
        <v>0</v>
      </c>
      <c r="CJ33" s="138">
        <f t="shared" si="59"/>
        <v>0</v>
      </c>
      <c r="CK33" s="139" t="str">
        <f t="shared" si="60"/>
        <v>F</v>
      </c>
      <c r="CL33" s="138" t="str">
        <f t="shared" si="61"/>
        <v>N</v>
      </c>
      <c r="CM33" s="140"/>
      <c r="CN33" s="137"/>
      <c r="CO33" s="136">
        <f t="shared" si="62"/>
        <v>0</v>
      </c>
      <c r="CP33" s="137">
        <f t="shared" si="63"/>
        <v>0</v>
      </c>
      <c r="CQ33" s="138">
        <f t="shared" si="64"/>
        <v>0</v>
      </c>
      <c r="CR33" s="139" t="str">
        <f t="shared" si="65"/>
        <v>F</v>
      </c>
      <c r="CS33" s="138" t="str">
        <f t="shared" si="66"/>
        <v>N</v>
      </c>
      <c r="CT33" s="140"/>
      <c r="CU33" s="137"/>
      <c r="CV33" s="136">
        <f t="shared" si="67"/>
        <v>0</v>
      </c>
      <c r="CW33" s="137">
        <f t="shared" si="68"/>
        <v>0</v>
      </c>
      <c r="CX33" s="138">
        <f t="shared" si="69"/>
        <v>0</v>
      </c>
      <c r="CY33" s="139" t="str">
        <f t="shared" si="70"/>
        <v>F</v>
      </c>
      <c r="CZ33" s="138" t="str">
        <f t="shared" si="71"/>
        <v>N</v>
      </c>
      <c r="DA33" s="136">
        <f t="shared" si="72"/>
        <v>0</v>
      </c>
      <c r="DB33" s="138">
        <f t="shared" si="73"/>
        <v>0</v>
      </c>
      <c r="DC33" s="141">
        <f t="shared" si="74"/>
        <v>0</v>
      </c>
      <c r="DD33" s="138" t="str">
        <f t="shared" si="75"/>
        <v>N</v>
      </c>
      <c r="DE33" s="136">
        <f t="shared" si="76"/>
        <v>0</v>
      </c>
      <c r="DF33" s="138">
        <f t="shared" si="77"/>
        <v>0</v>
      </c>
      <c r="DG33" s="141">
        <f t="shared" si="78"/>
        <v>0</v>
      </c>
      <c r="DH33" s="138" t="str">
        <f t="shared" si="79"/>
        <v>N</v>
      </c>
      <c r="DI33" s="136">
        <f t="shared" si="80"/>
        <v>0</v>
      </c>
      <c r="DJ33" s="138">
        <f t="shared" si="81"/>
        <v>0</v>
      </c>
      <c r="DK33" s="141">
        <f t="shared" si="82"/>
        <v>0</v>
      </c>
      <c r="DL33" s="138" t="str">
        <f t="shared" si="83"/>
        <v>N</v>
      </c>
      <c r="DM33" s="136">
        <f t="shared" si="84"/>
        <v>0</v>
      </c>
      <c r="DN33" s="138">
        <f t="shared" si="85"/>
        <v>0</v>
      </c>
      <c r="DO33" s="141">
        <f t="shared" si="86"/>
        <v>0</v>
      </c>
      <c r="DP33" s="138" t="str">
        <f t="shared" si="87"/>
        <v>N</v>
      </c>
      <c r="DQ33" s="136">
        <f t="shared" si="88"/>
        <v>0</v>
      </c>
      <c r="DR33" s="138">
        <f t="shared" si="89"/>
        <v>0</v>
      </c>
      <c r="DS33" s="138">
        <f t="shared" si="90"/>
        <v>0</v>
      </c>
      <c r="DT33" s="142">
        <f t="shared" si="91"/>
        <v>0</v>
      </c>
      <c r="DU33" s="142" t="str">
        <f t="shared" si="92"/>
        <v>N</v>
      </c>
      <c r="DV33" s="143" t="str">
        <f t="shared" si="93"/>
        <v>semestre non validé</v>
      </c>
      <c r="EA33" s="115">
        <v>9</v>
      </c>
      <c r="EB33" s="104" t="s">
        <v>266</v>
      </c>
      <c r="EC33" s="104" t="s">
        <v>267</v>
      </c>
      <c r="ED33" s="104" t="s">
        <v>297</v>
      </c>
      <c r="EE33" s="107">
        <f t="shared" si="94"/>
        <v>0</v>
      </c>
      <c r="EF33" s="111">
        <f t="shared" si="95"/>
        <v>0</v>
      </c>
      <c r="EG33" s="107">
        <f t="shared" si="96"/>
        <v>0</v>
      </c>
      <c r="EH33" s="114">
        <f t="shared" si="97"/>
        <v>0</v>
      </c>
      <c r="EI33" s="111">
        <f t="shared" si="98"/>
        <v>0</v>
      </c>
      <c r="EJ33" s="116" t="str">
        <f t="shared" si="99"/>
        <v>rattrapage</v>
      </c>
      <c r="EK33" s="165" t="str">
        <f t="shared" si="100"/>
        <v>Ajourné(e)</v>
      </c>
      <c r="EL33" s="167" t="s">
        <v>240</v>
      </c>
    </row>
    <row r="34" spans="1:142" s="89" customFormat="1" ht="39.950000000000003" customHeight="1">
      <c r="A34" s="103">
        <v>10</v>
      </c>
      <c r="B34" s="104" t="s">
        <v>268</v>
      </c>
      <c r="C34" s="104" t="s">
        <v>269</v>
      </c>
      <c r="D34" s="104" t="s">
        <v>298</v>
      </c>
      <c r="E34" s="193" t="s">
        <v>322</v>
      </c>
      <c r="F34" s="193" t="s">
        <v>133</v>
      </c>
      <c r="G34" s="104" t="s">
        <v>133</v>
      </c>
      <c r="H34" s="105">
        <v>13</v>
      </c>
      <c r="I34" s="106"/>
      <c r="J34" s="107">
        <f t="shared" si="0"/>
        <v>13</v>
      </c>
      <c r="K34" s="108">
        <f t="shared" si="1"/>
        <v>6</v>
      </c>
      <c r="L34" s="108">
        <f t="shared" si="2"/>
        <v>0</v>
      </c>
      <c r="M34" s="109" t="str">
        <f t="shared" si="3"/>
        <v>D</v>
      </c>
      <c r="N34" s="108" t="str">
        <f t="shared" si="4"/>
        <v>N</v>
      </c>
      <c r="O34" s="107">
        <v>12</v>
      </c>
      <c r="P34" s="108"/>
      <c r="Q34" s="107">
        <f t="shared" si="5"/>
        <v>12</v>
      </c>
      <c r="R34" s="108">
        <f t="shared" si="6"/>
        <v>6</v>
      </c>
      <c r="S34" s="108">
        <f t="shared" si="7"/>
        <v>0</v>
      </c>
      <c r="T34" s="109" t="str">
        <f t="shared" si="8"/>
        <v>D</v>
      </c>
      <c r="U34" s="108" t="str">
        <f t="shared" si="9"/>
        <v>N</v>
      </c>
      <c r="V34" s="107">
        <v>13.51</v>
      </c>
      <c r="W34" s="108"/>
      <c r="X34" s="107">
        <f t="shared" si="10"/>
        <v>13.51</v>
      </c>
      <c r="Y34" s="108">
        <f t="shared" si="11"/>
        <v>6</v>
      </c>
      <c r="Z34" s="108">
        <f t="shared" si="12"/>
        <v>0</v>
      </c>
      <c r="AA34" s="109" t="str">
        <f t="shared" si="13"/>
        <v>D</v>
      </c>
      <c r="AB34" s="108" t="str">
        <f t="shared" si="14"/>
        <v>N</v>
      </c>
      <c r="AC34" s="107">
        <v>14.33</v>
      </c>
      <c r="AD34" s="108"/>
      <c r="AE34" s="107">
        <f t="shared" si="15"/>
        <v>14.33</v>
      </c>
      <c r="AF34" s="108">
        <f t="shared" si="16"/>
        <v>6</v>
      </c>
      <c r="AG34" s="108">
        <f t="shared" si="17"/>
        <v>0</v>
      </c>
      <c r="AH34" s="109" t="str">
        <f t="shared" si="18"/>
        <v>C</v>
      </c>
      <c r="AI34" s="108" t="str">
        <f t="shared" si="19"/>
        <v>N</v>
      </c>
      <c r="AJ34" s="107">
        <v>11</v>
      </c>
      <c r="AK34" s="108"/>
      <c r="AL34" s="107">
        <f t="shared" si="20"/>
        <v>11</v>
      </c>
      <c r="AM34" s="108">
        <f t="shared" si="21"/>
        <v>6</v>
      </c>
      <c r="AN34" s="108">
        <f t="shared" si="22"/>
        <v>0</v>
      </c>
      <c r="AO34" s="109" t="str">
        <f t="shared" si="23"/>
        <v>E</v>
      </c>
      <c r="AP34" s="108" t="str">
        <f t="shared" si="24"/>
        <v>N</v>
      </c>
      <c r="AQ34" s="107">
        <f t="shared" si="25"/>
        <v>13</v>
      </c>
      <c r="AR34" s="108">
        <f t="shared" si="26"/>
        <v>6</v>
      </c>
      <c r="AS34" s="110">
        <f t="shared" si="27"/>
        <v>0</v>
      </c>
      <c r="AT34" s="108" t="str">
        <f t="shared" si="28"/>
        <v>N</v>
      </c>
      <c r="AU34" s="107">
        <f t="shared" si="29"/>
        <v>12.603999999999999</v>
      </c>
      <c r="AV34" s="108">
        <f t="shared" si="30"/>
        <v>12</v>
      </c>
      <c r="AW34" s="110">
        <f t="shared" si="31"/>
        <v>0</v>
      </c>
      <c r="AX34" s="108" t="str">
        <f t="shared" si="32"/>
        <v>N</v>
      </c>
      <c r="AY34" s="107">
        <f t="shared" si="33"/>
        <v>14.33</v>
      </c>
      <c r="AZ34" s="108">
        <f t="shared" si="34"/>
        <v>6</v>
      </c>
      <c r="BA34" s="110">
        <f t="shared" si="35"/>
        <v>0</v>
      </c>
      <c r="BB34" s="108" t="str">
        <f t="shared" si="36"/>
        <v>N</v>
      </c>
      <c r="BC34" s="107">
        <f t="shared" si="37"/>
        <v>11</v>
      </c>
      <c r="BD34" s="108">
        <f t="shared" si="38"/>
        <v>6</v>
      </c>
      <c r="BE34" s="110">
        <f t="shared" si="39"/>
        <v>0</v>
      </c>
      <c r="BF34" s="108" t="str">
        <f t="shared" si="40"/>
        <v>N</v>
      </c>
      <c r="BG34" s="107">
        <f t="shared" si="41"/>
        <v>12.88</v>
      </c>
      <c r="BH34" s="108">
        <f t="shared" si="42"/>
        <v>0</v>
      </c>
      <c r="BI34" s="111">
        <f t="shared" si="43"/>
        <v>30</v>
      </c>
      <c r="BJ34" s="111">
        <f t="shared" si="44"/>
        <v>30</v>
      </c>
      <c r="BK34" s="108" t="str">
        <f t="shared" si="45"/>
        <v>N</v>
      </c>
      <c r="BL34" s="112" t="str">
        <f t="shared" si="46"/>
        <v>semestre validé</v>
      </c>
      <c r="BM34" s="113"/>
      <c r="BN34" s="144">
        <v>10</v>
      </c>
      <c r="BO34" s="104" t="s">
        <v>268</v>
      </c>
      <c r="BP34" s="104" t="s">
        <v>269</v>
      </c>
      <c r="BQ34" s="104" t="s">
        <v>298</v>
      </c>
      <c r="BR34" s="134"/>
      <c r="BS34" s="135"/>
      <c r="BT34" s="136">
        <f t="shared" si="47"/>
        <v>0</v>
      </c>
      <c r="BU34" s="137">
        <f t="shared" si="48"/>
        <v>0</v>
      </c>
      <c r="BV34" s="138">
        <f t="shared" si="49"/>
        <v>0</v>
      </c>
      <c r="BW34" s="139" t="str">
        <f t="shared" si="50"/>
        <v>F</v>
      </c>
      <c r="BX34" s="138" t="str">
        <f t="shared" si="51"/>
        <v>N</v>
      </c>
      <c r="BY34" s="140"/>
      <c r="BZ34" s="137"/>
      <c r="CA34" s="136">
        <f t="shared" si="52"/>
        <v>0</v>
      </c>
      <c r="CB34" s="137">
        <f t="shared" si="53"/>
        <v>0</v>
      </c>
      <c r="CC34" s="138">
        <f t="shared" si="54"/>
        <v>0</v>
      </c>
      <c r="CD34" s="139" t="str">
        <f t="shared" si="55"/>
        <v>F</v>
      </c>
      <c r="CE34" s="138" t="str">
        <f t="shared" si="56"/>
        <v>N</v>
      </c>
      <c r="CF34" s="140"/>
      <c r="CG34" s="137"/>
      <c r="CH34" s="136">
        <f t="shared" si="57"/>
        <v>0</v>
      </c>
      <c r="CI34" s="137">
        <f t="shared" si="58"/>
        <v>0</v>
      </c>
      <c r="CJ34" s="138">
        <f t="shared" si="59"/>
        <v>0</v>
      </c>
      <c r="CK34" s="139" t="str">
        <f t="shared" si="60"/>
        <v>F</v>
      </c>
      <c r="CL34" s="138" t="str">
        <f t="shared" si="61"/>
        <v>N</v>
      </c>
      <c r="CM34" s="140"/>
      <c r="CN34" s="137"/>
      <c r="CO34" s="136">
        <f t="shared" si="62"/>
        <v>0</v>
      </c>
      <c r="CP34" s="137">
        <f t="shared" si="63"/>
        <v>0</v>
      </c>
      <c r="CQ34" s="138">
        <f t="shared" si="64"/>
        <v>0</v>
      </c>
      <c r="CR34" s="139" t="str">
        <f t="shared" si="65"/>
        <v>F</v>
      </c>
      <c r="CS34" s="138" t="str">
        <f t="shared" si="66"/>
        <v>N</v>
      </c>
      <c r="CT34" s="140"/>
      <c r="CU34" s="137"/>
      <c r="CV34" s="136">
        <f t="shared" si="67"/>
        <v>0</v>
      </c>
      <c r="CW34" s="137">
        <f t="shared" si="68"/>
        <v>0</v>
      </c>
      <c r="CX34" s="138">
        <f t="shared" si="69"/>
        <v>0</v>
      </c>
      <c r="CY34" s="139" t="str">
        <f t="shared" si="70"/>
        <v>F</v>
      </c>
      <c r="CZ34" s="138" t="str">
        <f t="shared" si="71"/>
        <v>N</v>
      </c>
      <c r="DA34" s="136">
        <f t="shared" si="72"/>
        <v>0</v>
      </c>
      <c r="DB34" s="138">
        <f t="shared" si="73"/>
        <v>0</v>
      </c>
      <c r="DC34" s="141">
        <f t="shared" si="74"/>
        <v>0</v>
      </c>
      <c r="DD34" s="138" t="str">
        <f t="shared" si="75"/>
        <v>N</v>
      </c>
      <c r="DE34" s="136">
        <f t="shared" si="76"/>
        <v>0</v>
      </c>
      <c r="DF34" s="138">
        <f t="shared" si="77"/>
        <v>0</v>
      </c>
      <c r="DG34" s="141">
        <f t="shared" si="78"/>
        <v>0</v>
      </c>
      <c r="DH34" s="138" t="str">
        <f t="shared" si="79"/>
        <v>N</v>
      </c>
      <c r="DI34" s="136">
        <f t="shared" si="80"/>
        <v>0</v>
      </c>
      <c r="DJ34" s="138">
        <f t="shared" si="81"/>
        <v>0</v>
      </c>
      <c r="DK34" s="141">
        <f t="shared" si="82"/>
        <v>0</v>
      </c>
      <c r="DL34" s="138" t="str">
        <f t="shared" si="83"/>
        <v>N</v>
      </c>
      <c r="DM34" s="136">
        <f t="shared" si="84"/>
        <v>0</v>
      </c>
      <c r="DN34" s="138">
        <f t="shared" si="85"/>
        <v>0</v>
      </c>
      <c r="DO34" s="141">
        <f t="shared" si="86"/>
        <v>0</v>
      </c>
      <c r="DP34" s="138" t="str">
        <f t="shared" si="87"/>
        <v>N</v>
      </c>
      <c r="DQ34" s="136">
        <f t="shared" si="88"/>
        <v>0</v>
      </c>
      <c r="DR34" s="138">
        <f t="shared" si="89"/>
        <v>0</v>
      </c>
      <c r="DS34" s="138">
        <f t="shared" si="90"/>
        <v>0</v>
      </c>
      <c r="DT34" s="142">
        <f t="shared" si="91"/>
        <v>0</v>
      </c>
      <c r="DU34" s="142" t="str">
        <f t="shared" si="92"/>
        <v>N</v>
      </c>
      <c r="DV34" s="143" t="str">
        <f t="shared" si="93"/>
        <v>semestre non validé</v>
      </c>
      <c r="EA34" s="115">
        <v>10</v>
      </c>
      <c r="EB34" s="104" t="s">
        <v>268</v>
      </c>
      <c r="EC34" s="104" t="s">
        <v>269</v>
      </c>
      <c r="ED34" s="104" t="s">
        <v>298</v>
      </c>
      <c r="EE34" s="107">
        <f t="shared" si="94"/>
        <v>12.88</v>
      </c>
      <c r="EF34" s="111">
        <f t="shared" si="95"/>
        <v>30</v>
      </c>
      <c r="EG34" s="107">
        <f t="shared" si="96"/>
        <v>0</v>
      </c>
      <c r="EH34" s="114">
        <f t="shared" si="97"/>
        <v>0</v>
      </c>
      <c r="EI34" s="111">
        <f t="shared" si="98"/>
        <v>30</v>
      </c>
      <c r="EJ34" s="116" t="str">
        <f t="shared" si="99"/>
        <v>rattrapage</v>
      </c>
      <c r="EK34" s="165" t="str">
        <f t="shared" si="100"/>
        <v>Ajourné(e)</v>
      </c>
      <c r="EL34" s="167" t="s">
        <v>240</v>
      </c>
    </row>
    <row r="35" spans="1:142" s="89" customFormat="1" ht="39.950000000000003" customHeight="1">
      <c r="A35" s="103">
        <v>11</v>
      </c>
      <c r="B35" s="104" t="s">
        <v>270</v>
      </c>
      <c r="C35" s="104" t="s">
        <v>40</v>
      </c>
      <c r="D35" s="104" t="s">
        <v>299</v>
      </c>
      <c r="E35" s="193" t="s">
        <v>323</v>
      </c>
      <c r="F35" s="193" t="s">
        <v>115</v>
      </c>
      <c r="G35" s="104" t="s">
        <v>133</v>
      </c>
      <c r="H35" s="105">
        <v>14.33</v>
      </c>
      <c r="I35" s="106"/>
      <c r="J35" s="107">
        <f t="shared" si="0"/>
        <v>14.33</v>
      </c>
      <c r="K35" s="108">
        <f t="shared" si="1"/>
        <v>6</v>
      </c>
      <c r="L35" s="108">
        <f t="shared" si="2"/>
        <v>0</v>
      </c>
      <c r="M35" s="109" t="str">
        <f t="shared" si="3"/>
        <v>C</v>
      </c>
      <c r="N35" s="108" t="str">
        <f t="shared" si="4"/>
        <v>N</v>
      </c>
      <c r="O35" s="107">
        <v>14</v>
      </c>
      <c r="P35" s="108"/>
      <c r="Q35" s="107">
        <f t="shared" si="5"/>
        <v>14</v>
      </c>
      <c r="R35" s="108">
        <f t="shared" si="6"/>
        <v>6</v>
      </c>
      <c r="S35" s="108">
        <f t="shared" si="7"/>
        <v>0</v>
      </c>
      <c r="T35" s="109" t="str">
        <f t="shared" si="8"/>
        <v>C</v>
      </c>
      <c r="U35" s="108" t="str">
        <f t="shared" si="9"/>
        <v>N</v>
      </c>
      <c r="V35" s="107">
        <v>14.48</v>
      </c>
      <c r="W35" s="108"/>
      <c r="X35" s="107">
        <f t="shared" si="10"/>
        <v>14.48</v>
      </c>
      <c r="Y35" s="108">
        <f t="shared" si="11"/>
        <v>6</v>
      </c>
      <c r="Z35" s="108">
        <f t="shared" si="12"/>
        <v>0</v>
      </c>
      <c r="AA35" s="109" t="str">
        <f t="shared" si="13"/>
        <v>C</v>
      </c>
      <c r="AB35" s="108" t="str">
        <f t="shared" si="14"/>
        <v>N</v>
      </c>
      <c r="AC35" s="107">
        <v>11</v>
      </c>
      <c r="AD35" s="108"/>
      <c r="AE35" s="107">
        <f t="shared" si="15"/>
        <v>11</v>
      </c>
      <c r="AF35" s="108">
        <f t="shared" si="16"/>
        <v>6</v>
      </c>
      <c r="AG35" s="108">
        <f t="shared" si="17"/>
        <v>0</v>
      </c>
      <c r="AH35" s="109" t="str">
        <f t="shared" si="18"/>
        <v>E</v>
      </c>
      <c r="AI35" s="108" t="str">
        <f t="shared" si="19"/>
        <v>N</v>
      </c>
      <c r="AJ35" s="107">
        <v>5</v>
      </c>
      <c r="AK35" s="108"/>
      <c r="AL35" s="107">
        <f t="shared" si="20"/>
        <v>5</v>
      </c>
      <c r="AM35" s="108">
        <f t="shared" si="21"/>
        <v>0</v>
      </c>
      <c r="AN35" s="108">
        <f t="shared" si="22"/>
        <v>0</v>
      </c>
      <c r="AO35" s="109" t="str">
        <f t="shared" si="23"/>
        <v>F</v>
      </c>
      <c r="AP35" s="108" t="str">
        <f t="shared" si="24"/>
        <v>N</v>
      </c>
      <c r="AQ35" s="107">
        <f t="shared" si="25"/>
        <v>14.33</v>
      </c>
      <c r="AR35" s="108">
        <f t="shared" si="26"/>
        <v>6</v>
      </c>
      <c r="AS35" s="110">
        <f t="shared" si="27"/>
        <v>0</v>
      </c>
      <c r="AT35" s="108" t="str">
        <f t="shared" si="28"/>
        <v>N</v>
      </c>
      <c r="AU35" s="107">
        <f t="shared" si="29"/>
        <v>14.192000000000002</v>
      </c>
      <c r="AV35" s="108">
        <f t="shared" si="30"/>
        <v>12</v>
      </c>
      <c r="AW35" s="110">
        <f t="shared" si="31"/>
        <v>0</v>
      </c>
      <c r="AX35" s="108" t="str">
        <f t="shared" si="32"/>
        <v>N</v>
      </c>
      <c r="AY35" s="107">
        <f t="shared" si="33"/>
        <v>11</v>
      </c>
      <c r="AZ35" s="108">
        <f t="shared" si="34"/>
        <v>6</v>
      </c>
      <c r="BA35" s="110">
        <f t="shared" si="35"/>
        <v>0</v>
      </c>
      <c r="BB35" s="108" t="str">
        <f t="shared" si="36"/>
        <v>N</v>
      </c>
      <c r="BC35" s="107">
        <f t="shared" si="37"/>
        <v>5</v>
      </c>
      <c r="BD35" s="108">
        <f t="shared" si="38"/>
        <v>0</v>
      </c>
      <c r="BE35" s="110">
        <f t="shared" si="39"/>
        <v>0</v>
      </c>
      <c r="BF35" s="108" t="str">
        <f t="shared" si="40"/>
        <v>N</v>
      </c>
      <c r="BG35" s="107">
        <f t="shared" si="41"/>
        <v>12.813636363636364</v>
      </c>
      <c r="BH35" s="108">
        <f t="shared" si="42"/>
        <v>0</v>
      </c>
      <c r="BI35" s="111">
        <f t="shared" si="43"/>
        <v>24</v>
      </c>
      <c r="BJ35" s="111">
        <f t="shared" si="44"/>
        <v>30</v>
      </c>
      <c r="BK35" s="108" t="str">
        <f t="shared" si="45"/>
        <v>N</v>
      </c>
      <c r="BL35" s="112" t="str">
        <f t="shared" si="46"/>
        <v>semestre validé</v>
      </c>
      <c r="BM35" s="113"/>
      <c r="BN35" s="144">
        <v>11</v>
      </c>
      <c r="BO35" s="104" t="s">
        <v>270</v>
      </c>
      <c r="BP35" s="104" t="s">
        <v>40</v>
      </c>
      <c r="BQ35" s="104" t="s">
        <v>299</v>
      </c>
      <c r="BR35" s="134"/>
      <c r="BS35" s="135"/>
      <c r="BT35" s="136">
        <f t="shared" si="47"/>
        <v>0</v>
      </c>
      <c r="BU35" s="137">
        <f t="shared" si="48"/>
        <v>0</v>
      </c>
      <c r="BV35" s="138">
        <f t="shared" si="49"/>
        <v>0</v>
      </c>
      <c r="BW35" s="139" t="str">
        <f t="shared" si="50"/>
        <v>F</v>
      </c>
      <c r="BX35" s="138" t="str">
        <f t="shared" si="51"/>
        <v>N</v>
      </c>
      <c r="BY35" s="140"/>
      <c r="BZ35" s="137"/>
      <c r="CA35" s="136">
        <f t="shared" si="52"/>
        <v>0</v>
      </c>
      <c r="CB35" s="137">
        <f t="shared" si="53"/>
        <v>0</v>
      </c>
      <c r="CC35" s="138">
        <f t="shared" si="54"/>
        <v>0</v>
      </c>
      <c r="CD35" s="139" t="str">
        <f t="shared" si="55"/>
        <v>F</v>
      </c>
      <c r="CE35" s="138" t="str">
        <f t="shared" si="56"/>
        <v>N</v>
      </c>
      <c r="CF35" s="140"/>
      <c r="CG35" s="137"/>
      <c r="CH35" s="136">
        <f t="shared" si="57"/>
        <v>0</v>
      </c>
      <c r="CI35" s="137">
        <f t="shared" si="58"/>
        <v>0</v>
      </c>
      <c r="CJ35" s="138">
        <f t="shared" si="59"/>
        <v>0</v>
      </c>
      <c r="CK35" s="139" t="str">
        <f t="shared" si="60"/>
        <v>F</v>
      </c>
      <c r="CL35" s="138" t="str">
        <f t="shared" si="61"/>
        <v>N</v>
      </c>
      <c r="CM35" s="140"/>
      <c r="CN35" s="137"/>
      <c r="CO35" s="136">
        <f t="shared" si="62"/>
        <v>0</v>
      </c>
      <c r="CP35" s="137">
        <f t="shared" si="63"/>
        <v>0</v>
      </c>
      <c r="CQ35" s="138">
        <f t="shared" si="64"/>
        <v>0</v>
      </c>
      <c r="CR35" s="139" t="str">
        <f t="shared" si="65"/>
        <v>F</v>
      </c>
      <c r="CS35" s="138" t="str">
        <f t="shared" si="66"/>
        <v>N</v>
      </c>
      <c r="CT35" s="140"/>
      <c r="CU35" s="137"/>
      <c r="CV35" s="136">
        <f t="shared" si="67"/>
        <v>0</v>
      </c>
      <c r="CW35" s="137">
        <f t="shared" si="68"/>
        <v>0</v>
      </c>
      <c r="CX35" s="138">
        <f t="shared" si="69"/>
        <v>0</v>
      </c>
      <c r="CY35" s="139" t="str">
        <f t="shared" si="70"/>
        <v>F</v>
      </c>
      <c r="CZ35" s="138" t="str">
        <f t="shared" si="71"/>
        <v>N</v>
      </c>
      <c r="DA35" s="136">
        <f t="shared" si="72"/>
        <v>0</v>
      </c>
      <c r="DB35" s="138">
        <f t="shared" si="73"/>
        <v>0</v>
      </c>
      <c r="DC35" s="141">
        <f t="shared" si="74"/>
        <v>0</v>
      </c>
      <c r="DD35" s="138" t="str">
        <f t="shared" si="75"/>
        <v>N</v>
      </c>
      <c r="DE35" s="136">
        <f t="shared" si="76"/>
        <v>0</v>
      </c>
      <c r="DF35" s="138">
        <f t="shared" si="77"/>
        <v>0</v>
      </c>
      <c r="DG35" s="141">
        <f t="shared" si="78"/>
        <v>0</v>
      </c>
      <c r="DH35" s="138" t="str">
        <f t="shared" si="79"/>
        <v>N</v>
      </c>
      <c r="DI35" s="136">
        <f t="shared" si="80"/>
        <v>0</v>
      </c>
      <c r="DJ35" s="138">
        <f t="shared" si="81"/>
        <v>0</v>
      </c>
      <c r="DK35" s="141">
        <f t="shared" si="82"/>
        <v>0</v>
      </c>
      <c r="DL35" s="138" t="str">
        <f t="shared" si="83"/>
        <v>N</v>
      </c>
      <c r="DM35" s="136">
        <f t="shared" si="84"/>
        <v>0</v>
      </c>
      <c r="DN35" s="138">
        <f t="shared" si="85"/>
        <v>0</v>
      </c>
      <c r="DO35" s="141">
        <f t="shared" si="86"/>
        <v>0</v>
      </c>
      <c r="DP35" s="138" t="str">
        <f t="shared" si="87"/>
        <v>N</v>
      </c>
      <c r="DQ35" s="136">
        <f t="shared" si="88"/>
        <v>0</v>
      </c>
      <c r="DR35" s="138">
        <f t="shared" si="89"/>
        <v>0</v>
      </c>
      <c r="DS35" s="138">
        <f t="shared" si="90"/>
        <v>0</v>
      </c>
      <c r="DT35" s="142">
        <f t="shared" si="91"/>
        <v>0</v>
      </c>
      <c r="DU35" s="142" t="str">
        <f t="shared" si="92"/>
        <v>N</v>
      </c>
      <c r="DV35" s="143" t="str">
        <f t="shared" si="93"/>
        <v>semestre non validé</v>
      </c>
      <c r="EA35" s="115">
        <v>11</v>
      </c>
      <c r="EB35" s="104" t="s">
        <v>270</v>
      </c>
      <c r="EC35" s="104" t="s">
        <v>40</v>
      </c>
      <c r="ED35" s="104" t="s">
        <v>299</v>
      </c>
      <c r="EE35" s="107">
        <f t="shared" si="94"/>
        <v>12.813636363636364</v>
      </c>
      <c r="EF35" s="111">
        <f t="shared" si="95"/>
        <v>30</v>
      </c>
      <c r="EG35" s="107">
        <f t="shared" si="96"/>
        <v>0</v>
      </c>
      <c r="EH35" s="114">
        <f t="shared" si="97"/>
        <v>0</v>
      </c>
      <c r="EI35" s="111">
        <f t="shared" si="98"/>
        <v>30</v>
      </c>
      <c r="EJ35" s="116" t="str">
        <f t="shared" si="99"/>
        <v>rattrapage</v>
      </c>
      <c r="EK35" s="165" t="str">
        <f t="shared" si="100"/>
        <v>Ajourné(e)</v>
      </c>
      <c r="EL35" s="167" t="s">
        <v>240</v>
      </c>
    </row>
    <row r="36" spans="1:142" s="89" customFormat="1" ht="39.950000000000003" customHeight="1">
      <c r="A36" s="103">
        <v>12</v>
      </c>
      <c r="B36" s="104" t="s">
        <v>271</v>
      </c>
      <c r="C36" s="104" t="s">
        <v>272</v>
      </c>
      <c r="D36" s="104" t="s">
        <v>300</v>
      </c>
      <c r="E36" s="193" t="s">
        <v>324</v>
      </c>
      <c r="F36" s="193" t="s">
        <v>117</v>
      </c>
      <c r="G36" s="104" t="s">
        <v>133</v>
      </c>
      <c r="H36" s="105">
        <v>11.33</v>
      </c>
      <c r="I36" s="106"/>
      <c r="J36" s="107">
        <f t="shared" si="0"/>
        <v>11.33</v>
      </c>
      <c r="K36" s="108">
        <f t="shared" si="1"/>
        <v>6</v>
      </c>
      <c r="L36" s="108">
        <f t="shared" si="2"/>
        <v>0</v>
      </c>
      <c r="M36" s="109" t="str">
        <f t="shared" si="3"/>
        <v>E</v>
      </c>
      <c r="N36" s="108" t="str">
        <f t="shared" si="4"/>
        <v>N</v>
      </c>
      <c r="O36" s="107">
        <v>13</v>
      </c>
      <c r="P36" s="108"/>
      <c r="Q36" s="107">
        <f t="shared" si="5"/>
        <v>13</v>
      </c>
      <c r="R36" s="108">
        <f t="shared" si="6"/>
        <v>6</v>
      </c>
      <c r="S36" s="108">
        <f t="shared" si="7"/>
        <v>0</v>
      </c>
      <c r="T36" s="109" t="str">
        <f t="shared" si="8"/>
        <v>D</v>
      </c>
      <c r="U36" s="108" t="str">
        <f t="shared" si="9"/>
        <v>N</v>
      </c>
      <c r="V36" s="107">
        <v>11.12</v>
      </c>
      <c r="W36" s="108"/>
      <c r="X36" s="107">
        <f t="shared" si="10"/>
        <v>11.12</v>
      </c>
      <c r="Y36" s="108">
        <f t="shared" si="11"/>
        <v>6</v>
      </c>
      <c r="Z36" s="108">
        <f t="shared" si="12"/>
        <v>0</v>
      </c>
      <c r="AA36" s="109" t="str">
        <f t="shared" si="13"/>
        <v>E</v>
      </c>
      <c r="AB36" s="108" t="str">
        <f t="shared" si="14"/>
        <v>N</v>
      </c>
      <c r="AC36" s="107">
        <v>14.16</v>
      </c>
      <c r="AD36" s="108"/>
      <c r="AE36" s="107">
        <f t="shared" si="15"/>
        <v>14.16</v>
      </c>
      <c r="AF36" s="108">
        <f t="shared" si="16"/>
        <v>6</v>
      </c>
      <c r="AG36" s="108">
        <f t="shared" si="17"/>
        <v>0</v>
      </c>
      <c r="AH36" s="109" t="str">
        <f t="shared" si="18"/>
        <v>C</v>
      </c>
      <c r="AI36" s="108" t="str">
        <f t="shared" si="19"/>
        <v>N</v>
      </c>
      <c r="AJ36" s="107">
        <v>12</v>
      </c>
      <c r="AK36" s="108"/>
      <c r="AL36" s="107">
        <f t="shared" si="20"/>
        <v>12</v>
      </c>
      <c r="AM36" s="108">
        <f t="shared" si="21"/>
        <v>6</v>
      </c>
      <c r="AN36" s="108">
        <f t="shared" si="22"/>
        <v>0</v>
      </c>
      <c r="AO36" s="109" t="str">
        <f t="shared" si="23"/>
        <v>D</v>
      </c>
      <c r="AP36" s="108" t="str">
        <f t="shared" si="24"/>
        <v>N</v>
      </c>
      <c r="AQ36" s="107">
        <f t="shared" si="25"/>
        <v>11.33</v>
      </c>
      <c r="AR36" s="108">
        <f t="shared" si="26"/>
        <v>6</v>
      </c>
      <c r="AS36" s="110">
        <f t="shared" si="27"/>
        <v>0</v>
      </c>
      <c r="AT36" s="108" t="str">
        <f t="shared" si="28"/>
        <v>N</v>
      </c>
      <c r="AU36" s="107">
        <f t="shared" si="29"/>
        <v>12.247999999999999</v>
      </c>
      <c r="AV36" s="108">
        <f t="shared" si="30"/>
        <v>12</v>
      </c>
      <c r="AW36" s="110">
        <f t="shared" si="31"/>
        <v>0</v>
      </c>
      <c r="AX36" s="108" t="str">
        <f t="shared" si="32"/>
        <v>N</v>
      </c>
      <c r="AY36" s="107">
        <f t="shared" si="33"/>
        <v>14.16</v>
      </c>
      <c r="AZ36" s="108">
        <f t="shared" si="34"/>
        <v>6</v>
      </c>
      <c r="BA36" s="110">
        <f t="shared" si="35"/>
        <v>0</v>
      </c>
      <c r="BB36" s="108" t="str">
        <f t="shared" si="36"/>
        <v>N</v>
      </c>
      <c r="BC36" s="107">
        <f t="shared" si="37"/>
        <v>12</v>
      </c>
      <c r="BD36" s="108">
        <f t="shared" si="38"/>
        <v>6</v>
      </c>
      <c r="BE36" s="110">
        <f t="shared" si="39"/>
        <v>0</v>
      </c>
      <c r="BF36" s="108" t="str">
        <f t="shared" si="40"/>
        <v>N</v>
      </c>
      <c r="BG36" s="107">
        <f t="shared" si="41"/>
        <v>12.322727272727271</v>
      </c>
      <c r="BH36" s="108">
        <f t="shared" si="42"/>
        <v>0</v>
      </c>
      <c r="BI36" s="111">
        <f t="shared" si="43"/>
        <v>30</v>
      </c>
      <c r="BJ36" s="111">
        <f t="shared" si="44"/>
        <v>30</v>
      </c>
      <c r="BK36" s="108" t="str">
        <f t="shared" si="45"/>
        <v>N</v>
      </c>
      <c r="BL36" s="112" t="str">
        <f t="shared" si="46"/>
        <v>semestre validé</v>
      </c>
      <c r="BM36" s="113"/>
      <c r="BN36" s="144">
        <v>12</v>
      </c>
      <c r="BO36" s="104" t="s">
        <v>271</v>
      </c>
      <c r="BP36" s="104" t="s">
        <v>272</v>
      </c>
      <c r="BQ36" s="104" t="s">
        <v>300</v>
      </c>
      <c r="BR36" s="134"/>
      <c r="BS36" s="135"/>
      <c r="BT36" s="136">
        <f t="shared" si="47"/>
        <v>0</v>
      </c>
      <c r="BU36" s="137">
        <f t="shared" si="48"/>
        <v>0</v>
      </c>
      <c r="BV36" s="138">
        <f t="shared" si="49"/>
        <v>0</v>
      </c>
      <c r="BW36" s="139" t="str">
        <f t="shared" si="50"/>
        <v>F</v>
      </c>
      <c r="BX36" s="138" t="str">
        <f t="shared" si="51"/>
        <v>N</v>
      </c>
      <c r="BY36" s="140"/>
      <c r="BZ36" s="137"/>
      <c r="CA36" s="136">
        <f t="shared" si="52"/>
        <v>0</v>
      </c>
      <c r="CB36" s="137">
        <f t="shared" si="53"/>
        <v>0</v>
      </c>
      <c r="CC36" s="138">
        <f t="shared" si="54"/>
        <v>0</v>
      </c>
      <c r="CD36" s="139" t="str">
        <f t="shared" si="55"/>
        <v>F</v>
      </c>
      <c r="CE36" s="138" t="str">
        <f t="shared" si="56"/>
        <v>N</v>
      </c>
      <c r="CF36" s="140"/>
      <c r="CG36" s="137"/>
      <c r="CH36" s="136">
        <f t="shared" si="57"/>
        <v>0</v>
      </c>
      <c r="CI36" s="137">
        <f t="shared" si="58"/>
        <v>0</v>
      </c>
      <c r="CJ36" s="138">
        <f t="shared" si="59"/>
        <v>0</v>
      </c>
      <c r="CK36" s="139" t="str">
        <f t="shared" si="60"/>
        <v>F</v>
      </c>
      <c r="CL36" s="138" t="str">
        <f t="shared" si="61"/>
        <v>N</v>
      </c>
      <c r="CM36" s="140"/>
      <c r="CN36" s="137"/>
      <c r="CO36" s="136">
        <f t="shared" si="62"/>
        <v>0</v>
      </c>
      <c r="CP36" s="137">
        <f t="shared" si="63"/>
        <v>0</v>
      </c>
      <c r="CQ36" s="138">
        <f t="shared" si="64"/>
        <v>0</v>
      </c>
      <c r="CR36" s="139" t="str">
        <f t="shared" si="65"/>
        <v>F</v>
      </c>
      <c r="CS36" s="138" t="str">
        <f t="shared" si="66"/>
        <v>N</v>
      </c>
      <c r="CT36" s="140"/>
      <c r="CU36" s="137"/>
      <c r="CV36" s="136">
        <f t="shared" si="67"/>
        <v>0</v>
      </c>
      <c r="CW36" s="137">
        <f t="shared" si="68"/>
        <v>0</v>
      </c>
      <c r="CX36" s="138">
        <f t="shared" si="69"/>
        <v>0</v>
      </c>
      <c r="CY36" s="139" t="str">
        <f t="shared" si="70"/>
        <v>F</v>
      </c>
      <c r="CZ36" s="138" t="str">
        <f t="shared" si="71"/>
        <v>N</v>
      </c>
      <c r="DA36" s="136">
        <f t="shared" si="72"/>
        <v>0</v>
      </c>
      <c r="DB36" s="138">
        <f t="shared" si="73"/>
        <v>0</v>
      </c>
      <c r="DC36" s="141">
        <f t="shared" si="74"/>
        <v>0</v>
      </c>
      <c r="DD36" s="138" t="str">
        <f t="shared" si="75"/>
        <v>N</v>
      </c>
      <c r="DE36" s="136">
        <f t="shared" si="76"/>
        <v>0</v>
      </c>
      <c r="DF36" s="138">
        <f t="shared" si="77"/>
        <v>0</v>
      </c>
      <c r="DG36" s="141">
        <f t="shared" si="78"/>
        <v>0</v>
      </c>
      <c r="DH36" s="138" t="str">
        <f t="shared" si="79"/>
        <v>N</v>
      </c>
      <c r="DI36" s="136">
        <f t="shared" si="80"/>
        <v>0</v>
      </c>
      <c r="DJ36" s="138">
        <f t="shared" si="81"/>
        <v>0</v>
      </c>
      <c r="DK36" s="141">
        <f t="shared" si="82"/>
        <v>0</v>
      </c>
      <c r="DL36" s="138" t="str">
        <f t="shared" si="83"/>
        <v>N</v>
      </c>
      <c r="DM36" s="136">
        <f t="shared" si="84"/>
        <v>0</v>
      </c>
      <c r="DN36" s="138">
        <f t="shared" si="85"/>
        <v>0</v>
      </c>
      <c r="DO36" s="141">
        <f t="shared" si="86"/>
        <v>0</v>
      </c>
      <c r="DP36" s="138" t="str">
        <f t="shared" si="87"/>
        <v>N</v>
      </c>
      <c r="DQ36" s="136">
        <f t="shared" si="88"/>
        <v>0</v>
      </c>
      <c r="DR36" s="138">
        <f t="shared" si="89"/>
        <v>0</v>
      </c>
      <c r="DS36" s="138">
        <f t="shared" si="90"/>
        <v>0</v>
      </c>
      <c r="DT36" s="142">
        <f t="shared" si="91"/>
        <v>0</v>
      </c>
      <c r="DU36" s="142" t="str">
        <f t="shared" si="92"/>
        <v>N</v>
      </c>
      <c r="DV36" s="143" t="str">
        <f t="shared" si="93"/>
        <v>semestre non validé</v>
      </c>
      <c r="EA36" s="115">
        <v>12</v>
      </c>
      <c r="EB36" s="104" t="s">
        <v>271</v>
      </c>
      <c r="EC36" s="104" t="s">
        <v>272</v>
      </c>
      <c r="ED36" s="104" t="s">
        <v>300</v>
      </c>
      <c r="EE36" s="107">
        <f t="shared" si="94"/>
        <v>12.322727272727271</v>
      </c>
      <c r="EF36" s="111">
        <f t="shared" si="95"/>
        <v>30</v>
      </c>
      <c r="EG36" s="107">
        <f t="shared" si="96"/>
        <v>0</v>
      </c>
      <c r="EH36" s="114">
        <f t="shared" si="97"/>
        <v>0</v>
      </c>
      <c r="EI36" s="111">
        <f t="shared" si="98"/>
        <v>30</v>
      </c>
      <c r="EJ36" s="116" t="str">
        <f t="shared" si="99"/>
        <v>rattrapage</v>
      </c>
      <c r="EK36" s="165" t="str">
        <f t="shared" si="100"/>
        <v>Ajourné(e)</v>
      </c>
      <c r="EL36" s="167" t="s">
        <v>240</v>
      </c>
    </row>
    <row r="37" spans="1:142" s="89" customFormat="1" ht="39.950000000000003" customHeight="1">
      <c r="A37" s="103">
        <v>13</v>
      </c>
      <c r="B37" s="104" t="s">
        <v>273</v>
      </c>
      <c r="C37" s="104" t="s">
        <v>274</v>
      </c>
      <c r="D37" s="104" t="s">
        <v>301</v>
      </c>
      <c r="E37" s="193" t="s">
        <v>325</v>
      </c>
      <c r="F37" s="193" t="s">
        <v>326</v>
      </c>
      <c r="G37" s="104" t="s">
        <v>133</v>
      </c>
      <c r="H37" s="105">
        <v>4.66</v>
      </c>
      <c r="I37" s="106"/>
      <c r="J37" s="107">
        <f t="shared" si="0"/>
        <v>4.66</v>
      </c>
      <c r="K37" s="108">
        <f t="shared" si="1"/>
        <v>0</v>
      </c>
      <c r="L37" s="108">
        <f t="shared" si="2"/>
        <v>0</v>
      </c>
      <c r="M37" s="109" t="str">
        <f t="shared" si="3"/>
        <v>F</v>
      </c>
      <c r="N37" s="108" t="str">
        <f t="shared" si="4"/>
        <v>N</v>
      </c>
      <c r="O37" s="107">
        <v>11.5</v>
      </c>
      <c r="P37" s="108"/>
      <c r="Q37" s="107">
        <f t="shared" si="5"/>
        <v>11.5</v>
      </c>
      <c r="R37" s="108">
        <f t="shared" si="6"/>
        <v>6</v>
      </c>
      <c r="S37" s="108">
        <f t="shared" si="7"/>
        <v>0</v>
      </c>
      <c r="T37" s="109" t="str">
        <f t="shared" si="8"/>
        <v>E</v>
      </c>
      <c r="U37" s="108" t="str">
        <f t="shared" si="9"/>
        <v>N</v>
      </c>
      <c r="V37" s="107">
        <v>7.77</v>
      </c>
      <c r="W37" s="108"/>
      <c r="X37" s="107">
        <f t="shared" si="10"/>
        <v>7.77</v>
      </c>
      <c r="Y37" s="108">
        <f t="shared" si="11"/>
        <v>0</v>
      </c>
      <c r="Z37" s="108">
        <f t="shared" si="12"/>
        <v>0</v>
      </c>
      <c r="AA37" s="109" t="str">
        <f t="shared" si="13"/>
        <v>F</v>
      </c>
      <c r="AB37" s="108" t="str">
        <f t="shared" si="14"/>
        <v>N</v>
      </c>
      <c r="AC37" s="107">
        <v>6.33</v>
      </c>
      <c r="AD37" s="108"/>
      <c r="AE37" s="107">
        <f t="shared" si="15"/>
        <v>6.33</v>
      </c>
      <c r="AF37" s="108">
        <f t="shared" si="16"/>
        <v>0</v>
      </c>
      <c r="AG37" s="108">
        <f t="shared" si="17"/>
        <v>0</v>
      </c>
      <c r="AH37" s="109" t="str">
        <f t="shared" si="18"/>
        <v>F</v>
      </c>
      <c r="AI37" s="108" t="str">
        <f t="shared" si="19"/>
        <v>N</v>
      </c>
      <c r="AJ37" s="107">
        <v>10</v>
      </c>
      <c r="AK37" s="108"/>
      <c r="AL37" s="107">
        <f t="shared" si="20"/>
        <v>10</v>
      </c>
      <c r="AM37" s="108">
        <f t="shared" si="21"/>
        <v>6</v>
      </c>
      <c r="AN37" s="108">
        <f t="shared" si="22"/>
        <v>0</v>
      </c>
      <c r="AO37" s="109" t="str">
        <f t="shared" si="23"/>
        <v>E</v>
      </c>
      <c r="AP37" s="108" t="str">
        <f t="shared" si="24"/>
        <v>N</v>
      </c>
      <c r="AQ37" s="107">
        <f t="shared" si="25"/>
        <v>4.66</v>
      </c>
      <c r="AR37" s="108">
        <f t="shared" si="26"/>
        <v>0</v>
      </c>
      <c r="AS37" s="110">
        <f t="shared" si="27"/>
        <v>0</v>
      </c>
      <c r="AT37" s="108" t="str">
        <f t="shared" si="28"/>
        <v>N</v>
      </c>
      <c r="AU37" s="107">
        <f t="shared" si="29"/>
        <v>10.007999999999999</v>
      </c>
      <c r="AV37" s="108">
        <f t="shared" si="30"/>
        <v>12</v>
      </c>
      <c r="AW37" s="110">
        <f t="shared" si="31"/>
        <v>0</v>
      </c>
      <c r="AX37" s="108" t="str">
        <f t="shared" si="32"/>
        <v>N</v>
      </c>
      <c r="AY37" s="107">
        <f t="shared" si="33"/>
        <v>6.33</v>
      </c>
      <c r="AZ37" s="108">
        <f t="shared" si="34"/>
        <v>0</v>
      </c>
      <c r="BA37" s="110">
        <f t="shared" si="35"/>
        <v>0</v>
      </c>
      <c r="BB37" s="108" t="str">
        <f t="shared" si="36"/>
        <v>N</v>
      </c>
      <c r="BC37" s="107">
        <f t="shared" si="37"/>
        <v>10</v>
      </c>
      <c r="BD37" s="108">
        <f t="shared" si="38"/>
        <v>6</v>
      </c>
      <c r="BE37" s="110">
        <f t="shared" si="39"/>
        <v>0</v>
      </c>
      <c r="BF37" s="108" t="str">
        <f t="shared" si="40"/>
        <v>N</v>
      </c>
      <c r="BG37" s="107">
        <f t="shared" si="41"/>
        <v>7.879999999999999</v>
      </c>
      <c r="BH37" s="108">
        <f t="shared" si="42"/>
        <v>0</v>
      </c>
      <c r="BI37" s="111">
        <f t="shared" si="43"/>
        <v>18</v>
      </c>
      <c r="BJ37" s="111">
        <f t="shared" si="44"/>
        <v>18</v>
      </c>
      <c r="BK37" s="108" t="str">
        <f t="shared" si="45"/>
        <v>N</v>
      </c>
      <c r="BL37" s="112" t="str">
        <f t="shared" si="46"/>
        <v>semestre non validé</v>
      </c>
      <c r="BM37" s="113"/>
      <c r="BN37" s="144">
        <v>13</v>
      </c>
      <c r="BO37" s="104" t="s">
        <v>273</v>
      </c>
      <c r="BP37" s="104" t="s">
        <v>274</v>
      </c>
      <c r="BQ37" s="104" t="s">
        <v>301</v>
      </c>
      <c r="BR37" s="134"/>
      <c r="BS37" s="135"/>
      <c r="BT37" s="136">
        <f t="shared" si="47"/>
        <v>0</v>
      </c>
      <c r="BU37" s="137">
        <f t="shared" si="48"/>
        <v>0</v>
      </c>
      <c r="BV37" s="138">
        <f t="shared" si="49"/>
        <v>0</v>
      </c>
      <c r="BW37" s="139" t="str">
        <f t="shared" si="50"/>
        <v>F</v>
      </c>
      <c r="BX37" s="138" t="str">
        <f t="shared" si="51"/>
        <v>N</v>
      </c>
      <c r="BY37" s="140"/>
      <c r="BZ37" s="137"/>
      <c r="CA37" s="136">
        <f t="shared" si="52"/>
        <v>0</v>
      </c>
      <c r="CB37" s="137">
        <f t="shared" si="53"/>
        <v>0</v>
      </c>
      <c r="CC37" s="138">
        <f t="shared" si="54"/>
        <v>0</v>
      </c>
      <c r="CD37" s="139" t="str">
        <f t="shared" si="55"/>
        <v>F</v>
      </c>
      <c r="CE37" s="138" t="str">
        <f t="shared" si="56"/>
        <v>N</v>
      </c>
      <c r="CF37" s="140"/>
      <c r="CG37" s="137"/>
      <c r="CH37" s="136">
        <f t="shared" si="57"/>
        <v>0</v>
      </c>
      <c r="CI37" s="137">
        <f t="shared" si="58"/>
        <v>0</v>
      </c>
      <c r="CJ37" s="138">
        <f t="shared" si="59"/>
        <v>0</v>
      </c>
      <c r="CK37" s="139" t="str">
        <f t="shared" si="60"/>
        <v>F</v>
      </c>
      <c r="CL37" s="138" t="str">
        <f t="shared" si="61"/>
        <v>N</v>
      </c>
      <c r="CM37" s="140"/>
      <c r="CN37" s="137"/>
      <c r="CO37" s="136">
        <f t="shared" si="62"/>
        <v>0</v>
      </c>
      <c r="CP37" s="137">
        <f t="shared" si="63"/>
        <v>0</v>
      </c>
      <c r="CQ37" s="138">
        <f t="shared" si="64"/>
        <v>0</v>
      </c>
      <c r="CR37" s="139" t="str">
        <f t="shared" si="65"/>
        <v>F</v>
      </c>
      <c r="CS37" s="138" t="str">
        <f t="shared" si="66"/>
        <v>N</v>
      </c>
      <c r="CT37" s="140"/>
      <c r="CU37" s="137"/>
      <c r="CV37" s="136">
        <f t="shared" si="67"/>
        <v>0</v>
      </c>
      <c r="CW37" s="137">
        <f t="shared" si="68"/>
        <v>0</v>
      </c>
      <c r="CX37" s="138">
        <f t="shared" si="69"/>
        <v>0</v>
      </c>
      <c r="CY37" s="139" t="str">
        <f t="shared" si="70"/>
        <v>F</v>
      </c>
      <c r="CZ37" s="138" t="str">
        <f t="shared" si="71"/>
        <v>N</v>
      </c>
      <c r="DA37" s="136">
        <f t="shared" si="72"/>
        <v>0</v>
      </c>
      <c r="DB37" s="138">
        <f t="shared" si="73"/>
        <v>0</v>
      </c>
      <c r="DC37" s="141">
        <f t="shared" si="74"/>
        <v>0</v>
      </c>
      <c r="DD37" s="138" t="str">
        <f t="shared" si="75"/>
        <v>N</v>
      </c>
      <c r="DE37" s="136">
        <f t="shared" si="76"/>
        <v>0</v>
      </c>
      <c r="DF37" s="138">
        <f t="shared" si="77"/>
        <v>0</v>
      </c>
      <c r="DG37" s="141">
        <f t="shared" si="78"/>
        <v>0</v>
      </c>
      <c r="DH37" s="138" t="str">
        <f t="shared" si="79"/>
        <v>N</v>
      </c>
      <c r="DI37" s="136">
        <f t="shared" si="80"/>
        <v>0</v>
      </c>
      <c r="DJ37" s="138">
        <f t="shared" si="81"/>
        <v>0</v>
      </c>
      <c r="DK37" s="141">
        <f t="shared" si="82"/>
        <v>0</v>
      </c>
      <c r="DL37" s="138" t="str">
        <f t="shared" si="83"/>
        <v>N</v>
      </c>
      <c r="DM37" s="136">
        <f t="shared" si="84"/>
        <v>0</v>
      </c>
      <c r="DN37" s="138">
        <f t="shared" si="85"/>
        <v>0</v>
      </c>
      <c r="DO37" s="141">
        <f t="shared" si="86"/>
        <v>0</v>
      </c>
      <c r="DP37" s="138" t="str">
        <f t="shared" si="87"/>
        <v>N</v>
      </c>
      <c r="DQ37" s="136">
        <f t="shared" si="88"/>
        <v>0</v>
      </c>
      <c r="DR37" s="138">
        <f t="shared" si="89"/>
        <v>0</v>
      </c>
      <c r="DS37" s="138">
        <f t="shared" si="90"/>
        <v>0</v>
      </c>
      <c r="DT37" s="142">
        <f t="shared" si="91"/>
        <v>0</v>
      </c>
      <c r="DU37" s="142" t="str">
        <f t="shared" si="92"/>
        <v>N</v>
      </c>
      <c r="DV37" s="143" t="str">
        <f t="shared" si="93"/>
        <v>semestre non validé</v>
      </c>
      <c r="EA37" s="115">
        <v>13</v>
      </c>
      <c r="EB37" s="104" t="s">
        <v>273</v>
      </c>
      <c r="EC37" s="104" t="s">
        <v>274</v>
      </c>
      <c r="ED37" s="104" t="s">
        <v>301</v>
      </c>
      <c r="EE37" s="107">
        <f t="shared" si="94"/>
        <v>7.879999999999999</v>
      </c>
      <c r="EF37" s="111">
        <f t="shared" si="95"/>
        <v>18</v>
      </c>
      <c r="EG37" s="107">
        <f t="shared" si="96"/>
        <v>0</v>
      </c>
      <c r="EH37" s="114">
        <f t="shared" si="97"/>
        <v>0</v>
      </c>
      <c r="EI37" s="111">
        <f t="shared" si="98"/>
        <v>18</v>
      </c>
      <c r="EJ37" s="116" t="str">
        <f t="shared" si="99"/>
        <v>rattrapage</v>
      </c>
      <c r="EK37" s="165" t="str">
        <f t="shared" si="100"/>
        <v>Ajourné(e)</v>
      </c>
      <c r="EL37" s="167" t="s">
        <v>240</v>
      </c>
    </row>
    <row r="38" spans="1:142" s="89" customFormat="1" ht="39.950000000000003" customHeight="1">
      <c r="A38" s="103">
        <v>14</v>
      </c>
      <c r="B38" s="104" t="s">
        <v>275</v>
      </c>
      <c r="C38" s="104" t="s">
        <v>276</v>
      </c>
      <c r="D38" s="104" t="s">
        <v>302</v>
      </c>
      <c r="E38" s="193" t="s">
        <v>327</v>
      </c>
      <c r="F38" s="193" t="s">
        <v>115</v>
      </c>
      <c r="G38" s="104" t="s">
        <v>133</v>
      </c>
      <c r="H38" s="105">
        <v>14</v>
      </c>
      <c r="I38" s="106"/>
      <c r="J38" s="107">
        <f t="shared" si="0"/>
        <v>14</v>
      </c>
      <c r="K38" s="108">
        <f t="shared" si="1"/>
        <v>6</v>
      </c>
      <c r="L38" s="108">
        <f t="shared" si="2"/>
        <v>0</v>
      </c>
      <c r="M38" s="109" t="str">
        <f t="shared" si="3"/>
        <v>C</v>
      </c>
      <c r="N38" s="108" t="str">
        <f t="shared" si="4"/>
        <v>N</v>
      </c>
      <c r="O38" s="107">
        <v>12</v>
      </c>
      <c r="P38" s="108"/>
      <c r="Q38" s="107">
        <f t="shared" si="5"/>
        <v>12</v>
      </c>
      <c r="R38" s="108">
        <f t="shared" si="6"/>
        <v>6</v>
      </c>
      <c r="S38" s="108">
        <f t="shared" si="7"/>
        <v>0</v>
      </c>
      <c r="T38" s="109" t="str">
        <f t="shared" si="8"/>
        <v>D</v>
      </c>
      <c r="U38" s="108" t="str">
        <f t="shared" si="9"/>
        <v>N</v>
      </c>
      <c r="V38" s="107">
        <v>18.829999999999998</v>
      </c>
      <c r="W38" s="108"/>
      <c r="X38" s="107">
        <f t="shared" si="10"/>
        <v>18.829999999999998</v>
      </c>
      <c r="Y38" s="108">
        <f t="shared" si="11"/>
        <v>6</v>
      </c>
      <c r="Z38" s="108">
        <f t="shared" si="12"/>
        <v>0</v>
      </c>
      <c r="AA38" s="109" t="str">
        <f t="shared" si="13"/>
        <v>A</v>
      </c>
      <c r="AB38" s="108" t="str">
        <f t="shared" si="14"/>
        <v>N</v>
      </c>
      <c r="AC38" s="107">
        <v>15.5</v>
      </c>
      <c r="AD38" s="108"/>
      <c r="AE38" s="107">
        <f t="shared" si="15"/>
        <v>15.5</v>
      </c>
      <c r="AF38" s="108">
        <f t="shared" si="16"/>
        <v>6</v>
      </c>
      <c r="AG38" s="108">
        <f t="shared" si="17"/>
        <v>0</v>
      </c>
      <c r="AH38" s="109" t="str">
        <f t="shared" si="18"/>
        <v>C</v>
      </c>
      <c r="AI38" s="108" t="str">
        <f t="shared" si="19"/>
        <v>N</v>
      </c>
      <c r="AJ38" s="107">
        <v>18</v>
      </c>
      <c r="AK38" s="108"/>
      <c r="AL38" s="107">
        <f t="shared" si="20"/>
        <v>18</v>
      </c>
      <c r="AM38" s="108">
        <f t="shared" si="21"/>
        <v>6</v>
      </c>
      <c r="AN38" s="108">
        <f t="shared" si="22"/>
        <v>0</v>
      </c>
      <c r="AO38" s="109" t="str">
        <f t="shared" si="23"/>
        <v>A</v>
      </c>
      <c r="AP38" s="108" t="str">
        <f t="shared" si="24"/>
        <v>N</v>
      </c>
      <c r="AQ38" s="107">
        <f t="shared" si="25"/>
        <v>14</v>
      </c>
      <c r="AR38" s="108">
        <f t="shared" si="26"/>
        <v>6</v>
      </c>
      <c r="AS38" s="110">
        <f t="shared" si="27"/>
        <v>0</v>
      </c>
      <c r="AT38" s="108" t="str">
        <f t="shared" si="28"/>
        <v>N</v>
      </c>
      <c r="AU38" s="107">
        <f t="shared" si="29"/>
        <v>14.731999999999999</v>
      </c>
      <c r="AV38" s="108">
        <f t="shared" si="30"/>
        <v>12</v>
      </c>
      <c r="AW38" s="110">
        <f t="shared" si="31"/>
        <v>0</v>
      </c>
      <c r="AX38" s="108" t="str">
        <f t="shared" si="32"/>
        <v>N</v>
      </c>
      <c r="AY38" s="107">
        <f t="shared" si="33"/>
        <v>15.5</v>
      </c>
      <c r="AZ38" s="108">
        <f t="shared" si="34"/>
        <v>6</v>
      </c>
      <c r="BA38" s="110">
        <f t="shared" si="35"/>
        <v>0</v>
      </c>
      <c r="BB38" s="108" t="str">
        <f t="shared" si="36"/>
        <v>N</v>
      </c>
      <c r="BC38" s="107">
        <f t="shared" si="37"/>
        <v>18</v>
      </c>
      <c r="BD38" s="108">
        <f t="shared" si="38"/>
        <v>6</v>
      </c>
      <c r="BE38" s="110">
        <f t="shared" si="39"/>
        <v>0</v>
      </c>
      <c r="BF38" s="108" t="str">
        <f t="shared" si="40"/>
        <v>N</v>
      </c>
      <c r="BG38" s="107">
        <f t="shared" si="41"/>
        <v>14.969090909090909</v>
      </c>
      <c r="BH38" s="108">
        <f t="shared" si="42"/>
        <v>0</v>
      </c>
      <c r="BI38" s="111">
        <f t="shared" si="43"/>
        <v>30</v>
      </c>
      <c r="BJ38" s="111">
        <f t="shared" si="44"/>
        <v>30</v>
      </c>
      <c r="BK38" s="108" t="str">
        <f t="shared" si="45"/>
        <v>N</v>
      </c>
      <c r="BL38" s="112" t="str">
        <f t="shared" si="46"/>
        <v>semestre validé</v>
      </c>
      <c r="BM38" s="113"/>
      <c r="BN38" s="144">
        <v>14</v>
      </c>
      <c r="BO38" s="104" t="s">
        <v>275</v>
      </c>
      <c r="BP38" s="104" t="s">
        <v>276</v>
      </c>
      <c r="BQ38" s="104" t="s">
        <v>302</v>
      </c>
      <c r="BR38" s="134"/>
      <c r="BS38" s="135"/>
      <c r="BT38" s="136">
        <f t="shared" si="47"/>
        <v>0</v>
      </c>
      <c r="BU38" s="137">
        <f t="shared" si="48"/>
        <v>0</v>
      </c>
      <c r="BV38" s="138">
        <f t="shared" si="49"/>
        <v>0</v>
      </c>
      <c r="BW38" s="139" t="str">
        <f t="shared" si="50"/>
        <v>F</v>
      </c>
      <c r="BX38" s="138" t="str">
        <f t="shared" si="51"/>
        <v>N</v>
      </c>
      <c r="BY38" s="140"/>
      <c r="BZ38" s="137"/>
      <c r="CA38" s="136">
        <f t="shared" si="52"/>
        <v>0</v>
      </c>
      <c r="CB38" s="137">
        <f t="shared" si="53"/>
        <v>0</v>
      </c>
      <c r="CC38" s="138">
        <f t="shared" si="54"/>
        <v>0</v>
      </c>
      <c r="CD38" s="139" t="str">
        <f t="shared" si="55"/>
        <v>F</v>
      </c>
      <c r="CE38" s="138" t="str">
        <f t="shared" si="56"/>
        <v>N</v>
      </c>
      <c r="CF38" s="140"/>
      <c r="CG38" s="137"/>
      <c r="CH38" s="136">
        <f t="shared" si="57"/>
        <v>0</v>
      </c>
      <c r="CI38" s="137">
        <f t="shared" si="58"/>
        <v>0</v>
      </c>
      <c r="CJ38" s="138">
        <f t="shared" si="59"/>
        <v>0</v>
      </c>
      <c r="CK38" s="139" t="str">
        <f t="shared" si="60"/>
        <v>F</v>
      </c>
      <c r="CL38" s="138" t="str">
        <f t="shared" si="61"/>
        <v>N</v>
      </c>
      <c r="CM38" s="140"/>
      <c r="CN38" s="137"/>
      <c r="CO38" s="136">
        <f t="shared" si="62"/>
        <v>0</v>
      </c>
      <c r="CP38" s="137">
        <f t="shared" si="63"/>
        <v>0</v>
      </c>
      <c r="CQ38" s="138">
        <f t="shared" si="64"/>
        <v>0</v>
      </c>
      <c r="CR38" s="139" t="str">
        <f t="shared" si="65"/>
        <v>F</v>
      </c>
      <c r="CS38" s="138" t="str">
        <f t="shared" si="66"/>
        <v>N</v>
      </c>
      <c r="CT38" s="140"/>
      <c r="CU38" s="137"/>
      <c r="CV38" s="136">
        <f t="shared" si="67"/>
        <v>0</v>
      </c>
      <c r="CW38" s="137">
        <f t="shared" si="68"/>
        <v>0</v>
      </c>
      <c r="CX38" s="138">
        <f t="shared" si="69"/>
        <v>0</v>
      </c>
      <c r="CY38" s="139" t="str">
        <f t="shared" si="70"/>
        <v>F</v>
      </c>
      <c r="CZ38" s="138" t="str">
        <f t="shared" si="71"/>
        <v>N</v>
      </c>
      <c r="DA38" s="136">
        <f t="shared" si="72"/>
        <v>0</v>
      </c>
      <c r="DB38" s="138">
        <f t="shared" si="73"/>
        <v>0</v>
      </c>
      <c r="DC38" s="141">
        <f t="shared" si="74"/>
        <v>0</v>
      </c>
      <c r="DD38" s="138" t="str">
        <f t="shared" si="75"/>
        <v>N</v>
      </c>
      <c r="DE38" s="136">
        <f t="shared" si="76"/>
        <v>0</v>
      </c>
      <c r="DF38" s="138">
        <f t="shared" si="77"/>
        <v>0</v>
      </c>
      <c r="DG38" s="141">
        <f t="shared" si="78"/>
        <v>0</v>
      </c>
      <c r="DH38" s="138" t="str">
        <f t="shared" si="79"/>
        <v>N</v>
      </c>
      <c r="DI38" s="136">
        <f t="shared" si="80"/>
        <v>0</v>
      </c>
      <c r="DJ38" s="138">
        <f t="shared" si="81"/>
        <v>0</v>
      </c>
      <c r="DK38" s="141">
        <f t="shared" si="82"/>
        <v>0</v>
      </c>
      <c r="DL38" s="138" t="str">
        <f t="shared" si="83"/>
        <v>N</v>
      </c>
      <c r="DM38" s="136">
        <f t="shared" si="84"/>
        <v>0</v>
      </c>
      <c r="DN38" s="138">
        <f t="shared" si="85"/>
        <v>0</v>
      </c>
      <c r="DO38" s="141">
        <f t="shared" si="86"/>
        <v>0</v>
      </c>
      <c r="DP38" s="138" t="str">
        <f t="shared" si="87"/>
        <v>N</v>
      </c>
      <c r="DQ38" s="136">
        <f t="shared" si="88"/>
        <v>0</v>
      </c>
      <c r="DR38" s="138">
        <f t="shared" si="89"/>
        <v>0</v>
      </c>
      <c r="DS38" s="138">
        <f t="shared" si="90"/>
        <v>0</v>
      </c>
      <c r="DT38" s="142">
        <f t="shared" si="91"/>
        <v>0</v>
      </c>
      <c r="DU38" s="142" t="str">
        <f t="shared" si="92"/>
        <v>N</v>
      </c>
      <c r="DV38" s="143" t="str">
        <f t="shared" si="93"/>
        <v>semestre non validé</v>
      </c>
      <c r="EA38" s="115">
        <v>14</v>
      </c>
      <c r="EB38" s="104" t="s">
        <v>275</v>
      </c>
      <c r="EC38" s="104" t="s">
        <v>276</v>
      </c>
      <c r="ED38" s="104" t="s">
        <v>302</v>
      </c>
      <c r="EE38" s="107">
        <f t="shared" si="94"/>
        <v>14.969090909090909</v>
      </c>
      <c r="EF38" s="111">
        <f t="shared" si="95"/>
        <v>30</v>
      </c>
      <c r="EG38" s="107">
        <f t="shared" si="96"/>
        <v>0</v>
      </c>
      <c r="EH38" s="114">
        <f t="shared" si="97"/>
        <v>0</v>
      </c>
      <c r="EI38" s="111">
        <f t="shared" si="98"/>
        <v>30</v>
      </c>
      <c r="EJ38" s="116" t="str">
        <f t="shared" si="99"/>
        <v>rattrapage</v>
      </c>
      <c r="EK38" s="165" t="str">
        <f t="shared" si="100"/>
        <v>Ajourné(e)</v>
      </c>
      <c r="EL38" s="167" t="s">
        <v>240</v>
      </c>
    </row>
    <row r="39" spans="1:142" s="89" customFormat="1" ht="39.950000000000003" customHeight="1">
      <c r="A39" s="103">
        <v>15</v>
      </c>
      <c r="B39" s="104" t="s">
        <v>277</v>
      </c>
      <c r="C39" s="104" t="s">
        <v>278</v>
      </c>
      <c r="D39" s="104" t="s">
        <v>303</v>
      </c>
      <c r="E39" s="193" t="s">
        <v>328</v>
      </c>
      <c r="F39" s="193" t="s">
        <v>147</v>
      </c>
      <c r="G39" s="104" t="s">
        <v>133</v>
      </c>
      <c r="H39" s="105">
        <v>8</v>
      </c>
      <c r="I39" s="106"/>
      <c r="J39" s="107">
        <f t="shared" si="0"/>
        <v>8</v>
      </c>
      <c r="K39" s="108">
        <f t="shared" si="1"/>
        <v>0</v>
      </c>
      <c r="L39" s="108">
        <f t="shared" si="2"/>
        <v>0</v>
      </c>
      <c r="M39" s="109" t="str">
        <f t="shared" si="3"/>
        <v>F</v>
      </c>
      <c r="N39" s="108" t="str">
        <f t="shared" si="4"/>
        <v>N</v>
      </c>
      <c r="O39" s="107"/>
      <c r="P39" s="108"/>
      <c r="Q39" s="107">
        <f t="shared" si="5"/>
        <v>0</v>
      </c>
      <c r="R39" s="108">
        <f t="shared" si="6"/>
        <v>0</v>
      </c>
      <c r="S39" s="108">
        <f t="shared" si="7"/>
        <v>0</v>
      </c>
      <c r="T39" s="109" t="str">
        <f t="shared" si="8"/>
        <v>F</v>
      </c>
      <c r="U39" s="108" t="str">
        <f t="shared" si="9"/>
        <v>N</v>
      </c>
      <c r="V39" s="107">
        <v>3.59</v>
      </c>
      <c r="W39" s="108"/>
      <c r="X39" s="107">
        <f t="shared" si="10"/>
        <v>3.59</v>
      </c>
      <c r="Y39" s="108">
        <f t="shared" si="11"/>
        <v>0</v>
      </c>
      <c r="Z39" s="108">
        <f t="shared" si="12"/>
        <v>0</v>
      </c>
      <c r="AA39" s="109" t="str">
        <f t="shared" si="13"/>
        <v>F</v>
      </c>
      <c r="AB39" s="108" t="str">
        <f t="shared" si="14"/>
        <v>N</v>
      </c>
      <c r="AC39" s="107"/>
      <c r="AD39" s="108"/>
      <c r="AE39" s="107">
        <f t="shared" si="15"/>
        <v>0</v>
      </c>
      <c r="AF39" s="108">
        <f t="shared" si="16"/>
        <v>0</v>
      </c>
      <c r="AG39" s="108">
        <f t="shared" si="17"/>
        <v>0</v>
      </c>
      <c r="AH39" s="109" t="str">
        <f t="shared" si="18"/>
        <v>F</v>
      </c>
      <c r="AI39" s="108" t="str">
        <f t="shared" si="19"/>
        <v>N</v>
      </c>
      <c r="AJ39" s="107">
        <v>6</v>
      </c>
      <c r="AK39" s="108"/>
      <c r="AL39" s="107">
        <f t="shared" si="20"/>
        <v>6</v>
      </c>
      <c r="AM39" s="108">
        <f t="shared" si="21"/>
        <v>0</v>
      </c>
      <c r="AN39" s="108">
        <f t="shared" si="22"/>
        <v>0</v>
      </c>
      <c r="AO39" s="109" t="str">
        <f t="shared" si="23"/>
        <v>F</v>
      </c>
      <c r="AP39" s="108" t="str">
        <f t="shared" si="24"/>
        <v>N</v>
      </c>
      <c r="AQ39" s="107">
        <f t="shared" si="25"/>
        <v>8</v>
      </c>
      <c r="AR39" s="108">
        <f t="shared" si="26"/>
        <v>0</v>
      </c>
      <c r="AS39" s="110">
        <f t="shared" si="27"/>
        <v>0</v>
      </c>
      <c r="AT39" s="108" t="str">
        <f t="shared" si="28"/>
        <v>N</v>
      </c>
      <c r="AU39" s="107">
        <f t="shared" si="29"/>
        <v>1.4359999999999999</v>
      </c>
      <c r="AV39" s="108">
        <f t="shared" si="30"/>
        <v>0</v>
      </c>
      <c r="AW39" s="110">
        <f t="shared" si="31"/>
        <v>0</v>
      </c>
      <c r="AX39" s="108" t="str">
        <f t="shared" si="32"/>
        <v>N</v>
      </c>
      <c r="AY39" s="107">
        <f t="shared" si="33"/>
        <v>0</v>
      </c>
      <c r="AZ39" s="108">
        <f t="shared" si="34"/>
        <v>0</v>
      </c>
      <c r="BA39" s="110">
        <f t="shared" si="35"/>
        <v>0</v>
      </c>
      <c r="BB39" s="108" t="str">
        <f t="shared" si="36"/>
        <v>N</v>
      </c>
      <c r="BC39" s="107">
        <f t="shared" si="37"/>
        <v>6</v>
      </c>
      <c r="BD39" s="108">
        <f t="shared" si="38"/>
        <v>0</v>
      </c>
      <c r="BE39" s="110">
        <f t="shared" si="39"/>
        <v>0</v>
      </c>
      <c r="BF39" s="108" t="str">
        <f t="shared" si="40"/>
        <v>N</v>
      </c>
      <c r="BG39" s="107">
        <f t="shared" si="41"/>
        <v>3.38</v>
      </c>
      <c r="BH39" s="108">
        <f t="shared" si="42"/>
        <v>0</v>
      </c>
      <c r="BI39" s="111">
        <f t="shared" si="43"/>
        <v>0</v>
      </c>
      <c r="BJ39" s="111">
        <f t="shared" si="44"/>
        <v>0</v>
      </c>
      <c r="BK39" s="108" t="str">
        <f t="shared" si="45"/>
        <v>N</v>
      </c>
      <c r="BL39" s="112" t="str">
        <f t="shared" si="46"/>
        <v>semestre non validé</v>
      </c>
      <c r="BM39" s="113"/>
      <c r="BN39" s="144">
        <v>16</v>
      </c>
      <c r="BO39" s="104" t="s">
        <v>277</v>
      </c>
      <c r="BP39" s="104" t="s">
        <v>278</v>
      </c>
      <c r="BQ39" s="104" t="s">
        <v>303</v>
      </c>
      <c r="BR39" s="134"/>
      <c r="BS39" s="135"/>
      <c r="BT39" s="136">
        <f t="shared" si="47"/>
        <v>0</v>
      </c>
      <c r="BU39" s="137">
        <f t="shared" si="48"/>
        <v>0</v>
      </c>
      <c r="BV39" s="138">
        <f t="shared" si="49"/>
        <v>0</v>
      </c>
      <c r="BW39" s="139" t="str">
        <f t="shared" si="50"/>
        <v>F</v>
      </c>
      <c r="BX39" s="138" t="str">
        <f t="shared" si="51"/>
        <v>N</v>
      </c>
      <c r="BY39" s="140"/>
      <c r="BZ39" s="137"/>
      <c r="CA39" s="136">
        <f t="shared" si="52"/>
        <v>0</v>
      </c>
      <c r="CB39" s="137">
        <f t="shared" si="53"/>
        <v>0</v>
      </c>
      <c r="CC39" s="138">
        <f t="shared" si="54"/>
        <v>0</v>
      </c>
      <c r="CD39" s="139" t="str">
        <f t="shared" si="55"/>
        <v>F</v>
      </c>
      <c r="CE39" s="138" t="str">
        <f t="shared" si="56"/>
        <v>N</v>
      </c>
      <c r="CF39" s="140"/>
      <c r="CG39" s="137"/>
      <c r="CH39" s="136">
        <f t="shared" si="57"/>
        <v>0</v>
      </c>
      <c r="CI39" s="137">
        <f t="shared" si="58"/>
        <v>0</v>
      </c>
      <c r="CJ39" s="138">
        <f t="shared" si="59"/>
        <v>0</v>
      </c>
      <c r="CK39" s="139" t="str">
        <f t="shared" si="60"/>
        <v>F</v>
      </c>
      <c r="CL39" s="138" t="str">
        <f t="shared" si="61"/>
        <v>N</v>
      </c>
      <c r="CM39" s="140"/>
      <c r="CN39" s="137"/>
      <c r="CO39" s="136">
        <f t="shared" si="62"/>
        <v>0</v>
      </c>
      <c r="CP39" s="137">
        <f t="shared" si="63"/>
        <v>0</v>
      </c>
      <c r="CQ39" s="138">
        <f t="shared" si="64"/>
        <v>0</v>
      </c>
      <c r="CR39" s="139" t="str">
        <f t="shared" si="65"/>
        <v>F</v>
      </c>
      <c r="CS39" s="138" t="str">
        <f t="shared" si="66"/>
        <v>N</v>
      </c>
      <c r="CT39" s="140"/>
      <c r="CU39" s="137"/>
      <c r="CV39" s="136">
        <f t="shared" si="67"/>
        <v>0</v>
      </c>
      <c r="CW39" s="137">
        <f t="shared" si="68"/>
        <v>0</v>
      </c>
      <c r="CX39" s="138">
        <f t="shared" si="69"/>
        <v>0</v>
      </c>
      <c r="CY39" s="139" t="str">
        <f t="shared" si="70"/>
        <v>F</v>
      </c>
      <c r="CZ39" s="138" t="str">
        <f t="shared" si="71"/>
        <v>N</v>
      </c>
      <c r="DA39" s="136">
        <f t="shared" si="72"/>
        <v>0</v>
      </c>
      <c r="DB39" s="138">
        <f t="shared" si="73"/>
        <v>0</v>
      </c>
      <c r="DC39" s="141">
        <f t="shared" si="74"/>
        <v>0</v>
      </c>
      <c r="DD39" s="138" t="str">
        <f t="shared" si="75"/>
        <v>N</v>
      </c>
      <c r="DE39" s="136">
        <f t="shared" si="76"/>
        <v>0</v>
      </c>
      <c r="DF39" s="138">
        <f t="shared" si="77"/>
        <v>0</v>
      </c>
      <c r="DG39" s="141">
        <f t="shared" si="78"/>
        <v>0</v>
      </c>
      <c r="DH39" s="138" t="str">
        <f t="shared" si="79"/>
        <v>N</v>
      </c>
      <c r="DI39" s="136">
        <f t="shared" si="80"/>
        <v>0</v>
      </c>
      <c r="DJ39" s="138">
        <f t="shared" si="81"/>
        <v>0</v>
      </c>
      <c r="DK39" s="141">
        <f t="shared" si="82"/>
        <v>0</v>
      </c>
      <c r="DL39" s="138" t="str">
        <f t="shared" si="83"/>
        <v>N</v>
      </c>
      <c r="DM39" s="136">
        <f t="shared" si="84"/>
        <v>0</v>
      </c>
      <c r="DN39" s="138">
        <f t="shared" si="85"/>
        <v>0</v>
      </c>
      <c r="DO39" s="141">
        <f t="shared" si="86"/>
        <v>0</v>
      </c>
      <c r="DP39" s="138" t="str">
        <f t="shared" si="87"/>
        <v>N</v>
      </c>
      <c r="DQ39" s="136">
        <f t="shared" si="88"/>
        <v>0</v>
      </c>
      <c r="DR39" s="138">
        <f t="shared" si="89"/>
        <v>0</v>
      </c>
      <c r="DS39" s="138">
        <f t="shared" si="90"/>
        <v>0</v>
      </c>
      <c r="DT39" s="142">
        <f t="shared" si="91"/>
        <v>0</v>
      </c>
      <c r="DU39" s="142" t="str">
        <f t="shared" si="92"/>
        <v>N</v>
      </c>
      <c r="DV39" s="143" t="str">
        <f t="shared" si="93"/>
        <v>semestre non validé</v>
      </c>
      <c r="EA39" s="115">
        <v>15</v>
      </c>
      <c r="EB39" s="104" t="s">
        <v>277</v>
      </c>
      <c r="EC39" s="104" t="s">
        <v>278</v>
      </c>
      <c r="ED39" s="104" t="s">
        <v>303</v>
      </c>
      <c r="EE39" s="107">
        <f t="shared" si="94"/>
        <v>3.38</v>
      </c>
      <c r="EF39" s="111">
        <f t="shared" si="95"/>
        <v>0</v>
      </c>
      <c r="EG39" s="107">
        <f t="shared" si="96"/>
        <v>0</v>
      </c>
      <c r="EH39" s="114">
        <f t="shared" si="97"/>
        <v>0</v>
      </c>
      <c r="EI39" s="111">
        <f t="shared" si="98"/>
        <v>0</v>
      </c>
      <c r="EJ39" s="116" t="str">
        <f t="shared" si="99"/>
        <v>rattrapage</v>
      </c>
      <c r="EK39" s="165" t="str">
        <f t="shared" si="100"/>
        <v>Ajourné(e)</v>
      </c>
      <c r="EL39" s="167" t="s">
        <v>240</v>
      </c>
    </row>
    <row r="40" spans="1:142" s="89" customFormat="1" ht="39.950000000000003" customHeight="1">
      <c r="A40" s="103">
        <v>16</v>
      </c>
      <c r="B40" s="104" t="s">
        <v>279</v>
      </c>
      <c r="C40" s="104" t="s">
        <v>280</v>
      </c>
      <c r="D40" s="104" t="s">
        <v>304</v>
      </c>
      <c r="E40" s="193" t="s">
        <v>329</v>
      </c>
      <c r="F40" s="193" t="s">
        <v>330</v>
      </c>
      <c r="G40" s="104" t="s">
        <v>133</v>
      </c>
      <c r="H40" s="105">
        <v>11.5</v>
      </c>
      <c r="I40" s="106"/>
      <c r="J40" s="107">
        <f t="shared" si="0"/>
        <v>11.5</v>
      </c>
      <c r="K40" s="108">
        <f t="shared" si="1"/>
        <v>6</v>
      </c>
      <c r="L40" s="108">
        <f t="shared" si="2"/>
        <v>0</v>
      </c>
      <c r="M40" s="109" t="str">
        <f t="shared" si="3"/>
        <v>E</v>
      </c>
      <c r="N40" s="108" t="str">
        <f t="shared" si="4"/>
        <v>N</v>
      </c>
      <c r="O40" s="107">
        <v>12</v>
      </c>
      <c r="P40" s="108"/>
      <c r="Q40" s="107">
        <f t="shared" si="5"/>
        <v>12</v>
      </c>
      <c r="R40" s="108">
        <f t="shared" si="6"/>
        <v>6</v>
      </c>
      <c r="S40" s="108">
        <f t="shared" si="7"/>
        <v>0</v>
      </c>
      <c r="T40" s="109" t="str">
        <f t="shared" si="8"/>
        <v>D</v>
      </c>
      <c r="U40" s="108" t="str">
        <f t="shared" si="9"/>
        <v>N</v>
      </c>
      <c r="V40" s="107">
        <v>12.33</v>
      </c>
      <c r="W40" s="108"/>
      <c r="X40" s="107">
        <f t="shared" si="10"/>
        <v>12.33</v>
      </c>
      <c r="Y40" s="108">
        <f t="shared" si="11"/>
        <v>6</v>
      </c>
      <c r="Z40" s="108">
        <f t="shared" si="12"/>
        <v>0</v>
      </c>
      <c r="AA40" s="109" t="str">
        <f t="shared" si="13"/>
        <v>D</v>
      </c>
      <c r="AB40" s="108" t="str">
        <f t="shared" si="14"/>
        <v>N</v>
      </c>
      <c r="AC40" s="107">
        <v>11.16</v>
      </c>
      <c r="AD40" s="108"/>
      <c r="AE40" s="107">
        <f t="shared" si="15"/>
        <v>11.16</v>
      </c>
      <c r="AF40" s="108">
        <f t="shared" si="16"/>
        <v>6</v>
      </c>
      <c r="AG40" s="108">
        <f t="shared" si="17"/>
        <v>0</v>
      </c>
      <c r="AH40" s="109" t="str">
        <f t="shared" si="18"/>
        <v>E</v>
      </c>
      <c r="AI40" s="108" t="str">
        <f t="shared" si="19"/>
        <v>N</v>
      </c>
      <c r="AJ40" s="107">
        <v>4</v>
      </c>
      <c r="AK40" s="108"/>
      <c r="AL40" s="107">
        <f t="shared" si="20"/>
        <v>4</v>
      </c>
      <c r="AM40" s="108">
        <f t="shared" si="21"/>
        <v>0</v>
      </c>
      <c r="AN40" s="108">
        <f t="shared" si="22"/>
        <v>0</v>
      </c>
      <c r="AO40" s="109" t="str">
        <f t="shared" si="23"/>
        <v>F</v>
      </c>
      <c r="AP40" s="108" t="str">
        <f t="shared" si="24"/>
        <v>N</v>
      </c>
      <c r="AQ40" s="107">
        <f t="shared" si="25"/>
        <v>11.5</v>
      </c>
      <c r="AR40" s="108">
        <f t="shared" si="26"/>
        <v>6</v>
      </c>
      <c r="AS40" s="110">
        <f t="shared" si="27"/>
        <v>0</v>
      </c>
      <c r="AT40" s="108" t="str">
        <f t="shared" si="28"/>
        <v>N</v>
      </c>
      <c r="AU40" s="107">
        <f t="shared" si="29"/>
        <v>12.132</v>
      </c>
      <c r="AV40" s="108">
        <f t="shared" si="30"/>
        <v>12</v>
      </c>
      <c r="AW40" s="110">
        <f t="shared" si="31"/>
        <v>0</v>
      </c>
      <c r="AX40" s="108" t="str">
        <f t="shared" si="32"/>
        <v>N</v>
      </c>
      <c r="AY40" s="107">
        <f t="shared" si="33"/>
        <v>11.16</v>
      </c>
      <c r="AZ40" s="108">
        <f t="shared" si="34"/>
        <v>6</v>
      </c>
      <c r="BA40" s="110">
        <f t="shared" si="35"/>
        <v>0</v>
      </c>
      <c r="BB40" s="108" t="str">
        <f t="shared" si="36"/>
        <v>N</v>
      </c>
      <c r="BC40" s="107">
        <f t="shared" si="37"/>
        <v>4</v>
      </c>
      <c r="BD40" s="108">
        <f t="shared" si="38"/>
        <v>0</v>
      </c>
      <c r="BE40" s="110">
        <f t="shared" si="39"/>
        <v>0</v>
      </c>
      <c r="BF40" s="108" t="str">
        <f t="shared" si="40"/>
        <v>N</v>
      </c>
      <c r="BG40" s="107">
        <f t="shared" si="41"/>
        <v>11.043636363636363</v>
      </c>
      <c r="BH40" s="108">
        <f t="shared" si="42"/>
        <v>0</v>
      </c>
      <c r="BI40" s="111">
        <f t="shared" si="43"/>
        <v>24</v>
      </c>
      <c r="BJ40" s="111">
        <f t="shared" si="44"/>
        <v>30</v>
      </c>
      <c r="BK40" s="108" t="str">
        <f t="shared" si="45"/>
        <v>N</v>
      </c>
      <c r="BL40" s="112" t="str">
        <f t="shared" si="46"/>
        <v>semestre validé</v>
      </c>
      <c r="BM40" s="113"/>
      <c r="BN40" s="144">
        <v>17</v>
      </c>
      <c r="BO40" s="104" t="s">
        <v>279</v>
      </c>
      <c r="BP40" s="104" t="s">
        <v>280</v>
      </c>
      <c r="BQ40" s="104" t="s">
        <v>304</v>
      </c>
      <c r="BR40" s="134"/>
      <c r="BS40" s="135"/>
      <c r="BT40" s="136">
        <f t="shared" si="47"/>
        <v>0</v>
      </c>
      <c r="BU40" s="137">
        <f t="shared" si="48"/>
        <v>0</v>
      </c>
      <c r="BV40" s="138">
        <f t="shared" si="49"/>
        <v>0</v>
      </c>
      <c r="BW40" s="139" t="str">
        <f t="shared" si="50"/>
        <v>F</v>
      </c>
      <c r="BX40" s="138" t="str">
        <f t="shared" si="51"/>
        <v>N</v>
      </c>
      <c r="BY40" s="140"/>
      <c r="BZ40" s="137"/>
      <c r="CA40" s="136">
        <f t="shared" si="52"/>
        <v>0</v>
      </c>
      <c r="CB40" s="137">
        <f t="shared" si="53"/>
        <v>0</v>
      </c>
      <c r="CC40" s="138">
        <f t="shared" si="54"/>
        <v>0</v>
      </c>
      <c r="CD40" s="139" t="str">
        <f t="shared" si="55"/>
        <v>F</v>
      </c>
      <c r="CE40" s="138" t="str">
        <f t="shared" si="56"/>
        <v>N</v>
      </c>
      <c r="CF40" s="140"/>
      <c r="CG40" s="137"/>
      <c r="CH40" s="136">
        <f t="shared" si="57"/>
        <v>0</v>
      </c>
      <c r="CI40" s="137">
        <f t="shared" si="58"/>
        <v>0</v>
      </c>
      <c r="CJ40" s="138">
        <f t="shared" si="59"/>
        <v>0</v>
      </c>
      <c r="CK40" s="139" t="str">
        <f t="shared" si="60"/>
        <v>F</v>
      </c>
      <c r="CL40" s="138" t="str">
        <f t="shared" si="61"/>
        <v>N</v>
      </c>
      <c r="CM40" s="140"/>
      <c r="CN40" s="137"/>
      <c r="CO40" s="136">
        <f t="shared" si="62"/>
        <v>0</v>
      </c>
      <c r="CP40" s="137">
        <f t="shared" si="63"/>
        <v>0</v>
      </c>
      <c r="CQ40" s="138">
        <f t="shared" si="64"/>
        <v>0</v>
      </c>
      <c r="CR40" s="139" t="str">
        <f t="shared" si="65"/>
        <v>F</v>
      </c>
      <c r="CS40" s="138" t="str">
        <f t="shared" si="66"/>
        <v>N</v>
      </c>
      <c r="CT40" s="140"/>
      <c r="CU40" s="137"/>
      <c r="CV40" s="136">
        <f t="shared" si="67"/>
        <v>0</v>
      </c>
      <c r="CW40" s="137">
        <f t="shared" si="68"/>
        <v>0</v>
      </c>
      <c r="CX40" s="138">
        <f t="shared" si="69"/>
        <v>0</v>
      </c>
      <c r="CY40" s="139" t="str">
        <f t="shared" si="70"/>
        <v>F</v>
      </c>
      <c r="CZ40" s="138" t="str">
        <f t="shared" si="71"/>
        <v>N</v>
      </c>
      <c r="DA40" s="136">
        <f t="shared" si="72"/>
        <v>0</v>
      </c>
      <c r="DB40" s="138">
        <f t="shared" si="73"/>
        <v>0</v>
      </c>
      <c r="DC40" s="141">
        <f t="shared" si="74"/>
        <v>0</v>
      </c>
      <c r="DD40" s="138" t="str">
        <f t="shared" si="75"/>
        <v>N</v>
      </c>
      <c r="DE40" s="136">
        <f t="shared" si="76"/>
        <v>0</v>
      </c>
      <c r="DF40" s="138">
        <f t="shared" si="77"/>
        <v>0</v>
      </c>
      <c r="DG40" s="141">
        <f t="shared" si="78"/>
        <v>0</v>
      </c>
      <c r="DH40" s="138" t="str">
        <f t="shared" si="79"/>
        <v>N</v>
      </c>
      <c r="DI40" s="136">
        <f t="shared" si="80"/>
        <v>0</v>
      </c>
      <c r="DJ40" s="138">
        <f t="shared" si="81"/>
        <v>0</v>
      </c>
      <c r="DK40" s="141">
        <f t="shared" si="82"/>
        <v>0</v>
      </c>
      <c r="DL40" s="138" t="str">
        <f t="shared" si="83"/>
        <v>N</v>
      </c>
      <c r="DM40" s="136">
        <f t="shared" si="84"/>
        <v>0</v>
      </c>
      <c r="DN40" s="138">
        <f t="shared" si="85"/>
        <v>0</v>
      </c>
      <c r="DO40" s="141">
        <f t="shared" si="86"/>
        <v>0</v>
      </c>
      <c r="DP40" s="138" t="str">
        <f t="shared" si="87"/>
        <v>N</v>
      </c>
      <c r="DQ40" s="136">
        <f t="shared" si="88"/>
        <v>0</v>
      </c>
      <c r="DR40" s="138">
        <f t="shared" si="89"/>
        <v>0</v>
      </c>
      <c r="DS40" s="138">
        <f t="shared" si="90"/>
        <v>0</v>
      </c>
      <c r="DT40" s="142">
        <f t="shared" si="91"/>
        <v>0</v>
      </c>
      <c r="DU40" s="142" t="str">
        <f t="shared" si="92"/>
        <v>N</v>
      </c>
      <c r="DV40" s="143" t="str">
        <f t="shared" si="93"/>
        <v>semestre non validé</v>
      </c>
      <c r="EA40" s="115">
        <v>16</v>
      </c>
      <c r="EB40" s="104" t="s">
        <v>279</v>
      </c>
      <c r="EC40" s="104" t="s">
        <v>280</v>
      </c>
      <c r="ED40" s="104" t="s">
        <v>304</v>
      </c>
      <c r="EE40" s="107">
        <f t="shared" si="94"/>
        <v>11.043636363636363</v>
      </c>
      <c r="EF40" s="111">
        <f t="shared" si="95"/>
        <v>30</v>
      </c>
      <c r="EG40" s="107">
        <f t="shared" si="96"/>
        <v>0</v>
      </c>
      <c r="EH40" s="114">
        <f t="shared" si="97"/>
        <v>0</v>
      </c>
      <c r="EI40" s="111">
        <f t="shared" si="98"/>
        <v>30</v>
      </c>
      <c r="EJ40" s="116" t="str">
        <f t="shared" si="99"/>
        <v>rattrapage</v>
      </c>
      <c r="EK40" s="192" t="str">
        <f t="shared" si="100"/>
        <v>Ajourné(e)</v>
      </c>
      <c r="EL40" s="167" t="s">
        <v>240</v>
      </c>
    </row>
    <row r="41" spans="1:142" ht="39.950000000000003" customHeight="1">
      <c r="A41" s="103">
        <v>17</v>
      </c>
      <c r="B41" s="104" t="s">
        <v>281</v>
      </c>
      <c r="C41" s="104" t="s">
        <v>97</v>
      </c>
      <c r="D41" s="104" t="s">
        <v>305</v>
      </c>
      <c r="E41" s="193" t="s">
        <v>331</v>
      </c>
      <c r="F41" s="193" t="s">
        <v>120</v>
      </c>
      <c r="G41" s="104" t="s">
        <v>133</v>
      </c>
      <c r="H41" s="105">
        <v>10.33</v>
      </c>
      <c r="I41" s="106"/>
      <c r="J41" s="107">
        <f t="shared" si="0"/>
        <v>10.33</v>
      </c>
      <c r="K41" s="108">
        <f t="shared" si="1"/>
        <v>6</v>
      </c>
      <c r="L41" s="108">
        <f t="shared" si="2"/>
        <v>0</v>
      </c>
      <c r="M41" s="109" t="str">
        <f t="shared" si="3"/>
        <v>E</v>
      </c>
      <c r="N41" s="108" t="str">
        <f t="shared" si="4"/>
        <v>N</v>
      </c>
      <c r="O41" s="107">
        <v>14</v>
      </c>
      <c r="P41" s="108"/>
      <c r="Q41" s="107">
        <f t="shared" si="5"/>
        <v>14</v>
      </c>
      <c r="R41" s="108">
        <f t="shared" si="6"/>
        <v>6</v>
      </c>
      <c r="S41" s="108">
        <f t="shared" si="7"/>
        <v>0</v>
      </c>
      <c r="T41" s="109" t="str">
        <f t="shared" si="8"/>
        <v>C</v>
      </c>
      <c r="U41" s="108" t="str">
        <f t="shared" si="9"/>
        <v>N</v>
      </c>
      <c r="V41" s="107">
        <v>7.17</v>
      </c>
      <c r="W41" s="108"/>
      <c r="X41" s="107">
        <f t="shared" si="10"/>
        <v>7.17</v>
      </c>
      <c r="Y41" s="108">
        <f t="shared" si="11"/>
        <v>0</v>
      </c>
      <c r="Z41" s="108">
        <f t="shared" si="12"/>
        <v>0</v>
      </c>
      <c r="AA41" s="109" t="str">
        <f t="shared" si="13"/>
        <v>F</v>
      </c>
      <c r="AB41" s="108" t="str">
        <f t="shared" si="14"/>
        <v>N</v>
      </c>
      <c r="AC41" s="107">
        <v>13.83</v>
      </c>
      <c r="AD41" s="108"/>
      <c r="AE41" s="107">
        <f t="shared" si="15"/>
        <v>13.83</v>
      </c>
      <c r="AF41" s="108">
        <f t="shared" si="16"/>
        <v>6</v>
      </c>
      <c r="AG41" s="108">
        <f t="shared" si="17"/>
        <v>0</v>
      </c>
      <c r="AH41" s="109" t="str">
        <f t="shared" si="18"/>
        <v>D</v>
      </c>
      <c r="AI41" s="108" t="str">
        <f t="shared" si="19"/>
        <v>N</v>
      </c>
      <c r="AJ41" s="107">
        <v>6</v>
      </c>
      <c r="AK41" s="108"/>
      <c r="AL41" s="107">
        <f t="shared" si="20"/>
        <v>6</v>
      </c>
      <c r="AM41" s="108">
        <f t="shared" si="21"/>
        <v>0</v>
      </c>
      <c r="AN41" s="108">
        <f t="shared" si="22"/>
        <v>0</v>
      </c>
      <c r="AO41" s="109" t="str">
        <f t="shared" si="23"/>
        <v>F</v>
      </c>
      <c r="AP41" s="108" t="str">
        <f t="shared" si="24"/>
        <v>N</v>
      </c>
      <c r="AQ41" s="107">
        <f t="shared" si="25"/>
        <v>10.33</v>
      </c>
      <c r="AR41" s="108">
        <f t="shared" si="26"/>
        <v>6</v>
      </c>
      <c r="AS41" s="110">
        <f t="shared" si="27"/>
        <v>0</v>
      </c>
      <c r="AT41" s="108" t="str">
        <f t="shared" si="28"/>
        <v>N</v>
      </c>
      <c r="AU41" s="107">
        <f t="shared" si="29"/>
        <v>11.268000000000001</v>
      </c>
      <c r="AV41" s="108">
        <f t="shared" si="30"/>
        <v>12</v>
      </c>
      <c r="AW41" s="110">
        <f t="shared" si="31"/>
        <v>0</v>
      </c>
      <c r="AX41" s="108" t="str">
        <f t="shared" si="32"/>
        <v>N</v>
      </c>
      <c r="AY41" s="107">
        <f t="shared" si="33"/>
        <v>13.83</v>
      </c>
      <c r="AZ41" s="108">
        <f t="shared" si="34"/>
        <v>6</v>
      </c>
      <c r="BA41" s="110">
        <f t="shared" si="35"/>
        <v>0</v>
      </c>
      <c r="BB41" s="108" t="str">
        <f t="shared" si="36"/>
        <v>N</v>
      </c>
      <c r="BC41" s="107">
        <f t="shared" si="37"/>
        <v>6</v>
      </c>
      <c r="BD41" s="108">
        <f t="shared" si="38"/>
        <v>0</v>
      </c>
      <c r="BE41" s="110">
        <f t="shared" si="39"/>
        <v>0</v>
      </c>
      <c r="BF41" s="108" t="str">
        <f t="shared" si="40"/>
        <v>N</v>
      </c>
      <c r="BG41" s="107">
        <f t="shared" si="41"/>
        <v>10.99909090909091</v>
      </c>
      <c r="BH41" s="108">
        <f t="shared" si="42"/>
        <v>0</v>
      </c>
      <c r="BI41" s="111">
        <f t="shared" si="43"/>
        <v>24</v>
      </c>
      <c r="BJ41" s="111">
        <f t="shared" si="44"/>
        <v>30</v>
      </c>
      <c r="BK41" s="108" t="str">
        <f t="shared" si="45"/>
        <v>N</v>
      </c>
      <c r="BL41" s="112" t="str">
        <f t="shared" si="46"/>
        <v>semestre validé</v>
      </c>
      <c r="BM41" s="4"/>
      <c r="BN41" s="12"/>
      <c r="BO41" s="104" t="s">
        <v>281</v>
      </c>
      <c r="BP41" s="104" t="s">
        <v>97</v>
      </c>
      <c r="BQ41" s="104" t="s">
        <v>305</v>
      </c>
      <c r="BR41" s="134"/>
      <c r="BS41" s="135"/>
      <c r="BT41" s="136">
        <f t="shared" si="47"/>
        <v>0</v>
      </c>
      <c r="BU41" s="137">
        <f t="shared" si="48"/>
        <v>0</v>
      </c>
      <c r="BV41" s="138">
        <f t="shared" si="49"/>
        <v>0</v>
      </c>
      <c r="BW41" s="139" t="str">
        <f t="shared" si="50"/>
        <v>F</v>
      </c>
      <c r="BX41" s="138" t="str">
        <f t="shared" si="51"/>
        <v>N</v>
      </c>
      <c r="BY41" s="140"/>
      <c r="BZ41" s="137"/>
      <c r="CA41" s="136">
        <f t="shared" si="52"/>
        <v>0</v>
      </c>
      <c r="CB41" s="137">
        <f t="shared" si="53"/>
        <v>0</v>
      </c>
      <c r="CC41" s="138">
        <f t="shared" si="54"/>
        <v>0</v>
      </c>
      <c r="CD41" s="139" t="str">
        <f t="shared" si="55"/>
        <v>F</v>
      </c>
      <c r="CE41" s="138" t="str">
        <f t="shared" si="56"/>
        <v>N</v>
      </c>
      <c r="CF41" s="140"/>
      <c r="CG41" s="137"/>
      <c r="CH41" s="136">
        <f t="shared" si="57"/>
        <v>0</v>
      </c>
      <c r="CI41" s="137">
        <f t="shared" si="58"/>
        <v>0</v>
      </c>
      <c r="CJ41" s="138">
        <f t="shared" si="59"/>
        <v>0</v>
      </c>
      <c r="CK41" s="139" t="str">
        <f t="shared" si="60"/>
        <v>F</v>
      </c>
      <c r="CL41" s="138" t="str">
        <f t="shared" si="61"/>
        <v>N</v>
      </c>
      <c r="CM41" s="140"/>
      <c r="CN41" s="137"/>
      <c r="CO41" s="136">
        <f t="shared" si="62"/>
        <v>0</v>
      </c>
      <c r="CP41" s="137">
        <f t="shared" si="63"/>
        <v>0</v>
      </c>
      <c r="CQ41" s="138">
        <f t="shared" si="64"/>
        <v>0</v>
      </c>
      <c r="CR41" s="139" t="str">
        <f t="shared" si="65"/>
        <v>F</v>
      </c>
      <c r="CS41" s="138" t="str">
        <f t="shared" si="66"/>
        <v>N</v>
      </c>
      <c r="CT41" s="140"/>
      <c r="CU41" s="137"/>
      <c r="CV41" s="136">
        <f t="shared" si="67"/>
        <v>0</v>
      </c>
      <c r="CW41" s="137">
        <f t="shared" si="68"/>
        <v>0</v>
      </c>
      <c r="CX41" s="138">
        <f t="shared" si="69"/>
        <v>0</v>
      </c>
      <c r="CY41" s="139" t="str">
        <f t="shared" si="70"/>
        <v>F</v>
      </c>
      <c r="CZ41" s="138" t="str">
        <f t="shared" si="71"/>
        <v>N</v>
      </c>
      <c r="DA41" s="136">
        <f t="shared" si="72"/>
        <v>0</v>
      </c>
      <c r="DB41" s="138">
        <f t="shared" si="73"/>
        <v>0</v>
      </c>
      <c r="DC41" s="141">
        <f t="shared" si="74"/>
        <v>0</v>
      </c>
      <c r="DD41" s="138" t="str">
        <f t="shared" si="75"/>
        <v>N</v>
      </c>
      <c r="DE41" s="136">
        <f t="shared" si="76"/>
        <v>0</v>
      </c>
      <c r="DF41" s="138">
        <f t="shared" si="77"/>
        <v>0</v>
      </c>
      <c r="DG41" s="141">
        <f t="shared" si="78"/>
        <v>0</v>
      </c>
      <c r="DH41" s="138" t="str">
        <f t="shared" si="79"/>
        <v>N</v>
      </c>
      <c r="DI41" s="136">
        <f t="shared" si="80"/>
        <v>0</v>
      </c>
      <c r="DJ41" s="138">
        <f t="shared" si="81"/>
        <v>0</v>
      </c>
      <c r="DK41" s="141">
        <f t="shared" si="82"/>
        <v>0</v>
      </c>
      <c r="DL41" s="138" t="str">
        <f t="shared" si="83"/>
        <v>N</v>
      </c>
      <c r="DM41" s="136">
        <f t="shared" si="84"/>
        <v>0</v>
      </c>
      <c r="DN41" s="138">
        <f t="shared" si="85"/>
        <v>0</v>
      </c>
      <c r="DO41" s="141">
        <f t="shared" si="86"/>
        <v>0</v>
      </c>
      <c r="DP41" s="138" t="str">
        <f t="shared" si="87"/>
        <v>N</v>
      </c>
      <c r="DQ41" s="136">
        <f t="shared" si="88"/>
        <v>0</v>
      </c>
      <c r="DR41" s="138">
        <f t="shared" si="89"/>
        <v>0</v>
      </c>
      <c r="DS41" s="138">
        <f t="shared" si="90"/>
        <v>0</v>
      </c>
      <c r="DT41" s="142">
        <f t="shared" si="91"/>
        <v>0</v>
      </c>
      <c r="DU41" s="142" t="str">
        <f t="shared" si="92"/>
        <v>N</v>
      </c>
      <c r="DV41" s="143" t="str">
        <f t="shared" si="93"/>
        <v>semestre non validé</v>
      </c>
      <c r="EA41" s="115">
        <v>17</v>
      </c>
      <c r="EB41" s="104" t="s">
        <v>281</v>
      </c>
      <c r="EC41" s="104" t="s">
        <v>97</v>
      </c>
      <c r="ED41" s="104" t="s">
        <v>305</v>
      </c>
      <c r="EE41" s="107">
        <f t="shared" si="94"/>
        <v>10.99909090909091</v>
      </c>
      <c r="EF41" s="111">
        <f t="shared" si="95"/>
        <v>30</v>
      </c>
      <c r="EG41" s="107">
        <f t="shared" si="96"/>
        <v>0</v>
      </c>
      <c r="EH41" s="114">
        <f t="shared" si="97"/>
        <v>0</v>
      </c>
      <c r="EI41" s="111">
        <f t="shared" si="98"/>
        <v>30</v>
      </c>
      <c r="EJ41" s="116" t="str">
        <f t="shared" si="99"/>
        <v>rattrapage</v>
      </c>
      <c r="EK41" s="12"/>
      <c r="EL41" s="167" t="s">
        <v>240</v>
      </c>
    </row>
    <row r="42" spans="1:142" ht="39.950000000000003" customHeight="1">
      <c r="A42" s="103">
        <v>18</v>
      </c>
      <c r="B42" s="104" t="s">
        <v>282</v>
      </c>
      <c r="C42" s="104" t="s">
        <v>283</v>
      </c>
      <c r="D42" s="104" t="s">
        <v>306</v>
      </c>
      <c r="E42" s="193" t="s">
        <v>332</v>
      </c>
      <c r="F42" s="193" t="s">
        <v>115</v>
      </c>
      <c r="G42" s="104" t="s">
        <v>133</v>
      </c>
      <c r="H42" s="105">
        <v>11</v>
      </c>
      <c r="I42" s="106"/>
      <c r="J42" s="107">
        <f t="shared" si="0"/>
        <v>11</v>
      </c>
      <c r="K42" s="108">
        <f t="shared" si="1"/>
        <v>6</v>
      </c>
      <c r="L42" s="108">
        <f t="shared" si="2"/>
        <v>0</v>
      </c>
      <c r="M42" s="109" t="str">
        <f t="shared" si="3"/>
        <v>E</v>
      </c>
      <c r="N42" s="108" t="str">
        <f t="shared" si="4"/>
        <v>N</v>
      </c>
      <c r="O42" s="107">
        <v>14</v>
      </c>
      <c r="P42" s="108"/>
      <c r="Q42" s="107">
        <f t="shared" si="5"/>
        <v>14</v>
      </c>
      <c r="R42" s="108">
        <f t="shared" si="6"/>
        <v>6</v>
      </c>
      <c r="S42" s="108">
        <f t="shared" si="7"/>
        <v>0</v>
      </c>
      <c r="T42" s="109" t="str">
        <f t="shared" si="8"/>
        <v>C</v>
      </c>
      <c r="U42" s="108" t="str">
        <f t="shared" si="9"/>
        <v>N</v>
      </c>
      <c r="V42" s="107">
        <v>11.52</v>
      </c>
      <c r="W42" s="108"/>
      <c r="X42" s="107">
        <f t="shared" si="10"/>
        <v>11.52</v>
      </c>
      <c r="Y42" s="108">
        <f t="shared" si="11"/>
        <v>6</v>
      </c>
      <c r="Z42" s="108">
        <f t="shared" si="12"/>
        <v>0</v>
      </c>
      <c r="AA42" s="109" t="str">
        <f t="shared" si="13"/>
        <v>E</v>
      </c>
      <c r="AB42" s="108" t="str">
        <f t="shared" si="14"/>
        <v>N</v>
      </c>
      <c r="AC42" s="107">
        <v>14.33</v>
      </c>
      <c r="AD42" s="108"/>
      <c r="AE42" s="107">
        <f t="shared" si="15"/>
        <v>14.33</v>
      </c>
      <c r="AF42" s="108">
        <f t="shared" si="16"/>
        <v>6</v>
      </c>
      <c r="AG42" s="108">
        <f t="shared" si="17"/>
        <v>0</v>
      </c>
      <c r="AH42" s="109" t="str">
        <f t="shared" si="18"/>
        <v>C</v>
      </c>
      <c r="AI42" s="108" t="str">
        <f t="shared" si="19"/>
        <v>N</v>
      </c>
      <c r="AJ42" s="107">
        <v>8</v>
      </c>
      <c r="AK42" s="108"/>
      <c r="AL42" s="107">
        <f t="shared" si="20"/>
        <v>8</v>
      </c>
      <c r="AM42" s="108">
        <f t="shared" si="21"/>
        <v>0</v>
      </c>
      <c r="AN42" s="108">
        <f t="shared" si="22"/>
        <v>0</v>
      </c>
      <c r="AO42" s="109" t="str">
        <f t="shared" si="23"/>
        <v>F</v>
      </c>
      <c r="AP42" s="108" t="str">
        <f t="shared" si="24"/>
        <v>N</v>
      </c>
      <c r="AQ42" s="107">
        <f t="shared" si="25"/>
        <v>11</v>
      </c>
      <c r="AR42" s="108">
        <f t="shared" si="26"/>
        <v>6</v>
      </c>
      <c r="AS42" s="110">
        <f t="shared" si="27"/>
        <v>0</v>
      </c>
      <c r="AT42" s="108" t="str">
        <f t="shared" si="28"/>
        <v>N</v>
      </c>
      <c r="AU42" s="107">
        <f t="shared" si="29"/>
        <v>13.007999999999999</v>
      </c>
      <c r="AV42" s="108">
        <f t="shared" si="30"/>
        <v>12</v>
      </c>
      <c r="AW42" s="110">
        <f t="shared" si="31"/>
        <v>0</v>
      </c>
      <c r="AX42" s="108" t="str">
        <f t="shared" si="32"/>
        <v>N</v>
      </c>
      <c r="AY42" s="107">
        <f t="shared" si="33"/>
        <v>14.33</v>
      </c>
      <c r="AZ42" s="108">
        <f t="shared" si="34"/>
        <v>6</v>
      </c>
      <c r="BA42" s="110">
        <f t="shared" si="35"/>
        <v>0</v>
      </c>
      <c r="BB42" s="108" t="str">
        <f t="shared" si="36"/>
        <v>N</v>
      </c>
      <c r="BC42" s="107">
        <f t="shared" si="37"/>
        <v>8</v>
      </c>
      <c r="BD42" s="108">
        <f t="shared" si="38"/>
        <v>0</v>
      </c>
      <c r="BE42" s="110">
        <f t="shared" si="39"/>
        <v>0</v>
      </c>
      <c r="BF42" s="108" t="str">
        <f t="shared" si="40"/>
        <v>N</v>
      </c>
      <c r="BG42" s="107">
        <f t="shared" si="41"/>
        <v>12.245454545454544</v>
      </c>
      <c r="BH42" s="108">
        <f t="shared" si="42"/>
        <v>0</v>
      </c>
      <c r="BI42" s="111">
        <f t="shared" si="43"/>
        <v>24</v>
      </c>
      <c r="BJ42" s="111">
        <f t="shared" si="44"/>
        <v>30</v>
      </c>
      <c r="BK42" s="108" t="str">
        <f t="shared" si="45"/>
        <v>N</v>
      </c>
      <c r="BL42" s="112" t="str">
        <f t="shared" si="46"/>
        <v>semestre validé</v>
      </c>
      <c r="BN42" s="12"/>
      <c r="BO42" s="104" t="s">
        <v>282</v>
      </c>
      <c r="BP42" s="104" t="s">
        <v>283</v>
      </c>
      <c r="BQ42" s="104" t="s">
        <v>306</v>
      </c>
      <c r="BR42" s="134"/>
      <c r="BS42" s="135"/>
      <c r="BT42" s="136">
        <f t="shared" si="47"/>
        <v>0</v>
      </c>
      <c r="BU42" s="137">
        <f t="shared" si="48"/>
        <v>0</v>
      </c>
      <c r="BV42" s="138">
        <f t="shared" si="49"/>
        <v>0</v>
      </c>
      <c r="BW42" s="139" t="str">
        <f t="shared" si="50"/>
        <v>F</v>
      </c>
      <c r="BX42" s="138" t="str">
        <f t="shared" si="51"/>
        <v>N</v>
      </c>
      <c r="BY42" s="140"/>
      <c r="BZ42" s="137"/>
      <c r="CA42" s="136">
        <f t="shared" si="52"/>
        <v>0</v>
      </c>
      <c r="CB42" s="137">
        <f t="shared" si="53"/>
        <v>0</v>
      </c>
      <c r="CC42" s="138">
        <f t="shared" si="54"/>
        <v>0</v>
      </c>
      <c r="CD42" s="139" t="str">
        <f t="shared" si="55"/>
        <v>F</v>
      </c>
      <c r="CE42" s="138" t="str">
        <f t="shared" si="56"/>
        <v>N</v>
      </c>
      <c r="CF42" s="140"/>
      <c r="CG42" s="137"/>
      <c r="CH42" s="136">
        <f t="shared" si="57"/>
        <v>0</v>
      </c>
      <c r="CI42" s="137">
        <f t="shared" si="58"/>
        <v>0</v>
      </c>
      <c r="CJ42" s="138">
        <f t="shared" si="59"/>
        <v>0</v>
      </c>
      <c r="CK42" s="139" t="str">
        <f t="shared" si="60"/>
        <v>F</v>
      </c>
      <c r="CL42" s="138" t="str">
        <f t="shared" si="61"/>
        <v>N</v>
      </c>
      <c r="CM42" s="140"/>
      <c r="CN42" s="137"/>
      <c r="CO42" s="136">
        <f t="shared" si="62"/>
        <v>0</v>
      </c>
      <c r="CP42" s="137">
        <f t="shared" si="63"/>
        <v>0</v>
      </c>
      <c r="CQ42" s="138">
        <f t="shared" si="64"/>
        <v>0</v>
      </c>
      <c r="CR42" s="139" t="str">
        <f t="shared" si="65"/>
        <v>F</v>
      </c>
      <c r="CS42" s="138" t="str">
        <f t="shared" si="66"/>
        <v>N</v>
      </c>
      <c r="CT42" s="140"/>
      <c r="CU42" s="137"/>
      <c r="CV42" s="136">
        <f t="shared" si="67"/>
        <v>0</v>
      </c>
      <c r="CW42" s="137">
        <f t="shared" si="68"/>
        <v>0</v>
      </c>
      <c r="CX42" s="138">
        <f t="shared" si="69"/>
        <v>0</v>
      </c>
      <c r="CY42" s="139" t="str">
        <f t="shared" si="70"/>
        <v>F</v>
      </c>
      <c r="CZ42" s="138" t="str">
        <f t="shared" si="71"/>
        <v>N</v>
      </c>
      <c r="DA42" s="136">
        <f t="shared" si="72"/>
        <v>0</v>
      </c>
      <c r="DB42" s="138">
        <f t="shared" si="73"/>
        <v>0</v>
      </c>
      <c r="DC42" s="141">
        <f t="shared" si="74"/>
        <v>0</v>
      </c>
      <c r="DD42" s="138" t="str">
        <f t="shared" si="75"/>
        <v>N</v>
      </c>
      <c r="DE42" s="136">
        <f t="shared" si="76"/>
        <v>0</v>
      </c>
      <c r="DF42" s="138">
        <f t="shared" si="77"/>
        <v>0</v>
      </c>
      <c r="DG42" s="141">
        <f t="shared" si="78"/>
        <v>0</v>
      </c>
      <c r="DH42" s="138" t="str">
        <f t="shared" si="79"/>
        <v>N</v>
      </c>
      <c r="DI42" s="136">
        <f t="shared" si="80"/>
        <v>0</v>
      </c>
      <c r="DJ42" s="138">
        <f t="shared" si="81"/>
        <v>0</v>
      </c>
      <c r="DK42" s="141">
        <f t="shared" si="82"/>
        <v>0</v>
      </c>
      <c r="DL42" s="138" t="str">
        <f t="shared" si="83"/>
        <v>N</v>
      </c>
      <c r="DM42" s="136">
        <f t="shared" si="84"/>
        <v>0</v>
      </c>
      <c r="DN42" s="138">
        <f t="shared" si="85"/>
        <v>0</v>
      </c>
      <c r="DO42" s="141">
        <f t="shared" si="86"/>
        <v>0</v>
      </c>
      <c r="DP42" s="138" t="str">
        <f t="shared" si="87"/>
        <v>N</v>
      </c>
      <c r="DQ42" s="136">
        <f t="shared" si="88"/>
        <v>0</v>
      </c>
      <c r="DR42" s="138">
        <f t="shared" si="89"/>
        <v>0</v>
      </c>
      <c r="DS42" s="138">
        <f t="shared" si="90"/>
        <v>0</v>
      </c>
      <c r="DT42" s="142">
        <f t="shared" si="91"/>
        <v>0</v>
      </c>
      <c r="DU42" s="142" t="str">
        <f t="shared" si="92"/>
        <v>N</v>
      </c>
      <c r="DV42" s="143" t="str">
        <f t="shared" si="93"/>
        <v>semestre non validé</v>
      </c>
      <c r="EA42" s="115">
        <v>18</v>
      </c>
      <c r="EB42" s="104" t="s">
        <v>282</v>
      </c>
      <c r="EC42" s="104" t="s">
        <v>283</v>
      </c>
      <c r="ED42" s="104" t="s">
        <v>306</v>
      </c>
      <c r="EE42" s="107">
        <f t="shared" si="94"/>
        <v>12.245454545454544</v>
      </c>
      <c r="EF42" s="111">
        <f t="shared" si="95"/>
        <v>30</v>
      </c>
      <c r="EG42" s="107">
        <f t="shared" si="96"/>
        <v>0</v>
      </c>
      <c r="EH42" s="114">
        <f t="shared" si="97"/>
        <v>0</v>
      </c>
      <c r="EI42" s="111">
        <f t="shared" si="98"/>
        <v>30</v>
      </c>
      <c r="EJ42" s="116" t="str">
        <f t="shared" si="99"/>
        <v>rattrapage</v>
      </c>
      <c r="EK42" s="12"/>
      <c r="EL42" s="167" t="s">
        <v>240</v>
      </c>
    </row>
    <row r="43" spans="1:142" ht="39.950000000000003" customHeight="1">
      <c r="A43" s="103">
        <v>19</v>
      </c>
      <c r="B43" s="104" t="s">
        <v>284</v>
      </c>
      <c r="C43" s="104" t="s">
        <v>86</v>
      </c>
      <c r="D43" s="104" t="s">
        <v>307</v>
      </c>
      <c r="E43" s="193" t="s">
        <v>333</v>
      </c>
      <c r="F43" s="193" t="s">
        <v>117</v>
      </c>
      <c r="G43" s="104" t="s">
        <v>133</v>
      </c>
      <c r="H43" s="105">
        <v>10.33</v>
      </c>
      <c r="I43" s="106"/>
      <c r="J43" s="107">
        <f t="shared" si="0"/>
        <v>10.33</v>
      </c>
      <c r="K43" s="108">
        <f t="shared" si="1"/>
        <v>6</v>
      </c>
      <c r="L43" s="108">
        <f t="shared" si="2"/>
        <v>0</v>
      </c>
      <c r="M43" s="109" t="str">
        <f t="shared" si="3"/>
        <v>E</v>
      </c>
      <c r="N43" s="108" t="str">
        <f t="shared" si="4"/>
        <v>N</v>
      </c>
      <c r="O43" s="107">
        <v>10</v>
      </c>
      <c r="P43" s="108"/>
      <c r="Q43" s="107">
        <f t="shared" si="5"/>
        <v>10</v>
      </c>
      <c r="R43" s="108">
        <f t="shared" si="6"/>
        <v>6</v>
      </c>
      <c r="S43" s="108">
        <f t="shared" si="7"/>
        <v>0</v>
      </c>
      <c r="T43" s="109" t="str">
        <f t="shared" si="8"/>
        <v>E</v>
      </c>
      <c r="U43" s="108" t="str">
        <f t="shared" si="9"/>
        <v>N</v>
      </c>
      <c r="V43" s="107">
        <v>16.75</v>
      </c>
      <c r="W43" s="108"/>
      <c r="X43" s="107">
        <f t="shared" si="10"/>
        <v>16.75</v>
      </c>
      <c r="Y43" s="108">
        <f t="shared" si="11"/>
        <v>6</v>
      </c>
      <c r="Z43" s="108">
        <f t="shared" si="12"/>
        <v>0</v>
      </c>
      <c r="AA43" s="109" t="str">
        <f t="shared" si="13"/>
        <v>B</v>
      </c>
      <c r="AB43" s="108" t="str">
        <f t="shared" si="14"/>
        <v>N</v>
      </c>
      <c r="AC43" s="107">
        <v>12.16</v>
      </c>
      <c r="AD43" s="108"/>
      <c r="AE43" s="107">
        <f t="shared" si="15"/>
        <v>12.16</v>
      </c>
      <c r="AF43" s="108">
        <f t="shared" si="16"/>
        <v>6</v>
      </c>
      <c r="AG43" s="108">
        <f t="shared" si="17"/>
        <v>0</v>
      </c>
      <c r="AH43" s="109" t="str">
        <f t="shared" si="18"/>
        <v>D</v>
      </c>
      <c r="AI43" s="108" t="str">
        <f t="shared" si="19"/>
        <v>N</v>
      </c>
      <c r="AJ43" s="107">
        <v>12</v>
      </c>
      <c r="AK43" s="108"/>
      <c r="AL43" s="107">
        <f t="shared" si="20"/>
        <v>12</v>
      </c>
      <c r="AM43" s="108">
        <f t="shared" si="21"/>
        <v>6</v>
      </c>
      <c r="AN43" s="108">
        <f t="shared" si="22"/>
        <v>0</v>
      </c>
      <c r="AO43" s="109" t="str">
        <f t="shared" si="23"/>
        <v>D</v>
      </c>
      <c r="AP43" s="108" t="str">
        <f t="shared" si="24"/>
        <v>N</v>
      </c>
      <c r="AQ43" s="107">
        <f t="shared" si="25"/>
        <v>10.33</v>
      </c>
      <c r="AR43" s="108">
        <f t="shared" si="26"/>
        <v>6</v>
      </c>
      <c r="AS43" s="110">
        <f t="shared" si="27"/>
        <v>0</v>
      </c>
      <c r="AT43" s="108" t="str">
        <f t="shared" si="28"/>
        <v>N</v>
      </c>
      <c r="AU43" s="107">
        <f t="shared" si="29"/>
        <v>12.7</v>
      </c>
      <c r="AV43" s="108">
        <f t="shared" si="30"/>
        <v>12</v>
      </c>
      <c r="AW43" s="110">
        <f t="shared" si="31"/>
        <v>0</v>
      </c>
      <c r="AX43" s="108" t="str">
        <f t="shared" si="32"/>
        <v>N</v>
      </c>
      <c r="AY43" s="107">
        <f t="shared" si="33"/>
        <v>12.16</v>
      </c>
      <c r="AZ43" s="108">
        <f t="shared" si="34"/>
        <v>6</v>
      </c>
      <c r="BA43" s="110">
        <f t="shared" si="35"/>
        <v>0</v>
      </c>
      <c r="BB43" s="108" t="str">
        <f t="shared" si="36"/>
        <v>N</v>
      </c>
      <c r="BC43" s="107">
        <f t="shared" si="37"/>
        <v>12</v>
      </c>
      <c r="BD43" s="108">
        <f t="shared" si="38"/>
        <v>6</v>
      </c>
      <c r="BE43" s="110">
        <f t="shared" si="39"/>
        <v>0</v>
      </c>
      <c r="BF43" s="108" t="str">
        <f t="shared" si="40"/>
        <v>N</v>
      </c>
      <c r="BG43" s="107">
        <f t="shared" si="41"/>
        <v>11.891818181818183</v>
      </c>
      <c r="BH43" s="108">
        <f t="shared" si="42"/>
        <v>0</v>
      </c>
      <c r="BI43" s="111">
        <f t="shared" si="43"/>
        <v>30</v>
      </c>
      <c r="BJ43" s="111">
        <f t="shared" si="44"/>
        <v>30</v>
      </c>
      <c r="BK43" s="108" t="str">
        <f t="shared" si="45"/>
        <v>N</v>
      </c>
      <c r="BL43" s="112" t="str">
        <f t="shared" si="46"/>
        <v>semestre validé</v>
      </c>
      <c r="BN43" s="12"/>
      <c r="BO43" s="104" t="s">
        <v>284</v>
      </c>
      <c r="BP43" s="104" t="s">
        <v>86</v>
      </c>
      <c r="BQ43" s="104" t="s">
        <v>307</v>
      </c>
      <c r="BR43" s="134"/>
      <c r="BS43" s="135"/>
      <c r="BT43" s="136">
        <f t="shared" si="47"/>
        <v>0</v>
      </c>
      <c r="BU43" s="137">
        <f t="shared" si="48"/>
        <v>0</v>
      </c>
      <c r="BV43" s="138">
        <f t="shared" si="49"/>
        <v>0</v>
      </c>
      <c r="BW43" s="139" t="str">
        <f t="shared" si="50"/>
        <v>F</v>
      </c>
      <c r="BX43" s="138" t="str">
        <f t="shared" si="51"/>
        <v>N</v>
      </c>
      <c r="BY43" s="140"/>
      <c r="BZ43" s="137"/>
      <c r="CA43" s="136">
        <f t="shared" si="52"/>
        <v>0</v>
      </c>
      <c r="CB43" s="137">
        <f t="shared" si="53"/>
        <v>0</v>
      </c>
      <c r="CC43" s="138">
        <f t="shared" si="54"/>
        <v>0</v>
      </c>
      <c r="CD43" s="139" t="str">
        <f t="shared" si="55"/>
        <v>F</v>
      </c>
      <c r="CE43" s="138" t="str">
        <f t="shared" si="56"/>
        <v>N</v>
      </c>
      <c r="CF43" s="140"/>
      <c r="CG43" s="137"/>
      <c r="CH43" s="136">
        <f t="shared" si="57"/>
        <v>0</v>
      </c>
      <c r="CI43" s="137">
        <f t="shared" si="58"/>
        <v>0</v>
      </c>
      <c r="CJ43" s="138">
        <f t="shared" si="59"/>
        <v>0</v>
      </c>
      <c r="CK43" s="139" t="str">
        <f t="shared" si="60"/>
        <v>F</v>
      </c>
      <c r="CL43" s="138" t="str">
        <f t="shared" si="61"/>
        <v>N</v>
      </c>
      <c r="CM43" s="140"/>
      <c r="CN43" s="137"/>
      <c r="CO43" s="136">
        <f t="shared" si="62"/>
        <v>0</v>
      </c>
      <c r="CP43" s="137">
        <f t="shared" si="63"/>
        <v>0</v>
      </c>
      <c r="CQ43" s="138">
        <f t="shared" si="64"/>
        <v>0</v>
      </c>
      <c r="CR43" s="139" t="str">
        <f t="shared" si="65"/>
        <v>F</v>
      </c>
      <c r="CS43" s="138" t="str">
        <f t="shared" si="66"/>
        <v>N</v>
      </c>
      <c r="CT43" s="140"/>
      <c r="CU43" s="137"/>
      <c r="CV43" s="136">
        <f t="shared" si="67"/>
        <v>0</v>
      </c>
      <c r="CW43" s="137">
        <f t="shared" si="68"/>
        <v>0</v>
      </c>
      <c r="CX43" s="138">
        <f t="shared" si="69"/>
        <v>0</v>
      </c>
      <c r="CY43" s="139" t="str">
        <f t="shared" si="70"/>
        <v>F</v>
      </c>
      <c r="CZ43" s="138" t="str">
        <f t="shared" si="71"/>
        <v>N</v>
      </c>
      <c r="DA43" s="136">
        <f t="shared" si="72"/>
        <v>0</v>
      </c>
      <c r="DB43" s="138">
        <f t="shared" si="73"/>
        <v>0</v>
      </c>
      <c r="DC43" s="141">
        <f t="shared" si="74"/>
        <v>0</v>
      </c>
      <c r="DD43" s="138" t="str">
        <f t="shared" si="75"/>
        <v>N</v>
      </c>
      <c r="DE43" s="136">
        <f t="shared" si="76"/>
        <v>0</v>
      </c>
      <c r="DF43" s="138">
        <f t="shared" si="77"/>
        <v>0</v>
      </c>
      <c r="DG43" s="141">
        <f t="shared" si="78"/>
        <v>0</v>
      </c>
      <c r="DH43" s="138" t="str">
        <f t="shared" si="79"/>
        <v>N</v>
      </c>
      <c r="DI43" s="136">
        <f t="shared" si="80"/>
        <v>0</v>
      </c>
      <c r="DJ43" s="138">
        <f t="shared" si="81"/>
        <v>0</v>
      </c>
      <c r="DK43" s="141">
        <f t="shared" si="82"/>
        <v>0</v>
      </c>
      <c r="DL43" s="138" t="str">
        <f t="shared" si="83"/>
        <v>N</v>
      </c>
      <c r="DM43" s="136">
        <f t="shared" si="84"/>
        <v>0</v>
      </c>
      <c r="DN43" s="138">
        <f t="shared" si="85"/>
        <v>0</v>
      </c>
      <c r="DO43" s="141">
        <f t="shared" si="86"/>
        <v>0</v>
      </c>
      <c r="DP43" s="138" t="str">
        <f t="shared" si="87"/>
        <v>N</v>
      </c>
      <c r="DQ43" s="136">
        <f t="shared" si="88"/>
        <v>0</v>
      </c>
      <c r="DR43" s="138">
        <f t="shared" si="89"/>
        <v>0</v>
      </c>
      <c r="DS43" s="138">
        <f t="shared" si="90"/>
        <v>0</v>
      </c>
      <c r="DT43" s="142">
        <f t="shared" si="91"/>
        <v>0</v>
      </c>
      <c r="DU43" s="142" t="str">
        <f t="shared" si="92"/>
        <v>N</v>
      </c>
      <c r="DV43" s="143" t="str">
        <f t="shared" si="93"/>
        <v>semestre non validé</v>
      </c>
      <c r="EA43" s="115">
        <v>19</v>
      </c>
      <c r="EB43" s="104" t="s">
        <v>284</v>
      </c>
      <c r="EC43" s="104" t="s">
        <v>86</v>
      </c>
      <c r="ED43" s="104" t="s">
        <v>307</v>
      </c>
      <c r="EE43" s="107">
        <f t="shared" si="94"/>
        <v>11.891818181818183</v>
      </c>
      <c r="EF43" s="111">
        <f t="shared" si="95"/>
        <v>30</v>
      </c>
      <c r="EG43" s="107">
        <f t="shared" si="96"/>
        <v>0</v>
      </c>
      <c r="EH43" s="114">
        <f t="shared" si="97"/>
        <v>0</v>
      </c>
      <c r="EI43" s="111">
        <f t="shared" si="98"/>
        <v>30</v>
      </c>
      <c r="EJ43" s="116" t="str">
        <f t="shared" si="99"/>
        <v>rattrapage</v>
      </c>
      <c r="EK43" s="12"/>
      <c r="EL43" s="167" t="s">
        <v>240</v>
      </c>
    </row>
    <row r="44" spans="1:142" ht="39.950000000000003" customHeight="1">
      <c r="A44" s="103">
        <v>20</v>
      </c>
      <c r="B44" s="104" t="s">
        <v>285</v>
      </c>
      <c r="C44" s="104" t="s">
        <v>286</v>
      </c>
      <c r="D44" s="104" t="s">
        <v>308</v>
      </c>
      <c r="E44" s="193" t="s">
        <v>334</v>
      </c>
      <c r="F44" s="193" t="s">
        <v>151</v>
      </c>
      <c r="G44" s="104" t="s">
        <v>133</v>
      </c>
      <c r="H44" s="105">
        <v>11.33</v>
      </c>
      <c r="I44" s="106"/>
      <c r="J44" s="107">
        <f t="shared" si="0"/>
        <v>11.33</v>
      </c>
      <c r="K44" s="108">
        <f t="shared" si="1"/>
        <v>6</v>
      </c>
      <c r="L44" s="108">
        <f t="shared" si="2"/>
        <v>0</v>
      </c>
      <c r="M44" s="109" t="str">
        <f t="shared" si="3"/>
        <v>E</v>
      </c>
      <c r="N44" s="108" t="str">
        <f t="shared" si="4"/>
        <v>N</v>
      </c>
      <c r="O44" s="107">
        <v>12</v>
      </c>
      <c r="P44" s="108"/>
      <c r="Q44" s="107">
        <f t="shared" si="5"/>
        <v>12</v>
      </c>
      <c r="R44" s="108">
        <f t="shared" si="6"/>
        <v>6</v>
      </c>
      <c r="S44" s="108">
        <f t="shared" si="7"/>
        <v>0</v>
      </c>
      <c r="T44" s="109" t="str">
        <f t="shared" si="8"/>
        <v>D</v>
      </c>
      <c r="U44" s="108" t="str">
        <f t="shared" si="9"/>
        <v>N</v>
      </c>
      <c r="V44" s="107">
        <v>8.94</v>
      </c>
      <c r="W44" s="108"/>
      <c r="X44" s="107">
        <f t="shared" si="10"/>
        <v>8.94</v>
      </c>
      <c r="Y44" s="108">
        <f t="shared" si="11"/>
        <v>0</v>
      </c>
      <c r="Z44" s="108">
        <f t="shared" si="12"/>
        <v>0</v>
      </c>
      <c r="AA44" s="109" t="str">
        <f t="shared" si="13"/>
        <v>F</v>
      </c>
      <c r="AB44" s="108" t="str">
        <f t="shared" si="14"/>
        <v>N</v>
      </c>
      <c r="AC44" s="107">
        <v>14</v>
      </c>
      <c r="AD44" s="108"/>
      <c r="AE44" s="107">
        <f t="shared" si="15"/>
        <v>14</v>
      </c>
      <c r="AF44" s="108">
        <f t="shared" si="16"/>
        <v>6</v>
      </c>
      <c r="AG44" s="108">
        <f t="shared" si="17"/>
        <v>0</v>
      </c>
      <c r="AH44" s="109" t="str">
        <f t="shared" si="18"/>
        <v>C</v>
      </c>
      <c r="AI44" s="108" t="str">
        <f t="shared" si="19"/>
        <v>N</v>
      </c>
      <c r="AJ44" s="107">
        <v>10</v>
      </c>
      <c r="AK44" s="108"/>
      <c r="AL44" s="107">
        <f t="shared" si="20"/>
        <v>10</v>
      </c>
      <c r="AM44" s="108">
        <f t="shared" si="21"/>
        <v>6</v>
      </c>
      <c r="AN44" s="108">
        <f t="shared" si="22"/>
        <v>0</v>
      </c>
      <c r="AO44" s="109" t="str">
        <f t="shared" si="23"/>
        <v>E</v>
      </c>
      <c r="AP44" s="108" t="str">
        <f t="shared" si="24"/>
        <v>N</v>
      </c>
      <c r="AQ44" s="107">
        <f t="shared" si="25"/>
        <v>11.33</v>
      </c>
      <c r="AR44" s="108">
        <f t="shared" si="26"/>
        <v>6</v>
      </c>
      <c r="AS44" s="110">
        <f t="shared" si="27"/>
        <v>0</v>
      </c>
      <c r="AT44" s="108" t="str">
        <f t="shared" si="28"/>
        <v>N</v>
      </c>
      <c r="AU44" s="107">
        <f t="shared" si="29"/>
        <v>10.776</v>
      </c>
      <c r="AV44" s="108">
        <f t="shared" si="30"/>
        <v>12</v>
      </c>
      <c r="AW44" s="110">
        <f t="shared" si="31"/>
        <v>0</v>
      </c>
      <c r="AX44" s="108" t="str">
        <f t="shared" si="32"/>
        <v>N</v>
      </c>
      <c r="AY44" s="107">
        <f t="shared" si="33"/>
        <v>14</v>
      </c>
      <c r="AZ44" s="108">
        <f t="shared" si="34"/>
        <v>6</v>
      </c>
      <c r="BA44" s="110">
        <f t="shared" si="35"/>
        <v>0</v>
      </c>
      <c r="BB44" s="108" t="str">
        <f t="shared" si="36"/>
        <v>N</v>
      </c>
      <c r="BC44" s="107">
        <f t="shared" si="37"/>
        <v>10</v>
      </c>
      <c r="BD44" s="108">
        <f t="shared" si="38"/>
        <v>6</v>
      </c>
      <c r="BE44" s="110">
        <f t="shared" si="39"/>
        <v>0</v>
      </c>
      <c r="BF44" s="108" t="str">
        <f t="shared" si="40"/>
        <v>N</v>
      </c>
      <c r="BG44" s="107">
        <f t="shared" si="41"/>
        <v>11.442727272727273</v>
      </c>
      <c r="BH44" s="108">
        <f t="shared" si="42"/>
        <v>0</v>
      </c>
      <c r="BI44" s="111">
        <f t="shared" si="43"/>
        <v>30</v>
      </c>
      <c r="BJ44" s="111">
        <f t="shared" si="44"/>
        <v>30</v>
      </c>
      <c r="BK44" s="108" t="str">
        <f t="shared" si="45"/>
        <v>N</v>
      </c>
      <c r="BL44" s="112" t="str">
        <f t="shared" si="46"/>
        <v>semestre validé</v>
      </c>
      <c r="BN44" s="12"/>
      <c r="BO44" s="104" t="s">
        <v>285</v>
      </c>
      <c r="BP44" s="104" t="s">
        <v>286</v>
      </c>
      <c r="BQ44" s="104" t="s">
        <v>308</v>
      </c>
      <c r="BR44" s="134"/>
      <c r="BS44" s="135"/>
      <c r="BT44" s="136">
        <f t="shared" si="47"/>
        <v>0</v>
      </c>
      <c r="BU44" s="137">
        <f t="shared" si="48"/>
        <v>0</v>
      </c>
      <c r="BV44" s="138">
        <f t="shared" si="49"/>
        <v>0</v>
      </c>
      <c r="BW44" s="139" t="str">
        <f t="shared" si="50"/>
        <v>F</v>
      </c>
      <c r="BX44" s="138" t="str">
        <f t="shared" si="51"/>
        <v>N</v>
      </c>
      <c r="BY44" s="140"/>
      <c r="BZ44" s="137"/>
      <c r="CA44" s="136">
        <f t="shared" si="52"/>
        <v>0</v>
      </c>
      <c r="CB44" s="137">
        <f t="shared" si="53"/>
        <v>0</v>
      </c>
      <c r="CC44" s="138">
        <f t="shared" si="54"/>
        <v>0</v>
      </c>
      <c r="CD44" s="139" t="str">
        <f t="shared" si="55"/>
        <v>F</v>
      </c>
      <c r="CE44" s="138" t="str">
        <f t="shared" si="56"/>
        <v>N</v>
      </c>
      <c r="CF44" s="140"/>
      <c r="CG44" s="137"/>
      <c r="CH44" s="136">
        <f t="shared" si="57"/>
        <v>0</v>
      </c>
      <c r="CI44" s="137">
        <f t="shared" si="58"/>
        <v>0</v>
      </c>
      <c r="CJ44" s="138">
        <f t="shared" si="59"/>
        <v>0</v>
      </c>
      <c r="CK44" s="139" t="str">
        <f t="shared" si="60"/>
        <v>F</v>
      </c>
      <c r="CL44" s="138" t="str">
        <f t="shared" si="61"/>
        <v>N</v>
      </c>
      <c r="CM44" s="140"/>
      <c r="CN44" s="137"/>
      <c r="CO44" s="136">
        <f t="shared" si="62"/>
        <v>0</v>
      </c>
      <c r="CP44" s="137">
        <f t="shared" si="63"/>
        <v>0</v>
      </c>
      <c r="CQ44" s="138">
        <f t="shared" si="64"/>
        <v>0</v>
      </c>
      <c r="CR44" s="139" t="str">
        <f t="shared" si="65"/>
        <v>F</v>
      </c>
      <c r="CS44" s="138" t="str">
        <f t="shared" si="66"/>
        <v>N</v>
      </c>
      <c r="CT44" s="140"/>
      <c r="CU44" s="137"/>
      <c r="CV44" s="136">
        <f t="shared" si="67"/>
        <v>0</v>
      </c>
      <c r="CW44" s="137">
        <f t="shared" si="68"/>
        <v>0</v>
      </c>
      <c r="CX44" s="138">
        <f t="shared" si="69"/>
        <v>0</v>
      </c>
      <c r="CY44" s="139" t="str">
        <f t="shared" si="70"/>
        <v>F</v>
      </c>
      <c r="CZ44" s="138" t="str">
        <f t="shared" si="71"/>
        <v>N</v>
      </c>
      <c r="DA44" s="136">
        <f t="shared" si="72"/>
        <v>0</v>
      </c>
      <c r="DB44" s="138">
        <f t="shared" si="73"/>
        <v>0</v>
      </c>
      <c r="DC44" s="141">
        <f t="shared" si="74"/>
        <v>0</v>
      </c>
      <c r="DD44" s="138" t="str">
        <f t="shared" si="75"/>
        <v>N</v>
      </c>
      <c r="DE44" s="136">
        <f t="shared" si="76"/>
        <v>0</v>
      </c>
      <c r="DF44" s="138">
        <f t="shared" si="77"/>
        <v>0</v>
      </c>
      <c r="DG44" s="141">
        <f t="shared" si="78"/>
        <v>0</v>
      </c>
      <c r="DH44" s="138" t="str">
        <f t="shared" si="79"/>
        <v>N</v>
      </c>
      <c r="DI44" s="136">
        <f t="shared" si="80"/>
        <v>0</v>
      </c>
      <c r="DJ44" s="138">
        <f t="shared" si="81"/>
        <v>0</v>
      </c>
      <c r="DK44" s="141">
        <f t="shared" si="82"/>
        <v>0</v>
      </c>
      <c r="DL44" s="138" t="str">
        <f t="shared" si="83"/>
        <v>N</v>
      </c>
      <c r="DM44" s="136">
        <f t="shared" si="84"/>
        <v>0</v>
      </c>
      <c r="DN44" s="138">
        <f t="shared" si="85"/>
        <v>0</v>
      </c>
      <c r="DO44" s="141">
        <f t="shared" si="86"/>
        <v>0</v>
      </c>
      <c r="DP44" s="138" t="str">
        <f t="shared" si="87"/>
        <v>N</v>
      </c>
      <c r="DQ44" s="136">
        <f t="shared" si="88"/>
        <v>0</v>
      </c>
      <c r="DR44" s="138">
        <f t="shared" si="89"/>
        <v>0</v>
      </c>
      <c r="DS44" s="138">
        <f t="shared" si="90"/>
        <v>0</v>
      </c>
      <c r="DT44" s="142">
        <f t="shared" si="91"/>
        <v>0</v>
      </c>
      <c r="DU44" s="142" t="str">
        <f t="shared" si="92"/>
        <v>N</v>
      </c>
      <c r="DV44" s="143" t="str">
        <f t="shared" si="93"/>
        <v>semestre non validé</v>
      </c>
      <c r="EA44" s="115">
        <v>20</v>
      </c>
      <c r="EB44" s="104" t="s">
        <v>285</v>
      </c>
      <c r="EC44" s="104" t="s">
        <v>286</v>
      </c>
      <c r="ED44" s="104" t="s">
        <v>308</v>
      </c>
      <c r="EE44" s="107">
        <f t="shared" si="94"/>
        <v>11.442727272727273</v>
      </c>
      <c r="EF44" s="111">
        <f t="shared" si="95"/>
        <v>30</v>
      </c>
      <c r="EG44" s="107">
        <f t="shared" si="96"/>
        <v>0</v>
      </c>
      <c r="EH44" s="114">
        <f t="shared" si="97"/>
        <v>0</v>
      </c>
      <c r="EI44" s="111">
        <f t="shared" si="98"/>
        <v>30</v>
      </c>
      <c r="EJ44" s="116" t="str">
        <f t="shared" si="99"/>
        <v>rattrapage</v>
      </c>
      <c r="EK44" s="12"/>
      <c r="EL44" s="167" t="s">
        <v>240</v>
      </c>
    </row>
    <row r="45" spans="1:142" ht="39.950000000000003" customHeight="1" thickBot="1">
      <c r="A45" s="103">
        <v>21</v>
      </c>
      <c r="B45" s="168" t="s">
        <v>287</v>
      </c>
      <c r="C45" s="168" t="s">
        <v>288</v>
      </c>
      <c r="D45" s="168" t="s">
        <v>309</v>
      </c>
      <c r="E45" s="193" t="s">
        <v>335</v>
      </c>
      <c r="F45" s="193" t="s">
        <v>336</v>
      </c>
      <c r="G45" s="104" t="s">
        <v>337</v>
      </c>
      <c r="H45" s="105">
        <v>10</v>
      </c>
      <c r="I45" s="106"/>
      <c r="J45" s="107">
        <f t="shared" si="0"/>
        <v>10</v>
      </c>
      <c r="K45" s="108">
        <f t="shared" si="1"/>
        <v>6</v>
      </c>
      <c r="L45" s="108">
        <f t="shared" si="2"/>
        <v>0</v>
      </c>
      <c r="M45" s="109" t="str">
        <f t="shared" si="3"/>
        <v>E</v>
      </c>
      <c r="N45" s="108" t="str">
        <f t="shared" si="4"/>
        <v>N</v>
      </c>
      <c r="O45" s="107">
        <v>14</v>
      </c>
      <c r="P45" s="108"/>
      <c r="Q45" s="107">
        <f t="shared" si="5"/>
        <v>14</v>
      </c>
      <c r="R45" s="108">
        <f t="shared" si="6"/>
        <v>6</v>
      </c>
      <c r="S45" s="108">
        <f t="shared" si="7"/>
        <v>0</v>
      </c>
      <c r="T45" s="109" t="str">
        <f t="shared" si="8"/>
        <v>C</v>
      </c>
      <c r="U45" s="108" t="str">
        <f t="shared" si="9"/>
        <v>N</v>
      </c>
      <c r="V45" s="107">
        <v>14.77</v>
      </c>
      <c r="W45" s="108"/>
      <c r="X45" s="107">
        <f t="shared" si="10"/>
        <v>14.77</v>
      </c>
      <c r="Y45" s="108">
        <f t="shared" si="11"/>
        <v>6</v>
      </c>
      <c r="Z45" s="108">
        <f t="shared" si="12"/>
        <v>0</v>
      </c>
      <c r="AA45" s="109" t="str">
        <f t="shared" si="13"/>
        <v>C</v>
      </c>
      <c r="AB45" s="108" t="str">
        <f t="shared" si="14"/>
        <v>N</v>
      </c>
      <c r="AC45" s="107">
        <v>14.66</v>
      </c>
      <c r="AD45" s="108"/>
      <c r="AE45" s="107">
        <f t="shared" si="15"/>
        <v>14.66</v>
      </c>
      <c r="AF45" s="108">
        <f t="shared" si="16"/>
        <v>6</v>
      </c>
      <c r="AG45" s="108">
        <f t="shared" si="17"/>
        <v>0</v>
      </c>
      <c r="AH45" s="109" t="str">
        <f t="shared" si="18"/>
        <v>C</v>
      </c>
      <c r="AI45" s="108" t="str">
        <f t="shared" si="19"/>
        <v>N</v>
      </c>
      <c r="AJ45" s="107">
        <v>8</v>
      </c>
      <c r="AK45" s="108"/>
      <c r="AL45" s="107">
        <f t="shared" si="20"/>
        <v>8</v>
      </c>
      <c r="AM45" s="108">
        <f t="shared" si="21"/>
        <v>0</v>
      </c>
      <c r="AN45" s="108">
        <f t="shared" si="22"/>
        <v>0</v>
      </c>
      <c r="AO45" s="109" t="str">
        <f t="shared" si="23"/>
        <v>F</v>
      </c>
      <c r="AP45" s="108" t="str">
        <f t="shared" si="24"/>
        <v>N</v>
      </c>
      <c r="AQ45" s="107">
        <f t="shared" si="25"/>
        <v>10</v>
      </c>
      <c r="AR45" s="108">
        <f t="shared" si="26"/>
        <v>6</v>
      </c>
      <c r="AS45" s="110">
        <f t="shared" si="27"/>
        <v>0</v>
      </c>
      <c r="AT45" s="108" t="str">
        <f t="shared" si="28"/>
        <v>N</v>
      </c>
      <c r="AU45" s="107">
        <f t="shared" si="29"/>
        <v>14.307999999999998</v>
      </c>
      <c r="AV45" s="108">
        <f t="shared" si="30"/>
        <v>12</v>
      </c>
      <c r="AW45" s="110">
        <f t="shared" si="31"/>
        <v>0</v>
      </c>
      <c r="AX45" s="108" t="str">
        <f t="shared" si="32"/>
        <v>N</v>
      </c>
      <c r="AY45" s="107">
        <f t="shared" si="33"/>
        <v>14.66</v>
      </c>
      <c r="AZ45" s="108">
        <f t="shared" si="34"/>
        <v>6</v>
      </c>
      <c r="BA45" s="110">
        <f t="shared" si="35"/>
        <v>0</v>
      </c>
      <c r="BB45" s="108" t="str">
        <f t="shared" si="36"/>
        <v>N</v>
      </c>
      <c r="BC45" s="107">
        <f t="shared" si="37"/>
        <v>8</v>
      </c>
      <c r="BD45" s="108">
        <f t="shared" si="38"/>
        <v>0</v>
      </c>
      <c r="BE45" s="110">
        <f t="shared" si="39"/>
        <v>0</v>
      </c>
      <c r="BF45" s="108" t="str">
        <f t="shared" si="40"/>
        <v>N</v>
      </c>
      <c r="BG45" s="107">
        <f t="shared" si="41"/>
        <v>12.623636363636363</v>
      </c>
      <c r="BH45" s="108">
        <f t="shared" si="42"/>
        <v>0</v>
      </c>
      <c r="BI45" s="111">
        <f t="shared" si="43"/>
        <v>24</v>
      </c>
      <c r="BJ45" s="111">
        <f t="shared" si="44"/>
        <v>30</v>
      </c>
      <c r="BK45" s="108" t="str">
        <f t="shared" si="45"/>
        <v>N</v>
      </c>
      <c r="BL45" s="112" t="str">
        <f t="shared" si="46"/>
        <v>semestre validé</v>
      </c>
      <c r="BN45" s="12"/>
      <c r="BO45" s="168" t="s">
        <v>287</v>
      </c>
      <c r="BP45" s="168" t="s">
        <v>288</v>
      </c>
      <c r="BQ45" s="168" t="s">
        <v>309</v>
      </c>
      <c r="BR45" s="134"/>
      <c r="BS45" s="135"/>
      <c r="BT45" s="136">
        <f t="shared" si="47"/>
        <v>0</v>
      </c>
      <c r="BU45" s="137">
        <f t="shared" si="48"/>
        <v>0</v>
      </c>
      <c r="BV45" s="138">
        <f t="shared" si="49"/>
        <v>0</v>
      </c>
      <c r="BW45" s="139" t="str">
        <f t="shared" si="50"/>
        <v>F</v>
      </c>
      <c r="BX45" s="138" t="str">
        <f t="shared" si="51"/>
        <v>N</v>
      </c>
      <c r="BY45" s="140"/>
      <c r="BZ45" s="137"/>
      <c r="CA45" s="136">
        <f t="shared" si="52"/>
        <v>0</v>
      </c>
      <c r="CB45" s="137">
        <f t="shared" si="53"/>
        <v>0</v>
      </c>
      <c r="CC45" s="138">
        <f t="shared" si="54"/>
        <v>0</v>
      </c>
      <c r="CD45" s="139" t="str">
        <f t="shared" si="55"/>
        <v>F</v>
      </c>
      <c r="CE45" s="138" t="str">
        <f t="shared" si="56"/>
        <v>N</v>
      </c>
      <c r="CF45" s="140"/>
      <c r="CG45" s="137"/>
      <c r="CH45" s="136">
        <f t="shared" si="57"/>
        <v>0</v>
      </c>
      <c r="CI45" s="137">
        <f t="shared" si="58"/>
        <v>0</v>
      </c>
      <c r="CJ45" s="138">
        <f t="shared" si="59"/>
        <v>0</v>
      </c>
      <c r="CK45" s="139" t="str">
        <f t="shared" si="60"/>
        <v>F</v>
      </c>
      <c r="CL45" s="138" t="str">
        <f t="shared" si="61"/>
        <v>N</v>
      </c>
      <c r="CM45" s="140"/>
      <c r="CN45" s="137"/>
      <c r="CO45" s="136">
        <f t="shared" si="62"/>
        <v>0</v>
      </c>
      <c r="CP45" s="137">
        <f t="shared" si="63"/>
        <v>0</v>
      </c>
      <c r="CQ45" s="138">
        <f t="shared" si="64"/>
        <v>0</v>
      </c>
      <c r="CR45" s="139" t="str">
        <f t="shared" si="65"/>
        <v>F</v>
      </c>
      <c r="CS45" s="138" t="str">
        <f t="shared" si="66"/>
        <v>N</v>
      </c>
      <c r="CT45" s="140"/>
      <c r="CU45" s="137"/>
      <c r="CV45" s="136">
        <f t="shared" si="67"/>
        <v>0</v>
      </c>
      <c r="CW45" s="137">
        <f t="shared" si="68"/>
        <v>0</v>
      </c>
      <c r="CX45" s="138">
        <f t="shared" si="69"/>
        <v>0</v>
      </c>
      <c r="CY45" s="139" t="str">
        <f t="shared" si="70"/>
        <v>F</v>
      </c>
      <c r="CZ45" s="138" t="str">
        <f t="shared" si="71"/>
        <v>N</v>
      </c>
      <c r="DA45" s="136">
        <f t="shared" si="72"/>
        <v>0</v>
      </c>
      <c r="DB45" s="138">
        <f t="shared" si="73"/>
        <v>0</v>
      </c>
      <c r="DC45" s="141">
        <f t="shared" si="74"/>
        <v>0</v>
      </c>
      <c r="DD45" s="138" t="str">
        <f t="shared" si="75"/>
        <v>N</v>
      </c>
      <c r="DE45" s="136">
        <f t="shared" si="76"/>
        <v>0</v>
      </c>
      <c r="DF45" s="138">
        <f t="shared" si="77"/>
        <v>0</v>
      </c>
      <c r="DG45" s="141">
        <f t="shared" si="78"/>
        <v>0</v>
      </c>
      <c r="DH45" s="138" t="str">
        <f t="shared" si="79"/>
        <v>N</v>
      </c>
      <c r="DI45" s="136">
        <f t="shared" si="80"/>
        <v>0</v>
      </c>
      <c r="DJ45" s="138">
        <f t="shared" si="81"/>
        <v>0</v>
      </c>
      <c r="DK45" s="141">
        <f t="shared" si="82"/>
        <v>0</v>
      </c>
      <c r="DL45" s="138" t="str">
        <f t="shared" si="83"/>
        <v>N</v>
      </c>
      <c r="DM45" s="136">
        <f t="shared" si="84"/>
        <v>0</v>
      </c>
      <c r="DN45" s="138">
        <f t="shared" si="85"/>
        <v>0</v>
      </c>
      <c r="DO45" s="141">
        <f t="shared" si="86"/>
        <v>0</v>
      </c>
      <c r="DP45" s="138" t="str">
        <f t="shared" si="87"/>
        <v>N</v>
      </c>
      <c r="DQ45" s="136">
        <f t="shared" si="88"/>
        <v>0</v>
      </c>
      <c r="DR45" s="138">
        <f t="shared" si="89"/>
        <v>0</v>
      </c>
      <c r="DS45" s="138">
        <f t="shared" si="90"/>
        <v>0</v>
      </c>
      <c r="DT45" s="142">
        <f t="shared" si="91"/>
        <v>0</v>
      </c>
      <c r="DU45" s="142" t="str">
        <f t="shared" si="92"/>
        <v>N</v>
      </c>
      <c r="DV45" s="143" t="str">
        <f t="shared" si="93"/>
        <v>semestre non validé</v>
      </c>
      <c r="EA45" s="115">
        <v>21</v>
      </c>
      <c r="EB45" s="168" t="s">
        <v>287</v>
      </c>
      <c r="EC45" s="168" t="s">
        <v>288</v>
      </c>
      <c r="ED45" s="168" t="s">
        <v>309</v>
      </c>
      <c r="EE45" s="107">
        <f t="shared" si="94"/>
        <v>12.623636363636363</v>
      </c>
      <c r="EF45" s="111">
        <f t="shared" si="95"/>
        <v>30</v>
      </c>
      <c r="EG45" s="107">
        <f t="shared" si="96"/>
        <v>0</v>
      </c>
      <c r="EH45" s="114">
        <f t="shared" si="97"/>
        <v>0</v>
      </c>
      <c r="EI45" s="111">
        <f t="shared" si="98"/>
        <v>30</v>
      </c>
      <c r="EJ45" s="116" t="str">
        <f t="shared" si="99"/>
        <v>rattrapage</v>
      </c>
      <c r="EK45" s="12"/>
      <c r="EL45" s="167" t="s">
        <v>240</v>
      </c>
    </row>
  </sheetData>
  <mergeCells count="41">
    <mergeCell ref="DQ21:DV23"/>
    <mergeCell ref="BR23:BX23"/>
    <mergeCell ref="DA21:DP22"/>
    <mergeCell ref="DA23:DD23"/>
    <mergeCell ref="BR20:DV20"/>
    <mergeCell ref="DI23:DL23"/>
    <mergeCell ref="DM23:DP23"/>
    <mergeCell ref="BR21:CE21"/>
    <mergeCell ref="H23:N23"/>
    <mergeCell ref="DE23:DH23"/>
    <mergeCell ref="BY23:CE23"/>
    <mergeCell ref="CF22:CL22"/>
    <mergeCell ref="CF23:CL23"/>
    <mergeCell ref="CM23:CS23"/>
    <mergeCell ref="CT23:CZ23"/>
    <mergeCell ref="AY23:BB23"/>
    <mergeCell ref="BC23:BF23"/>
    <mergeCell ref="AQ21:BF22"/>
    <mergeCell ref="BG21:BL23"/>
    <mergeCell ref="H20:BL20"/>
    <mergeCell ref="H22:N22"/>
    <mergeCell ref="CT22:CZ22"/>
    <mergeCell ref="CT21:CZ21"/>
    <mergeCell ref="H21:N21"/>
    <mergeCell ref="O21:AB21"/>
    <mergeCell ref="EE21:EL23"/>
    <mergeCell ref="O22:AB22"/>
    <mergeCell ref="BR22:CE22"/>
    <mergeCell ref="CF21:CL21"/>
    <mergeCell ref="CM22:CS22"/>
    <mergeCell ref="AC22:AI22"/>
    <mergeCell ref="AJ21:AP21"/>
    <mergeCell ref="AJ22:AP22"/>
    <mergeCell ref="AC21:AI21"/>
    <mergeCell ref="CM21:CS21"/>
    <mergeCell ref="O23:U23"/>
    <mergeCell ref="V23:AB23"/>
    <mergeCell ref="AC23:AI23"/>
    <mergeCell ref="AJ23:AP23"/>
    <mergeCell ref="AQ23:AT23"/>
    <mergeCell ref="AU23:AX23"/>
  </mergeCells>
  <pageMargins left="0.23622047244094491" right="0.27559055118110237" top="0.27559055118110237" bottom="0.39370078740157483" header="0.23622047244094491" footer="0.31496062992125984"/>
  <pageSetup paperSize="9" scale="41" orientation="landscape" horizontalDpi="0" verticalDpi="0" r:id="rId1"/>
  <colBreaks count="3" manualBreakCount="3">
    <brk id="64" max="1048575" man="1"/>
    <brk id="126" max="1048575" man="1"/>
    <brk id="127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3"/>
  <sheetViews>
    <sheetView zoomScaleNormal="100" workbookViewId="0">
      <selection sqref="A1:Q28"/>
    </sheetView>
  </sheetViews>
  <sheetFormatPr baseColWidth="10" defaultRowHeight="12.75"/>
  <cols>
    <col min="1" max="1" width="7.7109375" customWidth="1"/>
    <col min="2" max="2" width="11.85546875" customWidth="1"/>
    <col min="3" max="3" width="30.85546875" customWidth="1"/>
    <col min="5" max="5" width="13.85546875" customWidth="1"/>
    <col min="6" max="6" width="49.28515625" customWidth="1"/>
    <col min="8" max="8" width="9" customWidth="1"/>
    <col min="11" max="11" width="17.5703125" customWidth="1"/>
    <col min="14" max="14" width="17.42578125" customWidth="1"/>
    <col min="16" max="16" width="12.7109375" customWidth="1"/>
    <col min="17" max="17" width="12.140625" customWidth="1"/>
  </cols>
  <sheetData>
    <row r="1" spans="1:18" ht="20.25">
      <c r="A1" s="53" t="s">
        <v>235</v>
      </c>
      <c r="B1" s="53"/>
      <c r="C1" s="53"/>
      <c r="D1" s="169"/>
      <c r="E1" s="170"/>
      <c r="F1" s="170"/>
      <c r="G1" s="170"/>
      <c r="H1" s="170"/>
      <c r="I1" s="4"/>
      <c r="J1" s="4"/>
      <c r="K1" s="4"/>
      <c r="L1" s="162"/>
      <c r="M1" s="162" t="s">
        <v>241</v>
      </c>
      <c r="N1" s="4"/>
      <c r="O1" s="162"/>
      <c r="P1" s="170"/>
      <c r="Q1" s="170"/>
      <c r="R1" s="4"/>
    </row>
    <row r="2" spans="1:18" ht="21" thickBot="1">
      <c r="A2" s="159" t="s">
        <v>236</v>
      </c>
      <c r="B2" s="159"/>
      <c r="C2" s="159"/>
      <c r="D2" s="160"/>
      <c r="E2" s="161"/>
      <c r="F2" s="161"/>
      <c r="G2" s="161"/>
      <c r="H2" s="161"/>
      <c r="I2" s="161"/>
      <c r="J2" s="161"/>
      <c r="K2" s="100"/>
      <c r="L2" s="100"/>
      <c r="M2" s="159" t="s">
        <v>237</v>
      </c>
      <c r="N2" s="100"/>
      <c r="O2" s="159"/>
      <c r="P2" s="159"/>
      <c r="Q2" s="159"/>
      <c r="R2" s="53"/>
    </row>
    <row r="3" spans="1:18" ht="18.75">
      <c r="A3" s="30"/>
      <c r="B3" s="30"/>
      <c r="C3" s="30"/>
      <c r="D3" s="30"/>
      <c r="E3" s="30"/>
      <c r="F3" s="30"/>
      <c r="G3" s="51"/>
      <c r="H3" s="51"/>
      <c r="I3" s="51"/>
      <c r="J3" s="53" t="s">
        <v>242</v>
      </c>
      <c r="K3" s="53"/>
      <c r="L3" s="52"/>
      <c r="M3" s="53"/>
      <c r="N3" s="53"/>
      <c r="O3" s="53"/>
      <c r="P3" s="53"/>
      <c r="Q3" s="51"/>
    </row>
    <row r="4" spans="1:18" ht="18.75">
      <c r="A4" s="30"/>
      <c r="B4" s="30"/>
      <c r="C4" s="30"/>
      <c r="D4" s="30"/>
      <c r="E4" s="30"/>
      <c r="F4" s="30"/>
      <c r="G4" s="51"/>
      <c r="H4" s="51"/>
      <c r="I4" s="51"/>
      <c r="J4" s="53" t="s">
        <v>249</v>
      </c>
      <c r="K4" s="53"/>
      <c r="L4" s="53"/>
      <c r="M4" s="53"/>
      <c r="N4" s="53"/>
      <c r="O4" s="53"/>
      <c r="P4" s="51"/>
      <c r="Q4" s="51"/>
    </row>
    <row r="5" spans="1:18" ht="18.75">
      <c r="A5" s="30"/>
      <c r="B5" s="30"/>
      <c r="C5" s="30"/>
      <c r="D5" s="30"/>
      <c r="E5" s="30"/>
      <c r="F5" s="30"/>
      <c r="G5" s="51"/>
      <c r="H5" s="51"/>
      <c r="I5" s="51"/>
      <c r="J5" s="53" t="s">
        <v>238</v>
      </c>
      <c r="K5" s="53"/>
      <c r="L5" s="53"/>
      <c r="M5" s="53"/>
      <c r="N5" s="53"/>
      <c r="O5" s="53"/>
      <c r="P5" s="51"/>
      <c r="Q5" s="51"/>
    </row>
    <row r="6" spans="1:18" ht="26.25">
      <c r="A6" s="171">
        <v>16</v>
      </c>
      <c r="B6" s="51"/>
      <c r="C6" s="51"/>
      <c r="D6" s="51"/>
      <c r="E6" s="51"/>
      <c r="F6" s="51"/>
      <c r="G6" s="257" t="s">
        <v>11</v>
      </c>
      <c r="H6" s="258"/>
      <c r="I6" s="258"/>
      <c r="J6" s="258"/>
      <c r="K6" s="258"/>
      <c r="L6" s="258"/>
      <c r="M6" s="51"/>
      <c r="N6" s="51"/>
      <c r="O6" s="51"/>
      <c r="P6" s="51"/>
      <c r="Q6" s="51"/>
    </row>
    <row r="7" spans="1:18" ht="20.25">
      <c r="A7" s="172" t="s">
        <v>243</v>
      </c>
      <c r="B7" s="162"/>
      <c r="C7" s="162"/>
      <c r="D7" s="162"/>
      <c r="E7" s="162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8" ht="20.25">
      <c r="A8" s="173" t="s">
        <v>180</v>
      </c>
      <c r="B8" s="101" t="str">
        <f>INDEX('PV1'!B25:B49,A6)</f>
        <v>MEKKI</v>
      </c>
      <c r="C8" s="51"/>
      <c r="D8" s="51" t="s">
        <v>162</v>
      </c>
      <c r="E8" s="101" t="str">
        <f>INDEX('PV1'!C25:C49,A6)</f>
        <v>Fouzia</v>
      </c>
      <c r="F8" s="51"/>
      <c r="G8" s="51"/>
      <c r="H8" s="51"/>
      <c r="I8" s="51" t="s">
        <v>181</v>
      </c>
      <c r="J8" s="4"/>
      <c r="K8" s="102" t="str">
        <f>INDEX('PV1'!E25:E49,A6)</f>
        <v>03/07/1984</v>
      </c>
      <c r="L8" s="51"/>
      <c r="M8" s="51"/>
      <c r="N8" s="178" t="s">
        <v>246</v>
      </c>
      <c r="O8" s="101" t="str">
        <f>INDEX('PV1'!F25:F49,A6)</f>
        <v>Ait r'zine</v>
      </c>
      <c r="Q8" s="51"/>
    </row>
    <row r="9" spans="1:18" ht="20.25">
      <c r="A9" s="53" t="s">
        <v>163</v>
      </c>
      <c r="B9" s="162"/>
      <c r="C9" s="102" t="str">
        <f>INDEX('PV1'!D25:D49,A6)</f>
        <v>10SN216</v>
      </c>
      <c r="D9" s="51"/>
      <c r="E9" s="51"/>
      <c r="F9" s="282" t="s">
        <v>244</v>
      </c>
      <c r="G9" s="282"/>
      <c r="H9" s="282"/>
      <c r="I9" s="4"/>
      <c r="J9" s="51"/>
      <c r="K9" s="51"/>
      <c r="L9" s="51"/>
      <c r="M9" s="4"/>
      <c r="N9" s="51"/>
      <c r="O9" s="51"/>
      <c r="P9" s="51"/>
      <c r="Q9" s="30"/>
    </row>
    <row r="10" spans="1:18" ht="18.75">
      <c r="A10" s="53" t="s">
        <v>245</v>
      </c>
      <c r="B10" s="53"/>
      <c r="C10" s="52"/>
      <c r="D10" s="51"/>
      <c r="E10" s="51"/>
      <c r="F10" s="51" t="s">
        <v>234</v>
      </c>
      <c r="G10" s="94"/>
      <c r="H10" s="94"/>
      <c r="I10" s="51" t="s">
        <v>248</v>
      </c>
      <c r="J10" s="51"/>
      <c r="K10" s="51"/>
      <c r="L10" s="51"/>
      <c r="M10" s="51"/>
      <c r="N10" s="51"/>
      <c r="O10" s="51"/>
      <c r="P10" s="51"/>
      <c r="Q10" s="51"/>
    </row>
    <row r="11" spans="1:18" ht="32.25" customHeight="1" thickBot="1">
      <c r="A11" s="59" t="s">
        <v>182</v>
      </c>
      <c r="B11" s="59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8" ht="27" customHeight="1" thickBot="1">
      <c r="A12" s="259" t="s">
        <v>164</v>
      </c>
      <c r="B12" s="262" t="s">
        <v>165</v>
      </c>
      <c r="C12" s="263"/>
      <c r="D12" s="263"/>
      <c r="E12" s="263"/>
      <c r="F12" s="264" t="s">
        <v>166</v>
      </c>
      <c r="G12" s="265"/>
      <c r="H12" s="265"/>
      <c r="I12" s="266" t="s">
        <v>167</v>
      </c>
      <c r="J12" s="267"/>
      <c r="K12" s="267"/>
      <c r="L12" s="267"/>
      <c r="M12" s="267"/>
      <c r="N12" s="267"/>
      <c r="O12" s="267"/>
      <c r="P12" s="267"/>
      <c r="Q12" s="268"/>
    </row>
    <row r="13" spans="1:18" ht="18.75">
      <c r="A13" s="260"/>
      <c r="B13" s="275" t="s">
        <v>168</v>
      </c>
      <c r="C13" s="277" t="s">
        <v>169</v>
      </c>
      <c r="D13" s="269" t="s">
        <v>170</v>
      </c>
      <c r="E13" s="271" t="s">
        <v>171</v>
      </c>
      <c r="F13" s="273" t="s">
        <v>172</v>
      </c>
      <c r="G13" s="284" t="s">
        <v>170</v>
      </c>
      <c r="H13" s="286" t="s">
        <v>171</v>
      </c>
      <c r="I13" s="288" t="s">
        <v>173</v>
      </c>
      <c r="J13" s="279"/>
      <c r="K13" s="279"/>
      <c r="L13" s="279" t="s">
        <v>174</v>
      </c>
      <c r="M13" s="279"/>
      <c r="N13" s="279"/>
      <c r="O13" s="279" t="s">
        <v>175</v>
      </c>
      <c r="P13" s="279"/>
      <c r="Q13" s="280"/>
    </row>
    <row r="14" spans="1:18" ht="19.5" thickBot="1">
      <c r="A14" s="261"/>
      <c r="B14" s="276"/>
      <c r="C14" s="278"/>
      <c r="D14" s="270"/>
      <c r="E14" s="272"/>
      <c r="F14" s="274"/>
      <c r="G14" s="285"/>
      <c r="H14" s="287"/>
      <c r="I14" s="179" t="s">
        <v>176</v>
      </c>
      <c r="J14" s="65" t="s">
        <v>177</v>
      </c>
      <c r="K14" s="65" t="s">
        <v>43</v>
      </c>
      <c r="L14" s="65" t="s">
        <v>176</v>
      </c>
      <c r="M14" s="65" t="s">
        <v>177</v>
      </c>
      <c r="N14" s="65" t="s">
        <v>43</v>
      </c>
      <c r="O14" s="65" t="s">
        <v>176</v>
      </c>
      <c r="P14" s="65" t="s">
        <v>177</v>
      </c>
      <c r="Q14" s="66" t="s">
        <v>43</v>
      </c>
    </row>
    <row r="15" spans="1:18" ht="66" customHeight="1" thickBot="1">
      <c r="A15" s="235" t="s">
        <v>7</v>
      </c>
      <c r="B15" s="79" t="s">
        <v>220</v>
      </c>
      <c r="C15" s="69" t="s">
        <v>221</v>
      </c>
      <c r="D15" s="70">
        <v>6</v>
      </c>
      <c r="E15" s="71">
        <v>3</v>
      </c>
      <c r="F15" s="182" t="s">
        <v>42</v>
      </c>
      <c r="G15" s="183">
        <v>6</v>
      </c>
      <c r="H15" s="184">
        <v>3</v>
      </c>
      <c r="I15" s="180">
        <f>INDEX('PV1'!J25:J44,A6)</f>
        <v>11.5</v>
      </c>
      <c r="J15" s="99">
        <f>INDEX('PV1'!K25:K44,A6)</f>
        <v>6</v>
      </c>
      <c r="K15" s="67" t="str">
        <f>INDEX('PV1'!N25:N44,A6)</f>
        <v>N</v>
      </c>
      <c r="L15" s="67">
        <f>INDEX('PV1'!AQ25:AQ44,A6)</f>
        <v>11.5</v>
      </c>
      <c r="M15" s="99">
        <f>INDEX('PV1'!AR25:AR44,A6)</f>
        <v>6</v>
      </c>
      <c r="N15" s="67" t="str">
        <f>INDEX('PV1'!AT25:AT44,A6)</f>
        <v>N</v>
      </c>
      <c r="O15" s="238">
        <f>INDEX('PV1'!BG25:BG44,A6)</f>
        <v>11.043636363636363</v>
      </c>
      <c r="P15" s="249">
        <f>INDEX('PV1'!BJ25:BJ44,A6)</f>
        <v>30</v>
      </c>
      <c r="Q15" s="290" t="str">
        <f>INDEX('PV1'!BK25:BK44,A6)</f>
        <v>N</v>
      </c>
    </row>
    <row r="16" spans="1:18" ht="55.5" customHeight="1" thickBot="1">
      <c r="A16" s="236"/>
      <c r="B16" s="241" t="s">
        <v>222</v>
      </c>
      <c r="C16" s="243" t="s">
        <v>223</v>
      </c>
      <c r="D16" s="245">
        <v>12</v>
      </c>
      <c r="E16" s="247">
        <v>5</v>
      </c>
      <c r="F16" s="182" t="s">
        <v>26</v>
      </c>
      <c r="G16" s="183">
        <v>6</v>
      </c>
      <c r="H16" s="184">
        <v>3</v>
      </c>
      <c r="I16" s="180">
        <f>INDEX('PV1'!Q25:Q44,A6)</f>
        <v>12</v>
      </c>
      <c r="J16" s="99">
        <f>INDEX('PV1'!R25:R44,A6)</f>
        <v>6</v>
      </c>
      <c r="K16" s="67" t="str">
        <f>INDEX('PV1'!U25:U44,A6)</f>
        <v>N</v>
      </c>
      <c r="L16" s="238">
        <f>INDEX('PV1'!AU25:AU44,A6)</f>
        <v>12.132</v>
      </c>
      <c r="M16" s="249">
        <f>INDEX('PV1'!AV25:AV44,A6)</f>
        <v>12</v>
      </c>
      <c r="N16" s="238" t="str">
        <f>INDEX('PV1'!AX25:AX44,A6)</f>
        <v>N</v>
      </c>
      <c r="O16" s="239"/>
      <c r="P16" s="289"/>
      <c r="Q16" s="291"/>
    </row>
    <row r="17" spans="1:17" ht="53.25" customHeight="1" thickBot="1">
      <c r="A17" s="236"/>
      <c r="B17" s="241"/>
      <c r="C17" s="244"/>
      <c r="D17" s="246"/>
      <c r="E17" s="248"/>
      <c r="F17" s="182" t="s">
        <v>27</v>
      </c>
      <c r="G17" s="185">
        <v>6</v>
      </c>
      <c r="H17" s="186">
        <v>2</v>
      </c>
      <c r="I17" s="180">
        <f>INDEX('PV1'!X25:X44,A6)</f>
        <v>12.33</v>
      </c>
      <c r="J17" s="99">
        <f>INDEX('PV1'!Y25:Y44,A6)</f>
        <v>6</v>
      </c>
      <c r="K17" s="67" t="str">
        <f>INDEX('PV1'!AB25:AB44,A6)</f>
        <v>N</v>
      </c>
      <c r="L17" s="240"/>
      <c r="M17" s="250"/>
      <c r="N17" s="240"/>
      <c r="O17" s="239"/>
      <c r="P17" s="289"/>
      <c r="Q17" s="291"/>
    </row>
    <row r="18" spans="1:17" ht="58.5" customHeight="1" thickBot="1">
      <c r="A18" s="242"/>
      <c r="B18" s="96" t="s">
        <v>224</v>
      </c>
      <c r="C18" s="75" t="s">
        <v>225</v>
      </c>
      <c r="D18" s="163">
        <v>6</v>
      </c>
      <c r="E18" s="174">
        <v>2</v>
      </c>
      <c r="F18" s="182" t="s">
        <v>28</v>
      </c>
      <c r="G18" s="185">
        <v>6</v>
      </c>
      <c r="H18" s="186">
        <v>2</v>
      </c>
      <c r="I18" s="180">
        <f>INDEX('PV1'!AE25:AE44,A6)</f>
        <v>11.16</v>
      </c>
      <c r="J18" s="99">
        <f>INDEX('PV1'!AF25:AF44,A6)</f>
        <v>6</v>
      </c>
      <c r="K18" s="67" t="str">
        <f>INDEX('PV1'!AI25:AI44,A6)</f>
        <v>N</v>
      </c>
      <c r="L18" s="67">
        <f>INDEX('PV1'!AY25:AY44,A6)</f>
        <v>11.16</v>
      </c>
      <c r="M18" s="99">
        <f>INDEX('PV1'!AZ25:AZ44,A6)</f>
        <v>6</v>
      </c>
      <c r="N18" s="67" t="str">
        <f>INDEX('PV1'!BB25:BB44,A6)</f>
        <v>N</v>
      </c>
      <c r="O18" s="239"/>
      <c r="P18" s="289"/>
      <c r="Q18" s="291"/>
    </row>
    <row r="19" spans="1:17" ht="60" customHeight="1" thickBot="1">
      <c r="A19" s="237"/>
      <c r="B19" s="97" t="s">
        <v>226</v>
      </c>
      <c r="C19" s="76" t="s">
        <v>227</v>
      </c>
      <c r="D19" s="77">
        <v>6</v>
      </c>
      <c r="E19" s="78">
        <v>1</v>
      </c>
      <c r="F19" s="182" t="s">
        <v>29</v>
      </c>
      <c r="G19" s="187">
        <v>6</v>
      </c>
      <c r="H19" s="188">
        <v>1</v>
      </c>
      <c r="I19" s="180">
        <f>INDEX('PV1'!AL25:AL44,A6)</f>
        <v>4</v>
      </c>
      <c r="J19" s="99">
        <f>INDEX('PV1'!AM25:AM44,A6)</f>
        <v>0</v>
      </c>
      <c r="K19" s="67" t="str">
        <f>INDEX('PV1'!AP25:AP44,A6)</f>
        <v>N</v>
      </c>
      <c r="L19" s="67">
        <f>INDEX('PV1'!BC25:BC44,A6)</f>
        <v>4</v>
      </c>
      <c r="M19" s="99">
        <f>INDEX('PV1'!BD25:BD44,A6)</f>
        <v>0</v>
      </c>
      <c r="N19" s="67" t="str">
        <f>INDEX('PV1'!BF25:BF44,A6)</f>
        <v>N</v>
      </c>
      <c r="O19" s="240"/>
      <c r="P19" s="250"/>
      <c r="Q19" s="292"/>
    </row>
    <row r="20" spans="1:17" ht="39.950000000000003" customHeight="1" thickBot="1">
      <c r="A20" s="235" t="s">
        <v>185</v>
      </c>
      <c r="B20" s="253" t="s">
        <v>233</v>
      </c>
      <c r="C20" s="251" t="s">
        <v>186</v>
      </c>
      <c r="D20" s="255">
        <v>12</v>
      </c>
      <c r="E20" s="256">
        <v>6</v>
      </c>
      <c r="F20" s="189" t="s">
        <v>30</v>
      </c>
      <c r="G20" s="183">
        <v>6</v>
      </c>
      <c r="H20" s="184">
        <v>3</v>
      </c>
      <c r="I20" s="180">
        <f>INDEX('PV1'!BT25:BT44,A6)</f>
        <v>0</v>
      </c>
      <c r="J20" s="99">
        <f>INDEX('PV1'!BU25:BU44,A6)</f>
        <v>0</v>
      </c>
      <c r="K20" s="67" t="str">
        <f>INDEX('PV1'!BX25:BX44,A6)</f>
        <v>N</v>
      </c>
      <c r="L20" s="238">
        <f>INDEX('PV1'!DA25:DA44,A6)</f>
        <v>0</v>
      </c>
      <c r="M20" s="249">
        <f>INDEX('PV1'!DB25:DB44,A6)</f>
        <v>0</v>
      </c>
      <c r="N20" s="238" t="str">
        <f>INDEX('PV1'!DD25:DD44,A6)</f>
        <v>N</v>
      </c>
      <c r="O20" s="238">
        <f>INDEX('PV1'!DQ25:DQ44,A6)</f>
        <v>0</v>
      </c>
      <c r="P20" s="249">
        <f>INDEX('PV1'!DT25:DT44,A6)</f>
        <v>0</v>
      </c>
      <c r="Q20" s="290" t="str">
        <f>INDEX('PV1'!DU25:DU44,A6)</f>
        <v>N</v>
      </c>
    </row>
    <row r="21" spans="1:17" ht="58.5" customHeight="1" thickBot="1">
      <c r="A21" s="236"/>
      <c r="B21" s="254"/>
      <c r="C21" s="252"/>
      <c r="D21" s="246"/>
      <c r="E21" s="248"/>
      <c r="F21" s="182" t="s">
        <v>31</v>
      </c>
      <c r="G21" s="183">
        <v>6</v>
      </c>
      <c r="H21" s="184">
        <v>3</v>
      </c>
      <c r="I21" s="180">
        <f>INDEX('PV1'!CA25:CA44,A6)</f>
        <v>0</v>
      </c>
      <c r="J21" s="99">
        <f>INDEX('PV1'!CB25:CB44,A6)</f>
        <v>0</v>
      </c>
      <c r="K21" s="67" t="str">
        <f>INDEX('PV1'!CE25:CE44,A6)</f>
        <v>N</v>
      </c>
      <c r="L21" s="240"/>
      <c r="M21" s="250"/>
      <c r="N21" s="240"/>
      <c r="O21" s="239"/>
      <c r="P21" s="289"/>
      <c r="Q21" s="291"/>
    </row>
    <row r="22" spans="1:17" ht="71.25" customHeight="1" thickBot="1">
      <c r="A22" s="236"/>
      <c r="B22" s="68" t="s">
        <v>233</v>
      </c>
      <c r="C22" s="72" t="s">
        <v>228</v>
      </c>
      <c r="D22" s="73">
        <v>6</v>
      </c>
      <c r="E22" s="74">
        <v>2</v>
      </c>
      <c r="F22" s="182" t="s">
        <v>38</v>
      </c>
      <c r="G22" s="183">
        <v>6</v>
      </c>
      <c r="H22" s="190">
        <v>2</v>
      </c>
      <c r="I22" s="180">
        <f>INDEX('PV1'!CH25:CH44,A6)</f>
        <v>0</v>
      </c>
      <c r="J22" s="99">
        <f>INDEX('PV1'!CI25:CI44,A6)</f>
        <v>0</v>
      </c>
      <c r="K22" s="67" t="str">
        <f>INDEX('PV1'!CL25:CL44,A6)</f>
        <v>N</v>
      </c>
      <c r="L22" s="67">
        <f>INDEX('PV1'!DE25:DE44,A6)</f>
        <v>0</v>
      </c>
      <c r="M22" s="99">
        <f>INDEX('PV1'!DF25:DF44,A6)</f>
        <v>0</v>
      </c>
      <c r="N22" s="67" t="str">
        <f>INDEX('PV1'!DH25:DH44,A6)</f>
        <v>N</v>
      </c>
      <c r="O22" s="239"/>
      <c r="P22" s="289"/>
      <c r="Q22" s="291"/>
    </row>
    <row r="23" spans="1:17" ht="75.75" customHeight="1" thickBot="1">
      <c r="A23" s="236"/>
      <c r="B23" s="68" t="s">
        <v>231</v>
      </c>
      <c r="C23" s="95" t="s">
        <v>229</v>
      </c>
      <c r="D23" s="73">
        <v>6</v>
      </c>
      <c r="E23" s="74">
        <v>2</v>
      </c>
      <c r="F23" s="182" t="s">
        <v>183</v>
      </c>
      <c r="G23" s="183">
        <v>6</v>
      </c>
      <c r="H23" s="190">
        <v>2</v>
      </c>
      <c r="I23" s="180">
        <f>INDEX('PV1'!CO25:CO44,A6)</f>
        <v>0</v>
      </c>
      <c r="J23" s="99">
        <f>INDEX('PV1'!CP25:CP44,A6)</f>
        <v>0</v>
      </c>
      <c r="K23" s="67" t="str">
        <f>INDEX('PV1'!CS25:CS44,A6)</f>
        <v>N</v>
      </c>
      <c r="L23" s="67">
        <f>INDEX('PV1'!DI25:DI44,A6)</f>
        <v>0</v>
      </c>
      <c r="M23" s="99">
        <f>INDEX('PV1'!DJ25:DJ44,A6)</f>
        <v>0</v>
      </c>
      <c r="N23" s="67" t="str">
        <f>INDEX('PV1'!DL25:DL44,A6)</f>
        <v>N</v>
      </c>
      <c r="O23" s="239"/>
      <c r="P23" s="289"/>
      <c r="Q23" s="291"/>
    </row>
    <row r="24" spans="1:17" ht="66.75" customHeight="1" thickBot="1">
      <c r="A24" s="237"/>
      <c r="B24" s="97" t="s">
        <v>232</v>
      </c>
      <c r="C24" s="76" t="s">
        <v>230</v>
      </c>
      <c r="D24" s="80">
        <v>6</v>
      </c>
      <c r="E24" s="81">
        <v>2</v>
      </c>
      <c r="F24" s="191" t="s">
        <v>32</v>
      </c>
      <c r="G24" s="183">
        <v>6</v>
      </c>
      <c r="H24" s="184">
        <v>2</v>
      </c>
      <c r="I24" s="181">
        <f>INDEX('PV1'!CV25:CV44,A6)</f>
        <v>0</v>
      </c>
      <c r="J24" s="177">
        <f>INDEX('PV1'!CW25:CW44,A6)</f>
        <v>0</v>
      </c>
      <c r="K24" s="176" t="str">
        <f>INDEX('PV1'!CZ25:CZ44,A6)</f>
        <v>N</v>
      </c>
      <c r="L24" s="176">
        <f>INDEX('PV1'!DM25:DM44,A6)</f>
        <v>0</v>
      </c>
      <c r="M24" s="177">
        <f>INDEX('PV1'!DN25:DN44,A6)</f>
        <v>0</v>
      </c>
      <c r="N24" s="176" t="str">
        <f>INDEX('PV1'!DP25:DP44,A6)</f>
        <v>N</v>
      </c>
      <c r="O24" s="240"/>
      <c r="P24" s="250"/>
      <c r="Q24" s="292"/>
    </row>
    <row r="25" spans="1:17" ht="18.75">
      <c r="A25" s="55"/>
      <c r="B25" s="55"/>
      <c r="C25" s="51"/>
      <c r="D25" s="55"/>
      <c r="E25" s="55"/>
      <c r="F25" s="56"/>
      <c r="G25" s="30"/>
      <c r="H25" s="30"/>
      <c r="I25" s="30"/>
      <c r="J25" s="30"/>
      <c r="K25" s="55"/>
      <c r="L25" s="57"/>
      <c r="M25" s="58"/>
      <c r="N25" s="59"/>
      <c r="O25" s="59"/>
      <c r="P25" s="60"/>
      <c r="Q25" s="175"/>
    </row>
    <row r="26" spans="1:17" ht="18.75">
      <c r="A26" s="51" t="s">
        <v>184</v>
      </c>
      <c r="B26" s="51"/>
      <c r="C26" s="51"/>
      <c r="D26" s="51"/>
      <c r="E26" s="98">
        <f>P15+P20</f>
        <v>30</v>
      </c>
      <c r="F26" s="56"/>
      <c r="G26" s="51"/>
      <c r="H26" s="51"/>
      <c r="I26" s="51"/>
      <c r="J26" s="51"/>
      <c r="K26" s="55"/>
      <c r="L26" s="57"/>
      <c r="N26" s="281" t="s">
        <v>247</v>
      </c>
      <c r="O26" s="281"/>
      <c r="P26" s="283">
        <f ca="1">TODAY()</f>
        <v>41710</v>
      </c>
      <c r="Q26" s="283"/>
    </row>
    <row r="27" spans="1:17" ht="20.25">
      <c r="A27" s="51" t="s">
        <v>178</v>
      </c>
      <c r="B27" s="51"/>
      <c r="C27" s="82" t="str">
        <f>IF(E26=60,"admis(e)",IF(E26&gt;=45,"Admissible","Ajourné(e)"))</f>
        <v>Ajourné(e)</v>
      </c>
      <c r="D27" s="53"/>
      <c r="E27" s="53"/>
      <c r="F27" s="51"/>
      <c r="G27" s="51"/>
      <c r="H27" s="51"/>
      <c r="I27" s="51"/>
      <c r="J27" s="51"/>
      <c r="K27" s="51"/>
      <c r="L27" s="51"/>
      <c r="M27" s="51"/>
      <c r="N27" s="282" t="s">
        <v>179</v>
      </c>
      <c r="O27" s="282"/>
      <c r="P27" s="51"/>
      <c r="Q27" s="51"/>
    </row>
    <row r="28" spans="1:17" ht="15">
      <c r="B28" s="61"/>
      <c r="C28" s="61"/>
      <c r="D28" s="62"/>
      <c r="E28" s="62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</row>
    <row r="29" spans="1:17" ht="15">
      <c r="A29" s="63"/>
      <c r="C29" s="63"/>
      <c r="D29" s="63"/>
      <c r="E29" s="63"/>
      <c r="F29" s="61"/>
      <c r="G29" s="61"/>
      <c r="H29" s="61"/>
      <c r="I29" s="61"/>
      <c r="J29" s="61"/>
      <c r="K29" s="61"/>
      <c r="L29" s="61"/>
      <c r="M29" s="63"/>
      <c r="N29" s="63"/>
      <c r="O29" s="63"/>
      <c r="P29" s="64"/>
      <c r="Q29" s="63"/>
    </row>
    <row r="30" spans="1:17" ht="1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1"/>
      <c r="O30" s="61"/>
      <c r="P30" s="61"/>
      <c r="Q30" s="63"/>
    </row>
    <row r="31" spans="1:1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</sheetData>
  <mergeCells count="41">
    <mergeCell ref="N26:O26"/>
    <mergeCell ref="N27:O27"/>
    <mergeCell ref="P26:Q26"/>
    <mergeCell ref="F9:H9"/>
    <mergeCell ref="G13:G14"/>
    <mergeCell ref="H13:H14"/>
    <mergeCell ref="I13:K13"/>
    <mergeCell ref="P20:P24"/>
    <mergeCell ref="Q20:Q24"/>
    <mergeCell ref="Q15:Q19"/>
    <mergeCell ref="P15:P19"/>
    <mergeCell ref="L20:L21"/>
    <mergeCell ref="M20:M21"/>
    <mergeCell ref="G6:L6"/>
    <mergeCell ref="A12:A14"/>
    <mergeCell ref="B12:E12"/>
    <mergeCell ref="F12:H12"/>
    <mergeCell ref="I12:Q12"/>
    <mergeCell ref="D13:D14"/>
    <mergeCell ref="E13:E14"/>
    <mergeCell ref="F13:F14"/>
    <mergeCell ref="B13:B14"/>
    <mergeCell ref="C13:C14"/>
    <mergeCell ref="L13:N13"/>
    <mergeCell ref="O13:Q13"/>
    <mergeCell ref="A20:A24"/>
    <mergeCell ref="O20:O24"/>
    <mergeCell ref="B16:B17"/>
    <mergeCell ref="A15:A19"/>
    <mergeCell ref="O15:O19"/>
    <mergeCell ref="C16:C17"/>
    <mergeCell ref="D16:D17"/>
    <mergeCell ref="E16:E17"/>
    <mergeCell ref="L16:L17"/>
    <mergeCell ref="M16:M17"/>
    <mergeCell ref="N16:N17"/>
    <mergeCell ref="C20:C21"/>
    <mergeCell ref="B20:B21"/>
    <mergeCell ref="D20:D21"/>
    <mergeCell ref="E20:E21"/>
    <mergeCell ref="N20:N21"/>
  </mergeCells>
  <pageMargins left="0.31496062992125984" right="0.27559055118110237" top="0.39370078740157483" bottom="0.39370078740157483" header="0.31496062992125984" footer="0.31496062992125984"/>
  <pageSetup paperSize="9" scale="55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X46"/>
  <sheetViews>
    <sheetView topLeftCell="AB9" workbookViewId="0">
      <selection activeCell="N26" sqref="N26"/>
    </sheetView>
  </sheetViews>
  <sheetFormatPr baseColWidth="10" defaultRowHeight="12.75"/>
  <cols>
    <col min="1" max="1" width="5.140625" customWidth="1"/>
    <col min="2" max="4" width="0" hidden="1" customWidth="1"/>
    <col min="5" max="5" width="15" customWidth="1"/>
    <col min="6" max="6" width="26.140625" customWidth="1"/>
    <col min="7" max="7" width="17.140625" customWidth="1"/>
    <col min="8" max="8" width="23.28515625" customWidth="1"/>
    <col min="9" max="9" width="0" hidden="1" customWidth="1"/>
    <col min="11" max="11" width="0" hidden="1" customWidth="1"/>
    <col min="13" max="13" width="0" hidden="1" customWidth="1"/>
    <col min="14" max="14" width="23.7109375" customWidth="1"/>
    <col min="15" max="15" width="0" hidden="1" customWidth="1"/>
    <col min="16" max="16" width="23.7109375" customWidth="1"/>
    <col min="17" max="17" width="0" hidden="1" customWidth="1"/>
    <col min="25" max="25" width="26.7109375" customWidth="1"/>
  </cols>
  <sheetData>
    <row r="1" spans="1:50">
      <c r="A1" s="1"/>
      <c r="B1" s="2"/>
      <c r="C1" s="7"/>
      <c r="D1" s="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0"/>
    </row>
    <row r="2" spans="1:50">
      <c r="A2" s="3"/>
      <c r="B2" s="4"/>
      <c r="C2" s="8"/>
      <c r="D2" s="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1"/>
    </row>
    <row r="3" spans="1:50">
      <c r="A3" s="3"/>
      <c r="B3" s="4"/>
      <c r="C3" s="8"/>
      <c r="D3" s="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11"/>
    </row>
    <row r="4" spans="1:50">
      <c r="A4" s="3"/>
      <c r="B4" s="4"/>
      <c r="C4" s="8"/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11"/>
    </row>
    <row r="5" spans="1:50">
      <c r="A5" s="3"/>
      <c r="B5" s="4"/>
      <c r="C5" s="8"/>
      <c r="D5" s="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11"/>
    </row>
    <row r="6" spans="1:50">
      <c r="A6" s="3"/>
      <c r="B6" s="4"/>
      <c r="C6" s="8"/>
      <c r="D6" s="8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1"/>
    </row>
    <row r="7" spans="1:50">
      <c r="A7" s="3"/>
      <c r="B7" s="4"/>
      <c r="C7" s="8"/>
      <c r="D7" s="8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1"/>
    </row>
    <row r="8" spans="1:50">
      <c r="A8" s="3"/>
      <c r="B8" s="4"/>
      <c r="C8" s="8"/>
      <c r="D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1"/>
    </row>
    <row r="9" spans="1:50">
      <c r="A9" s="3"/>
      <c r="B9" s="4"/>
      <c r="C9" s="8"/>
      <c r="D9" s="8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11"/>
    </row>
    <row r="10" spans="1:50">
      <c r="A10" s="3"/>
      <c r="B10" s="4"/>
      <c r="C10" s="8"/>
      <c r="D10" s="8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11"/>
    </row>
    <row r="11" spans="1:50">
      <c r="A11" s="3"/>
      <c r="B11" s="4"/>
      <c r="C11" s="8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11"/>
    </row>
    <row r="12" spans="1:50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11"/>
    </row>
    <row r="13" spans="1:50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11"/>
    </row>
    <row r="14" spans="1:50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11"/>
    </row>
    <row r="15" spans="1:50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11"/>
    </row>
    <row r="16" spans="1:50">
      <c r="A16" s="46">
        <v>1</v>
      </c>
      <c r="B16" s="12" t="s">
        <v>114</v>
      </c>
      <c r="C16" s="12" t="s">
        <v>115</v>
      </c>
      <c r="D16" s="12" t="s">
        <v>133</v>
      </c>
      <c r="E16" s="12" t="s">
        <v>44</v>
      </c>
      <c r="F16" s="12" t="s">
        <v>45</v>
      </c>
      <c r="G16" s="12" t="s">
        <v>46</v>
      </c>
      <c r="H16" s="13">
        <v>11.5</v>
      </c>
      <c r="I16" s="13"/>
      <c r="J16" s="13">
        <v>7.5</v>
      </c>
      <c r="K16" s="13"/>
      <c r="L16" s="13">
        <v>11</v>
      </c>
      <c r="M16" s="13"/>
      <c r="N16" s="13">
        <v>13.33</v>
      </c>
      <c r="O16" s="13"/>
      <c r="P16" s="13">
        <v>15</v>
      </c>
      <c r="Q16" s="13"/>
      <c r="R16" s="13">
        <v>11.5</v>
      </c>
      <c r="S16" s="13">
        <v>8.9</v>
      </c>
      <c r="T16" s="13">
        <v>13.33</v>
      </c>
      <c r="U16" s="13">
        <v>15</v>
      </c>
      <c r="V16" s="13">
        <v>10.969090909090909</v>
      </c>
      <c r="W16" s="14"/>
      <c r="X16" s="14"/>
      <c r="Y16" s="13" t="s">
        <v>160</v>
      </c>
      <c r="Z16" s="47"/>
      <c r="AA16" s="45"/>
      <c r="AB16" s="12">
        <v>1</v>
      </c>
      <c r="AC16" s="12" t="s">
        <v>45</v>
      </c>
      <c r="AD16" s="12" t="s">
        <v>46</v>
      </c>
      <c r="AE16" s="13"/>
      <c r="AF16" s="13"/>
      <c r="AG16" s="13">
        <v>13.25</v>
      </c>
      <c r="AH16" s="13"/>
      <c r="AI16" s="13"/>
      <c r="AJ16" s="13"/>
      <c r="AK16" s="13"/>
      <c r="AL16" s="13"/>
      <c r="AM16" s="13"/>
      <c r="AN16" s="13"/>
      <c r="AO16" s="13">
        <v>6.625</v>
      </c>
      <c r="AP16" s="13">
        <v>0</v>
      </c>
      <c r="AQ16" s="13">
        <v>0</v>
      </c>
      <c r="AR16" s="13">
        <v>0</v>
      </c>
      <c r="AS16" s="13">
        <v>3.3125</v>
      </c>
      <c r="AT16" s="12"/>
      <c r="AU16" s="12"/>
      <c r="AV16" s="13" t="s">
        <v>161</v>
      </c>
      <c r="AW16" s="12"/>
      <c r="AX16" s="12"/>
    </row>
    <row r="17" spans="1:50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11"/>
      <c r="AE17" s="6"/>
      <c r="AF17" s="6"/>
    </row>
    <row r="18" spans="1:50" ht="15.75">
      <c r="A18" s="48"/>
      <c r="B18" s="38"/>
      <c r="C18" s="38"/>
      <c r="D18" s="38"/>
      <c r="E18" s="38"/>
      <c r="F18" s="38"/>
      <c r="G18" s="38"/>
      <c r="H18" s="293" t="s">
        <v>21</v>
      </c>
      <c r="I18" s="294"/>
      <c r="J18" s="294"/>
      <c r="K18" s="294"/>
      <c r="L18" s="294"/>
      <c r="M18" s="294"/>
      <c r="N18" s="294"/>
      <c r="O18" s="294"/>
      <c r="P18" s="295"/>
      <c r="Q18" s="38"/>
      <c r="R18" s="38"/>
      <c r="S18" s="38"/>
      <c r="T18" s="38"/>
      <c r="U18" s="38"/>
      <c r="V18" s="38"/>
      <c r="W18" s="49"/>
      <c r="X18" s="49"/>
      <c r="Y18" s="38"/>
      <c r="Z18" s="50"/>
      <c r="AA18" s="31"/>
      <c r="AB18" s="31"/>
      <c r="AC18" s="31"/>
      <c r="AD18" s="31"/>
      <c r="AE18" s="31" t="s">
        <v>10</v>
      </c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2"/>
      <c r="AU18" s="32"/>
      <c r="AV18" s="31"/>
      <c r="AW18" s="31"/>
      <c r="AX18" s="31"/>
    </row>
    <row r="19" spans="1:50" ht="16.5" thickBot="1">
      <c r="A19" s="48"/>
      <c r="B19" s="38"/>
      <c r="C19" s="38"/>
      <c r="D19" s="38"/>
      <c r="E19" s="38"/>
      <c r="F19" s="38"/>
      <c r="G19" s="38"/>
      <c r="H19" s="296" t="s">
        <v>8</v>
      </c>
      <c r="I19" s="296"/>
      <c r="J19" s="297" t="s">
        <v>0</v>
      </c>
      <c r="K19" s="298"/>
      <c r="L19" s="296" t="s">
        <v>9</v>
      </c>
      <c r="M19" s="296"/>
      <c r="N19" s="296"/>
      <c r="O19" s="296"/>
      <c r="P19" s="33" t="s">
        <v>15</v>
      </c>
      <c r="Q19" s="38"/>
      <c r="R19" s="38"/>
      <c r="S19" s="38"/>
      <c r="T19" s="38"/>
      <c r="U19" s="38"/>
      <c r="V19" s="38"/>
      <c r="W19" s="49"/>
      <c r="X19" s="49"/>
      <c r="Y19" s="38"/>
      <c r="Z19" s="50"/>
      <c r="AA19" s="31"/>
      <c r="AB19" s="31"/>
      <c r="AC19" s="31"/>
      <c r="AD19" s="31"/>
      <c r="AE19" s="31" t="s">
        <v>8</v>
      </c>
      <c r="AF19" s="31"/>
      <c r="AG19" s="31"/>
      <c r="AH19" s="31"/>
      <c r="AI19" s="31" t="s">
        <v>156</v>
      </c>
      <c r="AJ19" s="31"/>
      <c r="AK19" s="31"/>
      <c r="AL19" s="31"/>
      <c r="AM19" s="31" t="s">
        <v>15</v>
      </c>
      <c r="AN19" s="31"/>
      <c r="AO19" s="31"/>
      <c r="AP19" s="31"/>
      <c r="AQ19" s="31"/>
      <c r="AR19" s="31"/>
      <c r="AS19" s="31"/>
      <c r="AT19" s="32"/>
      <c r="AU19" s="32"/>
      <c r="AV19" s="31"/>
      <c r="AW19" s="31"/>
      <c r="AX19" s="31"/>
    </row>
    <row r="20" spans="1:50" ht="15.75">
      <c r="A20" s="34" t="s">
        <v>1</v>
      </c>
      <c r="B20" s="35"/>
      <c r="C20" s="35"/>
      <c r="D20" s="35"/>
      <c r="E20" s="35" t="s">
        <v>2</v>
      </c>
      <c r="F20" s="35" t="s">
        <v>3</v>
      </c>
      <c r="G20" s="35" t="s">
        <v>4</v>
      </c>
      <c r="H20" s="35" t="s">
        <v>153</v>
      </c>
      <c r="I20" s="35"/>
      <c r="J20" s="35" t="s">
        <v>154</v>
      </c>
      <c r="K20" s="35"/>
      <c r="L20" s="35"/>
      <c r="M20" s="35"/>
      <c r="N20" s="35" t="s">
        <v>155</v>
      </c>
      <c r="O20" s="35"/>
      <c r="P20" s="35" t="s">
        <v>157</v>
      </c>
      <c r="Q20" s="35"/>
      <c r="R20" s="35" t="s">
        <v>6</v>
      </c>
      <c r="S20" s="35" t="s">
        <v>6</v>
      </c>
      <c r="T20" s="35" t="s">
        <v>6</v>
      </c>
      <c r="U20" s="35" t="s">
        <v>6</v>
      </c>
      <c r="V20" s="35" t="s">
        <v>5</v>
      </c>
      <c r="W20" s="36" t="s">
        <v>35</v>
      </c>
      <c r="X20" s="36" t="s">
        <v>35</v>
      </c>
      <c r="Y20" s="35" t="s">
        <v>36</v>
      </c>
      <c r="Z20" s="37"/>
      <c r="AA20" s="38"/>
      <c r="AB20" s="39" t="s">
        <v>1</v>
      </c>
      <c r="AC20" s="39" t="s">
        <v>3</v>
      </c>
      <c r="AD20" s="39" t="s">
        <v>4</v>
      </c>
      <c r="AE20" s="39" t="s">
        <v>158</v>
      </c>
      <c r="AF20" s="39"/>
      <c r="AG20" s="39"/>
      <c r="AH20" s="39"/>
      <c r="AI20" s="39" t="s">
        <v>155</v>
      </c>
      <c r="AJ20" s="39"/>
      <c r="AK20" s="39" t="s">
        <v>155</v>
      </c>
      <c r="AL20" s="39"/>
      <c r="AM20" s="39" t="s">
        <v>155</v>
      </c>
      <c r="AN20" s="39"/>
      <c r="AO20" s="39" t="s">
        <v>6</v>
      </c>
      <c r="AP20" s="39" t="s">
        <v>6</v>
      </c>
      <c r="AQ20" s="39" t="s">
        <v>6</v>
      </c>
      <c r="AR20" s="39" t="s">
        <v>6</v>
      </c>
      <c r="AS20" s="39" t="s">
        <v>5</v>
      </c>
      <c r="AT20" s="40" t="s">
        <v>35</v>
      </c>
      <c r="AU20" s="40" t="s">
        <v>35</v>
      </c>
      <c r="AV20" s="39" t="s">
        <v>36</v>
      </c>
      <c r="AW20" s="39" t="s">
        <v>43</v>
      </c>
      <c r="AX20" s="31"/>
    </row>
    <row r="21" spans="1:50">
      <c r="A21" s="41"/>
      <c r="B21" s="42" t="s">
        <v>12</v>
      </c>
      <c r="C21" s="42" t="s">
        <v>13</v>
      </c>
      <c r="D21" s="42" t="s">
        <v>14</v>
      </c>
      <c r="E21" s="42"/>
      <c r="F21" s="42"/>
      <c r="G21" s="42"/>
      <c r="H21" s="42" t="s">
        <v>16</v>
      </c>
      <c r="I21" s="42"/>
      <c r="J21" s="42" t="s">
        <v>17</v>
      </c>
      <c r="K21" s="42"/>
      <c r="L21" s="42" t="s">
        <v>18</v>
      </c>
      <c r="M21" s="42"/>
      <c r="N21" s="42" t="s">
        <v>19</v>
      </c>
      <c r="O21" s="42"/>
      <c r="P21" s="42" t="s">
        <v>20</v>
      </c>
      <c r="Q21" s="42"/>
      <c r="R21" s="42" t="s">
        <v>8</v>
      </c>
      <c r="S21" s="42" t="s">
        <v>0</v>
      </c>
      <c r="T21" s="42" t="s">
        <v>9</v>
      </c>
      <c r="U21" s="42" t="s">
        <v>15</v>
      </c>
      <c r="V21" s="42" t="s">
        <v>7</v>
      </c>
      <c r="W21" s="43" t="s">
        <v>37</v>
      </c>
      <c r="X21" s="43" t="s">
        <v>159</v>
      </c>
      <c r="Y21" s="299"/>
      <c r="Z21" s="300"/>
      <c r="AA21" s="5"/>
      <c r="AB21" s="42"/>
      <c r="AC21" s="42"/>
      <c r="AD21" s="42"/>
      <c r="AE21" s="44" t="s">
        <v>22</v>
      </c>
      <c r="AF21" s="44"/>
      <c r="AG21" s="42" t="s">
        <v>23</v>
      </c>
      <c r="AH21" s="42"/>
      <c r="AI21" s="42" t="s">
        <v>34</v>
      </c>
      <c r="AJ21" s="42"/>
      <c r="AK21" s="42" t="s">
        <v>24</v>
      </c>
      <c r="AL21" s="42"/>
      <c r="AM21" s="42" t="s">
        <v>25</v>
      </c>
      <c r="AN21" s="42"/>
      <c r="AO21" s="42" t="s">
        <v>8</v>
      </c>
      <c r="AP21" s="42" t="s">
        <v>33</v>
      </c>
      <c r="AQ21" s="42" t="s">
        <v>0</v>
      </c>
      <c r="AR21" s="42" t="s">
        <v>15</v>
      </c>
      <c r="AS21" s="42" t="s">
        <v>10</v>
      </c>
      <c r="AT21" s="43" t="s">
        <v>37</v>
      </c>
      <c r="AU21" s="43" t="s">
        <v>159</v>
      </c>
      <c r="AV21" s="42"/>
      <c r="AW21" s="42"/>
      <c r="AX21" s="9"/>
    </row>
    <row r="22" spans="1:50" ht="18">
      <c r="A22" s="21">
        <v>1</v>
      </c>
      <c r="B22" s="16" t="s">
        <v>114</v>
      </c>
      <c r="C22" s="16" t="s">
        <v>115</v>
      </c>
      <c r="D22" s="16" t="s">
        <v>133</v>
      </c>
      <c r="E22" s="16" t="s">
        <v>44</v>
      </c>
      <c r="F22" s="16" t="s">
        <v>45</v>
      </c>
      <c r="G22" s="16" t="s">
        <v>46</v>
      </c>
      <c r="H22" s="18">
        <v>11.5</v>
      </c>
      <c r="I22" s="17">
        <v>6</v>
      </c>
      <c r="J22" s="18">
        <v>7.5</v>
      </c>
      <c r="K22" s="17">
        <v>0</v>
      </c>
      <c r="L22" s="18">
        <v>11</v>
      </c>
      <c r="M22" s="17">
        <v>6</v>
      </c>
      <c r="N22" s="18">
        <v>11.33</v>
      </c>
      <c r="O22" s="17">
        <v>6</v>
      </c>
      <c r="P22" s="18">
        <v>15</v>
      </c>
      <c r="Q22" s="17">
        <v>6</v>
      </c>
      <c r="R22" s="18">
        <v>11.5</v>
      </c>
      <c r="S22" s="18">
        <v>8.9</v>
      </c>
      <c r="T22" s="18">
        <v>11.33</v>
      </c>
      <c r="U22" s="18">
        <v>15</v>
      </c>
      <c r="V22" s="18">
        <v>10.605454545454545</v>
      </c>
      <c r="W22" s="19">
        <v>30</v>
      </c>
      <c r="X22" s="19">
        <v>30</v>
      </c>
      <c r="Y22" s="18" t="s">
        <v>160</v>
      </c>
      <c r="Z22" s="22"/>
      <c r="AA22" s="30"/>
      <c r="AB22" s="16">
        <v>1</v>
      </c>
      <c r="AC22" s="16" t="s">
        <v>45</v>
      </c>
      <c r="AD22" s="16" t="s">
        <v>46</v>
      </c>
      <c r="AE22" s="18"/>
      <c r="AF22" s="17">
        <v>0</v>
      </c>
      <c r="AG22" s="18">
        <v>13.25</v>
      </c>
      <c r="AH22" s="17">
        <v>6</v>
      </c>
      <c r="AI22" s="18"/>
      <c r="AJ22" s="17">
        <v>0</v>
      </c>
      <c r="AK22" s="18"/>
      <c r="AL22" s="17">
        <v>0</v>
      </c>
      <c r="AM22" s="18"/>
      <c r="AN22" s="17">
        <v>0</v>
      </c>
      <c r="AO22" s="18">
        <v>6.625</v>
      </c>
      <c r="AP22" s="18">
        <v>0</v>
      </c>
      <c r="AQ22" s="18">
        <v>0</v>
      </c>
      <c r="AR22" s="18">
        <v>0</v>
      </c>
      <c r="AS22" s="18">
        <v>3.3125</v>
      </c>
      <c r="AT22" s="16">
        <v>6</v>
      </c>
      <c r="AU22" s="16">
        <v>6</v>
      </c>
      <c r="AV22" s="18" t="s">
        <v>161</v>
      </c>
      <c r="AW22" s="16"/>
      <c r="AX22" s="15"/>
    </row>
    <row r="23" spans="1:50" ht="18">
      <c r="A23" s="21">
        <v>2</v>
      </c>
      <c r="B23" s="16" t="s">
        <v>116</v>
      </c>
      <c r="C23" s="16" t="s">
        <v>117</v>
      </c>
      <c r="D23" s="16" t="s">
        <v>133</v>
      </c>
      <c r="E23" s="16" t="s">
        <v>47</v>
      </c>
      <c r="F23" s="16" t="s">
        <v>48</v>
      </c>
      <c r="G23" s="16" t="s">
        <v>49</v>
      </c>
      <c r="H23" s="18">
        <v>10.5</v>
      </c>
      <c r="I23" s="17">
        <v>6</v>
      </c>
      <c r="J23" s="18">
        <v>9.75</v>
      </c>
      <c r="K23" s="17">
        <v>0</v>
      </c>
      <c r="L23" s="18">
        <v>8.5</v>
      </c>
      <c r="M23" s="17">
        <v>0</v>
      </c>
      <c r="N23" s="18">
        <v>12.66</v>
      </c>
      <c r="O23" s="17">
        <v>6</v>
      </c>
      <c r="P23" s="18">
        <v>18</v>
      </c>
      <c r="Q23" s="17">
        <v>6</v>
      </c>
      <c r="R23" s="18">
        <v>10.5</v>
      </c>
      <c r="S23" s="18">
        <v>9.25</v>
      </c>
      <c r="T23" s="18">
        <v>12.66</v>
      </c>
      <c r="U23" s="18">
        <v>18</v>
      </c>
      <c r="V23" s="18">
        <v>11.006363636363636</v>
      </c>
      <c r="W23" s="19">
        <v>30</v>
      </c>
      <c r="X23" s="19">
        <v>30</v>
      </c>
      <c r="Y23" s="18" t="s">
        <v>160</v>
      </c>
      <c r="Z23" s="22"/>
      <c r="AA23" s="30"/>
      <c r="AB23" s="16">
        <v>2</v>
      </c>
      <c r="AC23" s="16" t="s">
        <v>48</v>
      </c>
      <c r="AD23" s="16" t="s">
        <v>49</v>
      </c>
      <c r="AE23" s="18"/>
      <c r="AF23" s="17">
        <v>0</v>
      </c>
      <c r="AG23" s="18">
        <v>12</v>
      </c>
      <c r="AH23" s="17">
        <v>6</v>
      </c>
      <c r="AI23" s="18"/>
      <c r="AJ23" s="17">
        <v>0</v>
      </c>
      <c r="AK23" s="18"/>
      <c r="AL23" s="17">
        <v>0</v>
      </c>
      <c r="AM23" s="18"/>
      <c r="AN23" s="17">
        <v>0</v>
      </c>
      <c r="AO23" s="18">
        <v>6</v>
      </c>
      <c r="AP23" s="18">
        <v>0</v>
      </c>
      <c r="AQ23" s="18">
        <v>0</v>
      </c>
      <c r="AR23" s="18">
        <v>0</v>
      </c>
      <c r="AS23" s="18">
        <v>3</v>
      </c>
      <c r="AT23" s="16">
        <v>6</v>
      </c>
      <c r="AU23" s="16">
        <v>6</v>
      </c>
      <c r="AV23" s="18" t="s">
        <v>161</v>
      </c>
      <c r="AW23" s="16"/>
      <c r="AX23" s="15"/>
    </row>
    <row r="24" spans="1:50" ht="18">
      <c r="A24" s="21">
        <v>3</v>
      </c>
      <c r="B24" s="16" t="s">
        <v>118</v>
      </c>
      <c r="C24" s="16" t="s">
        <v>115</v>
      </c>
      <c r="D24" s="16" t="s">
        <v>133</v>
      </c>
      <c r="E24" s="16" t="s">
        <v>50</v>
      </c>
      <c r="F24" s="16" t="s">
        <v>51</v>
      </c>
      <c r="G24" s="16" t="s">
        <v>52</v>
      </c>
      <c r="H24" s="18">
        <v>11</v>
      </c>
      <c r="I24" s="17">
        <v>6</v>
      </c>
      <c r="J24" s="18">
        <v>12</v>
      </c>
      <c r="K24" s="17">
        <v>6</v>
      </c>
      <c r="L24" s="18">
        <v>11</v>
      </c>
      <c r="M24" s="17">
        <v>6</v>
      </c>
      <c r="N24" s="18">
        <v>12</v>
      </c>
      <c r="O24" s="17">
        <v>6</v>
      </c>
      <c r="P24" s="18">
        <v>17.5</v>
      </c>
      <c r="Q24" s="17">
        <v>6</v>
      </c>
      <c r="R24" s="18">
        <v>11</v>
      </c>
      <c r="S24" s="18">
        <v>11.6</v>
      </c>
      <c r="T24" s="18">
        <v>12</v>
      </c>
      <c r="U24" s="18">
        <v>17.5</v>
      </c>
      <c r="V24" s="18">
        <v>12.045454545454545</v>
      </c>
      <c r="W24" s="19">
        <v>30</v>
      </c>
      <c r="X24" s="19">
        <v>30</v>
      </c>
      <c r="Y24" s="18" t="s">
        <v>160</v>
      </c>
      <c r="Z24" s="22"/>
      <c r="AA24" s="30"/>
      <c r="AB24" s="16">
        <v>3</v>
      </c>
      <c r="AC24" s="16" t="s">
        <v>51</v>
      </c>
      <c r="AD24" s="16" t="s">
        <v>52</v>
      </c>
      <c r="AE24" s="18"/>
      <c r="AF24" s="17">
        <v>0</v>
      </c>
      <c r="AG24" s="18">
        <v>10</v>
      </c>
      <c r="AH24" s="17">
        <v>6</v>
      </c>
      <c r="AI24" s="18"/>
      <c r="AJ24" s="17">
        <v>0</v>
      </c>
      <c r="AK24" s="18"/>
      <c r="AL24" s="17">
        <v>0</v>
      </c>
      <c r="AM24" s="18"/>
      <c r="AN24" s="17">
        <v>0</v>
      </c>
      <c r="AO24" s="18">
        <v>5</v>
      </c>
      <c r="AP24" s="18">
        <v>0</v>
      </c>
      <c r="AQ24" s="18">
        <v>0</v>
      </c>
      <c r="AR24" s="18">
        <v>0</v>
      </c>
      <c r="AS24" s="18">
        <v>2.5</v>
      </c>
      <c r="AT24" s="16">
        <v>6</v>
      </c>
      <c r="AU24" s="16">
        <v>6</v>
      </c>
      <c r="AV24" s="18" t="s">
        <v>161</v>
      </c>
      <c r="AW24" s="16"/>
      <c r="AX24" s="15"/>
    </row>
    <row r="25" spans="1:50" ht="18">
      <c r="A25" s="21">
        <v>4</v>
      </c>
      <c r="B25" s="16" t="s">
        <v>119</v>
      </c>
      <c r="C25" s="16" t="s">
        <v>120</v>
      </c>
      <c r="D25" s="16" t="s">
        <v>133</v>
      </c>
      <c r="E25" s="16" t="s">
        <v>53</v>
      </c>
      <c r="F25" s="16" t="s">
        <v>54</v>
      </c>
      <c r="G25" s="16" t="s">
        <v>55</v>
      </c>
      <c r="H25" s="18">
        <v>11</v>
      </c>
      <c r="I25" s="17">
        <v>6</v>
      </c>
      <c r="J25" s="18">
        <v>15.5</v>
      </c>
      <c r="K25" s="17">
        <v>6</v>
      </c>
      <c r="L25" s="18">
        <v>13</v>
      </c>
      <c r="M25" s="17">
        <v>6</v>
      </c>
      <c r="N25" s="18">
        <v>11</v>
      </c>
      <c r="O25" s="17">
        <v>6</v>
      </c>
      <c r="P25" s="18">
        <v>19.5</v>
      </c>
      <c r="Q25" s="17">
        <v>6</v>
      </c>
      <c r="R25" s="18">
        <v>11</v>
      </c>
      <c r="S25" s="18">
        <v>14.5</v>
      </c>
      <c r="T25" s="18">
        <v>11</v>
      </c>
      <c r="U25" s="18">
        <v>19.5</v>
      </c>
      <c r="V25" s="18">
        <v>13.363636363636363</v>
      </c>
      <c r="W25" s="19">
        <v>30</v>
      </c>
      <c r="X25" s="19">
        <v>30</v>
      </c>
      <c r="Y25" s="18" t="s">
        <v>160</v>
      </c>
      <c r="Z25" s="22"/>
      <c r="AA25" s="30"/>
      <c r="AB25" s="16">
        <v>4</v>
      </c>
      <c r="AC25" s="16" t="s">
        <v>54</v>
      </c>
      <c r="AD25" s="16" t="s">
        <v>55</v>
      </c>
      <c r="AE25" s="18"/>
      <c r="AF25" s="17">
        <v>0</v>
      </c>
      <c r="AG25" s="18">
        <v>11.75</v>
      </c>
      <c r="AH25" s="17">
        <v>6</v>
      </c>
      <c r="AI25" s="18"/>
      <c r="AJ25" s="17">
        <v>0</v>
      </c>
      <c r="AK25" s="18"/>
      <c r="AL25" s="17">
        <v>0</v>
      </c>
      <c r="AM25" s="18"/>
      <c r="AN25" s="17">
        <v>0</v>
      </c>
      <c r="AO25" s="18">
        <v>5.875</v>
      </c>
      <c r="AP25" s="18">
        <v>0</v>
      </c>
      <c r="AQ25" s="18">
        <v>0</v>
      </c>
      <c r="AR25" s="18">
        <v>0</v>
      </c>
      <c r="AS25" s="18">
        <v>2.9375</v>
      </c>
      <c r="AT25" s="16">
        <v>6</v>
      </c>
      <c r="AU25" s="16">
        <v>6</v>
      </c>
      <c r="AV25" s="18" t="s">
        <v>161</v>
      </c>
      <c r="AW25" s="16"/>
      <c r="AX25" s="15"/>
    </row>
    <row r="26" spans="1:50" ht="18">
      <c r="A26" s="21">
        <v>5</v>
      </c>
      <c r="B26" s="16" t="s">
        <v>121</v>
      </c>
      <c r="C26" s="16" t="s">
        <v>122</v>
      </c>
      <c r="D26" s="16" t="s">
        <v>133</v>
      </c>
      <c r="E26" s="16" t="s">
        <v>56</v>
      </c>
      <c r="F26" s="16" t="s">
        <v>57</v>
      </c>
      <c r="G26" s="16" t="s">
        <v>41</v>
      </c>
      <c r="H26" s="18"/>
      <c r="I26" s="17">
        <v>0</v>
      </c>
      <c r="J26" s="18"/>
      <c r="K26" s="17">
        <v>0</v>
      </c>
      <c r="L26" s="18"/>
      <c r="M26" s="17">
        <v>0</v>
      </c>
      <c r="N26" s="18"/>
      <c r="O26" s="17">
        <v>0</v>
      </c>
      <c r="P26" s="18"/>
      <c r="Q26" s="17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9">
        <v>0</v>
      </c>
      <c r="X26" s="19">
        <v>0</v>
      </c>
      <c r="Y26" s="18" t="s">
        <v>161</v>
      </c>
      <c r="Z26" s="22"/>
      <c r="AA26" s="30"/>
      <c r="AB26" s="16">
        <v>5</v>
      </c>
      <c r="AC26" s="16" t="s">
        <v>57</v>
      </c>
      <c r="AD26" s="16" t="s">
        <v>41</v>
      </c>
      <c r="AE26" s="18"/>
      <c r="AF26" s="17">
        <v>0</v>
      </c>
      <c r="AG26" s="18"/>
      <c r="AH26" s="17">
        <v>0</v>
      </c>
      <c r="AI26" s="18"/>
      <c r="AJ26" s="17">
        <v>0</v>
      </c>
      <c r="AK26" s="18"/>
      <c r="AL26" s="17">
        <v>0</v>
      </c>
      <c r="AM26" s="18"/>
      <c r="AN26" s="17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6">
        <v>0</v>
      </c>
      <c r="AU26" s="16">
        <v>0</v>
      </c>
      <c r="AV26" s="18" t="s">
        <v>161</v>
      </c>
      <c r="AW26" s="16"/>
      <c r="AX26" s="15"/>
    </row>
    <row r="27" spans="1:50" ht="18">
      <c r="A27" s="21">
        <v>6</v>
      </c>
      <c r="B27" s="16" t="s">
        <v>123</v>
      </c>
      <c r="C27" s="16" t="s">
        <v>124</v>
      </c>
      <c r="D27" s="16" t="s">
        <v>133</v>
      </c>
      <c r="E27" s="16" t="s">
        <v>58</v>
      </c>
      <c r="F27" s="16" t="s">
        <v>59</v>
      </c>
      <c r="G27" s="16" t="s">
        <v>60</v>
      </c>
      <c r="H27" s="18">
        <v>11</v>
      </c>
      <c r="I27" s="17">
        <v>6</v>
      </c>
      <c r="J27" s="18">
        <v>8.25</v>
      </c>
      <c r="K27" s="17">
        <v>0</v>
      </c>
      <c r="L27" s="18">
        <v>11</v>
      </c>
      <c r="M27" s="17">
        <v>6</v>
      </c>
      <c r="N27" s="18">
        <v>12.5</v>
      </c>
      <c r="O27" s="17">
        <v>6</v>
      </c>
      <c r="P27" s="18">
        <v>14.5</v>
      </c>
      <c r="Q27" s="17">
        <v>6</v>
      </c>
      <c r="R27" s="18">
        <v>11</v>
      </c>
      <c r="S27" s="18">
        <v>9.35</v>
      </c>
      <c r="T27" s="18">
        <v>12.5</v>
      </c>
      <c r="U27" s="18">
        <v>14.5</v>
      </c>
      <c r="V27" s="18">
        <v>10.840909090909092</v>
      </c>
      <c r="W27" s="19">
        <v>30</v>
      </c>
      <c r="X27" s="19">
        <v>30</v>
      </c>
      <c r="Y27" s="18" t="s">
        <v>160</v>
      </c>
      <c r="Z27" s="22"/>
      <c r="AA27" s="30"/>
      <c r="AB27" s="16">
        <v>6</v>
      </c>
      <c r="AC27" s="16" t="s">
        <v>59</v>
      </c>
      <c r="AD27" s="16" t="s">
        <v>60</v>
      </c>
      <c r="AE27" s="18"/>
      <c r="AF27" s="17">
        <v>0</v>
      </c>
      <c r="AG27" s="18">
        <v>13.5</v>
      </c>
      <c r="AH27" s="17">
        <v>6</v>
      </c>
      <c r="AI27" s="18"/>
      <c r="AJ27" s="17">
        <v>0</v>
      </c>
      <c r="AK27" s="18"/>
      <c r="AL27" s="17">
        <v>0</v>
      </c>
      <c r="AM27" s="18"/>
      <c r="AN27" s="17">
        <v>0</v>
      </c>
      <c r="AO27" s="18">
        <v>6.75</v>
      </c>
      <c r="AP27" s="18">
        <v>0</v>
      </c>
      <c r="AQ27" s="18">
        <v>0</v>
      </c>
      <c r="AR27" s="18">
        <v>0</v>
      </c>
      <c r="AS27" s="18">
        <v>3.375</v>
      </c>
      <c r="AT27" s="16">
        <v>6</v>
      </c>
      <c r="AU27" s="16">
        <v>6</v>
      </c>
      <c r="AV27" s="18" t="s">
        <v>161</v>
      </c>
      <c r="AW27" s="16"/>
      <c r="AX27" s="15"/>
    </row>
    <row r="28" spans="1:50" ht="18">
      <c r="A28" s="21">
        <v>7</v>
      </c>
      <c r="B28" s="16" t="s">
        <v>125</v>
      </c>
      <c r="C28" s="16" t="s">
        <v>115</v>
      </c>
      <c r="D28" s="16" t="s">
        <v>133</v>
      </c>
      <c r="E28" s="16" t="s">
        <v>61</v>
      </c>
      <c r="F28" s="16" t="s">
        <v>62</v>
      </c>
      <c r="G28" s="16" t="s">
        <v>63</v>
      </c>
      <c r="H28" s="18">
        <v>11.5</v>
      </c>
      <c r="I28" s="17">
        <v>6</v>
      </c>
      <c r="J28" s="18">
        <v>17.5</v>
      </c>
      <c r="K28" s="17">
        <v>6</v>
      </c>
      <c r="L28" s="18">
        <v>15</v>
      </c>
      <c r="M28" s="17">
        <v>6</v>
      </c>
      <c r="N28" s="18">
        <v>14</v>
      </c>
      <c r="O28" s="17">
        <v>6</v>
      </c>
      <c r="P28" s="18">
        <v>19.5</v>
      </c>
      <c r="Q28" s="17">
        <v>6</v>
      </c>
      <c r="R28" s="18">
        <v>11.5</v>
      </c>
      <c r="S28" s="18">
        <v>16.5</v>
      </c>
      <c r="T28" s="18">
        <v>14</v>
      </c>
      <c r="U28" s="18">
        <v>19.5</v>
      </c>
      <c r="V28" s="18">
        <v>14.954545454545455</v>
      </c>
      <c r="W28" s="19">
        <v>30</v>
      </c>
      <c r="X28" s="19">
        <v>30</v>
      </c>
      <c r="Y28" s="18" t="s">
        <v>160</v>
      </c>
      <c r="Z28" s="22"/>
      <c r="AA28" s="30"/>
      <c r="AB28" s="16">
        <v>7</v>
      </c>
      <c r="AC28" s="16" t="s">
        <v>62</v>
      </c>
      <c r="AD28" s="16" t="s">
        <v>63</v>
      </c>
      <c r="AE28" s="18"/>
      <c r="AF28" s="17">
        <v>0</v>
      </c>
      <c r="AG28" s="18">
        <v>9.5</v>
      </c>
      <c r="AH28" s="17">
        <v>0</v>
      </c>
      <c r="AI28" s="18"/>
      <c r="AJ28" s="17">
        <v>0</v>
      </c>
      <c r="AK28" s="18"/>
      <c r="AL28" s="17">
        <v>0</v>
      </c>
      <c r="AM28" s="18"/>
      <c r="AN28" s="17">
        <v>0</v>
      </c>
      <c r="AO28" s="18">
        <v>4.75</v>
      </c>
      <c r="AP28" s="18">
        <v>0</v>
      </c>
      <c r="AQ28" s="18">
        <v>0</v>
      </c>
      <c r="AR28" s="18">
        <v>0</v>
      </c>
      <c r="AS28" s="18">
        <v>2.375</v>
      </c>
      <c r="AT28" s="16">
        <v>0</v>
      </c>
      <c r="AU28" s="16">
        <v>0</v>
      </c>
      <c r="AV28" s="18" t="s">
        <v>161</v>
      </c>
      <c r="AW28" s="16"/>
      <c r="AX28" s="15"/>
    </row>
    <row r="29" spans="1:50" ht="18">
      <c r="A29" s="21">
        <v>8</v>
      </c>
      <c r="B29" s="16" t="s">
        <v>126</v>
      </c>
      <c r="C29" s="16" t="s">
        <v>120</v>
      </c>
      <c r="D29" s="16" t="s">
        <v>133</v>
      </c>
      <c r="E29" s="16" t="s">
        <v>64</v>
      </c>
      <c r="F29" s="16" t="s">
        <v>65</v>
      </c>
      <c r="G29" s="16" t="s">
        <v>66</v>
      </c>
      <c r="H29" s="18">
        <v>13</v>
      </c>
      <c r="I29" s="17">
        <v>6</v>
      </c>
      <c r="J29" s="18">
        <v>11.75</v>
      </c>
      <c r="K29" s="17">
        <v>6</v>
      </c>
      <c r="L29" s="18">
        <v>12.25</v>
      </c>
      <c r="M29" s="17">
        <v>6</v>
      </c>
      <c r="N29" s="18">
        <v>10</v>
      </c>
      <c r="O29" s="17">
        <v>6</v>
      </c>
      <c r="P29" s="18">
        <v>16.5</v>
      </c>
      <c r="Q29" s="17">
        <v>6</v>
      </c>
      <c r="R29" s="18">
        <v>13</v>
      </c>
      <c r="S29" s="18">
        <v>11.95</v>
      </c>
      <c r="T29" s="18">
        <v>10</v>
      </c>
      <c r="U29" s="18">
        <v>16.5</v>
      </c>
      <c r="V29" s="18">
        <v>12.295454545454545</v>
      </c>
      <c r="W29" s="19">
        <v>30</v>
      </c>
      <c r="X29" s="19">
        <v>30</v>
      </c>
      <c r="Y29" s="18" t="s">
        <v>160</v>
      </c>
      <c r="Z29" s="22"/>
      <c r="AA29" s="30"/>
      <c r="AB29" s="16">
        <v>8</v>
      </c>
      <c r="AC29" s="16" t="s">
        <v>65</v>
      </c>
      <c r="AD29" s="16" t="s">
        <v>66</v>
      </c>
      <c r="AE29" s="18"/>
      <c r="AF29" s="17">
        <v>0</v>
      </c>
      <c r="AG29" s="18">
        <v>14.25</v>
      </c>
      <c r="AH29" s="17">
        <v>6</v>
      </c>
      <c r="AI29" s="18"/>
      <c r="AJ29" s="17">
        <v>0</v>
      </c>
      <c r="AK29" s="18"/>
      <c r="AL29" s="17">
        <v>0</v>
      </c>
      <c r="AM29" s="18"/>
      <c r="AN29" s="17">
        <v>0</v>
      </c>
      <c r="AO29" s="18">
        <v>7.125</v>
      </c>
      <c r="AP29" s="18">
        <v>0</v>
      </c>
      <c r="AQ29" s="18">
        <v>0</v>
      </c>
      <c r="AR29" s="18">
        <v>0</v>
      </c>
      <c r="AS29" s="18">
        <v>3.5625</v>
      </c>
      <c r="AT29" s="16">
        <v>6</v>
      </c>
      <c r="AU29" s="16">
        <v>6</v>
      </c>
      <c r="AV29" s="18" t="s">
        <v>161</v>
      </c>
      <c r="AW29" s="16"/>
      <c r="AX29" s="15"/>
    </row>
    <row r="30" spans="1:50" ht="18">
      <c r="A30" s="21">
        <v>9</v>
      </c>
      <c r="B30" s="16" t="s">
        <v>127</v>
      </c>
      <c r="C30" s="16" t="s">
        <v>120</v>
      </c>
      <c r="D30" s="16" t="s">
        <v>133</v>
      </c>
      <c r="E30" s="16" t="s">
        <v>67</v>
      </c>
      <c r="F30" s="16" t="s">
        <v>68</v>
      </c>
      <c r="G30" s="16" t="s">
        <v>40</v>
      </c>
      <c r="H30" s="18">
        <v>13</v>
      </c>
      <c r="I30" s="17">
        <v>6</v>
      </c>
      <c r="J30" s="18">
        <v>13.5</v>
      </c>
      <c r="K30" s="17">
        <v>6</v>
      </c>
      <c r="L30" s="18">
        <v>13.5</v>
      </c>
      <c r="M30" s="17">
        <v>6</v>
      </c>
      <c r="N30" s="18">
        <v>12.66</v>
      </c>
      <c r="O30" s="17">
        <v>6</v>
      </c>
      <c r="P30" s="18">
        <v>15.5</v>
      </c>
      <c r="Q30" s="17">
        <v>6</v>
      </c>
      <c r="R30" s="18">
        <v>13</v>
      </c>
      <c r="S30" s="18">
        <v>13.5</v>
      </c>
      <c r="T30" s="18">
        <v>12.66</v>
      </c>
      <c r="U30" s="18">
        <v>15.5</v>
      </c>
      <c r="V30" s="18">
        <v>13.392727272727273</v>
      </c>
      <c r="W30" s="19">
        <v>30</v>
      </c>
      <c r="X30" s="19">
        <v>30</v>
      </c>
      <c r="Y30" s="18" t="s">
        <v>160</v>
      </c>
      <c r="Z30" s="22"/>
      <c r="AA30" s="30"/>
      <c r="AB30" s="16">
        <v>9</v>
      </c>
      <c r="AC30" s="16" t="s">
        <v>68</v>
      </c>
      <c r="AD30" s="16" t="s">
        <v>40</v>
      </c>
      <c r="AE30" s="18"/>
      <c r="AF30" s="17">
        <v>0</v>
      </c>
      <c r="AG30" s="18">
        <v>13.25</v>
      </c>
      <c r="AH30" s="17">
        <v>6</v>
      </c>
      <c r="AI30" s="18"/>
      <c r="AJ30" s="17">
        <v>0</v>
      </c>
      <c r="AK30" s="18"/>
      <c r="AL30" s="17">
        <v>0</v>
      </c>
      <c r="AM30" s="18"/>
      <c r="AN30" s="17">
        <v>0</v>
      </c>
      <c r="AO30" s="18">
        <v>6.625</v>
      </c>
      <c r="AP30" s="18">
        <v>0</v>
      </c>
      <c r="AQ30" s="18">
        <v>0</v>
      </c>
      <c r="AR30" s="18">
        <v>0</v>
      </c>
      <c r="AS30" s="18">
        <v>3.3125</v>
      </c>
      <c r="AT30" s="16">
        <v>6</v>
      </c>
      <c r="AU30" s="16">
        <v>6</v>
      </c>
      <c r="AV30" s="18" t="s">
        <v>161</v>
      </c>
      <c r="AW30" s="16"/>
      <c r="AX30" s="15"/>
    </row>
    <row r="31" spans="1:50" ht="18">
      <c r="A31" s="21">
        <v>10</v>
      </c>
      <c r="B31" s="16" t="s">
        <v>128</v>
      </c>
      <c r="C31" s="16" t="s">
        <v>115</v>
      </c>
      <c r="D31" s="16" t="s">
        <v>133</v>
      </c>
      <c r="E31" s="16" t="s">
        <v>69</v>
      </c>
      <c r="F31" s="16" t="s">
        <v>70</v>
      </c>
      <c r="G31" s="16" t="s">
        <v>71</v>
      </c>
      <c r="H31" s="18">
        <v>10</v>
      </c>
      <c r="I31" s="17">
        <v>6</v>
      </c>
      <c r="J31" s="18">
        <v>12</v>
      </c>
      <c r="K31" s="17">
        <v>6</v>
      </c>
      <c r="L31" s="18">
        <v>19</v>
      </c>
      <c r="M31" s="17">
        <v>6</v>
      </c>
      <c r="N31" s="18">
        <v>9</v>
      </c>
      <c r="O31" s="17">
        <v>0</v>
      </c>
      <c r="P31" s="18">
        <v>15</v>
      </c>
      <c r="Q31" s="17">
        <v>6</v>
      </c>
      <c r="R31" s="18">
        <v>10</v>
      </c>
      <c r="S31" s="18">
        <v>14.8</v>
      </c>
      <c r="T31" s="18">
        <v>9</v>
      </c>
      <c r="U31" s="18">
        <v>15</v>
      </c>
      <c r="V31" s="18">
        <v>12.454545454545455</v>
      </c>
      <c r="W31" s="19">
        <v>30</v>
      </c>
      <c r="X31" s="19">
        <v>30</v>
      </c>
      <c r="Y31" s="18" t="s">
        <v>160</v>
      </c>
      <c r="Z31" s="22"/>
      <c r="AA31" s="30"/>
      <c r="AB31" s="16">
        <v>10</v>
      </c>
      <c r="AC31" s="16" t="s">
        <v>70</v>
      </c>
      <c r="AD31" s="16" t="s">
        <v>71</v>
      </c>
      <c r="AE31" s="18"/>
      <c r="AF31" s="17">
        <v>0</v>
      </c>
      <c r="AG31" s="18">
        <v>10.25</v>
      </c>
      <c r="AH31" s="17">
        <v>6</v>
      </c>
      <c r="AI31" s="18"/>
      <c r="AJ31" s="17">
        <v>0</v>
      </c>
      <c r="AK31" s="18"/>
      <c r="AL31" s="17">
        <v>0</v>
      </c>
      <c r="AM31" s="18"/>
      <c r="AN31" s="17">
        <v>0</v>
      </c>
      <c r="AO31" s="18">
        <v>5.125</v>
      </c>
      <c r="AP31" s="18">
        <v>0</v>
      </c>
      <c r="AQ31" s="18">
        <v>0</v>
      </c>
      <c r="AR31" s="18">
        <v>0</v>
      </c>
      <c r="AS31" s="18">
        <v>2.5625</v>
      </c>
      <c r="AT31" s="16">
        <v>6</v>
      </c>
      <c r="AU31" s="16">
        <v>6</v>
      </c>
      <c r="AV31" s="18" t="s">
        <v>161</v>
      </c>
      <c r="AW31" s="16"/>
      <c r="AX31" s="15"/>
    </row>
    <row r="32" spans="1:50" ht="18">
      <c r="A32" s="21">
        <v>11</v>
      </c>
      <c r="B32" s="16" t="s">
        <v>129</v>
      </c>
      <c r="C32" s="16" t="s">
        <v>130</v>
      </c>
      <c r="D32" s="16" t="s">
        <v>152</v>
      </c>
      <c r="E32" s="16" t="s">
        <v>72</v>
      </c>
      <c r="F32" s="16" t="s">
        <v>73</v>
      </c>
      <c r="G32" s="16" t="s">
        <v>74</v>
      </c>
      <c r="H32" s="18">
        <v>10.5</v>
      </c>
      <c r="I32" s="17">
        <v>6</v>
      </c>
      <c r="J32" s="18">
        <v>11.5</v>
      </c>
      <c r="K32" s="17">
        <v>6</v>
      </c>
      <c r="L32" s="18">
        <v>16</v>
      </c>
      <c r="M32" s="17">
        <v>6</v>
      </c>
      <c r="N32" s="18">
        <v>11.66</v>
      </c>
      <c r="O32" s="17">
        <v>6</v>
      </c>
      <c r="P32" s="18">
        <v>15</v>
      </c>
      <c r="Q32" s="17">
        <v>6</v>
      </c>
      <c r="R32" s="18">
        <v>10.5</v>
      </c>
      <c r="S32" s="18">
        <v>13.3</v>
      </c>
      <c r="T32" s="18">
        <v>11.66</v>
      </c>
      <c r="U32" s="18">
        <v>15</v>
      </c>
      <c r="V32" s="18">
        <v>12.392727272727273</v>
      </c>
      <c r="W32" s="19">
        <v>30</v>
      </c>
      <c r="X32" s="19">
        <v>30</v>
      </c>
      <c r="Y32" s="18" t="s">
        <v>160</v>
      </c>
      <c r="Z32" s="22"/>
      <c r="AA32" s="30"/>
      <c r="AB32" s="16">
        <v>11</v>
      </c>
      <c r="AC32" s="16" t="s">
        <v>73</v>
      </c>
      <c r="AD32" s="16" t="s">
        <v>74</v>
      </c>
      <c r="AE32" s="18"/>
      <c r="AF32" s="17">
        <v>0</v>
      </c>
      <c r="AG32" s="18">
        <v>8.75</v>
      </c>
      <c r="AH32" s="17">
        <v>0</v>
      </c>
      <c r="AI32" s="18"/>
      <c r="AJ32" s="17">
        <v>0</v>
      </c>
      <c r="AK32" s="18"/>
      <c r="AL32" s="17">
        <v>0</v>
      </c>
      <c r="AM32" s="18"/>
      <c r="AN32" s="17">
        <v>0</v>
      </c>
      <c r="AO32" s="18">
        <v>4.375</v>
      </c>
      <c r="AP32" s="18">
        <v>0</v>
      </c>
      <c r="AQ32" s="18">
        <v>0</v>
      </c>
      <c r="AR32" s="18">
        <v>0</v>
      </c>
      <c r="AS32" s="18">
        <v>2.1875</v>
      </c>
      <c r="AT32" s="16">
        <v>0</v>
      </c>
      <c r="AU32" s="16">
        <v>0</v>
      </c>
      <c r="AV32" s="18" t="s">
        <v>161</v>
      </c>
      <c r="AW32" s="16"/>
      <c r="AX32" s="15"/>
    </row>
    <row r="33" spans="1:50" ht="18">
      <c r="A33" s="21">
        <v>12</v>
      </c>
      <c r="B33" s="16" t="s">
        <v>131</v>
      </c>
      <c r="C33" s="16" t="s">
        <v>120</v>
      </c>
      <c r="D33" s="16" t="s">
        <v>133</v>
      </c>
      <c r="E33" s="16" t="s">
        <v>75</v>
      </c>
      <c r="F33" s="16" t="s">
        <v>76</v>
      </c>
      <c r="G33" s="16" t="s">
        <v>77</v>
      </c>
      <c r="H33" s="18">
        <v>11</v>
      </c>
      <c r="I33" s="17">
        <v>6</v>
      </c>
      <c r="J33" s="18">
        <v>12</v>
      </c>
      <c r="K33" s="17">
        <v>6</v>
      </c>
      <c r="L33" s="18">
        <v>11</v>
      </c>
      <c r="M33" s="17">
        <v>6</v>
      </c>
      <c r="N33" s="18">
        <v>9.16</v>
      </c>
      <c r="O33" s="17">
        <v>0</v>
      </c>
      <c r="P33" s="18">
        <v>17.5</v>
      </c>
      <c r="Q33" s="17">
        <v>6</v>
      </c>
      <c r="R33" s="18">
        <v>11</v>
      </c>
      <c r="S33" s="18">
        <v>11.6</v>
      </c>
      <c r="T33" s="18">
        <v>9.16</v>
      </c>
      <c r="U33" s="18">
        <v>17.5</v>
      </c>
      <c r="V33" s="18">
        <v>11.529090909090909</v>
      </c>
      <c r="W33" s="19">
        <v>30</v>
      </c>
      <c r="X33" s="19">
        <v>30</v>
      </c>
      <c r="Y33" s="18" t="s">
        <v>160</v>
      </c>
      <c r="Z33" s="22"/>
      <c r="AA33" s="30"/>
      <c r="AB33" s="16">
        <v>12</v>
      </c>
      <c r="AC33" s="16" t="s">
        <v>76</v>
      </c>
      <c r="AD33" s="16" t="s">
        <v>77</v>
      </c>
      <c r="AE33" s="18"/>
      <c r="AF33" s="17">
        <v>0</v>
      </c>
      <c r="AG33" s="18">
        <v>12</v>
      </c>
      <c r="AH33" s="17">
        <v>6</v>
      </c>
      <c r="AI33" s="18"/>
      <c r="AJ33" s="17">
        <v>0</v>
      </c>
      <c r="AK33" s="18"/>
      <c r="AL33" s="17">
        <v>0</v>
      </c>
      <c r="AM33" s="18"/>
      <c r="AN33" s="17">
        <v>0</v>
      </c>
      <c r="AO33" s="18">
        <v>6</v>
      </c>
      <c r="AP33" s="18">
        <v>0</v>
      </c>
      <c r="AQ33" s="18">
        <v>0</v>
      </c>
      <c r="AR33" s="18">
        <v>0</v>
      </c>
      <c r="AS33" s="18">
        <v>3</v>
      </c>
      <c r="AT33" s="16">
        <v>6</v>
      </c>
      <c r="AU33" s="16">
        <v>6</v>
      </c>
      <c r="AV33" s="18" t="s">
        <v>161</v>
      </c>
      <c r="AW33" s="16"/>
      <c r="AX33" s="15"/>
    </row>
    <row r="34" spans="1:50" ht="18">
      <c r="A34" s="21">
        <v>13</v>
      </c>
      <c r="B34" s="16" t="s">
        <v>132</v>
      </c>
      <c r="C34" s="16" t="s">
        <v>133</v>
      </c>
      <c r="D34" s="16" t="s">
        <v>133</v>
      </c>
      <c r="E34" s="16" t="s">
        <v>78</v>
      </c>
      <c r="F34" s="16" t="s">
        <v>79</v>
      </c>
      <c r="G34" s="16" t="s">
        <v>80</v>
      </c>
      <c r="H34" s="18">
        <v>11.5</v>
      </c>
      <c r="I34" s="17">
        <v>6</v>
      </c>
      <c r="J34" s="18">
        <v>12.25</v>
      </c>
      <c r="K34" s="17">
        <v>6</v>
      </c>
      <c r="L34" s="18">
        <v>11.5</v>
      </c>
      <c r="M34" s="17">
        <v>6</v>
      </c>
      <c r="N34" s="18">
        <v>11.33</v>
      </c>
      <c r="O34" s="17">
        <v>6</v>
      </c>
      <c r="P34" s="18">
        <v>14</v>
      </c>
      <c r="Q34" s="17">
        <v>6</v>
      </c>
      <c r="R34" s="18">
        <v>11.5</v>
      </c>
      <c r="S34" s="18">
        <v>11.95</v>
      </c>
      <c r="T34" s="18">
        <v>11.33</v>
      </c>
      <c r="U34" s="18">
        <v>14</v>
      </c>
      <c r="V34" s="18">
        <v>11.90090909090909</v>
      </c>
      <c r="W34" s="19">
        <v>30</v>
      </c>
      <c r="X34" s="19">
        <v>30</v>
      </c>
      <c r="Y34" s="18" t="s">
        <v>160</v>
      </c>
      <c r="Z34" s="22"/>
      <c r="AA34" s="30"/>
      <c r="AB34" s="16">
        <v>13</v>
      </c>
      <c r="AC34" s="16" t="s">
        <v>79</v>
      </c>
      <c r="AD34" s="16" t="s">
        <v>80</v>
      </c>
      <c r="AE34" s="18"/>
      <c r="AF34" s="17">
        <v>0</v>
      </c>
      <c r="AG34" s="18">
        <v>12</v>
      </c>
      <c r="AH34" s="17">
        <v>6</v>
      </c>
      <c r="AI34" s="18"/>
      <c r="AJ34" s="17">
        <v>0</v>
      </c>
      <c r="AK34" s="18"/>
      <c r="AL34" s="17">
        <v>0</v>
      </c>
      <c r="AM34" s="18"/>
      <c r="AN34" s="17">
        <v>0</v>
      </c>
      <c r="AO34" s="18">
        <v>6</v>
      </c>
      <c r="AP34" s="18">
        <v>0</v>
      </c>
      <c r="AQ34" s="18">
        <v>0</v>
      </c>
      <c r="AR34" s="18">
        <v>0</v>
      </c>
      <c r="AS34" s="18">
        <v>3</v>
      </c>
      <c r="AT34" s="16">
        <v>6</v>
      </c>
      <c r="AU34" s="16">
        <v>6</v>
      </c>
      <c r="AV34" s="18" t="s">
        <v>161</v>
      </c>
      <c r="AW34" s="16"/>
      <c r="AX34" s="15"/>
    </row>
    <row r="35" spans="1:50" ht="18">
      <c r="A35" s="21">
        <v>14</v>
      </c>
      <c r="B35" s="16" t="s">
        <v>134</v>
      </c>
      <c r="C35" s="16" t="s">
        <v>117</v>
      </c>
      <c r="D35" s="16" t="s">
        <v>133</v>
      </c>
      <c r="E35" s="16" t="s">
        <v>81</v>
      </c>
      <c r="F35" s="16" t="s">
        <v>82</v>
      </c>
      <c r="G35" s="16" t="s">
        <v>83</v>
      </c>
      <c r="H35" s="18">
        <v>11</v>
      </c>
      <c r="I35" s="17">
        <v>6</v>
      </c>
      <c r="J35" s="18">
        <v>8.25</v>
      </c>
      <c r="K35" s="17">
        <v>0</v>
      </c>
      <c r="L35" s="18">
        <v>15</v>
      </c>
      <c r="M35" s="17">
        <v>6</v>
      </c>
      <c r="N35" s="18">
        <v>12.83</v>
      </c>
      <c r="O35" s="17">
        <v>6</v>
      </c>
      <c r="P35" s="18">
        <v>17.5</v>
      </c>
      <c r="Q35" s="17">
        <v>6</v>
      </c>
      <c r="R35" s="18">
        <v>11</v>
      </c>
      <c r="S35" s="18">
        <v>10.95</v>
      </c>
      <c r="T35" s="18">
        <v>12.83</v>
      </c>
      <c r="U35" s="18">
        <v>17.5</v>
      </c>
      <c r="V35" s="18">
        <v>11.90090909090909</v>
      </c>
      <c r="W35" s="19">
        <v>30</v>
      </c>
      <c r="X35" s="19">
        <v>30</v>
      </c>
      <c r="Y35" s="18" t="s">
        <v>160</v>
      </c>
      <c r="Z35" s="22"/>
      <c r="AA35" s="30"/>
      <c r="AB35" s="16">
        <v>14</v>
      </c>
      <c r="AC35" s="16" t="s">
        <v>82</v>
      </c>
      <c r="AD35" s="16" t="s">
        <v>83</v>
      </c>
      <c r="AE35" s="18"/>
      <c r="AF35" s="17">
        <v>0</v>
      </c>
      <c r="AG35" s="18">
        <v>10.5</v>
      </c>
      <c r="AH35" s="17">
        <v>6</v>
      </c>
      <c r="AI35" s="18"/>
      <c r="AJ35" s="17">
        <v>0</v>
      </c>
      <c r="AK35" s="18"/>
      <c r="AL35" s="17">
        <v>0</v>
      </c>
      <c r="AM35" s="18"/>
      <c r="AN35" s="17">
        <v>0</v>
      </c>
      <c r="AO35" s="18">
        <v>5.25</v>
      </c>
      <c r="AP35" s="18">
        <v>0</v>
      </c>
      <c r="AQ35" s="18">
        <v>0</v>
      </c>
      <c r="AR35" s="18">
        <v>0</v>
      </c>
      <c r="AS35" s="18">
        <v>2.625</v>
      </c>
      <c r="AT35" s="16">
        <v>6</v>
      </c>
      <c r="AU35" s="16">
        <v>6</v>
      </c>
      <c r="AV35" s="18" t="s">
        <v>161</v>
      </c>
      <c r="AW35" s="16"/>
      <c r="AX35" s="15"/>
    </row>
    <row r="36" spans="1:50" ht="18">
      <c r="A36" s="21">
        <v>15</v>
      </c>
      <c r="B36" s="16" t="s">
        <v>135</v>
      </c>
      <c r="C36" s="16" t="s">
        <v>136</v>
      </c>
      <c r="D36" s="16" t="s">
        <v>133</v>
      </c>
      <c r="E36" s="16" t="s">
        <v>84</v>
      </c>
      <c r="F36" s="16" t="s">
        <v>85</v>
      </c>
      <c r="G36" s="16" t="s">
        <v>86</v>
      </c>
      <c r="H36" s="18">
        <v>10.5</v>
      </c>
      <c r="I36" s="17">
        <v>6</v>
      </c>
      <c r="J36" s="18">
        <v>12</v>
      </c>
      <c r="K36" s="17">
        <v>6</v>
      </c>
      <c r="L36" s="18">
        <v>13.75</v>
      </c>
      <c r="M36" s="17">
        <v>6</v>
      </c>
      <c r="N36" s="18">
        <v>11.66</v>
      </c>
      <c r="O36" s="17">
        <v>6</v>
      </c>
      <c r="P36" s="18">
        <v>14.5</v>
      </c>
      <c r="Q36" s="17">
        <v>6</v>
      </c>
      <c r="R36" s="18">
        <v>10.5</v>
      </c>
      <c r="S36" s="18">
        <v>12.7</v>
      </c>
      <c r="T36" s="18">
        <v>11.66</v>
      </c>
      <c r="U36" s="18">
        <v>14.5</v>
      </c>
      <c r="V36" s="18">
        <v>12.074545454545454</v>
      </c>
      <c r="W36" s="19">
        <v>30</v>
      </c>
      <c r="X36" s="19">
        <v>30</v>
      </c>
      <c r="Y36" s="18" t="s">
        <v>160</v>
      </c>
      <c r="Z36" s="22"/>
      <c r="AA36" s="30"/>
      <c r="AB36" s="16">
        <v>15</v>
      </c>
      <c r="AC36" s="16" t="s">
        <v>85</v>
      </c>
      <c r="AD36" s="16" t="s">
        <v>86</v>
      </c>
      <c r="AE36" s="18"/>
      <c r="AF36" s="17">
        <v>0</v>
      </c>
      <c r="AG36" s="18">
        <v>11.75</v>
      </c>
      <c r="AH36" s="17">
        <v>6</v>
      </c>
      <c r="AI36" s="18"/>
      <c r="AJ36" s="17">
        <v>0</v>
      </c>
      <c r="AK36" s="18"/>
      <c r="AL36" s="17">
        <v>0</v>
      </c>
      <c r="AM36" s="18"/>
      <c r="AN36" s="17">
        <v>0</v>
      </c>
      <c r="AO36" s="18">
        <v>5.875</v>
      </c>
      <c r="AP36" s="18">
        <v>0</v>
      </c>
      <c r="AQ36" s="18">
        <v>0</v>
      </c>
      <c r="AR36" s="18">
        <v>0</v>
      </c>
      <c r="AS36" s="18">
        <v>2.9375</v>
      </c>
      <c r="AT36" s="16">
        <v>6</v>
      </c>
      <c r="AU36" s="16">
        <v>6</v>
      </c>
      <c r="AV36" s="18" t="s">
        <v>161</v>
      </c>
      <c r="AW36" s="16"/>
      <c r="AX36" s="15"/>
    </row>
    <row r="37" spans="1:50" ht="18">
      <c r="A37" s="21">
        <v>16</v>
      </c>
      <c r="B37" s="16" t="s">
        <v>137</v>
      </c>
      <c r="C37" s="16" t="s">
        <v>138</v>
      </c>
      <c r="D37" s="16" t="s">
        <v>133</v>
      </c>
      <c r="E37" s="16" t="s">
        <v>87</v>
      </c>
      <c r="F37" s="16" t="s">
        <v>88</v>
      </c>
      <c r="G37" s="16" t="s">
        <v>89</v>
      </c>
      <c r="H37" s="18">
        <v>13</v>
      </c>
      <c r="I37" s="17">
        <v>6</v>
      </c>
      <c r="J37" s="18">
        <v>15.75</v>
      </c>
      <c r="K37" s="17">
        <v>6</v>
      </c>
      <c r="L37" s="18">
        <v>17</v>
      </c>
      <c r="M37" s="17">
        <v>6</v>
      </c>
      <c r="N37" s="18">
        <v>14.33</v>
      </c>
      <c r="O37" s="17">
        <v>6</v>
      </c>
      <c r="P37" s="18">
        <v>19</v>
      </c>
      <c r="Q37" s="17">
        <v>6</v>
      </c>
      <c r="R37" s="18">
        <v>13</v>
      </c>
      <c r="S37" s="18">
        <v>16.25</v>
      </c>
      <c r="T37" s="18">
        <v>14.33</v>
      </c>
      <c r="U37" s="18">
        <v>19</v>
      </c>
      <c r="V37" s="18">
        <v>15.264545454545454</v>
      </c>
      <c r="W37" s="19">
        <v>30</v>
      </c>
      <c r="X37" s="19">
        <v>30</v>
      </c>
      <c r="Y37" s="18" t="s">
        <v>160</v>
      </c>
      <c r="Z37" s="22"/>
      <c r="AA37" s="30"/>
      <c r="AB37" s="16">
        <v>16</v>
      </c>
      <c r="AC37" s="16" t="s">
        <v>88</v>
      </c>
      <c r="AD37" s="16" t="s">
        <v>89</v>
      </c>
      <c r="AE37" s="18"/>
      <c r="AF37" s="17">
        <v>0</v>
      </c>
      <c r="AG37" s="18">
        <v>17.5</v>
      </c>
      <c r="AH37" s="17">
        <v>6</v>
      </c>
      <c r="AI37" s="18"/>
      <c r="AJ37" s="17">
        <v>0</v>
      </c>
      <c r="AK37" s="18"/>
      <c r="AL37" s="17">
        <v>0</v>
      </c>
      <c r="AM37" s="18"/>
      <c r="AN37" s="17">
        <v>0</v>
      </c>
      <c r="AO37" s="18">
        <v>8.75</v>
      </c>
      <c r="AP37" s="18">
        <v>0</v>
      </c>
      <c r="AQ37" s="18">
        <v>0</v>
      </c>
      <c r="AR37" s="18">
        <v>0</v>
      </c>
      <c r="AS37" s="18">
        <v>4.375</v>
      </c>
      <c r="AT37" s="16">
        <v>6</v>
      </c>
      <c r="AU37" s="16">
        <v>6</v>
      </c>
      <c r="AV37" s="18" t="s">
        <v>161</v>
      </c>
      <c r="AW37" s="16"/>
      <c r="AX37" s="15"/>
    </row>
    <row r="38" spans="1:50" ht="18">
      <c r="A38" s="21">
        <v>17</v>
      </c>
      <c r="B38" s="16" t="s">
        <v>139</v>
      </c>
      <c r="C38" s="16" t="s">
        <v>120</v>
      </c>
      <c r="D38" s="16" t="s">
        <v>133</v>
      </c>
      <c r="E38" s="16" t="s">
        <v>90</v>
      </c>
      <c r="F38" s="16" t="s">
        <v>91</v>
      </c>
      <c r="G38" s="16" t="s">
        <v>39</v>
      </c>
      <c r="H38" s="18">
        <v>11</v>
      </c>
      <c r="I38" s="17">
        <v>6</v>
      </c>
      <c r="J38" s="18">
        <v>9.75</v>
      </c>
      <c r="K38" s="17">
        <v>0</v>
      </c>
      <c r="L38" s="18">
        <v>6</v>
      </c>
      <c r="M38" s="17">
        <v>0</v>
      </c>
      <c r="N38" s="18">
        <v>13.83</v>
      </c>
      <c r="O38" s="17">
        <v>6</v>
      </c>
      <c r="P38" s="18">
        <v>12</v>
      </c>
      <c r="Q38" s="17">
        <v>6</v>
      </c>
      <c r="R38" s="18">
        <v>11</v>
      </c>
      <c r="S38" s="18">
        <v>8.25</v>
      </c>
      <c r="T38" s="18">
        <v>13.83</v>
      </c>
      <c r="U38" s="18">
        <v>12</v>
      </c>
      <c r="V38" s="18">
        <v>10.355454545454545</v>
      </c>
      <c r="W38" s="19">
        <v>30</v>
      </c>
      <c r="X38" s="19">
        <v>30</v>
      </c>
      <c r="Y38" s="18" t="s">
        <v>160</v>
      </c>
      <c r="Z38" s="22"/>
      <c r="AA38" s="30"/>
      <c r="AB38" s="16">
        <v>17</v>
      </c>
      <c r="AC38" s="16" t="s">
        <v>91</v>
      </c>
      <c r="AD38" s="16" t="s">
        <v>39</v>
      </c>
      <c r="AE38" s="18"/>
      <c r="AF38" s="17">
        <v>0</v>
      </c>
      <c r="AG38" s="18">
        <v>12.25</v>
      </c>
      <c r="AH38" s="17">
        <v>6</v>
      </c>
      <c r="AI38" s="18"/>
      <c r="AJ38" s="17">
        <v>0</v>
      </c>
      <c r="AK38" s="18"/>
      <c r="AL38" s="17">
        <v>0</v>
      </c>
      <c r="AM38" s="18"/>
      <c r="AN38" s="17">
        <v>0</v>
      </c>
      <c r="AO38" s="18">
        <v>6.125</v>
      </c>
      <c r="AP38" s="18">
        <v>0</v>
      </c>
      <c r="AQ38" s="18">
        <v>0</v>
      </c>
      <c r="AR38" s="18">
        <v>0</v>
      </c>
      <c r="AS38" s="18">
        <v>3.0625</v>
      </c>
      <c r="AT38" s="16">
        <v>6</v>
      </c>
      <c r="AU38" s="16">
        <v>6</v>
      </c>
      <c r="AV38" s="18" t="s">
        <v>161</v>
      </c>
      <c r="AW38" s="16"/>
      <c r="AX38" s="15"/>
    </row>
    <row r="39" spans="1:50" ht="18">
      <c r="A39" s="21">
        <v>18</v>
      </c>
      <c r="B39" s="16" t="s">
        <v>140</v>
      </c>
      <c r="C39" s="16" t="s">
        <v>115</v>
      </c>
      <c r="D39" s="16" t="s">
        <v>133</v>
      </c>
      <c r="E39" s="16" t="s">
        <v>92</v>
      </c>
      <c r="F39" s="16" t="s">
        <v>93</v>
      </c>
      <c r="G39" s="16" t="s">
        <v>94</v>
      </c>
      <c r="H39" s="18">
        <v>10</v>
      </c>
      <c r="I39" s="17">
        <v>6</v>
      </c>
      <c r="J39" s="18">
        <v>9.75</v>
      </c>
      <c r="K39" s="17">
        <v>0</v>
      </c>
      <c r="L39" s="18">
        <v>13</v>
      </c>
      <c r="M39" s="17">
        <v>6</v>
      </c>
      <c r="N39" s="18">
        <v>10.5</v>
      </c>
      <c r="O39" s="17">
        <v>6</v>
      </c>
      <c r="P39" s="18">
        <v>16.5</v>
      </c>
      <c r="Q39" s="17">
        <v>6</v>
      </c>
      <c r="R39" s="18">
        <v>10</v>
      </c>
      <c r="S39" s="18">
        <v>11.05</v>
      </c>
      <c r="T39" s="18">
        <v>10.5</v>
      </c>
      <c r="U39" s="18">
        <v>16.5</v>
      </c>
      <c r="V39" s="18">
        <v>11.159090909090908</v>
      </c>
      <c r="W39" s="19">
        <v>30</v>
      </c>
      <c r="X39" s="19">
        <v>30</v>
      </c>
      <c r="Y39" s="18" t="s">
        <v>160</v>
      </c>
      <c r="Z39" s="22"/>
      <c r="AA39" s="30"/>
      <c r="AB39" s="16">
        <v>18</v>
      </c>
      <c r="AC39" s="16" t="s">
        <v>93</v>
      </c>
      <c r="AD39" s="16" t="s">
        <v>94</v>
      </c>
      <c r="AE39" s="18"/>
      <c r="AF39" s="17">
        <v>0</v>
      </c>
      <c r="AG39" s="18">
        <v>12</v>
      </c>
      <c r="AH39" s="17">
        <v>6</v>
      </c>
      <c r="AI39" s="18"/>
      <c r="AJ39" s="17">
        <v>0</v>
      </c>
      <c r="AK39" s="18"/>
      <c r="AL39" s="17">
        <v>0</v>
      </c>
      <c r="AM39" s="18"/>
      <c r="AN39" s="17">
        <v>0</v>
      </c>
      <c r="AO39" s="18">
        <v>6</v>
      </c>
      <c r="AP39" s="18">
        <v>0</v>
      </c>
      <c r="AQ39" s="18">
        <v>0</v>
      </c>
      <c r="AR39" s="18">
        <v>0</v>
      </c>
      <c r="AS39" s="18">
        <v>3</v>
      </c>
      <c r="AT39" s="16">
        <v>6</v>
      </c>
      <c r="AU39" s="16">
        <v>6</v>
      </c>
      <c r="AV39" s="18" t="s">
        <v>161</v>
      </c>
      <c r="AW39" s="16"/>
      <c r="AX39" s="15"/>
    </row>
    <row r="40" spans="1:50" ht="18">
      <c r="A40" s="21">
        <v>19</v>
      </c>
      <c r="B40" s="16" t="s">
        <v>141</v>
      </c>
      <c r="C40" s="16" t="s">
        <v>115</v>
      </c>
      <c r="D40" s="16" t="s">
        <v>133</v>
      </c>
      <c r="E40" s="16" t="s">
        <v>95</v>
      </c>
      <c r="F40" s="16" t="s">
        <v>96</v>
      </c>
      <c r="G40" s="16" t="s">
        <v>97</v>
      </c>
      <c r="H40" s="18">
        <v>10.5</v>
      </c>
      <c r="I40" s="17">
        <v>6</v>
      </c>
      <c r="J40" s="18">
        <v>9.25</v>
      </c>
      <c r="K40" s="17">
        <v>0</v>
      </c>
      <c r="L40" s="18">
        <v>9</v>
      </c>
      <c r="M40" s="17">
        <v>0</v>
      </c>
      <c r="N40" s="18">
        <v>10.33</v>
      </c>
      <c r="O40" s="17">
        <v>6</v>
      </c>
      <c r="P40" s="18">
        <v>12.5</v>
      </c>
      <c r="Q40" s="17">
        <v>6</v>
      </c>
      <c r="R40" s="18">
        <v>10.5</v>
      </c>
      <c r="S40" s="18">
        <v>9.15</v>
      </c>
      <c r="T40" s="18">
        <v>10.33</v>
      </c>
      <c r="U40" s="18">
        <v>12.5</v>
      </c>
      <c r="V40" s="18">
        <v>10.037272727272727</v>
      </c>
      <c r="W40" s="19">
        <v>30</v>
      </c>
      <c r="X40" s="19">
        <v>30</v>
      </c>
      <c r="Y40" s="18" t="s">
        <v>160</v>
      </c>
      <c r="Z40" s="22"/>
      <c r="AA40" s="30"/>
      <c r="AB40" s="16">
        <v>19</v>
      </c>
      <c r="AC40" s="16" t="s">
        <v>96</v>
      </c>
      <c r="AD40" s="16" t="s">
        <v>97</v>
      </c>
      <c r="AE40" s="18"/>
      <c r="AF40" s="17">
        <v>0</v>
      </c>
      <c r="AG40" s="18">
        <v>10</v>
      </c>
      <c r="AH40" s="17">
        <v>6</v>
      </c>
      <c r="AI40" s="18"/>
      <c r="AJ40" s="17">
        <v>0</v>
      </c>
      <c r="AK40" s="18"/>
      <c r="AL40" s="17">
        <v>0</v>
      </c>
      <c r="AM40" s="18"/>
      <c r="AN40" s="17">
        <v>0</v>
      </c>
      <c r="AO40" s="18">
        <v>5</v>
      </c>
      <c r="AP40" s="18">
        <v>0</v>
      </c>
      <c r="AQ40" s="18">
        <v>0</v>
      </c>
      <c r="AR40" s="18">
        <v>0</v>
      </c>
      <c r="AS40" s="18">
        <v>2.5</v>
      </c>
      <c r="AT40" s="16">
        <v>6</v>
      </c>
      <c r="AU40" s="16">
        <v>6</v>
      </c>
      <c r="AV40" s="18" t="s">
        <v>161</v>
      </c>
      <c r="AW40" s="16"/>
      <c r="AX40" s="15"/>
    </row>
    <row r="41" spans="1:50" ht="18">
      <c r="A41" s="21">
        <v>20</v>
      </c>
      <c r="B41" s="16" t="s">
        <v>142</v>
      </c>
      <c r="C41" s="16" t="s">
        <v>115</v>
      </c>
      <c r="D41" s="16" t="s">
        <v>133</v>
      </c>
      <c r="E41" s="16" t="s">
        <v>98</v>
      </c>
      <c r="F41" s="16" t="s">
        <v>99</v>
      </c>
      <c r="G41" s="16" t="s">
        <v>100</v>
      </c>
      <c r="H41" s="18">
        <v>11.5</v>
      </c>
      <c r="I41" s="17">
        <v>6</v>
      </c>
      <c r="J41" s="18">
        <v>12.5</v>
      </c>
      <c r="K41" s="17">
        <v>6</v>
      </c>
      <c r="L41" s="18">
        <v>12</v>
      </c>
      <c r="M41" s="17">
        <v>6</v>
      </c>
      <c r="N41" s="18">
        <v>9.66</v>
      </c>
      <c r="O41" s="17">
        <v>0</v>
      </c>
      <c r="P41" s="18">
        <v>15.5</v>
      </c>
      <c r="Q41" s="17">
        <v>6</v>
      </c>
      <c r="R41" s="18">
        <v>11.5</v>
      </c>
      <c r="S41" s="18">
        <v>12.3</v>
      </c>
      <c r="T41" s="18">
        <v>9.66</v>
      </c>
      <c r="U41" s="18">
        <v>15.5</v>
      </c>
      <c r="V41" s="18">
        <v>11.892727272727273</v>
      </c>
      <c r="W41" s="19">
        <v>30</v>
      </c>
      <c r="X41" s="19">
        <v>30</v>
      </c>
      <c r="Y41" s="18" t="s">
        <v>160</v>
      </c>
      <c r="Z41" s="22"/>
      <c r="AA41" s="30"/>
      <c r="AB41" s="16">
        <v>20</v>
      </c>
      <c r="AC41" s="16" t="s">
        <v>99</v>
      </c>
      <c r="AD41" s="16" t="s">
        <v>100</v>
      </c>
      <c r="AE41" s="18"/>
      <c r="AF41" s="17">
        <v>0</v>
      </c>
      <c r="AG41" s="18">
        <v>10</v>
      </c>
      <c r="AH41" s="17">
        <v>6</v>
      </c>
      <c r="AI41" s="18"/>
      <c r="AJ41" s="17">
        <v>0</v>
      </c>
      <c r="AK41" s="18"/>
      <c r="AL41" s="17">
        <v>0</v>
      </c>
      <c r="AM41" s="18"/>
      <c r="AN41" s="17">
        <v>0</v>
      </c>
      <c r="AO41" s="18">
        <v>5</v>
      </c>
      <c r="AP41" s="18">
        <v>0</v>
      </c>
      <c r="AQ41" s="18">
        <v>0</v>
      </c>
      <c r="AR41" s="18">
        <v>0</v>
      </c>
      <c r="AS41" s="18">
        <v>2.5</v>
      </c>
      <c r="AT41" s="16">
        <v>6</v>
      </c>
      <c r="AU41" s="16">
        <v>6</v>
      </c>
      <c r="AV41" s="18" t="s">
        <v>161</v>
      </c>
      <c r="AW41" s="16"/>
      <c r="AX41" s="15"/>
    </row>
    <row r="42" spans="1:50" ht="18">
      <c r="A42" s="21">
        <v>21</v>
      </c>
      <c r="B42" s="16" t="s">
        <v>143</v>
      </c>
      <c r="C42" s="16" t="s">
        <v>115</v>
      </c>
      <c r="D42" s="16" t="s">
        <v>133</v>
      </c>
      <c r="E42" s="16" t="s">
        <v>101</v>
      </c>
      <c r="F42" s="16" t="s">
        <v>102</v>
      </c>
      <c r="G42" s="16" t="s">
        <v>103</v>
      </c>
      <c r="H42" s="18">
        <v>10</v>
      </c>
      <c r="I42" s="17">
        <v>6</v>
      </c>
      <c r="J42" s="18">
        <v>12.25</v>
      </c>
      <c r="K42" s="17">
        <v>6</v>
      </c>
      <c r="L42" s="18">
        <v>12</v>
      </c>
      <c r="M42" s="17">
        <v>6</v>
      </c>
      <c r="N42" s="18">
        <v>11.5</v>
      </c>
      <c r="O42" s="17">
        <v>6</v>
      </c>
      <c r="P42" s="20">
        <v>14</v>
      </c>
      <c r="Q42" s="17">
        <v>6</v>
      </c>
      <c r="R42" s="18">
        <v>10</v>
      </c>
      <c r="S42" s="18">
        <v>12.15</v>
      </c>
      <c r="T42" s="18">
        <v>11.5</v>
      </c>
      <c r="U42" s="18">
        <v>14</v>
      </c>
      <c r="V42" s="18">
        <v>11.613636363636363</v>
      </c>
      <c r="W42" s="19">
        <v>30</v>
      </c>
      <c r="X42" s="19">
        <v>30</v>
      </c>
      <c r="Y42" s="18" t="s">
        <v>160</v>
      </c>
      <c r="Z42" s="22"/>
      <c r="AA42" s="30"/>
      <c r="AB42" s="16">
        <v>21</v>
      </c>
      <c r="AC42" s="16" t="s">
        <v>102</v>
      </c>
      <c r="AD42" s="16" t="s">
        <v>103</v>
      </c>
      <c r="AE42" s="18"/>
      <c r="AF42" s="17">
        <v>0</v>
      </c>
      <c r="AG42" s="18">
        <v>10.5</v>
      </c>
      <c r="AH42" s="17">
        <v>6</v>
      </c>
      <c r="AI42" s="18"/>
      <c r="AJ42" s="17">
        <v>0</v>
      </c>
      <c r="AK42" s="18"/>
      <c r="AL42" s="17">
        <v>0</v>
      </c>
      <c r="AM42" s="18"/>
      <c r="AN42" s="17">
        <v>0</v>
      </c>
      <c r="AO42" s="18">
        <v>5.25</v>
      </c>
      <c r="AP42" s="18">
        <v>0</v>
      </c>
      <c r="AQ42" s="18">
        <v>0</v>
      </c>
      <c r="AR42" s="18">
        <v>0</v>
      </c>
      <c r="AS42" s="18">
        <v>2.625</v>
      </c>
      <c r="AT42" s="16">
        <v>6</v>
      </c>
      <c r="AU42" s="16">
        <v>6</v>
      </c>
      <c r="AV42" s="18" t="s">
        <v>161</v>
      </c>
      <c r="AW42" s="16"/>
      <c r="AX42" s="15"/>
    </row>
    <row r="43" spans="1:50" ht="18">
      <c r="A43" s="21">
        <v>22</v>
      </c>
      <c r="B43" s="16" t="s">
        <v>144</v>
      </c>
      <c r="C43" s="16" t="s">
        <v>145</v>
      </c>
      <c r="D43" s="16" t="s">
        <v>133</v>
      </c>
      <c r="E43" s="16" t="s">
        <v>104</v>
      </c>
      <c r="F43" s="16" t="s">
        <v>105</v>
      </c>
      <c r="G43" s="16" t="s">
        <v>80</v>
      </c>
      <c r="H43" s="18">
        <v>11</v>
      </c>
      <c r="I43" s="17">
        <v>6</v>
      </c>
      <c r="J43" s="18">
        <v>7.5</v>
      </c>
      <c r="K43" s="17">
        <v>0</v>
      </c>
      <c r="L43" s="18">
        <v>8.75</v>
      </c>
      <c r="M43" s="17">
        <v>0</v>
      </c>
      <c r="N43" s="18">
        <v>12.16</v>
      </c>
      <c r="O43" s="17">
        <v>6</v>
      </c>
      <c r="P43" s="20">
        <v>14</v>
      </c>
      <c r="Q43" s="17">
        <v>6</v>
      </c>
      <c r="R43" s="18">
        <v>11</v>
      </c>
      <c r="S43" s="18">
        <v>8</v>
      </c>
      <c r="T43" s="18">
        <v>12.16</v>
      </c>
      <c r="U43" s="18">
        <v>14</v>
      </c>
      <c r="V43" s="18">
        <v>10.119999999999999</v>
      </c>
      <c r="W43" s="19">
        <v>30</v>
      </c>
      <c r="X43" s="19">
        <v>30</v>
      </c>
      <c r="Y43" s="18" t="s">
        <v>160</v>
      </c>
      <c r="Z43" s="23"/>
      <c r="AA43" s="30"/>
      <c r="AB43" s="16">
        <v>22</v>
      </c>
      <c r="AC43" s="16" t="s">
        <v>105</v>
      </c>
      <c r="AD43" s="16" t="s">
        <v>80</v>
      </c>
      <c r="AE43" s="18"/>
      <c r="AF43" s="17">
        <v>0</v>
      </c>
      <c r="AG43" s="18">
        <v>11.5</v>
      </c>
      <c r="AH43" s="17">
        <v>6</v>
      </c>
      <c r="AI43" s="18"/>
      <c r="AJ43" s="17">
        <v>0</v>
      </c>
      <c r="AK43" s="18"/>
      <c r="AL43" s="17">
        <v>0</v>
      </c>
      <c r="AM43" s="18"/>
      <c r="AN43" s="17">
        <v>0</v>
      </c>
      <c r="AO43" s="18">
        <v>5.75</v>
      </c>
      <c r="AP43" s="18">
        <v>0</v>
      </c>
      <c r="AQ43" s="18">
        <v>0</v>
      </c>
      <c r="AR43" s="18">
        <v>0</v>
      </c>
      <c r="AS43" s="18">
        <v>2.875</v>
      </c>
      <c r="AT43" s="16">
        <v>6</v>
      </c>
      <c r="AU43" s="16">
        <v>6</v>
      </c>
      <c r="AV43" s="18" t="s">
        <v>161</v>
      </c>
      <c r="AW43" s="16"/>
      <c r="AX43" s="15"/>
    </row>
    <row r="44" spans="1:50" ht="18">
      <c r="A44" s="21">
        <v>23</v>
      </c>
      <c r="B44" s="16" t="s">
        <v>146</v>
      </c>
      <c r="C44" s="16" t="s">
        <v>147</v>
      </c>
      <c r="D44" s="16" t="s">
        <v>133</v>
      </c>
      <c r="E44" s="16" t="s">
        <v>106</v>
      </c>
      <c r="F44" s="16" t="s">
        <v>107</v>
      </c>
      <c r="G44" s="16" t="s">
        <v>108</v>
      </c>
      <c r="H44" s="18">
        <v>11</v>
      </c>
      <c r="I44" s="17">
        <v>6</v>
      </c>
      <c r="J44" s="18">
        <v>11.5</v>
      </c>
      <c r="K44" s="17">
        <v>6</v>
      </c>
      <c r="L44" s="18">
        <v>9.25</v>
      </c>
      <c r="M44" s="17">
        <v>0</v>
      </c>
      <c r="N44" s="18">
        <v>11.83</v>
      </c>
      <c r="O44" s="17">
        <v>6</v>
      </c>
      <c r="P44" s="20">
        <v>14</v>
      </c>
      <c r="Q44" s="17">
        <v>6</v>
      </c>
      <c r="R44" s="18">
        <v>11</v>
      </c>
      <c r="S44" s="18">
        <v>10.6</v>
      </c>
      <c r="T44" s="18">
        <v>11.83</v>
      </c>
      <c r="U44" s="18">
        <v>14</v>
      </c>
      <c r="V44" s="18">
        <v>11.241818181818182</v>
      </c>
      <c r="W44" s="19">
        <v>30</v>
      </c>
      <c r="X44" s="19">
        <v>30</v>
      </c>
      <c r="Y44" s="18" t="s">
        <v>160</v>
      </c>
      <c r="Z44" s="23"/>
      <c r="AA44" s="30"/>
      <c r="AB44" s="16">
        <v>23</v>
      </c>
      <c r="AC44" s="16" t="s">
        <v>107</v>
      </c>
      <c r="AD44" s="16" t="s">
        <v>108</v>
      </c>
      <c r="AE44" s="18"/>
      <c r="AF44" s="17">
        <v>0</v>
      </c>
      <c r="AG44" s="18">
        <v>10.75</v>
      </c>
      <c r="AH44" s="17">
        <v>6</v>
      </c>
      <c r="AI44" s="18"/>
      <c r="AJ44" s="17">
        <v>0</v>
      </c>
      <c r="AK44" s="18"/>
      <c r="AL44" s="17">
        <v>0</v>
      </c>
      <c r="AM44" s="18"/>
      <c r="AN44" s="17">
        <v>0</v>
      </c>
      <c r="AO44" s="18">
        <v>5.375</v>
      </c>
      <c r="AP44" s="18">
        <v>0</v>
      </c>
      <c r="AQ44" s="18">
        <v>0</v>
      </c>
      <c r="AR44" s="18">
        <v>0</v>
      </c>
      <c r="AS44" s="18">
        <v>2.6875</v>
      </c>
      <c r="AT44" s="16">
        <v>6</v>
      </c>
      <c r="AU44" s="16">
        <v>6</v>
      </c>
      <c r="AV44" s="18" t="s">
        <v>161</v>
      </c>
      <c r="AW44" s="16"/>
      <c r="AX44" s="15"/>
    </row>
    <row r="45" spans="1:50" ht="18">
      <c r="A45" s="21">
        <v>24</v>
      </c>
      <c r="B45" s="16" t="s">
        <v>148</v>
      </c>
      <c r="C45" s="16" t="s">
        <v>149</v>
      </c>
      <c r="D45" s="16" t="s">
        <v>133</v>
      </c>
      <c r="E45" s="16" t="s">
        <v>109</v>
      </c>
      <c r="F45" s="16" t="s">
        <v>110</v>
      </c>
      <c r="G45" s="16" t="s">
        <v>111</v>
      </c>
      <c r="H45" s="18">
        <v>11</v>
      </c>
      <c r="I45" s="17">
        <v>6</v>
      </c>
      <c r="J45" s="18">
        <v>10.5</v>
      </c>
      <c r="K45" s="17">
        <v>6</v>
      </c>
      <c r="L45" s="18">
        <v>13.5</v>
      </c>
      <c r="M45" s="17">
        <v>6</v>
      </c>
      <c r="N45" s="18">
        <v>11.83</v>
      </c>
      <c r="O45" s="17">
        <v>6</v>
      </c>
      <c r="P45" s="20">
        <v>19.5</v>
      </c>
      <c r="Q45" s="17">
        <v>6</v>
      </c>
      <c r="R45" s="18">
        <v>11</v>
      </c>
      <c r="S45" s="18">
        <v>11.7</v>
      </c>
      <c r="T45" s="18">
        <v>11.83</v>
      </c>
      <c r="U45" s="18">
        <v>19.5</v>
      </c>
      <c r="V45" s="18">
        <v>12.241818181818182</v>
      </c>
      <c r="W45" s="19">
        <v>30</v>
      </c>
      <c r="X45" s="19">
        <v>30</v>
      </c>
      <c r="Y45" s="18" t="s">
        <v>160</v>
      </c>
      <c r="Z45" s="23"/>
      <c r="AA45" s="30"/>
      <c r="AB45" s="16">
        <v>24</v>
      </c>
      <c r="AC45" s="16" t="s">
        <v>110</v>
      </c>
      <c r="AD45" s="16" t="s">
        <v>111</v>
      </c>
      <c r="AE45" s="18"/>
      <c r="AF45" s="17">
        <v>0</v>
      </c>
      <c r="AG45" s="18">
        <v>12.75</v>
      </c>
      <c r="AH45" s="17">
        <v>6</v>
      </c>
      <c r="AI45" s="18"/>
      <c r="AJ45" s="17">
        <v>0</v>
      </c>
      <c r="AK45" s="18"/>
      <c r="AL45" s="17">
        <v>0</v>
      </c>
      <c r="AM45" s="18"/>
      <c r="AN45" s="17">
        <v>0</v>
      </c>
      <c r="AO45" s="18">
        <v>6.375</v>
      </c>
      <c r="AP45" s="18">
        <v>0</v>
      </c>
      <c r="AQ45" s="18">
        <v>0</v>
      </c>
      <c r="AR45" s="18">
        <v>0</v>
      </c>
      <c r="AS45" s="18">
        <v>3.1875</v>
      </c>
      <c r="AT45" s="16">
        <v>6</v>
      </c>
      <c r="AU45" s="16">
        <v>6</v>
      </c>
      <c r="AV45" s="18" t="s">
        <v>161</v>
      </c>
      <c r="AW45" s="16"/>
      <c r="AX45" s="15"/>
    </row>
    <row r="46" spans="1:50" ht="18.75" thickBot="1">
      <c r="A46" s="24">
        <v>25</v>
      </c>
      <c r="B46" s="25" t="s">
        <v>150</v>
      </c>
      <c r="C46" s="25" t="s">
        <v>151</v>
      </c>
      <c r="D46" s="25" t="s">
        <v>133</v>
      </c>
      <c r="E46" s="25" t="s">
        <v>112</v>
      </c>
      <c r="F46" s="25" t="s">
        <v>113</v>
      </c>
      <c r="G46" s="25" t="s">
        <v>66</v>
      </c>
      <c r="H46" s="26">
        <v>10</v>
      </c>
      <c r="I46" s="27">
        <v>6</v>
      </c>
      <c r="J46" s="26">
        <v>11.75</v>
      </c>
      <c r="K46" s="27">
        <v>6</v>
      </c>
      <c r="L46" s="26">
        <v>14</v>
      </c>
      <c r="M46" s="27">
        <v>6</v>
      </c>
      <c r="N46" s="26">
        <v>14.33</v>
      </c>
      <c r="O46" s="27">
        <v>6</v>
      </c>
      <c r="P46" s="26">
        <v>19</v>
      </c>
      <c r="Q46" s="27">
        <v>6</v>
      </c>
      <c r="R46" s="26">
        <v>10</v>
      </c>
      <c r="S46" s="26">
        <v>12.65</v>
      </c>
      <c r="T46" s="26">
        <v>14.33</v>
      </c>
      <c r="U46" s="26">
        <v>19</v>
      </c>
      <c r="V46" s="26">
        <v>12.81</v>
      </c>
      <c r="W46" s="28">
        <v>30</v>
      </c>
      <c r="X46" s="28">
        <v>30</v>
      </c>
      <c r="Y46" s="26" t="s">
        <v>160</v>
      </c>
      <c r="Z46" s="29"/>
      <c r="AA46" s="30"/>
      <c r="AB46" s="16">
        <v>25</v>
      </c>
      <c r="AC46" s="16" t="s">
        <v>113</v>
      </c>
      <c r="AD46" s="16" t="s">
        <v>66</v>
      </c>
      <c r="AE46" s="18"/>
      <c r="AF46" s="17">
        <v>0</v>
      </c>
      <c r="AG46" s="18">
        <v>10.5</v>
      </c>
      <c r="AH46" s="17">
        <v>6</v>
      </c>
      <c r="AI46" s="18"/>
      <c r="AJ46" s="17">
        <v>0</v>
      </c>
      <c r="AK46" s="18"/>
      <c r="AL46" s="17">
        <v>0</v>
      </c>
      <c r="AM46" s="18"/>
      <c r="AN46" s="17">
        <v>0</v>
      </c>
      <c r="AO46" s="18">
        <v>5.25</v>
      </c>
      <c r="AP46" s="18">
        <v>0</v>
      </c>
      <c r="AQ46" s="18">
        <v>0</v>
      </c>
      <c r="AR46" s="18">
        <v>0</v>
      </c>
      <c r="AS46" s="18">
        <v>2.625</v>
      </c>
      <c r="AT46" s="16">
        <v>6</v>
      </c>
      <c r="AU46" s="16">
        <v>6</v>
      </c>
      <c r="AV46" s="18" t="s">
        <v>161</v>
      </c>
      <c r="AW46" s="16"/>
      <c r="AX46" s="15"/>
    </row>
  </sheetData>
  <mergeCells count="5">
    <mergeCell ref="H18:P18"/>
    <mergeCell ref="H19:I19"/>
    <mergeCell ref="J19:K19"/>
    <mergeCell ref="L19:O19"/>
    <mergeCell ref="Y21:Z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PV1</vt:lpstr>
      <vt:lpstr>RELEVE1</vt:lpstr>
      <vt:lpstr>PVRAT</vt:lpstr>
      <vt:lpstr>'PV1'!Zone_d_impression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2014-02-17T12:29:40Z</cp:lastPrinted>
  <dcterms:created xsi:type="dcterms:W3CDTF">1996-10-21T11:03:58Z</dcterms:created>
  <dcterms:modified xsi:type="dcterms:W3CDTF">2014-03-12T14:12:04Z</dcterms:modified>
</cp:coreProperties>
</file>