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240" yWindow="135" windowWidth="9180" windowHeight="4500"/>
  </bookViews>
  <sheets>
    <sheet name="PV1" sheetId="3" r:id="rId1"/>
    <sheet name="RELEVE1" sheetId="4" r:id="rId2"/>
    <sheet name="PVRAT" sheetId="5" r:id="rId3"/>
  </sheets>
  <definedNames>
    <definedName name="_xlnm._FilterDatabase" localSheetId="2" hidden="1">PVRAT!$A$17:$AT$47</definedName>
  </definedNames>
  <calcPr calcId="125725"/>
</workbook>
</file>

<file path=xl/calcChain.xml><?xml version="1.0" encoding="utf-8"?>
<calcChain xmlns="http://schemas.openxmlformats.org/spreadsheetml/2006/main">
  <c r="AW21" i="3"/>
  <c r="AW22"/>
  <c r="AW23"/>
  <c r="AW24"/>
  <c r="AW25"/>
  <c r="AW26"/>
  <c r="AW27"/>
  <c r="AW28"/>
  <c r="AW29"/>
  <c r="AW30"/>
  <c r="P24" i="4"/>
  <c r="L8"/>
  <c r="G8"/>
  <c r="C9"/>
  <c r="E8"/>
  <c r="B8"/>
  <c r="Q19"/>
  <c r="Q15"/>
  <c r="P15"/>
  <c r="O15"/>
  <c r="N21"/>
  <c r="N19"/>
  <c r="N17"/>
  <c r="N15"/>
  <c r="M17"/>
  <c r="M15"/>
  <c r="L17"/>
  <c r="L15"/>
  <c r="K22"/>
  <c r="K21"/>
  <c r="K20"/>
  <c r="K19"/>
  <c r="K18"/>
  <c r="K17"/>
  <c r="K16"/>
  <c r="K15"/>
  <c r="J18"/>
  <c r="J17"/>
  <c r="I17"/>
  <c r="J16"/>
  <c r="J15"/>
  <c r="I18"/>
  <c r="I16"/>
  <c r="I15"/>
  <c r="BZ21" i="3" l="1"/>
  <c r="CA21" s="1"/>
  <c r="CB21"/>
  <c r="CD21"/>
  <c r="BZ22"/>
  <c r="CA22" s="1"/>
  <c r="CB22"/>
  <c r="CD22"/>
  <c r="BZ23"/>
  <c r="CA23" s="1"/>
  <c r="CB23"/>
  <c r="CD23"/>
  <c r="BZ24"/>
  <c r="CA24" s="1"/>
  <c r="CB24"/>
  <c r="CD24"/>
  <c r="BZ25"/>
  <c r="CA25" s="1"/>
  <c r="CB25"/>
  <c r="CD25"/>
  <c r="BZ26"/>
  <c r="I22" i="4" s="1"/>
  <c r="CB26" i="3"/>
  <c r="CD26"/>
  <c r="BZ27"/>
  <c r="CA27" s="1"/>
  <c r="CB27"/>
  <c r="CD27"/>
  <c r="BZ28"/>
  <c r="CA28" s="1"/>
  <c r="CB28"/>
  <c r="CD28"/>
  <c r="BZ29"/>
  <c r="CA29" s="1"/>
  <c r="CB29"/>
  <c r="CD29"/>
  <c r="BZ30"/>
  <c r="CA30" s="1"/>
  <c r="CB30"/>
  <c r="CD30"/>
  <c r="BS21"/>
  <c r="BT21" s="1"/>
  <c r="BU21"/>
  <c r="CK21" s="1"/>
  <c r="CL21" s="1"/>
  <c r="BW21"/>
  <c r="BS22"/>
  <c r="BT22" s="1"/>
  <c r="BU22"/>
  <c r="CK22" s="1"/>
  <c r="CL22" s="1"/>
  <c r="BW22"/>
  <c r="BS23"/>
  <c r="BU23"/>
  <c r="CK23" s="1"/>
  <c r="CL23" s="1"/>
  <c r="BV23"/>
  <c r="BW23"/>
  <c r="BS24"/>
  <c r="BT24" s="1"/>
  <c r="BU24"/>
  <c r="BW24"/>
  <c r="BS25"/>
  <c r="BT25" s="1"/>
  <c r="BU25"/>
  <c r="CK25" s="1"/>
  <c r="CL25" s="1"/>
  <c r="BV25"/>
  <c r="BW25"/>
  <c r="BS26"/>
  <c r="I21" i="4" s="1"/>
  <c r="BU26" i="3"/>
  <c r="CK26" s="1"/>
  <c r="CL26" s="1"/>
  <c r="BW26"/>
  <c r="BS27"/>
  <c r="BT27" s="1"/>
  <c r="BU27"/>
  <c r="CK27" s="1"/>
  <c r="CL27" s="1"/>
  <c r="BV27"/>
  <c r="BW27"/>
  <c r="BS28"/>
  <c r="BT28" s="1"/>
  <c r="BU28"/>
  <c r="BW28"/>
  <c r="BS29"/>
  <c r="BT29" s="1"/>
  <c r="BU29"/>
  <c r="CK29" s="1"/>
  <c r="CL29" s="1"/>
  <c r="BV29"/>
  <c r="BW29"/>
  <c r="BS30"/>
  <c r="BT30" s="1"/>
  <c r="BU30"/>
  <c r="CK30" s="1"/>
  <c r="CL30" s="1"/>
  <c r="BW30"/>
  <c r="BL21"/>
  <c r="BM21" s="1"/>
  <c r="BN21"/>
  <c r="BP21"/>
  <c r="BL22"/>
  <c r="BM22" s="1"/>
  <c r="BN22"/>
  <c r="BP22"/>
  <c r="BL23"/>
  <c r="BN23"/>
  <c r="BO23"/>
  <c r="BP23"/>
  <c r="BL24"/>
  <c r="BM24" s="1"/>
  <c r="BN24"/>
  <c r="BP24"/>
  <c r="BL25"/>
  <c r="BM25" s="1"/>
  <c r="BN25"/>
  <c r="BO25"/>
  <c r="BP25"/>
  <c r="BL26"/>
  <c r="I20" i="4" s="1"/>
  <c r="BN26" i="3"/>
  <c r="BP26"/>
  <c r="BL27"/>
  <c r="BM27" s="1"/>
  <c r="BN27"/>
  <c r="BO27"/>
  <c r="BP27"/>
  <c r="BL28"/>
  <c r="BM28" s="1"/>
  <c r="BN28"/>
  <c r="BP28"/>
  <c r="BL29"/>
  <c r="BM29" s="1"/>
  <c r="BN29"/>
  <c r="BO29"/>
  <c r="BP29"/>
  <c r="BL30"/>
  <c r="BN30"/>
  <c r="BP30"/>
  <c r="BE21"/>
  <c r="BF21" s="1"/>
  <c r="BG21"/>
  <c r="CG21" s="1"/>
  <c r="BI21"/>
  <c r="BE22"/>
  <c r="BF22" s="1"/>
  <c r="BG22"/>
  <c r="BI22"/>
  <c r="BE23"/>
  <c r="BF23" s="1"/>
  <c r="BG23"/>
  <c r="CG23" s="1"/>
  <c r="BH23"/>
  <c r="BI23"/>
  <c r="BE24"/>
  <c r="BH24" s="1"/>
  <c r="BG24"/>
  <c r="CG24" s="1"/>
  <c r="BI24"/>
  <c r="BE25"/>
  <c r="BF25" s="1"/>
  <c r="BG25"/>
  <c r="BH25"/>
  <c r="BI25"/>
  <c r="BE26"/>
  <c r="I19" i="4" s="1"/>
  <c r="BG26" i="3"/>
  <c r="BI26"/>
  <c r="BE27"/>
  <c r="BF27" s="1"/>
  <c r="BG27"/>
  <c r="CG27" s="1"/>
  <c r="BH27"/>
  <c r="BI27"/>
  <c r="BE28"/>
  <c r="BF28" s="1"/>
  <c r="BG28"/>
  <c r="CG28" s="1"/>
  <c r="BI28"/>
  <c r="BE29"/>
  <c r="BG29"/>
  <c r="BH29"/>
  <c r="BI29"/>
  <c r="BE30"/>
  <c r="BF30" s="1"/>
  <c r="BG30"/>
  <c r="BI30"/>
  <c r="AE21"/>
  <c r="AF21" s="1"/>
  <c r="AG21"/>
  <c r="AI21"/>
  <c r="AE22"/>
  <c r="AF22" s="1"/>
  <c r="AG22"/>
  <c r="AI22"/>
  <c r="AE23"/>
  <c r="AF23" s="1"/>
  <c r="AG23"/>
  <c r="AH23"/>
  <c r="AI23"/>
  <c r="AE24"/>
  <c r="AF24" s="1"/>
  <c r="AG24"/>
  <c r="AI24"/>
  <c r="AE25"/>
  <c r="AH25" s="1"/>
  <c r="AG25"/>
  <c r="AI25"/>
  <c r="AE26"/>
  <c r="AF26" s="1"/>
  <c r="AG26"/>
  <c r="AI26"/>
  <c r="AE27"/>
  <c r="AF27" s="1"/>
  <c r="AG27"/>
  <c r="AH27"/>
  <c r="AI27"/>
  <c r="AE28"/>
  <c r="AF28" s="1"/>
  <c r="AG28"/>
  <c r="AI28"/>
  <c r="AE29"/>
  <c r="AF29" s="1"/>
  <c r="AG29"/>
  <c r="AI29"/>
  <c r="AE30"/>
  <c r="AF30" s="1"/>
  <c r="AG30"/>
  <c r="AI30"/>
  <c r="X21"/>
  <c r="Y21" s="1"/>
  <c r="Z21"/>
  <c r="AB21"/>
  <c r="X22"/>
  <c r="Y22" s="1"/>
  <c r="Z22"/>
  <c r="AB22"/>
  <c r="X23"/>
  <c r="AA23" s="1"/>
  <c r="Z23"/>
  <c r="AB23"/>
  <c r="X24"/>
  <c r="Y24" s="1"/>
  <c r="Z24"/>
  <c r="AP24" s="1"/>
  <c r="AQ24" s="1"/>
  <c r="AB24"/>
  <c r="X25"/>
  <c r="Y25" s="1"/>
  <c r="Z25"/>
  <c r="AA25"/>
  <c r="AB25"/>
  <c r="X26"/>
  <c r="Y26" s="1"/>
  <c r="Z26"/>
  <c r="AB26"/>
  <c r="X27"/>
  <c r="Y27" s="1"/>
  <c r="Z27"/>
  <c r="AB27"/>
  <c r="X28"/>
  <c r="Y28" s="1"/>
  <c r="Z28"/>
  <c r="AB28"/>
  <c r="X29"/>
  <c r="Y29" s="1"/>
  <c r="Z29"/>
  <c r="AP29" s="1"/>
  <c r="AQ29" s="1"/>
  <c r="AA29"/>
  <c r="AB29"/>
  <c r="X30"/>
  <c r="Y30" s="1"/>
  <c r="Z30"/>
  <c r="AP30" s="1"/>
  <c r="AQ30" s="1"/>
  <c r="AB30"/>
  <c r="Q21"/>
  <c r="T21" s="1"/>
  <c r="S21"/>
  <c r="U21"/>
  <c r="Q22"/>
  <c r="R22" s="1"/>
  <c r="S22"/>
  <c r="U22"/>
  <c r="Q23"/>
  <c r="R23" s="1"/>
  <c r="S23"/>
  <c r="T23"/>
  <c r="U23"/>
  <c r="Q24"/>
  <c r="R24" s="1"/>
  <c r="S24"/>
  <c r="U24"/>
  <c r="Q25"/>
  <c r="R25" s="1"/>
  <c r="S25"/>
  <c r="U25"/>
  <c r="Q26"/>
  <c r="R26" s="1"/>
  <c r="S26"/>
  <c r="U26"/>
  <c r="Q27"/>
  <c r="R27" s="1"/>
  <c r="S27"/>
  <c r="T27"/>
  <c r="U27"/>
  <c r="Q28"/>
  <c r="R28" s="1"/>
  <c r="S28"/>
  <c r="U28"/>
  <c r="Q29"/>
  <c r="R29" s="1"/>
  <c r="S29"/>
  <c r="U29"/>
  <c r="Q30"/>
  <c r="R30" s="1"/>
  <c r="S30"/>
  <c r="U30"/>
  <c r="J21"/>
  <c r="L21"/>
  <c r="N21"/>
  <c r="J22"/>
  <c r="L22"/>
  <c r="AL22" s="1"/>
  <c r="N22"/>
  <c r="J23"/>
  <c r="K23" s="1"/>
  <c r="L23"/>
  <c r="N23"/>
  <c r="J24"/>
  <c r="L24"/>
  <c r="AL24" s="1"/>
  <c r="N24"/>
  <c r="J25"/>
  <c r="K25" s="1"/>
  <c r="L25"/>
  <c r="M25"/>
  <c r="N25"/>
  <c r="J26"/>
  <c r="L26"/>
  <c r="N26"/>
  <c r="J27"/>
  <c r="K27" s="1"/>
  <c r="L27"/>
  <c r="AL27" s="1"/>
  <c r="N27"/>
  <c r="J28"/>
  <c r="L28"/>
  <c r="N28"/>
  <c r="J29"/>
  <c r="K29" s="1"/>
  <c r="L29"/>
  <c r="N29"/>
  <c r="J30"/>
  <c r="AJ30" s="1"/>
  <c r="L30"/>
  <c r="AL30" s="1"/>
  <c r="N30"/>
  <c r="CD20"/>
  <c r="CB20"/>
  <c r="BZ20"/>
  <c r="CA20" s="1"/>
  <c r="BW20"/>
  <c r="BU20"/>
  <c r="CK20" s="1"/>
  <c r="CL20" s="1"/>
  <c r="BS20"/>
  <c r="BT20" s="1"/>
  <c r="BP20"/>
  <c r="BN20"/>
  <c r="BL20"/>
  <c r="BM20" s="1"/>
  <c r="BI20"/>
  <c r="BG20"/>
  <c r="CG20" s="1"/>
  <c r="BE20"/>
  <c r="BH20" s="1"/>
  <c r="AI20"/>
  <c r="AG20"/>
  <c r="AE20"/>
  <c r="AF20" s="1"/>
  <c r="AB20"/>
  <c r="Z20"/>
  <c r="X20"/>
  <c r="Y20" s="1"/>
  <c r="U20"/>
  <c r="S20"/>
  <c r="Q20"/>
  <c r="T20" s="1"/>
  <c r="N20"/>
  <c r="L20"/>
  <c r="AL20" s="1"/>
  <c r="J20"/>
  <c r="CC30"/>
  <c r="CC26"/>
  <c r="CC22"/>
  <c r="BV26"/>
  <c r="BV22"/>
  <c r="BO30"/>
  <c r="BO26"/>
  <c r="BO22"/>
  <c r="BH30"/>
  <c r="BH26"/>
  <c r="T29"/>
  <c r="M27"/>
  <c r="M29" l="1"/>
  <c r="BH21"/>
  <c r="BH28"/>
  <c r="BO21"/>
  <c r="BO24"/>
  <c r="BO28"/>
  <c r="BV21"/>
  <c r="BV24"/>
  <c r="BV28"/>
  <c r="AL28"/>
  <c r="AS28" s="1"/>
  <c r="AV28" s="1"/>
  <c r="AL25"/>
  <c r="AP28"/>
  <c r="AQ28" s="1"/>
  <c r="AP25"/>
  <c r="AQ25" s="1"/>
  <c r="CK28"/>
  <c r="CL28" s="1"/>
  <c r="CK24"/>
  <c r="CL24" s="1"/>
  <c r="CE29"/>
  <c r="AJ28"/>
  <c r="AJ24"/>
  <c r="AJ20"/>
  <c r="AP20"/>
  <c r="AQ20" s="1"/>
  <c r="M30"/>
  <c r="AL29"/>
  <c r="AM29" s="1"/>
  <c r="M28"/>
  <c r="AL26"/>
  <c r="AM26" s="1"/>
  <c r="AL23"/>
  <c r="AJ22"/>
  <c r="AL21"/>
  <c r="T30"/>
  <c r="AP26"/>
  <c r="AQ26" s="1"/>
  <c r="AP23"/>
  <c r="AQ23" s="1"/>
  <c r="AP21"/>
  <c r="AQ21" s="1"/>
  <c r="AH30"/>
  <c r="AP27"/>
  <c r="AQ27" s="1"/>
  <c r="AP22"/>
  <c r="AQ22" s="1"/>
  <c r="CG30"/>
  <c r="CN30" s="1"/>
  <c r="CQ30" s="1"/>
  <c r="CG29"/>
  <c r="CN29" s="1"/>
  <c r="CQ29" s="1"/>
  <c r="CG26"/>
  <c r="CN26" s="1"/>
  <c r="CQ26" s="1"/>
  <c r="CG25"/>
  <c r="CH25" s="1"/>
  <c r="CG22"/>
  <c r="CN22" s="1"/>
  <c r="CQ22" s="1"/>
  <c r="AS29"/>
  <c r="AV29" s="1"/>
  <c r="AS25"/>
  <c r="AV25" s="1"/>
  <c r="AM25"/>
  <c r="AS23"/>
  <c r="AV23" s="1"/>
  <c r="AM23"/>
  <c r="AS21"/>
  <c r="AV21" s="1"/>
  <c r="AM21"/>
  <c r="CH30"/>
  <c r="CH29"/>
  <c r="CH26"/>
  <c r="CN25"/>
  <c r="CQ25" s="1"/>
  <c r="CH22"/>
  <c r="AM20"/>
  <c r="CH20"/>
  <c r="CN20"/>
  <c r="CQ20" s="1"/>
  <c r="AS30"/>
  <c r="AV30" s="1"/>
  <c r="AM30"/>
  <c r="AM28"/>
  <c r="AS27"/>
  <c r="AV27" s="1"/>
  <c r="AM27"/>
  <c r="AS24"/>
  <c r="AV24" s="1"/>
  <c r="AM24"/>
  <c r="AM22"/>
  <c r="CH28"/>
  <c r="CN28"/>
  <c r="CQ28" s="1"/>
  <c r="CN27"/>
  <c r="CQ27" s="1"/>
  <c r="CH27"/>
  <c r="CH24"/>
  <c r="CN24"/>
  <c r="CQ24" s="1"/>
  <c r="CN23"/>
  <c r="CQ23" s="1"/>
  <c r="CH23"/>
  <c r="CH21"/>
  <c r="CN21"/>
  <c r="CQ21" s="1"/>
  <c r="AA27"/>
  <c r="AH29"/>
  <c r="BH22"/>
  <c r="CC21"/>
  <c r="CC24"/>
  <c r="CC28"/>
  <c r="M20"/>
  <c r="AJ26"/>
  <c r="AJ21"/>
  <c r="T22"/>
  <c r="AH22"/>
  <c r="CI23"/>
  <c r="AA30"/>
  <c r="AA28"/>
  <c r="CC29"/>
  <c r="CI29"/>
  <c r="CJ29" s="1"/>
  <c r="BF29"/>
  <c r="AH21"/>
  <c r="AF25"/>
  <c r="AH20"/>
  <c r="AH28"/>
  <c r="AH26"/>
  <c r="AH24"/>
  <c r="AN20"/>
  <c r="AO20" s="1"/>
  <c r="AN29"/>
  <c r="AO29" s="1"/>
  <c r="AN27"/>
  <c r="AO27" s="1"/>
  <c r="AN25"/>
  <c r="AN23"/>
  <c r="Y23"/>
  <c r="AA20"/>
  <c r="AA26"/>
  <c r="AA24"/>
  <c r="AA22"/>
  <c r="AA21"/>
  <c r="AN30"/>
  <c r="AO30" s="1"/>
  <c r="AN28"/>
  <c r="AO28" s="1"/>
  <c r="AN26"/>
  <c r="AO26" s="1"/>
  <c r="AN24"/>
  <c r="AO24" s="1"/>
  <c r="AN22"/>
  <c r="AO22" s="1"/>
  <c r="AN21"/>
  <c r="AO21" s="1"/>
  <c r="T28"/>
  <c r="T26"/>
  <c r="T25"/>
  <c r="T24"/>
  <c r="R20"/>
  <c r="R21"/>
  <c r="AJ29"/>
  <c r="AJ27"/>
  <c r="AJ25"/>
  <c r="AJ23"/>
  <c r="K20"/>
  <c r="K30"/>
  <c r="AK30" s="1"/>
  <c r="K28"/>
  <c r="AK28" s="1"/>
  <c r="AT28" s="1"/>
  <c r="K26"/>
  <c r="K24"/>
  <c r="AK24" s="1"/>
  <c r="K22"/>
  <c r="K21"/>
  <c r="M26"/>
  <c r="M24"/>
  <c r="M23"/>
  <c r="M22"/>
  <c r="M21"/>
  <c r="CE30"/>
  <c r="BF26"/>
  <c r="J19" i="4" s="1"/>
  <c r="BF24" i="3"/>
  <c r="CE23"/>
  <c r="BF20"/>
  <c r="CC27"/>
  <c r="CA26"/>
  <c r="J22" i="4" s="1"/>
  <c r="CC25" i="3"/>
  <c r="CC23"/>
  <c r="CC20"/>
  <c r="BM30"/>
  <c r="CE28"/>
  <c r="CF28" s="1"/>
  <c r="CE27"/>
  <c r="CF27" s="1"/>
  <c r="CE26"/>
  <c r="BM26"/>
  <c r="J20" i="4" s="1"/>
  <c r="CE25" i="3"/>
  <c r="CF25" s="1"/>
  <c r="CE24"/>
  <c r="BM23"/>
  <c r="CE22"/>
  <c r="CF22" s="1"/>
  <c r="CE21"/>
  <c r="CF21" s="1"/>
  <c r="BO20"/>
  <c r="CE20"/>
  <c r="CF20" s="1"/>
  <c r="CI30"/>
  <c r="BV30"/>
  <c r="CI28"/>
  <c r="CI27"/>
  <c r="CI26"/>
  <c r="BT26"/>
  <c r="J21" i="4" s="1"/>
  <c r="CI25" i="3"/>
  <c r="CI24"/>
  <c r="BT23"/>
  <c r="CJ23" s="1"/>
  <c r="CI22"/>
  <c r="CI21"/>
  <c r="CI20"/>
  <c r="BV20"/>
  <c r="AT24" l="1"/>
  <c r="AR26"/>
  <c r="CF29"/>
  <c r="CO29" s="1"/>
  <c r="AS22"/>
  <c r="AV22" s="1"/>
  <c r="AS20"/>
  <c r="AV20" s="1"/>
  <c r="AS26"/>
  <c r="AV26" s="1"/>
  <c r="AK20"/>
  <c r="CF24"/>
  <c r="CF30"/>
  <c r="CM23"/>
  <c r="DA23" s="1"/>
  <c r="AK22"/>
  <c r="AT22" s="1"/>
  <c r="AK26"/>
  <c r="AT20"/>
  <c r="AR21"/>
  <c r="CY21" s="1"/>
  <c r="AR20"/>
  <c r="AW20" s="1"/>
  <c r="AR24"/>
  <c r="AO25"/>
  <c r="AR30"/>
  <c r="CY30" s="1"/>
  <c r="AR28"/>
  <c r="AU28" s="1"/>
  <c r="CZ28" s="1"/>
  <c r="CM29"/>
  <c r="CF23"/>
  <c r="CO23" s="1"/>
  <c r="AT26"/>
  <c r="AU26" s="1"/>
  <c r="CZ26" s="1"/>
  <c r="AT30"/>
  <c r="AR22"/>
  <c r="AO23"/>
  <c r="AK21"/>
  <c r="AT21" s="1"/>
  <c r="AK23"/>
  <c r="AT23" s="1"/>
  <c r="AR23"/>
  <c r="AK27"/>
  <c r="AT27" s="1"/>
  <c r="AR27"/>
  <c r="CY26"/>
  <c r="AK25"/>
  <c r="AR25"/>
  <c r="AK29"/>
  <c r="AT29" s="1"/>
  <c r="AR29"/>
  <c r="L19" i="4"/>
  <c r="CF26" i="3"/>
  <c r="M19" i="4" s="1"/>
  <c r="CM30" i="3"/>
  <c r="CJ30"/>
  <c r="CM28"/>
  <c r="CJ28"/>
  <c r="CO28" s="1"/>
  <c r="CJ27"/>
  <c r="CO27" s="1"/>
  <c r="CM27"/>
  <c r="L21" i="4"/>
  <c r="CJ26" i="3"/>
  <c r="CM26"/>
  <c r="CJ25"/>
  <c r="CO25" s="1"/>
  <c r="CM25"/>
  <c r="CJ24"/>
  <c r="CM24"/>
  <c r="CR23"/>
  <c r="CJ22"/>
  <c r="CO22" s="1"/>
  <c r="CM22"/>
  <c r="CJ21"/>
  <c r="CO21" s="1"/>
  <c r="CM21"/>
  <c r="CM20"/>
  <c r="CJ20"/>
  <c r="CO20" s="1"/>
  <c r="CY20" l="1"/>
  <c r="AU24"/>
  <c r="CZ24" s="1"/>
  <c r="CO30"/>
  <c r="CO24"/>
  <c r="CP24" s="1"/>
  <c r="DB24" s="1"/>
  <c r="DC24" s="1"/>
  <c r="DD24" s="1"/>
  <c r="CY24"/>
  <c r="CP23"/>
  <c r="DB23" s="1"/>
  <c r="AU20"/>
  <c r="CZ20" s="1"/>
  <c r="AU21"/>
  <c r="CZ21" s="1"/>
  <c r="AU22"/>
  <c r="CZ22" s="1"/>
  <c r="AT25"/>
  <c r="AU25" s="1"/>
  <c r="CZ25" s="1"/>
  <c r="CY28"/>
  <c r="CP29"/>
  <c r="DB29" s="1"/>
  <c r="AU30"/>
  <c r="CZ30" s="1"/>
  <c r="CY22"/>
  <c r="CR29"/>
  <c r="DA29"/>
  <c r="CY27"/>
  <c r="AU27"/>
  <c r="CZ27" s="1"/>
  <c r="CY23"/>
  <c r="AU23"/>
  <c r="CZ23" s="1"/>
  <c r="CY29"/>
  <c r="AU29"/>
  <c r="CZ29" s="1"/>
  <c r="DC29" s="1"/>
  <c r="CY25"/>
  <c r="CP30"/>
  <c r="DB30" s="1"/>
  <c r="CR30"/>
  <c r="DA30"/>
  <c r="CP28"/>
  <c r="DB28" s="1"/>
  <c r="DC28" s="1"/>
  <c r="DD28" s="1"/>
  <c r="DA28"/>
  <c r="CR28"/>
  <c r="CP27"/>
  <c r="DB27" s="1"/>
  <c r="DC27" s="1"/>
  <c r="DD27" s="1"/>
  <c r="DA27"/>
  <c r="CR27"/>
  <c r="O19" i="4"/>
  <c r="DA26" i="3"/>
  <c r="M21" i="4"/>
  <c r="CO26" i="3"/>
  <c r="CP26" s="1"/>
  <c r="DA25"/>
  <c r="CP25"/>
  <c r="DB25" s="1"/>
  <c r="CR25"/>
  <c r="CR24"/>
  <c r="DA24"/>
  <c r="CP22"/>
  <c r="DB22" s="1"/>
  <c r="DA22"/>
  <c r="CR22"/>
  <c r="CR21"/>
  <c r="CP21"/>
  <c r="DB21" s="1"/>
  <c r="DA21"/>
  <c r="DA20"/>
  <c r="CR20"/>
  <c r="CP20"/>
  <c r="DB20" s="1"/>
  <c r="DC22" l="1"/>
  <c r="DD22" s="1"/>
  <c r="DE29"/>
  <c r="DD29"/>
  <c r="DC21"/>
  <c r="DD21" s="1"/>
  <c r="DC20"/>
  <c r="DE20" s="1"/>
  <c r="DC23"/>
  <c r="DC25"/>
  <c r="DD25" s="1"/>
  <c r="DC30"/>
  <c r="DE22"/>
  <c r="DE24"/>
  <c r="DE27"/>
  <c r="DE21"/>
  <c r="DE28"/>
  <c r="P19" i="4"/>
  <c r="D24" s="1"/>
  <c r="C25" s="1"/>
  <c r="DB26" i="3"/>
  <c r="DC26" s="1"/>
  <c r="DD20" l="1"/>
  <c r="DE30"/>
  <c r="DD30"/>
  <c r="DE23"/>
  <c r="DD23"/>
  <c r="DE25"/>
  <c r="DE26"/>
</calcChain>
</file>

<file path=xl/sharedStrings.xml><?xml version="1.0" encoding="utf-8"?>
<sst xmlns="http://schemas.openxmlformats.org/spreadsheetml/2006/main" count="821" uniqueCount="298">
  <si>
    <t>UEMI</t>
  </si>
  <si>
    <t>N°</t>
  </si>
  <si>
    <t>Matri,</t>
  </si>
  <si>
    <t>Nom</t>
  </si>
  <si>
    <t>Prénom</t>
  </si>
  <si>
    <t>Moy</t>
  </si>
  <si>
    <t xml:space="preserve">Moy </t>
  </si>
  <si>
    <t>Semestre I</t>
  </si>
  <si>
    <t>UEFI</t>
  </si>
  <si>
    <t>RELEVE DE NOTES</t>
  </si>
  <si>
    <t xml:space="preserve">Date </t>
  </si>
  <si>
    <t>Lieu</t>
  </si>
  <si>
    <t>Wil</t>
  </si>
  <si>
    <t xml:space="preserve">Credits </t>
  </si>
  <si>
    <t>Observation</t>
  </si>
  <si>
    <t>validés</t>
  </si>
  <si>
    <t>SEMESTRE  1</t>
  </si>
  <si>
    <t>SEMESTRE 2</t>
  </si>
  <si>
    <t>NASRI</t>
  </si>
  <si>
    <t>Soraya</t>
  </si>
  <si>
    <t>Souad</t>
  </si>
  <si>
    <t>Endocrinologie de la reproduction et biologie moléculaire</t>
  </si>
  <si>
    <t>Statistique</t>
  </si>
  <si>
    <t>Techniques de laboratoire appliquées à l'étude de la reproduction 1</t>
  </si>
  <si>
    <t>Anglais Scientifique et methodologie de la recherche documentaire</t>
  </si>
  <si>
    <t>Biotechnologies de la reproduction</t>
  </si>
  <si>
    <t>Hibernation et Reproduction</t>
  </si>
  <si>
    <t>Techniques de laboratoire appliquées à l'étude de la reproduction 2</t>
  </si>
  <si>
    <t>Reproduction des poissons</t>
  </si>
  <si>
    <t>T,L,A,E,R2 x2</t>
  </si>
  <si>
    <t>STAT x2</t>
  </si>
  <si>
    <t>E,R,B,M x2</t>
  </si>
  <si>
    <t>A,S,M,R,D x2</t>
  </si>
  <si>
    <t>Crédits : 14 - coef: 4</t>
  </si>
  <si>
    <t>Crédits : 16 - coef: 4</t>
  </si>
  <si>
    <t>09SN0705</t>
  </si>
  <si>
    <t>AGNANA</t>
  </si>
  <si>
    <t>Sabrina</t>
  </si>
  <si>
    <t>09SN0115</t>
  </si>
  <si>
    <t>AISSAT</t>
  </si>
  <si>
    <t>Assia</t>
  </si>
  <si>
    <t>09SN0749</t>
  </si>
  <si>
    <t>AIT ABBAS</t>
  </si>
  <si>
    <t>08SN176</t>
  </si>
  <si>
    <t>AIT CHALLAL</t>
  </si>
  <si>
    <t>Ghenima</t>
  </si>
  <si>
    <t>09SN0317</t>
  </si>
  <si>
    <t>AIT ZOURA</t>
  </si>
  <si>
    <t>09SN0474</t>
  </si>
  <si>
    <t>AMRANE</t>
  </si>
  <si>
    <t>Yasmina</t>
  </si>
  <si>
    <t>09SN0073</t>
  </si>
  <si>
    <t>BACHIRI</t>
  </si>
  <si>
    <t>Fouzia</t>
  </si>
  <si>
    <t>09SN0034</t>
  </si>
  <si>
    <t>BENCHEIKH</t>
  </si>
  <si>
    <t>Lamia</t>
  </si>
  <si>
    <t>09SN0951</t>
  </si>
  <si>
    <t>BENOUR</t>
  </si>
  <si>
    <t>Khoukha</t>
  </si>
  <si>
    <t>09SN0197</t>
  </si>
  <si>
    <t>BOUGHANI</t>
  </si>
  <si>
    <t>07SN08T02</t>
  </si>
  <si>
    <t>CHAOUCHI</t>
  </si>
  <si>
    <t>Samira</t>
  </si>
  <si>
    <t>09SN0682</t>
  </si>
  <si>
    <t>CHEURFA</t>
  </si>
  <si>
    <t>09SN0570</t>
  </si>
  <si>
    <t>GUENDOUZ</t>
  </si>
  <si>
    <t>Chafiaa</t>
  </si>
  <si>
    <t>09SN0381</t>
  </si>
  <si>
    <t>HIDRI</t>
  </si>
  <si>
    <t>Nesrinne</t>
  </si>
  <si>
    <t>09SN0704</t>
  </si>
  <si>
    <t>KEBBI</t>
  </si>
  <si>
    <t>Azzeddine</t>
  </si>
  <si>
    <t>08SN157</t>
  </si>
  <si>
    <t>LARABI</t>
  </si>
  <si>
    <t>Zahia</t>
  </si>
  <si>
    <t>09SN0113</t>
  </si>
  <si>
    <t>MAHDID</t>
  </si>
  <si>
    <t>09SN0818</t>
  </si>
  <si>
    <t>MEDJDOUB</t>
  </si>
  <si>
    <t>Hassiba</t>
  </si>
  <si>
    <t>09SN0319</t>
  </si>
  <si>
    <t>MEHDIOUI</t>
  </si>
  <si>
    <t>Samia</t>
  </si>
  <si>
    <t>07SN050</t>
  </si>
  <si>
    <t>MOGHRAOUI</t>
  </si>
  <si>
    <t>09SN0929</t>
  </si>
  <si>
    <t>NACER</t>
  </si>
  <si>
    <t>Lydia</t>
  </si>
  <si>
    <t>09SN0945</t>
  </si>
  <si>
    <t>Safia</t>
  </si>
  <si>
    <t>09SN0916</t>
  </si>
  <si>
    <t>OUALI</t>
  </si>
  <si>
    <t>Karima</t>
  </si>
  <si>
    <t>09SN0830</t>
  </si>
  <si>
    <t>RAHAL</t>
  </si>
  <si>
    <t>Rachida</t>
  </si>
  <si>
    <t>09SN0092</t>
  </si>
  <si>
    <t>SEMMANI</t>
  </si>
  <si>
    <t>Naima</t>
  </si>
  <si>
    <t>08SN019</t>
  </si>
  <si>
    <t>TIGHLIT</t>
  </si>
  <si>
    <t>Rabiha</t>
  </si>
  <si>
    <t>09SN0414</t>
  </si>
  <si>
    <t>TITOUAH</t>
  </si>
  <si>
    <t>Hanane</t>
  </si>
  <si>
    <t>09SN0569</t>
  </si>
  <si>
    <t>YAHIAOUI</t>
  </si>
  <si>
    <t>09SN0489</t>
  </si>
  <si>
    <t>ZEMOUR</t>
  </si>
  <si>
    <t>Adila</t>
  </si>
  <si>
    <t>02/04/1989</t>
  </si>
  <si>
    <t>Kendira</t>
  </si>
  <si>
    <t>02/08/1988</t>
  </si>
  <si>
    <t>Tazmalt</t>
  </si>
  <si>
    <t>11/07/1987</t>
  </si>
  <si>
    <t>Béjaia</t>
  </si>
  <si>
    <t>04/03/1987</t>
  </si>
  <si>
    <t>Tiguemounine</t>
  </si>
  <si>
    <t>25/01/1988</t>
  </si>
  <si>
    <t>El kseur</t>
  </si>
  <si>
    <t>20/01/1986</t>
  </si>
  <si>
    <t>Kherrata</t>
  </si>
  <si>
    <t>06/08/1990</t>
  </si>
  <si>
    <t>Ait tizi</t>
  </si>
  <si>
    <t>23/11/1988</t>
  </si>
  <si>
    <t>Aouzellaguen</t>
  </si>
  <si>
    <t>07/01/1985</t>
  </si>
  <si>
    <t>Beni mouhli</t>
  </si>
  <si>
    <t>20/01/1989</t>
  </si>
  <si>
    <t>Sidi aich</t>
  </si>
  <si>
    <t>15/05/1988</t>
  </si>
  <si>
    <t>Beni djellil</t>
  </si>
  <si>
    <t>18/02/1987</t>
  </si>
  <si>
    <t>Bejaia</t>
  </si>
  <si>
    <t>17/07/1991</t>
  </si>
  <si>
    <t>20/10/1989</t>
  </si>
  <si>
    <t>08/07/1987</t>
  </si>
  <si>
    <t>Aokas</t>
  </si>
  <si>
    <t>07/01/1989</t>
  </si>
  <si>
    <t>Finaia</t>
  </si>
  <si>
    <t>11/01/1989</t>
  </si>
  <si>
    <t>Taskariout</t>
  </si>
  <si>
    <t>11/03/1989</t>
  </si>
  <si>
    <t>Chellata</t>
  </si>
  <si>
    <t>11/04/1985</t>
  </si>
  <si>
    <t>Tabouda</t>
  </si>
  <si>
    <t>16/03/1990</t>
  </si>
  <si>
    <t>Darguina</t>
  </si>
  <si>
    <t>22/01/1987</t>
  </si>
  <si>
    <t>12/10/1985</t>
  </si>
  <si>
    <t>Ait smail</t>
  </si>
  <si>
    <t>24/07/1990</t>
  </si>
  <si>
    <t>Ain el kbira</t>
  </si>
  <si>
    <t>24/01/1987</t>
  </si>
  <si>
    <t>01/07/1988</t>
  </si>
  <si>
    <t>Akbou</t>
  </si>
  <si>
    <t>07/04/1988</t>
  </si>
  <si>
    <t>29/09/1990</t>
  </si>
  <si>
    <t>Ziama mansouriah</t>
  </si>
  <si>
    <t>Tizi Ouzou</t>
  </si>
  <si>
    <t>Setif</t>
  </si>
  <si>
    <t>Jijel</t>
  </si>
  <si>
    <t>AIT CHALAL</t>
  </si>
  <si>
    <t>Nesrine</t>
  </si>
  <si>
    <t>B,R x3</t>
  </si>
  <si>
    <t>H,Rx2</t>
  </si>
  <si>
    <t>Crédits : 15 - coef: 5</t>
  </si>
  <si>
    <t>R,P x3</t>
  </si>
  <si>
    <t>Capitalisés</t>
  </si>
  <si>
    <t>semestre validé</t>
  </si>
  <si>
    <t>semestre non validé</t>
  </si>
  <si>
    <t xml:space="preserve">Prénom : </t>
  </si>
  <si>
    <t xml:space="preserve">N° d'inscription : </t>
  </si>
  <si>
    <t xml:space="preserve">Semestre </t>
  </si>
  <si>
    <t>Unités d'enseignement (U.E)</t>
  </si>
  <si>
    <t>Matière(s) constitutive(s) de l'unité d'enseignement</t>
  </si>
  <si>
    <t>Résultats obtenus</t>
  </si>
  <si>
    <t>Nature</t>
  </si>
  <si>
    <t xml:space="preserve">Code et intitulé </t>
  </si>
  <si>
    <t>Crédits requis</t>
  </si>
  <si>
    <t>Coef.</t>
  </si>
  <si>
    <t>Intitulé</t>
  </si>
  <si>
    <t>Matiere</t>
  </si>
  <si>
    <t>U.E</t>
  </si>
  <si>
    <t>Semestre</t>
  </si>
  <si>
    <t>Note</t>
  </si>
  <si>
    <t>Crédits</t>
  </si>
  <si>
    <t>Session</t>
  </si>
  <si>
    <t xml:space="preserve">Décision : </t>
  </si>
  <si>
    <t>Le chef de département</t>
  </si>
  <si>
    <t>Semestre II</t>
  </si>
  <si>
    <t xml:space="preserve">Total des crédits cumulés pour l'année ( S1 + S2) : </t>
  </si>
  <si>
    <t>Credits Capitalisés</t>
  </si>
  <si>
    <t>Credits validés</t>
  </si>
  <si>
    <t>Moy Semestre I</t>
  </si>
  <si>
    <t>Résultats</t>
  </si>
  <si>
    <t>Résultas</t>
  </si>
  <si>
    <t>Crédits validés</t>
  </si>
  <si>
    <t>Crédits Capitalisés</t>
  </si>
  <si>
    <t xml:space="preserve">Total des Crédits </t>
  </si>
  <si>
    <t>EMD</t>
  </si>
  <si>
    <t>RAT.</t>
  </si>
  <si>
    <t>NOTE</t>
  </si>
  <si>
    <t>Crédit</t>
  </si>
  <si>
    <t>N. Rat.</t>
  </si>
  <si>
    <t>Grade</t>
  </si>
  <si>
    <t>UEF1</t>
  </si>
  <si>
    <t>UEM1</t>
  </si>
  <si>
    <t>Moy.</t>
  </si>
  <si>
    <t>à :</t>
  </si>
  <si>
    <t>Résultats UE</t>
  </si>
  <si>
    <t>Résultats du Semestre</t>
  </si>
  <si>
    <t>Président du Jury :</t>
  </si>
  <si>
    <t xml:space="preserve">Résultats Année </t>
  </si>
  <si>
    <t xml:space="preserve">Décision </t>
  </si>
  <si>
    <t>Moyenne S1</t>
  </si>
  <si>
    <t>Crédits S1</t>
  </si>
  <si>
    <t>Moyenne S2</t>
  </si>
  <si>
    <t>Crédits S2</t>
  </si>
  <si>
    <t>UEFI2</t>
  </si>
  <si>
    <t>UEMI2</t>
  </si>
  <si>
    <t>Moy Semestre 2</t>
  </si>
  <si>
    <t>Abandon</t>
  </si>
  <si>
    <t>Fait à Béjaia le</t>
  </si>
  <si>
    <t>UE FI I</t>
  </si>
  <si>
    <t xml:space="preserve">UE MI I </t>
  </si>
  <si>
    <t>UE FI II</t>
  </si>
  <si>
    <t>UE MI II</t>
  </si>
  <si>
    <t>Unité d'etude FondamentaleI II</t>
  </si>
  <si>
    <t>Unité d'etudeMéthodologieI II</t>
  </si>
  <si>
    <t>Unité d'etude MethodologiqueI I</t>
  </si>
  <si>
    <t>Unité d'etudeFondamentaleI I</t>
  </si>
  <si>
    <t>Farida</t>
  </si>
  <si>
    <t>Fadila</t>
  </si>
  <si>
    <t>Naoual</t>
  </si>
  <si>
    <t xml:space="preserve">REPUBLIQUE ALGERIENNE   </t>
  </si>
  <si>
    <t>DEMOCRATIQUE ET POPULAIRE</t>
  </si>
  <si>
    <t>ET DE LA RECHERCHE SCIENTIFIQUE</t>
  </si>
  <si>
    <r>
      <t>Département :</t>
    </r>
    <r>
      <rPr>
        <b/>
        <sz val="14"/>
        <color indexed="8"/>
        <rFont val="Times New Roman"/>
        <family val="1"/>
      </rPr>
      <t xml:space="preserve"> Sciences Biologiques de l'Environnement</t>
    </r>
  </si>
  <si>
    <t xml:space="preserve">Session </t>
  </si>
  <si>
    <t>N</t>
  </si>
  <si>
    <t xml:space="preserve">MINISTERE  DE L'ENSEIGNEMENT SUPERIEURE </t>
  </si>
  <si>
    <r>
      <t xml:space="preserve">Etablissement: </t>
    </r>
    <r>
      <rPr>
        <b/>
        <sz val="14"/>
        <color indexed="8"/>
        <rFont val="Times New Roman"/>
        <family val="1"/>
      </rPr>
      <t>Université Abderrahmane Mira de Béjaia</t>
    </r>
  </si>
  <si>
    <r>
      <t xml:space="preserve">ANNEE UNIVERSITAIRE  : </t>
    </r>
    <r>
      <rPr>
        <b/>
        <sz val="16"/>
        <color indexed="8"/>
        <rFont val="Times New Roman"/>
        <family val="1"/>
      </rPr>
      <t>2012/2013</t>
    </r>
  </si>
  <si>
    <r>
      <rPr>
        <sz val="16"/>
        <color indexed="8"/>
        <rFont val="Times New Roman"/>
        <family val="1"/>
      </rPr>
      <t>Nom:</t>
    </r>
    <r>
      <rPr>
        <b/>
        <sz val="16"/>
        <color indexed="8"/>
        <rFont val="Times New Roman"/>
        <family val="1"/>
      </rPr>
      <t xml:space="preserve"> </t>
    </r>
  </si>
  <si>
    <r>
      <t>Date de naissance :</t>
    </r>
    <r>
      <rPr>
        <b/>
        <sz val="16"/>
        <color indexed="8"/>
        <rFont val="Times New Roman"/>
        <family val="1"/>
      </rPr>
      <t xml:space="preserve">                             </t>
    </r>
    <r>
      <rPr>
        <sz val="16"/>
        <color indexed="8"/>
        <rFont val="Times New Roman"/>
        <family val="1"/>
      </rPr>
      <t xml:space="preserve"> </t>
    </r>
  </si>
  <si>
    <r>
      <t xml:space="preserve">Niveau d'étude : </t>
    </r>
    <r>
      <rPr>
        <b/>
        <sz val="16"/>
        <color indexed="8"/>
        <rFont val="Times New Roman"/>
        <family val="1"/>
      </rPr>
      <t>Première Année Master</t>
    </r>
  </si>
  <si>
    <r>
      <t xml:space="preserve">Domaine : </t>
    </r>
    <r>
      <rPr>
        <b/>
        <sz val="16"/>
        <color indexed="8"/>
        <rFont val="Times New Roman"/>
        <family val="1"/>
      </rPr>
      <t>Sciences de la Nature et de la Vie</t>
    </r>
  </si>
  <si>
    <r>
      <t xml:space="preserve">Filière : </t>
    </r>
    <r>
      <rPr>
        <b/>
        <sz val="16"/>
        <color indexed="8"/>
        <rFont val="Times New Roman"/>
        <family val="1"/>
      </rPr>
      <t>Biologie Physiologie Animale</t>
    </r>
  </si>
  <si>
    <r>
      <t xml:space="preserve">Spécialité : </t>
    </r>
    <r>
      <rPr>
        <b/>
        <sz val="16"/>
        <color indexed="8"/>
        <rFont val="Times New Roman"/>
        <family val="1"/>
      </rPr>
      <t>Reproduction et Biotechnologies Animales</t>
    </r>
  </si>
  <si>
    <r>
      <t xml:space="preserve">Diplôme préparé : </t>
    </r>
    <r>
      <rPr>
        <b/>
        <sz val="16"/>
        <color indexed="8"/>
        <rFont val="Times New Roman"/>
        <family val="1"/>
      </rPr>
      <t xml:space="preserve">Master Académique </t>
    </r>
  </si>
  <si>
    <t>0864/K</t>
  </si>
  <si>
    <r>
      <t xml:space="preserve">Faculté : </t>
    </r>
    <r>
      <rPr>
        <b/>
        <sz val="14"/>
        <color indexed="8"/>
        <rFont val="Times New Roman"/>
        <family val="1"/>
      </rPr>
      <t xml:space="preserve"> Sciences de la Nature et de la Vie</t>
    </r>
  </si>
  <si>
    <t>AIS</t>
  </si>
  <si>
    <t>BELHOUL</t>
  </si>
  <si>
    <t>Laala</t>
  </si>
  <si>
    <t>BENAIDJA</t>
  </si>
  <si>
    <t>DJADDA</t>
  </si>
  <si>
    <t>GUERRI</t>
  </si>
  <si>
    <t>Warda</t>
  </si>
  <si>
    <t>HAROUN</t>
  </si>
  <si>
    <t>MEDDOUR</t>
  </si>
  <si>
    <t>Razika</t>
  </si>
  <si>
    <t>MERRAD</t>
  </si>
  <si>
    <t>Keltoum</t>
  </si>
  <si>
    <t>REDJRADJ</t>
  </si>
  <si>
    <t>TAKABAIT</t>
  </si>
  <si>
    <t>Adel</t>
  </si>
  <si>
    <t>TERKI</t>
  </si>
  <si>
    <t>Sarah</t>
  </si>
  <si>
    <t>09SN0425</t>
  </si>
  <si>
    <t>10SN119</t>
  </si>
  <si>
    <t>09SN0911</t>
  </si>
  <si>
    <t>08SN255</t>
  </si>
  <si>
    <t>09SN0350</t>
  </si>
  <si>
    <t>08SN014</t>
  </si>
  <si>
    <t>085125</t>
  </si>
  <si>
    <t>10SN277</t>
  </si>
  <si>
    <t>085303</t>
  </si>
  <si>
    <t>08SN179</t>
  </si>
  <si>
    <t>11SN130</t>
  </si>
  <si>
    <t>09/03/1987</t>
  </si>
  <si>
    <t>Tifra</t>
  </si>
  <si>
    <t>27/07/1988</t>
  </si>
  <si>
    <t>18/10/1989</t>
  </si>
  <si>
    <t>04/01/1985</t>
  </si>
  <si>
    <t>04/12/1986</t>
  </si>
  <si>
    <t>01/11/1985</t>
  </si>
  <si>
    <t>20/02/1987</t>
  </si>
  <si>
    <t>18/12/1989</t>
  </si>
  <si>
    <t>Beni-maouche</t>
  </si>
  <si>
    <t>02/05/1986</t>
  </si>
  <si>
    <t>26/03/1986</t>
  </si>
  <si>
    <t>24/09/1992</t>
  </si>
</sst>
</file>

<file path=xl/styles.xml><?xml version="1.0" encoding="utf-8"?>
<styleSheet xmlns="http://schemas.openxmlformats.org/spreadsheetml/2006/main">
  <numFmts count="2">
    <numFmt numFmtId="164" formatCode="00"/>
    <numFmt numFmtId="165" formatCode="00.00"/>
  </numFmts>
  <fonts count="32">
    <font>
      <sz val="10"/>
      <name val="Arial"/>
    </font>
    <font>
      <b/>
      <sz val="12"/>
      <name val="Arial"/>
      <family val="2"/>
    </font>
    <font>
      <b/>
      <sz val="16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sz val="14"/>
      <name val="Arial"/>
      <family val="2"/>
    </font>
    <font>
      <sz val="11"/>
      <color indexed="8"/>
      <name val="Times New Roman"/>
      <family val="1"/>
    </font>
    <font>
      <b/>
      <sz val="16"/>
      <color indexed="8"/>
      <name val="Times New Roman"/>
      <family val="1"/>
    </font>
    <font>
      <u/>
      <sz val="16"/>
      <color indexed="8"/>
      <name val="Times New Roman"/>
      <family val="1"/>
    </font>
    <font>
      <sz val="14"/>
      <color indexed="8"/>
      <name val="Times New Roman"/>
      <family val="1"/>
    </font>
    <font>
      <b/>
      <sz val="14"/>
      <color indexed="8"/>
      <name val="Times New Roman"/>
      <family val="1"/>
    </font>
    <font>
      <b/>
      <u/>
      <sz val="20"/>
      <color indexed="8"/>
      <name val="Times New Roman"/>
      <family val="1"/>
    </font>
    <font>
      <u/>
      <sz val="20"/>
      <color indexed="8"/>
      <name val="Times New Roman"/>
      <family val="1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16"/>
      <name val="Arial"/>
      <family val="2"/>
    </font>
    <font>
      <sz val="10"/>
      <name val="Arial"/>
      <family val="2"/>
    </font>
    <font>
      <sz val="14"/>
      <color theme="0"/>
      <name val="Times New Roman"/>
      <family val="1"/>
    </font>
    <font>
      <sz val="19"/>
      <name val="Arial"/>
      <family val="2"/>
    </font>
    <font>
      <sz val="20"/>
      <name val="Arial"/>
      <family val="2"/>
    </font>
    <font>
      <sz val="16"/>
      <color indexed="8"/>
      <name val="Times New Roman"/>
      <family val="1"/>
    </font>
    <font>
      <b/>
      <sz val="19"/>
      <name val="Arial"/>
      <family val="2"/>
    </font>
    <font>
      <b/>
      <sz val="16"/>
      <color indexed="8"/>
      <name val="Arial"/>
      <family val="2"/>
    </font>
    <font>
      <b/>
      <sz val="14"/>
      <color theme="1"/>
      <name val="Times New Roman"/>
      <family val="1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  <font>
      <b/>
      <sz val="14"/>
      <color theme="0"/>
      <name val="Times New Roman"/>
      <family val="1"/>
    </font>
    <font>
      <sz val="14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6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2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0" xfId="0" applyBorder="1"/>
    <xf numFmtId="2" fontId="0" fillId="0" borderId="0" xfId="0" applyNumberFormat="1" applyBorder="1"/>
    <xf numFmtId="2" fontId="0" fillId="0" borderId="2" xfId="0" applyNumberFormat="1" applyBorder="1"/>
    <xf numFmtId="2" fontId="0" fillId="0" borderId="0" xfId="0" applyNumberFormat="1"/>
    <xf numFmtId="0" fontId="0" fillId="0" borderId="4" xfId="0" applyBorder="1"/>
    <xf numFmtId="0" fontId="0" fillId="0" borderId="5" xfId="0" applyBorder="1"/>
    <xf numFmtId="0" fontId="4" fillId="0" borderId="0" xfId="0" applyFont="1"/>
    <xf numFmtId="2" fontId="0" fillId="0" borderId="2" xfId="0" applyNumberFormat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0" fontId="0" fillId="0" borderId="8" xfId="0" applyBorder="1"/>
    <xf numFmtId="165" fontId="0" fillId="0" borderId="8" xfId="0" applyNumberFormat="1" applyBorder="1"/>
    <xf numFmtId="164" fontId="0" fillId="0" borderId="8" xfId="0" applyNumberFormat="1" applyBorder="1"/>
    <xf numFmtId="1" fontId="0" fillId="0" borderId="8" xfId="0" applyNumberFormat="1" applyBorder="1"/>
    <xf numFmtId="2" fontId="0" fillId="0" borderId="8" xfId="0" applyNumberFormat="1" applyBorder="1"/>
    <xf numFmtId="0" fontId="7" fillId="0" borderId="0" xfId="0" applyFont="1"/>
    <xf numFmtId="165" fontId="7" fillId="0" borderId="0" xfId="0" applyNumberFormat="1" applyFont="1"/>
    <xf numFmtId="164" fontId="7" fillId="0" borderId="0" xfId="0" applyNumberFormat="1" applyFont="1"/>
    <xf numFmtId="2" fontId="7" fillId="0" borderId="0" xfId="0" applyNumberFormat="1" applyFont="1"/>
    <xf numFmtId="164" fontId="4" fillId="0" borderId="0" xfId="0" applyNumberFormat="1" applyFont="1"/>
    <xf numFmtId="2" fontId="4" fillId="0" borderId="0" xfId="0" applyNumberFormat="1" applyFont="1"/>
    <xf numFmtId="0" fontId="7" fillId="0" borderId="8" xfId="0" applyFont="1" applyBorder="1"/>
    <xf numFmtId="165" fontId="7" fillId="0" borderId="8" xfId="0" applyNumberFormat="1" applyFont="1" applyBorder="1"/>
    <xf numFmtId="164" fontId="7" fillId="0" borderId="8" xfId="0" applyNumberFormat="1" applyFont="1" applyBorder="1"/>
    <xf numFmtId="1" fontId="7" fillId="0" borderId="8" xfId="0" applyNumberFormat="1" applyFont="1" applyBorder="1"/>
    <xf numFmtId="14" fontId="7" fillId="0" borderId="8" xfId="0" applyNumberFormat="1" applyFont="1" applyBorder="1"/>
    <xf numFmtId="0" fontId="4" fillId="0" borderId="8" xfId="0" applyFont="1" applyBorder="1"/>
    <xf numFmtId="2" fontId="4" fillId="0" borderId="8" xfId="0" applyNumberFormat="1" applyFont="1" applyBorder="1"/>
    <xf numFmtId="164" fontId="4" fillId="0" borderId="8" xfId="0" applyNumberFormat="1" applyFont="1" applyBorder="1"/>
    <xf numFmtId="0" fontId="0" fillId="0" borderId="31" xfId="0" applyBorder="1"/>
    <xf numFmtId="0" fontId="0" fillId="0" borderId="21" xfId="0" applyBorder="1"/>
    <xf numFmtId="0" fontId="4" fillId="0" borderId="3" xfId="0" applyFont="1" applyBorder="1"/>
    <xf numFmtId="0" fontId="4" fillId="0" borderId="0" xfId="0" applyFont="1" applyBorder="1"/>
    <xf numFmtId="164" fontId="4" fillId="0" borderId="0" xfId="0" applyNumberFormat="1" applyFont="1" applyBorder="1"/>
    <xf numFmtId="2" fontId="4" fillId="0" borderId="0" xfId="0" applyNumberFormat="1" applyFont="1" applyBorder="1"/>
    <xf numFmtId="0" fontId="4" fillId="0" borderId="22" xfId="0" applyFont="1" applyBorder="1"/>
    <xf numFmtId="0" fontId="7" fillId="0" borderId="21" xfId="0" applyFont="1" applyBorder="1"/>
    <xf numFmtId="0" fontId="7" fillId="0" borderId="25" xfId="0" applyFont="1" applyBorder="1"/>
    <xf numFmtId="0" fontId="7" fillId="0" borderId="26" xfId="0" applyFont="1" applyBorder="1"/>
    <xf numFmtId="165" fontId="7" fillId="0" borderId="26" xfId="0" applyNumberFormat="1" applyFont="1" applyBorder="1"/>
    <xf numFmtId="164" fontId="7" fillId="0" borderId="26" xfId="0" applyNumberFormat="1" applyFont="1" applyBorder="1"/>
    <xf numFmtId="1" fontId="7" fillId="0" borderId="26" xfId="0" applyNumberFormat="1" applyFont="1" applyBorder="1"/>
    <xf numFmtId="165" fontId="0" fillId="0" borderId="22" xfId="0" applyNumberFormat="1" applyBorder="1"/>
    <xf numFmtId="164" fontId="4" fillId="0" borderId="5" xfId="0" applyNumberFormat="1" applyFont="1" applyBorder="1"/>
    <xf numFmtId="165" fontId="7" fillId="0" borderId="22" xfId="0" applyNumberFormat="1" applyFont="1" applyBorder="1"/>
    <xf numFmtId="165" fontId="7" fillId="0" borderId="32" xfId="0" applyNumberFormat="1" applyFont="1" applyBorder="1"/>
    <xf numFmtId="0" fontId="7" fillId="0" borderId="0" xfId="0" applyFont="1" applyBorder="1"/>
    <xf numFmtId="0" fontId="7" fillId="2" borderId="21" xfId="0" applyFont="1" applyFill="1" applyBorder="1"/>
    <xf numFmtId="0" fontId="7" fillId="2" borderId="8" xfId="0" applyFont="1" applyFill="1" applyBorder="1"/>
    <xf numFmtId="165" fontId="7" fillId="2" borderId="8" xfId="0" applyNumberFormat="1" applyFont="1" applyFill="1" applyBorder="1"/>
    <xf numFmtId="1" fontId="7" fillId="2" borderId="8" xfId="0" applyNumberFormat="1" applyFont="1" applyFill="1" applyBorder="1"/>
    <xf numFmtId="165" fontId="7" fillId="2" borderId="22" xfId="0" applyNumberFormat="1" applyFont="1" applyFill="1" applyBorder="1"/>
    <xf numFmtId="0" fontId="7" fillId="2" borderId="0" xfId="0" applyFont="1" applyFill="1" applyBorder="1"/>
    <xf numFmtId="0" fontId="7" fillId="2" borderId="0" xfId="0" applyFont="1" applyFill="1"/>
    <xf numFmtId="2" fontId="7" fillId="2" borderId="0" xfId="0" applyNumberFormat="1" applyFont="1" applyFill="1"/>
    <xf numFmtId="164" fontId="7" fillId="2" borderId="0" xfId="0" applyNumberFormat="1" applyFont="1" applyFill="1"/>
    <xf numFmtId="165" fontId="7" fillId="2" borderId="0" xfId="0" applyNumberFormat="1" applyFont="1" applyFill="1"/>
    <xf numFmtId="0" fontId="0" fillId="2" borderId="0" xfId="0" applyFill="1"/>
    <xf numFmtId="0" fontId="11" fillId="0" borderId="0" xfId="0" applyFont="1" applyBorder="1"/>
    <xf numFmtId="0" fontId="12" fillId="0" borderId="0" xfId="0" applyFont="1" applyBorder="1" applyAlignment="1"/>
    <xf numFmtId="0" fontId="11" fillId="0" borderId="0" xfId="0" applyFont="1" applyBorder="1" applyAlignment="1"/>
    <xf numFmtId="0" fontId="12" fillId="0" borderId="0" xfId="0" applyFont="1" applyBorder="1" applyAlignment="1">
      <alignment horizontal="center"/>
    </xf>
    <xf numFmtId="0" fontId="7" fillId="0" borderId="0" xfId="0" applyFont="1" applyBorder="1" applyAlignment="1"/>
    <xf numFmtId="0" fontId="7" fillId="0" borderId="0" xfId="0" applyFont="1" applyBorder="1" applyAlignment="1">
      <alignment horizontal="left" vertical="center" wrapText="1"/>
    </xf>
    <xf numFmtId="2" fontId="11" fillId="0" borderId="0" xfId="0" applyNumberFormat="1" applyFont="1" applyBorder="1" applyAlignment="1">
      <alignment vertical="center"/>
    </xf>
    <xf numFmtId="0" fontId="11" fillId="0" borderId="0" xfId="0" applyFont="1" applyBorder="1" applyAlignment="1">
      <alignment vertical="center" wrapText="1"/>
    </xf>
    <xf numFmtId="0" fontId="11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8" fillId="0" borderId="0" xfId="0" applyFont="1" applyBorder="1"/>
    <xf numFmtId="0" fontId="8" fillId="0" borderId="0" xfId="0" applyFont="1" applyBorder="1" applyAlignment="1"/>
    <xf numFmtId="0" fontId="3" fillId="0" borderId="0" xfId="0" applyFont="1" applyBorder="1"/>
    <xf numFmtId="14" fontId="3" fillId="0" borderId="0" xfId="0" applyNumberFormat="1" applyFont="1" applyBorder="1"/>
    <xf numFmtId="0" fontId="1" fillId="0" borderId="3" xfId="0" applyFont="1" applyBorder="1"/>
    <xf numFmtId="0" fontId="1" fillId="0" borderId="0" xfId="0" applyFont="1" applyBorder="1"/>
    <xf numFmtId="0" fontId="1" fillId="0" borderId="0" xfId="0" applyFont="1"/>
    <xf numFmtId="165" fontId="7" fillId="0" borderId="0" xfId="0" applyNumberFormat="1" applyFont="1" applyBorder="1"/>
    <xf numFmtId="164" fontId="2" fillId="0" borderId="8" xfId="0" applyNumberFormat="1" applyFont="1" applyBorder="1" applyAlignment="1">
      <alignment horizontal="center"/>
    </xf>
    <xf numFmtId="0" fontId="2" fillId="0" borderId="0" xfId="0" applyFont="1" applyBorder="1"/>
    <xf numFmtId="165" fontId="0" fillId="0" borderId="0" xfId="0" applyNumberFormat="1" applyBorder="1"/>
    <xf numFmtId="164" fontId="0" fillId="0" borderId="0" xfId="0" applyNumberFormat="1" applyBorder="1"/>
    <xf numFmtId="1" fontId="0" fillId="0" borderId="0" xfId="0" applyNumberFormat="1" applyBorder="1"/>
    <xf numFmtId="0" fontId="0" fillId="0" borderId="2" xfId="0" applyBorder="1" applyAlignment="1">
      <alignment horizontal="center"/>
    </xf>
    <xf numFmtId="0" fontId="0" fillId="0" borderId="0" xfId="0" applyBorder="1" applyAlignment="1">
      <alignment horizontal="center"/>
    </xf>
    <xf numFmtId="1" fontId="0" fillId="0" borderId="0" xfId="0" applyNumberFormat="1" applyBorder="1" applyAlignment="1">
      <alignment horizontal="center"/>
    </xf>
    <xf numFmtId="0" fontId="0" fillId="0" borderId="0" xfId="0" applyAlignment="1">
      <alignment horizontal="center"/>
    </xf>
    <xf numFmtId="164" fontId="17" fillId="0" borderId="8" xfId="0" applyNumberFormat="1" applyFont="1" applyBorder="1" applyAlignment="1">
      <alignment horizontal="center"/>
    </xf>
    <xf numFmtId="0" fontId="18" fillId="0" borderId="2" xfId="0" applyFont="1" applyBorder="1"/>
    <xf numFmtId="0" fontId="18" fillId="0" borderId="0" xfId="0" applyFont="1" applyBorder="1"/>
    <xf numFmtId="165" fontId="18" fillId="0" borderId="0" xfId="0" applyNumberFormat="1" applyFont="1" applyBorder="1"/>
    <xf numFmtId="0" fontId="18" fillId="0" borderId="0" xfId="0" applyFont="1"/>
    <xf numFmtId="164" fontId="2" fillId="0" borderId="7" xfId="0" applyNumberFormat="1" applyFont="1" applyBorder="1" applyAlignment="1">
      <alignment horizontal="center"/>
    </xf>
    <xf numFmtId="164" fontId="17" fillId="0" borderId="7" xfId="0" applyNumberFormat="1" applyFont="1" applyBorder="1" applyAlignment="1">
      <alignment horizontal="center"/>
    </xf>
    <xf numFmtId="0" fontId="4" fillId="0" borderId="15" xfId="0" applyFont="1" applyBorder="1" applyAlignment="1">
      <alignment horizontal="center" vertical="center"/>
    </xf>
    <xf numFmtId="164" fontId="4" fillId="0" borderId="27" xfId="0" applyNumberFormat="1" applyFont="1" applyBorder="1" applyAlignment="1">
      <alignment horizontal="center" vertical="center"/>
    </xf>
    <xf numFmtId="164" fontId="4" fillId="0" borderId="27" xfId="0" applyNumberFormat="1" applyFont="1" applyBorder="1" applyAlignment="1">
      <alignment horizontal="center" vertical="center" textRotation="90"/>
    </xf>
    <xf numFmtId="164" fontId="4" fillId="0" borderId="27" xfId="0" applyNumberFormat="1" applyFont="1" applyBorder="1" applyAlignment="1">
      <alignment horizontal="center" vertical="center" textRotation="90" wrapText="1"/>
    </xf>
    <xf numFmtId="164" fontId="4" fillId="0" borderId="28" xfId="0" applyNumberFormat="1" applyFont="1" applyBorder="1" applyAlignment="1">
      <alignment horizontal="center" vertical="center" textRotation="90"/>
    </xf>
    <xf numFmtId="2" fontId="4" fillId="0" borderId="27" xfId="0" applyNumberFormat="1" applyFont="1" applyBorder="1" applyAlignment="1">
      <alignment horizontal="center" vertical="center" textRotation="90"/>
    </xf>
    <xf numFmtId="2" fontId="4" fillId="0" borderId="28" xfId="0" applyNumberFormat="1" applyFont="1" applyBorder="1" applyAlignment="1">
      <alignment horizontal="center" vertical="center" textRotation="90"/>
    </xf>
    <xf numFmtId="2" fontId="4" fillId="0" borderId="15" xfId="0" applyNumberFormat="1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17" fillId="0" borderId="0" xfId="0" applyFont="1"/>
    <xf numFmtId="0" fontId="4" fillId="0" borderId="42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165" fontId="0" fillId="0" borderId="5" xfId="0" applyNumberFormat="1" applyBorder="1"/>
    <xf numFmtId="0" fontId="4" fillId="0" borderId="33" xfId="0" applyFont="1" applyBorder="1"/>
    <xf numFmtId="0" fontId="4" fillId="0" borderId="31" xfId="0" applyFont="1" applyBorder="1"/>
    <xf numFmtId="0" fontId="4" fillId="0" borderId="44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2" fontId="4" fillId="0" borderId="42" xfId="0" applyNumberFormat="1" applyFont="1" applyBorder="1" applyAlignment="1">
      <alignment horizontal="center" vertical="center" wrapText="1"/>
    </xf>
    <xf numFmtId="164" fontId="4" fillId="0" borderId="43" xfId="0" applyNumberFormat="1" applyFont="1" applyBorder="1" applyAlignment="1">
      <alignment horizontal="center" vertical="center" textRotation="90" wrapText="1"/>
    </xf>
    <xf numFmtId="164" fontId="4" fillId="0" borderId="43" xfId="0" applyNumberFormat="1" applyFont="1" applyBorder="1" applyAlignment="1">
      <alignment horizontal="center" vertical="center" wrapText="1"/>
    </xf>
    <xf numFmtId="2" fontId="4" fillId="0" borderId="51" xfId="0" applyNumberFormat="1" applyFont="1" applyBorder="1" applyAlignment="1">
      <alignment horizontal="center" vertical="center" textRotation="90"/>
    </xf>
    <xf numFmtId="2" fontId="4" fillId="0" borderId="3" xfId="0" applyNumberFormat="1" applyFont="1" applyBorder="1"/>
    <xf numFmtId="0" fontId="4" fillId="0" borderId="5" xfId="0" applyFont="1" applyBorder="1"/>
    <xf numFmtId="0" fontId="4" fillId="0" borderId="15" xfId="0" applyFont="1" applyBorder="1" applyAlignment="1">
      <alignment horizontal="center" vertical="center" wrapText="1"/>
    </xf>
    <xf numFmtId="2" fontId="4" fillId="0" borderId="52" xfId="0" applyNumberFormat="1" applyFont="1" applyBorder="1" applyAlignment="1">
      <alignment horizontal="center" vertical="center" textRotation="90"/>
    </xf>
    <xf numFmtId="164" fontId="4" fillId="0" borderId="43" xfId="0" applyNumberFormat="1" applyFont="1" applyBorder="1" applyAlignment="1">
      <alignment horizontal="center" vertical="center"/>
    </xf>
    <xf numFmtId="164" fontId="4" fillId="0" borderId="43" xfId="0" applyNumberFormat="1" applyFont="1" applyBorder="1" applyAlignment="1">
      <alignment horizontal="center" vertical="center" textRotation="90"/>
    </xf>
    <xf numFmtId="164" fontId="4" fillId="0" borderId="44" xfId="0" applyNumberFormat="1" applyFont="1" applyBorder="1" applyAlignment="1">
      <alignment horizontal="center" vertical="center" textRotation="90"/>
    </xf>
    <xf numFmtId="0" fontId="0" fillId="0" borderId="1" xfId="0" applyBorder="1" applyAlignment="1">
      <alignment horizontal="center"/>
    </xf>
    <xf numFmtId="2" fontId="0" fillId="0" borderId="4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2" fontId="0" fillId="0" borderId="5" xfId="0" applyNumberFormat="1" applyBorder="1" applyAlignment="1">
      <alignment horizontal="center"/>
    </xf>
    <xf numFmtId="0" fontId="1" fillId="0" borderId="5" xfId="0" applyFont="1" applyBorder="1"/>
    <xf numFmtId="0" fontId="4" fillId="0" borderId="0" xfId="0" applyFont="1" applyBorder="1" applyAlignment="1">
      <alignment horizontal="center" vertical="center"/>
    </xf>
    <xf numFmtId="0" fontId="4" fillId="0" borderId="51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5" fillId="0" borderId="0" xfId="0" applyFont="1" applyBorder="1"/>
    <xf numFmtId="0" fontId="15" fillId="0" borderId="0" xfId="0" applyFont="1" applyBorder="1"/>
    <xf numFmtId="0" fontId="16" fillId="0" borderId="0" xfId="0" applyFont="1" applyBorder="1" applyAlignment="1">
      <alignment horizontal="right" vertical="center"/>
    </xf>
    <xf numFmtId="1" fontId="11" fillId="0" borderId="0" xfId="0" applyNumberFormat="1" applyFont="1" applyBorder="1" applyAlignment="1">
      <alignment horizontal="left"/>
    </xf>
    <xf numFmtId="0" fontId="20" fillId="0" borderId="45" xfId="0" applyFont="1" applyBorder="1" applyAlignment="1">
      <alignment horizontal="center"/>
    </xf>
    <xf numFmtId="2" fontId="20" fillId="0" borderId="7" xfId="0" applyNumberFormat="1" applyFont="1" applyBorder="1" applyAlignment="1">
      <alignment horizontal="center" vertical="center"/>
    </xf>
    <xf numFmtId="164" fontId="20" fillId="0" borderId="7" xfId="0" applyNumberFormat="1" applyFont="1" applyBorder="1" applyAlignment="1">
      <alignment horizontal="center" vertical="center"/>
    </xf>
    <xf numFmtId="165" fontId="20" fillId="0" borderId="7" xfId="0" applyNumberFormat="1" applyFont="1" applyBorder="1" applyAlignment="1">
      <alignment horizontal="center" vertical="center"/>
    </xf>
    <xf numFmtId="165" fontId="20" fillId="0" borderId="18" xfId="0" applyNumberFormat="1" applyFont="1" applyBorder="1" applyAlignment="1">
      <alignment horizontal="center" vertical="center"/>
    </xf>
    <xf numFmtId="165" fontId="20" fillId="0" borderId="18" xfId="0" applyNumberFormat="1" applyFont="1" applyBorder="1"/>
    <xf numFmtId="2" fontId="20" fillId="0" borderId="8" xfId="0" applyNumberFormat="1" applyFont="1" applyBorder="1" applyAlignment="1">
      <alignment horizontal="center" vertical="center"/>
    </xf>
    <xf numFmtId="164" fontId="20" fillId="0" borderId="8" xfId="0" applyNumberFormat="1" applyFont="1" applyBorder="1" applyAlignment="1">
      <alignment horizontal="center" vertical="center"/>
    </xf>
    <xf numFmtId="165" fontId="20" fillId="0" borderId="22" xfId="0" applyNumberFormat="1" applyFont="1" applyBorder="1" applyAlignment="1">
      <alignment horizontal="center" vertical="center"/>
    </xf>
    <xf numFmtId="165" fontId="20" fillId="0" borderId="8" xfId="0" applyNumberFormat="1" applyFont="1" applyBorder="1" applyAlignment="1">
      <alignment horizontal="center" vertical="center"/>
    </xf>
    <xf numFmtId="165" fontId="20" fillId="0" borderId="22" xfId="0" applyNumberFormat="1" applyFont="1" applyBorder="1"/>
    <xf numFmtId="0" fontId="21" fillId="0" borderId="0" xfId="0" applyFont="1"/>
    <xf numFmtId="0" fontId="11" fillId="0" borderId="30" xfId="0" applyFont="1" applyBorder="1" applyAlignment="1"/>
    <xf numFmtId="0" fontId="22" fillId="0" borderId="30" xfId="0" applyFont="1" applyBorder="1" applyAlignment="1"/>
    <xf numFmtId="0" fontId="10" fillId="0" borderId="30" xfId="0" applyFont="1" applyBorder="1" applyAlignment="1"/>
    <xf numFmtId="0" fontId="4" fillId="0" borderId="43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23" fillId="0" borderId="37" xfId="0" applyFont="1" applyBorder="1"/>
    <xf numFmtId="165" fontId="20" fillId="0" borderId="18" xfId="0" applyNumberFormat="1" applyFont="1" applyBorder="1" applyAlignment="1">
      <alignment horizontal="center"/>
    </xf>
    <xf numFmtId="0" fontId="23" fillId="0" borderId="29" xfId="0" applyFont="1" applyBorder="1"/>
    <xf numFmtId="165" fontId="20" fillId="0" borderId="22" xfId="0" applyNumberFormat="1" applyFont="1" applyBorder="1" applyAlignment="1">
      <alignment horizontal="center"/>
    </xf>
    <xf numFmtId="1" fontId="20" fillId="0" borderId="7" xfId="0" applyNumberFormat="1" applyFont="1" applyBorder="1" applyAlignment="1">
      <alignment horizontal="center" vertical="center"/>
    </xf>
    <xf numFmtId="1" fontId="20" fillId="0" borderId="19" xfId="0" applyNumberFormat="1" applyFont="1" applyBorder="1" applyAlignment="1">
      <alignment horizontal="center" vertical="center"/>
    </xf>
    <xf numFmtId="1" fontId="20" fillId="0" borderId="7" xfId="0" applyNumberFormat="1" applyFont="1" applyBorder="1" applyAlignment="1">
      <alignment horizontal="left" vertical="center"/>
    </xf>
    <xf numFmtId="0" fontId="11" fillId="0" borderId="0" xfId="0" applyFont="1" applyBorder="1" applyAlignment="1">
      <alignment horizontal="left"/>
    </xf>
    <xf numFmtId="0" fontId="22" fillId="0" borderId="0" xfId="0" applyFont="1" applyBorder="1" applyAlignment="1">
      <alignment horizontal="left"/>
    </xf>
    <xf numFmtId="0" fontId="9" fillId="0" borderId="0" xfId="0" applyFont="1" applyBorder="1" applyAlignment="1">
      <alignment horizontal="center"/>
    </xf>
    <xf numFmtId="2" fontId="24" fillId="0" borderId="0" xfId="0" applyNumberFormat="1" applyFont="1" applyBorder="1" applyAlignment="1">
      <alignment horizontal="left" vertical="center"/>
    </xf>
    <xf numFmtId="0" fontId="22" fillId="0" borderId="0" xfId="0" applyFont="1" applyBorder="1"/>
    <xf numFmtId="0" fontId="22" fillId="0" borderId="0" xfId="0" applyFont="1" applyBorder="1" applyAlignment="1">
      <alignment horizontal="right"/>
    </xf>
    <xf numFmtId="0" fontId="22" fillId="0" borderId="0" xfId="0" applyFont="1" applyBorder="1" applyAlignment="1">
      <alignment horizontal="center"/>
    </xf>
    <xf numFmtId="0" fontId="11" fillId="0" borderId="0" xfId="0" applyFont="1" applyBorder="1" applyAlignment="1">
      <alignment horizontal="center" vertical="center" wrapText="1"/>
    </xf>
    <xf numFmtId="0" fontId="25" fillId="0" borderId="6" xfId="0" applyFont="1" applyBorder="1" applyAlignment="1">
      <alignment horizontal="center"/>
    </xf>
    <xf numFmtId="0" fontId="25" fillId="0" borderId="24" xfId="0" applyFont="1" applyBorder="1" applyAlignment="1">
      <alignment horizontal="center"/>
    </xf>
    <xf numFmtId="2" fontId="27" fillId="0" borderId="17" xfId="0" applyNumberFormat="1" applyFont="1" applyBorder="1" applyAlignment="1">
      <alignment horizontal="center" vertical="center"/>
    </xf>
    <xf numFmtId="2" fontId="27" fillId="0" borderId="42" xfId="0" applyNumberFormat="1" applyFont="1" applyBorder="1" applyAlignment="1">
      <alignment horizontal="center" vertical="center"/>
    </xf>
    <xf numFmtId="0" fontId="22" fillId="0" borderId="0" xfId="0" applyFont="1" applyBorder="1" applyAlignment="1"/>
    <xf numFmtId="0" fontId="9" fillId="0" borderId="0" xfId="0" applyFont="1" applyBorder="1" applyAlignment="1"/>
    <xf numFmtId="0" fontId="19" fillId="0" borderId="0" xfId="0" applyFont="1" applyBorder="1"/>
    <xf numFmtId="0" fontId="22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22" fillId="0" borderId="0" xfId="0" applyFont="1" applyBorder="1" applyAlignment="1">
      <alignment horizontal="right" vertical="center"/>
    </xf>
    <xf numFmtId="0" fontId="22" fillId="0" borderId="0" xfId="0" applyFont="1" applyBorder="1" applyAlignment="1">
      <alignment horizontal="left" vertical="center"/>
    </xf>
    <xf numFmtId="0" fontId="25" fillId="0" borderId="61" xfId="0" applyFont="1" applyBorder="1" applyAlignment="1">
      <alignment horizontal="center"/>
    </xf>
    <xf numFmtId="2" fontId="27" fillId="0" borderId="63" xfId="0" applyNumberFormat="1" applyFont="1" applyBorder="1" applyAlignment="1">
      <alignment horizontal="center" vertical="center"/>
    </xf>
    <xf numFmtId="0" fontId="28" fillId="0" borderId="11" xfId="0" applyFont="1" applyBorder="1" applyAlignment="1">
      <alignment vertical="center" wrapText="1"/>
    </xf>
    <xf numFmtId="2" fontId="27" fillId="0" borderId="64" xfId="0" applyNumberFormat="1" applyFont="1" applyBorder="1" applyAlignment="1">
      <alignment horizontal="center" vertical="center"/>
    </xf>
    <xf numFmtId="0" fontId="31" fillId="0" borderId="10" xfId="0" applyFont="1" applyBorder="1" applyAlignment="1">
      <alignment horizontal="center" vertical="center" wrapText="1"/>
    </xf>
    <xf numFmtId="0" fontId="31" fillId="0" borderId="9" xfId="0" applyFont="1" applyBorder="1" applyAlignment="1">
      <alignment horizontal="center" vertical="center" wrapText="1"/>
    </xf>
    <xf numFmtId="0" fontId="28" fillId="0" borderId="11" xfId="0" applyFont="1" applyBorder="1" applyAlignment="1">
      <alignment vertical="center"/>
    </xf>
    <xf numFmtId="0" fontId="28" fillId="0" borderId="11" xfId="0" applyFont="1" applyBorder="1" applyAlignment="1">
      <alignment horizontal="left" wrapText="1"/>
    </xf>
    <xf numFmtId="0" fontId="28" fillId="0" borderId="11" xfId="0" applyFont="1" applyBorder="1" applyAlignment="1">
      <alignment wrapText="1"/>
    </xf>
    <xf numFmtId="0" fontId="28" fillId="0" borderId="11" xfId="0" applyFont="1" applyBorder="1" applyAlignment="1">
      <alignment horizontal="left" vertical="center" wrapText="1"/>
    </xf>
    <xf numFmtId="0" fontId="28" fillId="0" borderId="11" xfId="0" applyFont="1" applyBorder="1" applyAlignment="1">
      <alignment horizontal="left" vertical="center"/>
    </xf>
    <xf numFmtId="0" fontId="29" fillId="0" borderId="11" xfId="0" applyFont="1" applyBorder="1" applyAlignment="1">
      <alignment horizontal="left" vertical="center" wrapText="1"/>
    </xf>
    <xf numFmtId="0" fontId="17" fillId="0" borderId="45" xfId="0" applyFont="1" applyBorder="1"/>
    <xf numFmtId="0" fontId="17" fillId="0" borderId="8" xfId="0" applyFont="1" applyBorder="1"/>
    <xf numFmtId="165" fontId="17" fillId="0" borderId="7" xfId="0" applyNumberFormat="1" applyFont="1" applyBorder="1"/>
    <xf numFmtId="164" fontId="17" fillId="0" borderId="7" xfId="0" applyNumberFormat="1" applyFont="1" applyBorder="1"/>
    <xf numFmtId="165" fontId="17" fillId="0" borderId="7" xfId="0" applyNumberFormat="1" applyFont="1" applyBorder="1" applyAlignment="1">
      <alignment horizontal="center"/>
    </xf>
    <xf numFmtId="165" fontId="17" fillId="0" borderId="18" xfId="0" applyNumberFormat="1" applyFont="1" applyBorder="1" applyAlignment="1">
      <alignment horizontal="center"/>
    </xf>
    <xf numFmtId="1" fontId="17" fillId="0" borderId="7" xfId="0" applyNumberFormat="1" applyFont="1" applyBorder="1" applyAlignment="1">
      <alignment horizontal="center"/>
    </xf>
    <xf numFmtId="1" fontId="17" fillId="0" borderId="19" xfId="0" applyNumberFormat="1" applyFont="1" applyBorder="1" applyAlignment="1">
      <alignment horizontal="center"/>
    </xf>
    <xf numFmtId="165" fontId="17" fillId="0" borderId="18" xfId="0" applyNumberFormat="1" applyFont="1" applyBorder="1"/>
    <xf numFmtId="165" fontId="17" fillId="0" borderId="8" xfId="0" applyNumberFormat="1" applyFont="1" applyBorder="1"/>
    <xf numFmtId="164" fontId="17" fillId="0" borderId="8" xfId="0" applyNumberFormat="1" applyFont="1" applyBorder="1"/>
    <xf numFmtId="165" fontId="17" fillId="0" borderId="22" xfId="0" applyNumberFormat="1" applyFont="1" applyBorder="1" applyAlignment="1">
      <alignment horizontal="center"/>
    </xf>
    <xf numFmtId="165" fontId="17" fillId="0" borderId="8" xfId="0" applyNumberFormat="1" applyFont="1" applyBorder="1" applyAlignment="1">
      <alignment horizontal="center"/>
    </xf>
    <xf numFmtId="1" fontId="17" fillId="0" borderId="8" xfId="0" applyNumberFormat="1" applyFont="1" applyBorder="1" applyAlignment="1">
      <alignment horizontal="center"/>
    </xf>
    <xf numFmtId="1" fontId="17" fillId="0" borderId="33" xfId="0" applyNumberFormat="1" applyFont="1" applyBorder="1" applyAlignment="1">
      <alignment horizontal="center"/>
    </xf>
    <xf numFmtId="0" fontId="17" fillId="0" borderId="26" xfId="0" applyFont="1" applyBorder="1"/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2" fontId="4" fillId="0" borderId="8" xfId="0" applyNumberFormat="1" applyFont="1" applyBorder="1" applyAlignment="1">
      <alignment horizontal="center" vertical="center"/>
    </xf>
    <xf numFmtId="2" fontId="4" fillId="0" borderId="22" xfId="0" applyNumberFormat="1" applyFont="1" applyBorder="1" applyAlignment="1">
      <alignment horizontal="center" vertical="center"/>
    </xf>
    <xf numFmtId="2" fontId="4" fillId="0" borderId="21" xfId="0" applyNumberFormat="1" applyFont="1" applyBorder="1" applyAlignment="1">
      <alignment horizontal="center" vertical="center"/>
    </xf>
    <xf numFmtId="2" fontId="4" fillId="0" borderId="14" xfId="0" applyNumberFormat="1" applyFont="1" applyBorder="1" applyAlignment="1">
      <alignment horizontal="center"/>
    </xf>
    <xf numFmtId="2" fontId="4" fillId="0" borderId="41" xfId="0" applyNumberFormat="1" applyFont="1" applyBorder="1" applyAlignment="1">
      <alignment horizontal="center"/>
    </xf>
    <xf numFmtId="2" fontId="4" fillId="0" borderId="48" xfId="0" applyNumberFormat="1" applyFont="1" applyBorder="1" applyAlignment="1">
      <alignment horizontal="center"/>
    </xf>
    <xf numFmtId="2" fontId="4" fillId="0" borderId="40" xfId="0" applyNumberFormat="1" applyFont="1" applyBorder="1" applyAlignment="1">
      <alignment horizontal="center"/>
    </xf>
    <xf numFmtId="2" fontId="4" fillId="0" borderId="54" xfId="0" applyNumberFormat="1" applyFont="1" applyBorder="1" applyAlignment="1">
      <alignment horizontal="center"/>
    </xf>
    <xf numFmtId="2" fontId="4" fillId="0" borderId="55" xfId="0" applyNumberFormat="1" applyFont="1" applyBorder="1" applyAlignment="1">
      <alignment horizontal="center"/>
    </xf>
    <xf numFmtId="0" fontId="4" fillId="0" borderId="17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164" fontId="4" fillId="0" borderId="8" xfId="0" applyNumberFormat="1" applyFont="1" applyBorder="1" applyAlignment="1">
      <alignment horizontal="center" vertical="center" wrapText="1"/>
    </xf>
    <xf numFmtId="164" fontId="4" fillId="0" borderId="26" xfId="0" applyNumberFormat="1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/>
    </xf>
    <xf numFmtId="2" fontId="4" fillId="0" borderId="8" xfId="0" applyNumberFormat="1" applyFont="1" applyBorder="1" applyAlignment="1">
      <alignment horizontal="center" vertical="center" textRotation="90"/>
    </xf>
    <xf numFmtId="2" fontId="4" fillId="0" borderId="26" xfId="0" applyNumberFormat="1" applyFont="1" applyBorder="1" applyAlignment="1">
      <alignment horizontal="center" vertical="center" textRotation="90"/>
    </xf>
    <xf numFmtId="2" fontId="4" fillId="0" borderId="11" xfId="0" applyNumberFormat="1" applyFont="1" applyBorder="1" applyAlignment="1">
      <alignment horizontal="center"/>
    </xf>
    <xf numFmtId="2" fontId="4" fillId="0" borderId="10" xfId="0" applyNumberFormat="1" applyFont="1" applyBorder="1" applyAlignment="1">
      <alignment horizontal="center"/>
    </xf>
    <xf numFmtId="2" fontId="4" fillId="0" borderId="9" xfId="0" applyNumberFormat="1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4" fillId="0" borderId="49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39" xfId="0" applyFont="1" applyBorder="1" applyAlignment="1">
      <alignment horizontal="center"/>
    </xf>
    <xf numFmtId="0" fontId="4" fillId="0" borderId="29" xfId="0" applyFont="1" applyBorder="1" applyAlignment="1">
      <alignment horizontal="center"/>
    </xf>
    <xf numFmtId="0" fontId="4" fillId="0" borderId="31" xfId="0" applyFont="1" applyBorder="1" applyAlignment="1">
      <alignment horizontal="center"/>
    </xf>
    <xf numFmtId="0" fontId="4" fillId="0" borderId="33" xfId="0" applyFont="1" applyBorder="1" applyAlignment="1">
      <alignment horizontal="center"/>
    </xf>
    <xf numFmtId="0" fontId="4" fillId="0" borderId="53" xfId="0" applyFont="1" applyBorder="1" applyAlignment="1">
      <alignment horizontal="center"/>
    </xf>
    <xf numFmtId="2" fontId="4" fillId="0" borderId="21" xfId="0" applyNumberFormat="1" applyFont="1" applyBorder="1" applyAlignment="1">
      <alignment horizontal="center"/>
    </xf>
    <xf numFmtId="2" fontId="4" fillId="0" borderId="8" xfId="0" applyNumberFormat="1" applyFont="1" applyBorder="1" applyAlignment="1">
      <alignment horizontal="center"/>
    </xf>
    <xf numFmtId="2" fontId="4" fillId="0" borderId="22" xfId="0" applyNumberFormat="1" applyFont="1" applyBorder="1" applyAlignment="1">
      <alignment horizontal="center"/>
    </xf>
    <xf numFmtId="2" fontId="4" fillId="0" borderId="17" xfId="0" applyNumberFormat="1" applyFont="1" applyBorder="1" applyAlignment="1">
      <alignment horizontal="center"/>
    </xf>
    <xf numFmtId="2" fontId="4" fillId="0" borderId="34" xfId="0" applyNumberFormat="1" applyFont="1" applyBorder="1" applyAlignment="1">
      <alignment horizontal="center"/>
    </xf>
    <xf numFmtId="2" fontId="4" fillId="0" borderId="47" xfId="0" applyNumberFormat="1" applyFont="1" applyBorder="1" applyAlignment="1">
      <alignment horizontal="center"/>
    </xf>
    <xf numFmtId="2" fontId="4" fillId="0" borderId="13" xfId="0" applyNumberFormat="1" applyFont="1" applyBorder="1" applyAlignment="1">
      <alignment horizontal="center"/>
    </xf>
    <xf numFmtId="2" fontId="4" fillId="0" borderId="20" xfId="0" applyNumberFormat="1" applyFont="1" applyBorder="1" applyAlignment="1">
      <alignment horizontal="center"/>
    </xf>
    <xf numFmtId="2" fontId="4" fillId="0" borderId="56" xfId="0" applyNumberFormat="1" applyFont="1" applyBorder="1" applyAlignment="1">
      <alignment horizontal="center"/>
    </xf>
    <xf numFmtId="0" fontId="4" fillId="0" borderId="6" xfId="0" applyFont="1" applyBorder="1" applyAlignment="1">
      <alignment horizontal="center" vertical="center" textRotation="90"/>
    </xf>
    <xf numFmtId="0" fontId="4" fillId="0" borderId="27" xfId="0" applyFont="1" applyBorder="1" applyAlignment="1">
      <alignment horizontal="center" vertical="center" textRotation="90"/>
    </xf>
    <xf numFmtId="1" fontId="27" fillId="0" borderId="13" xfId="0" applyNumberFormat="1" applyFont="1" applyBorder="1" applyAlignment="1">
      <alignment horizontal="center" vertical="center"/>
    </xf>
    <xf numFmtId="1" fontId="27" fillId="0" borderId="38" xfId="0" applyNumberFormat="1" applyFont="1" applyBorder="1" applyAlignment="1">
      <alignment horizontal="center" vertical="center"/>
    </xf>
    <xf numFmtId="1" fontId="27" fillId="0" borderId="15" xfId="0" applyNumberFormat="1" applyFont="1" applyBorder="1" applyAlignment="1">
      <alignment horizontal="center" vertical="center"/>
    </xf>
    <xf numFmtId="2" fontId="27" fillId="0" borderId="13" xfId="0" applyNumberFormat="1" applyFont="1" applyBorder="1" applyAlignment="1">
      <alignment horizontal="center" vertical="center"/>
    </xf>
    <xf numFmtId="2" fontId="27" fillId="0" borderId="15" xfId="0" applyNumberFormat="1" applyFont="1" applyBorder="1" applyAlignment="1">
      <alignment horizontal="center" vertical="center"/>
    </xf>
    <xf numFmtId="0" fontId="27" fillId="0" borderId="6" xfId="0" applyFont="1" applyBorder="1" applyAlignment="1">
      <alignment vertical="center" wrapText="1"/>
    </xf>
    <xf numFmtId="0" fontId="27" fillId="0" borderId="27" xfId="0" applyFont="1" applyBorder="1" applyAlignment="1">
      <alignment vertical="center" wrapText="1"/>
    </xf>
    <xf numFmtId="0" fontId="26" fillId="0" borderId="6" xfId="0" applyFont="1" applyBorder="1" applyAlignment="1">
      <alignment horizontal="center" vertical="center"/>
    </xf>
    <xf numFmtId="0" fontId="26" fillId="0" borderId="27" xfId="0" applyFont="1" applyBorder="1" applyAlignment="1">
      <alignment horizontal="center" vertical="center"/>
    </xf>
    <xf numFmtId="0" fontId="27" fillId="0" borderId="34" xfId="0" applyFont="1" applyBorder="1" applyAlignment="1">
      <alignment horizontal="center" vertical="center" wrapText="1"/>
    </xf>
    <xf numFmtId="0" fontId="27" fillId="0" borderId="8" xfId="0" applyFont="1" applyBorder="1" applyAlignment="1">
      <alignment horizontal="center" vertical="center" wrapText="1"/>
    </xf>
    <xf numFmtId="0" fontId="27" fillId="0" borderId="35" xfId="0" applyFont="1" applyBorder="1" applyAlignment="1">
      <alignment horizontal="center" vertical="center" wrapText="1"/>
    </xf>
    <xf numFmtId="0" fontId="27" fillId="0" borderId="33" xfId="0" applyFont="1" applyBorder="1" applyAlignment="1">
      <alignment horizontal="center" vertical="center" wrapText="1"/>
    </xf>
    <xf numFmtId="0" fontId="27" fillId="0" borderId="6" xfId="0" applyFont="1" applyBorder="1" applyAlignment="1">
      <alignment horizontal="center" vertical="center" wrapText="1"/>
    </xf>
    <xf numFmtId="0" fontId="27" fillId="0" borderId="27" xfId="0" applyFont="1" applyBorder="1" applyAlignment="1">
      <alignment horizontal="center" vertical="center" wrapText="1"/>
    </xf>
    <xf numFmtId="2" fontId="27" fillId="0" borderId="38" xfId="0" applyNumberFormat="1" applyFont="1" applyBorder="1" applyAlignment="1">
      <alignment horizontal="center" vertical="center"/>
    </xf>
    <xf numFmtId="0" fontId="26" fillId="0" borderId="20" xfId="0" applyFont="1" applyBorder="1" applyAlignment="1">
      <alignment horizontal="center" vertical="center"/>
    </xf>
    <xf numFmtId="0" fontId="26" fillId="0" borderId="7" xfId="0" applyFont="1" applyBorder="1" applyAlignment="1">
      <alignment horizontal="center" vertical="center"/>
    </xf>
    <xf numFmtId="0" fontId="27" fillId="0" borderId="36" xfId="0" applyFont="1" applyBorder="1" applyAlignment="1">
      <alignment horizontal="center" vertical="center" wrapText="1"/>
    </xf>
    <xf numFmtId="0" fontId="27" fillId="0" borderId="52" xfId="0" applyFont="1" applyBorder="1" applyAlignment="1">
      <alignment horizontal="center" vertical="center" wrapText="1"/>
    </xf>
    <xf numFmtId="2" fontId="27" fillId="0" borderId="57" xfId="0" applyNumberFormat="1" applyFont="1" applyBorder="1" applyAlignment="1">
      <alignment horizontal="center" vertical="center"/>
    </xf>
    <xf numFmtId="2" fontId="27" fillId="0" borderId="58" xfId="0" applyNumberFormat="1" applyFont="1" applyBorder="1" applyAlignment="1">
      <alignment horizontal="center" vertical="center"/>
    </xf>
    <xf numFmtId="2" fontId="27" fillId="0" borderId="59" xfId="0" applyNumberFormat="1" applyFont="1" applyBorder="1" applyAlignment="1">
      <alignment horizontal="center" vertical="center"/>
    </xf>
    <xf numFmtId="0" fontId="27" fillId="0" borderId="20" xfId="0" applyFont="1" applyBorder="1" applyAlignment="1">
      <alignment vertical="center" wrapText="1"/>
    </xf>
    <xf numFmtId="0" fontId="27" fillId="0" borderId="7" xfId="0" applyFont="1" applyBorder="1" applyAlignment="1">
      <alignment vertical="center" wrapText="1"/>
    </xf>
    <xf numFmtId="14" fontId="7" fillId="0" borderId="0" xfId="0" applyNumberFormat="1" applyFont="1" applyBorder="1" applyAlignment="1">
      <alignment horizontal="left"/>
    </xf>
    <xf numFmtId="2" fontId="24" fillId="0" borderId="0" xfId="0" applyNumberFormat="1" applyFont="1" applyBorder="1" applyAlignment="1">
      <alignment horizontal="left" vertical="center"/>
    </xf>
    <xf numFmtId="0" fontId="13" fillId="0" borderId="0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25" fillId="0" borderId="14" xfId="0" applyFont="1" applyBorder="1" applyAlignment="1">
      <alignment horizontal="center" textRotation="90"/>
    </xf>
    <xf numFmtId="0" fontId="25" fillId="0" borderId="39" xfId="0" applyFont="1" applyBorder="1" applyAlignment="1">
      <alignment horizontal="center" textRotation="90"/>
    </xf>
    <xf numFmtId="0" fontId="25" fillId="0" borderId="40" xfId="0" applyFont="1" applyBorder="1" applyAlignment="1">
      <alignment horizontal="center" textRotation="90"/>
    </xf>
    <xf numFmtId="0" fontId="25" fillId="0" borderId="17" xfId="0" applyFont="1" applyBorder="1" applyAlignment="1">
      <alignment horizontal="center"/>
    </xf>
    <xf numFmtId="0" fontId="25" fillId="0" borderId="34" xfId="0" applyFont="1" applyBorder="1" applyAlignment="1">
      <alignment horizontal="center"/>
    </xf>
    <xf numFmtId="0" fontId="25" fillId="0" borderId="62" xfId="0" applyFont="1" applyBorder="1" applyAlignment="1">
      <alignment horizontal="center" wrapText="1"/>
    </xf>
    <xf numFmtId="0" fontId="25" fillId="0" borderId="2" xfId="0" applyFont="1" applyBorder="1" applyAlignment="1">
      <alignment horizontal="center" wrapText="1"/>
    </xf>
    <xf numFmtId="0" fontId="25" fillId="0" borderId="42" xfId="0" applyFont="1" applyBorder="1" applyAlignment="1">
      <alignment horizontal="center"/>
    </xf>
    <xf numFmtId="0" fontId="25" fillId="0" borderId="43" xfId="0" applyFont="1" applyBorder="1" applyAlignment="1">
      <alignment horizontal="center"/>
    </xf>
    <xf numFmtId="0" fontId="25" fillId="0" borderId="44" xfId="0" applyFont="1" applyBorder="1" applyAlignment="1">
      <alignment horizontal="center"/>
    </xf>
    <xf numFmtId="0" fontId="25" fillId="0" borderId="21" xfId="0" applyFont="1" applyBorder="1" applyAlignment="1">
      <alignment horizontal="center" vertical="center" wrapText="1"/>
    </xf>
    <xf numFmtId="0" fontId="25" fillId="0" borderId="23" xfId="0" applyFont="1" applyBorder="1" applyAlignment="1">
      <alignment horizontal="center" vertical="center" wrapText="1"/>
    </xf>
    <xf numFmtId="0" fontId="25" fillId="0" borderId="8" xfId="0" applyFont="1" applyBorder="1" applyAlignment="1">
      <alignment horizontal="center" vertical="center"/>
    </xf>
    <xf numFmtId="0" fontId="25" fillId="0" borderId="6" xfId="0" applyFont="1" applyBorder="1" applyAlignment="1">
      <alignment horizontal="center" vertical="center"/>
    </xf>
    <xf numFmtId="0" fontId="25" fillId="0" borderId="8" xfId="0" applyFont="1" applyBorder="1" applyAlignment="1">
      <alignment horizontal="center" vertical="center" wrapText="1"/>
    </xf>
    <xf numFmtId="0" fontId="25" fillId="0" borderId="6" xfId="0" applyFont="1" applyBorder="1" applyAlignment="1">
      <alignment horizontal="center" vertical="center" wrapText="1"/>
    </xf>
    <xf numFmtId="0" fontId="25" fillId="0" borderId="33" xfId="0" applyFont="1" applyBorder="1" applyAlignment="1">
      <alignment horizontal="center" vertical="center"/>
    </xf>
    <xf numFmtId="0" fontId="25" fillId="0" borderId="36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25" fillId="0" borderId="3" xfId="0" applyFont="1" applyBorder="1" applyAlignment="1">
      <alignment horizontal="center" vertical="center"/>
    </xf>
    <xf numFmtId="0" fontId="25" fillId="0" borderId="7" xfId="0" applyFont="1" applyBorder="1" applyAlignment="1">
      <alignment horizontal="center"/>
    </xf>
    <xf numFmtId="0" fontId="25" fillId="0" borderId="18" xfId="0" applyFont="1" applyBorder="1" applyAlignment="1">
      <alignment horizontal="center"/>
    </xf>
    <xf numFmtId="0" fontId="26" fillId="0" borderId="14" xfId="0" applyFont="1" applyBorder="1" applyAlignment="1">
      <alignment horizontal="center" vertical="center" textRotation="90" wrapText="1"/>
    </xf>
    <xf numFmtId="0" fontId="26" fillId="0" borderId="39" xfId="0" applyFont="1" applyBorder="1" applyAlignment="1">
      <alignment horizontal="center" vertical="center" textRotation="90" wrapText="1"/>
    </xf>
    <xf numFmtId="0" fontId="26" fillId="0" borderId="16" xfId="0" applyFont="1" applyBorder="1" applyAlignment="1">
      <alignment horizontal="center" vertical="center" textRotation="90" wrapText="1"/>
    </xf>
    <xf numFmtId="0" fontId="11" fillId="0" borderId="30" xfId="0" applyFont="1" applyBorder="1" applyAlignment="1">
      <alignment horizontal="center"/>
    </xf>
    <xf numFmtId="0" fontId="22" fillId="0" borderId="0" xfId="0" applyFont="1" applyBorder="1" applyAlignment="1">
      <alignment horizontal="left"/>
    </xf>
    <xf numFmtId="0" fontId="22" fillId="0" borderId="0" xfId="0" applyFont="1" applyBorder="1" applyAlignment="1">
      <alignment horizontal="center" vertical="center"/>
    </xf>
    <xf numFmtId="0" fontId="27" fillId="0" borderId="20" xfId="0" applyFont="1" applyBorder="1" applyAlignment="1">
      <alignment horizontal="center" vertical="center" wrapText="1"/>
    </xf>
    <xf numFmtId="0" fontId="27" fillId="0" borderId="7" xfId="0" applyFont="1" applyBorder="1" applyAlignment="1">
      <alignment horizontal="center" vertical="center" wrapText="1"/>
    </xf>
    <xf numFmtId="0" fontId="27" fillId="0" borderId="62" xfId="0" applyFont="1" applyBorder="1" applyAlignment="1">
      <alignment horizontal="center" vertical="center" wrapText="1"/>
    </xf>
    <xf numFmtId="0" fontId="27" fillId="0" borderId="19" xfId="0" applyFont="1" applyBorder="1" applyAlignment="1">
      <alignment horizontal="center" vertical="center" wrapText="1"/>
    </xf>
    <xf numFmtId="0" fontId="30" fillId="0" borderId="2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0" fontId="30" fillId="0" borderId="4" xfId="0" applyFont="1" applyBorder="1" applyAlignment="1">
      <alignment horizontal="center" vertical="center"/>
    </xf>
    <xf numFmtId="0" fontId="30" fillId="0" borderId="5" xfId="0" applyFont="1" applyBorder="1" applyAlignment="1">
      <alignment horizontal="center" vertical="center"/>
    </xf>
    <xf numFmtId="0" fontId="25" fillId="0" borderId="60" xfId="0" applyFont="1" applyBorder="1" applyAlignment="1">
      <alignment horizontal="center"/>
    </xf>
    <xf numFmtId="0" fontId="26" fillId="0" borderId="20" xfId="0" applyFont="1" applyBorder="1" applyAlignment="1">
      <alignment horizontal="left" vertical="center"/>
    </xf>
    <xf numFmtId="0" fontId="26" fillId="0" borderId="7" xfId="0" applyFont="1" applyBorder="1" applyAlignment="1">
      <alignment horizontal="left" vertical="center"/>
    </xf>
    <xf numFmtId="2" fontId="4" fillId="0" borderId="33" xfId="0" applyNumberFormat="1" applyFont="1" applyBorder="1" applyAlignment="1">
      <alignment horizontal="center"/>
    </xf>
    <xf numFmtId="2" fontId="4" fillId="0" borderId="29" xfId="0" applyNumberFormat="1" applyFont="1" applyBorder="1" applyAlignment="1">
      <alignment horizontal="center"/>
    </xf>
    <xf numFmtId="2" fontId="4" fillId="0" borderId="3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123824</xdr:colOff>
      <xdr:row>0</xdr:row>
      <xdr:rowOff>133350</xdr:rowOff>
    </xdr:from>
    <xdr:to>
      <xdr:col>27</xdr:col>
      <xdr:colOff>95250</xdr:colOff>
      <xdr:row>6</xdr:row>
      <xdr:rowOff>19050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23824" y="133350"/>
          <a:ext cx="6457951" cy="857250"/>
        </a:xfrm>
        <a:prstGeom prst="rect">
          <a:avLst/>
        </a:prstGeom>
        <a:solidFill>
          <a:srgbClr val="FFFFFF"/>
        </a:solidFill>
        <a:ln w="57150" cmpd="thinThick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64008" tIns="64008" rIns="0" bIns="0" anchor="t" upright="1"/>
        <a:lstStyle/>
        <a:p>
          <a:pPr algn="l" rtl="1">
            <a:defRPr sz="1000"/>
          </a:pPr>
          <a:r>
            <a:rPr lang="fr-FR" sz="1400" b="1" i="0" strike="noStrike">
              <a:solidFill>
                <a:srgbClr val="000000"/>
              </a:solidFill>
              <a:latin typeface="Courier New"/>
              <a:cs typeface="Courier New"/>
            </a:rPr>
            <a:t>Universite  Abderrahmane Mira de Béjaia                  </a:t>
          </a:r>
        </a:p>
        <a:p>
          <a:pPr algn="l" rtl="1">
            <a:defRPr sz="1000"/>
          </a:pPr>
          <a:r>
            <a:rPr lang="fr-FR" sz="1400" b="1" i="0" strike="noStrike">
              <a:solidFill>
                <a:srgbClr val="000000"/>
              </a:solidFill>
              <a:latin typeface="Courier New"/>
              <a:cs typeface="Courier New"/>
            </a:rPr>
            <a:t>Faculté des Sciences de la Nature et de la Vie           </a:t>
          </a:r>
        </a:p>
        <a:p>
          <a:pPr algn="l" rtl="1">
            <a:defRPr sz="1000"/>
          </a:pPr>
          <a:r>
            <a:rPr lang="fr-FR" sz="1400" b="1" i="0" strike="noStrike">
              <a:solidFill>
                <a:srgbClr val="000000"/>
              </a:solidFill>
              <a:latin typeface="Courier New"/>
              <a:cs typeface="Courier New"/>
            </a:rPr>
            <a:t>Département des Sciences Biologiques de l'Environnement        </a:t>
          </a:r>
        </a:p>
      </xdr:txBody>
    </xdr:sp>
    <xdr:clientData/>
  </xdr:twoCellAnchor>
  <xdr:twoCellAnchor>
    <xdr:from>
      <xdr:col>3</xdr:col>
      <xdr:colOff>1104900</xdr:colOff>
      <xdr:row>8</xdr:row>
      <xdr:rowOff>9524</xdr:rowOff>
    </xdr:from>
    <xdr:to>
      <xdr:col>45</xdr:col>
      <xdr:colOff>9525</xdr:colOff>
      <xdr:row>12</xdr:row>
      <xdr:rowOff>19049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3914775" y="1304924"/>
          <a:ext cx="7105650" cy="657225"/>
        </a:xfrm>
        <a:prstGeom prst="rect">
          <a:avLst/>
        </a:prstGeom>
        <a:solidFill>
          <a:srgbClr val="FFFFFF"/>
        </a:solidFill>
        <a:ln w="57150" cmpd="thinThick">
          <a:solidFill>
            <a:srgbClr val="000000"/>
          </a:solidFill>
          <a:miter lim="800000"/>
          <a:headEnd/>
          <a:tailEnd/>
        </a:ln>
        <a:effectLst>
          <a:prstShdw prst="shdw11">
            <a:srgbClr val="808080">
              <a:alpha val="50000"/>
            </a:srgbClr>
          </a:prstShdw>
        </a:effectLst>
      </xdr:spPr>
      <xdr:txBody>
        <a:bodyPr vertOverflow="clip" wrap="square" lIns="91440" tIns="73152" rIns="91440" bIns="0" anchor="t" upright="1"/>
        <a:lstStyle/>
        <a:p>
          <a:pPr algn="ctr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Arial"/>
              <a:cs typeface="Arial"/>
            </a:rPr>
            <a:t>Procès Verbal du Jury Semestriel des Etudiants de 1ère Année  Master</a:t>
          </a:r>
        </a:p>
        <a:p>
          <a:pPr algn="ctr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Arial"/>
              <a:cs typeface="Arial"/>
            </a:rPr>
            <a:t>Option :  Reproduction et Biotechnologies Animales</a:t>
          </a:r>
        </a:p>
        <a:p>
          <a:pPr algn="ctr" rtl="1">
            <a:defRPr sz="1000"/>
          </a:pPr>
          <a:endParaRPr lang="fr-FR" sz="36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45</xdr:col>
      <xdr:colOff>381000</xdr:colOff>
      <xdr:row>0</xdr:row>
      <xdr:rowOff>47626</xdr:rowOff>
    </xdr:from>
    <xdr:to>
      <xdr:col>48</xdr:col>
      <xdr:colOff>1924050</xdr:colOff>
      <xdr:row>6</xdr:row>
      <xdr:rowOff>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11449050" y="47626"/>
          <a:ext cx="3533775" cy="923924"/>
        </a:xfrm>
        <a:prstGeom prst="rect">
          <a:avLst/>
        </a:prstGeom>
        <a:solidFill>
          <a:srgbClr val="FFFFFF"/>
        </a:solidFill>
        <a:ln w="57150" cmpd="thinThick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64008" tIns="64008" rIns="0" bIns="0" anchor="t" upright="1"/>
        <a:lstStyle/>
        <a:p>
          <a:pPr algn="l" rtl="1">
            <a:defRPr sz="1000"/>
          </a:pPr>
          <a:r>
            <a:rPr lang="fr-FR" sz="1400" b="1" i="0" strike="noStrike">
              <a:solidFill>
                <a:srgbClr val="000000"/>
              </a:solidFill>
              <a:latin typeface="Courier New"/>
              <a:cs typeface="Courier New"/>
            </a:rPr>
            <a:t>Année Universitaire : 2013/2014</a:t>
          </a:r>
        </a:p>
        <a:p>
          <a:pPr algn="l" rtl="1">
            <a:defRPr sz="1000"/>
          </a:pPr>
          <a:r>
            <a:rPr lang="fr-FR" sz="1400" b="1" i="0" strike="noStrike">
              <a:solidFill>
                <a:srgbClr val="000000"/>
              </a:solidFill>
              <a:latin typeface="Courier New"/>
              <a:cs typeface="Courier New"/>
            </a:rPr>
            <a:t>Date de délibération :</a:t>
          </a:r>
        </a:p>
        <a:p>
          <a:pPr algn="l" rtl="1">
            <a:defRPr sz="1000"/>
          </a:pPr>
          <a:r>
            <a:rPr lang="fr-FR" sz="1400" b="1" i="0" strike="noStrike">
              <a:solidFill>
                <a:srgbClr val="000000"/>
              </a:solidFill>
              <a:latin typeface="Courier New"/>
              <a:cs typeface="Courier New"/>
            </a:rPr>
            <a:t>Session : Normale</a:t>
          </a:r>
        </a:p>
        <a:p>
          <a:pPr algn="l" rtl="1">
            <a:defRPr sz="1000"/>
          </a:pPr>
          <a:r>
            <a:rPr lang="fr-FR" sz="1400" b="1" i="0" strike="noStrike">
              <a:solidFill>
                <a:srgbClr val="000000"/>
              </a:solidFill>
              <a:latin typeface="Courier New"/>
              <a:cs typeface="Courier New"/>
            </a:rPr>
            <a:t>Nbre : 11</a:t>
          </a:r>
        </a:p>
      </xdr:txBody>
    </xdr:sp>
    <xdr:clientData/>
  </xdr:twoCellAnchor>
  <xdr:twoCellAnchor>
    <xdr:from>
      <xdr:col>98</xdr:col>
      <xdr:colOff>76200</xdr:colOff>
      <xdr:row>0</xdr:row>
      <xdr:rowOff>38099</xdr:rowOff>
    </xdr:from>
    <xdr:to>
      <xdr:col>103</xdr:col>
      <xdr:colOff>301625</xdr:colOff>
      <xdr:row>5</xdr:row>
      <xdr:rowOff>31750</xdr:rowOff>
    </xdr:to>
    <xdr:sp macro="" textlink="">
      <xdr:nvSpPr>
        <xdr:cNvPr id="8" name="Text Box 1"/>
        <xdr:cNvSpPr txBox="1">
          <a:spLocks noChangeArrowheads="1"/>
        </xdr:cNvSpPr>
      </xdr:nvSpPr>
      <xdr:spPr bwMode="auto">
        <a:xfrm>
          <a:off x="36509325" y="38099"/>
          <a:ext cx="6654800" cy="787401"/>
        </a:xfrm>
        <a:prstGeom prst="rect">
          <a:avLst/>
        </a:prstGeom>
        <a:solidFill>
          <a:srgbClr val="FFFFFF"/>
        </a:solidFill>
        <a:ln w="57150" cmpd="thinThick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64008" tIns="64008" rIns="0" bIns="0" anchor="t" upright="1"/>
        <a:lstStyle/>
        <a:p>
          <a:pPr algn="l" rtl="1">
            <a:defRPr sz="1000"/>
          </a:pPr>
          <a:r>
            <a:rPr lang="fr-FR" sz="1400" b="1" i="0" strike="noStrike">
              <a:solidFill>
                <a:srgbClr val="000000"/>
              </a:solidFill>
              <a:latin typeface="Courier New"/>
              <a:cs typeface="Courier New"/>
            </a:rPr>
            <a:t>Universite  Abderrahmane Mira de Béjaia                  </a:t>
          </a:r>
        </a:p>
        <a:p>
          <a:pPr algn="l" rtl="1">
            <a:defRPr sz="1000"/>
          </a:pPr>
          <a:r>
            <a:rPr lang="fr-FR" sz="1400" b="1" i="0" strike="noStrike">
              <a:solidFill>
                <a:srgbClr val="000000"/>
              </a:solidFill>
              <a:latin typeface="Courier New"/>
              <a:cs typeface="Courier New"/>
            </a:rPr>
            <a:t>Faculté des Sciences de la Nature et de la Vie           Département des Sciences Biologiques de l'Environnement        </a:t>
          </a:r>
        </a:p>
      </xdr:txBody>
    </xdr:sp>
    <xdr:clientData/>
  </xdr:twoCellAnchor>
  <xdr:twoCellAnchor>
    <xdr:from>
      <xdr:col>100</xdr:col>
      <xdr:colOff>609600</xdr:colOff>
      <xdr:row>8</xdr:row>
      <xdr:rowOff>47625</xdr:rowOff>
    </xdr:from>
    <xdr:to>
      <xdr:col>106</xdr:col>
      <xdr:colOff>914399</xdr:colOff>
      <xdr:row>12</xdr:row>
      <xdr:rowOff>66675</xdr:rowOff>
    </xdr:to>
    <xdr:sp macro="" textlink="">
      <xdr:nvSpPr>
        <xdr:cNvPr id="9" name="Text Box 2"/>
        <xdr:cNvSpPr txBox="1">
          <a:spLocks noChangeArrowheads="1"/>
        </xdr:cNvSpPr>
      </xdr:nvSpPr>
      <xdr:spPr bwMode="auto">
        <a:xfrm>
          <a:off x="36004500" y="1343025"/>
          <a:ext cx="7562849" cy="666750"/>
        </a:xfrm>
        <a:prstGeom prst="rect">
          <a:avLst/>
        </a:prstGeom>
        <a:solidFill>
          <a:srgbClr val="FFFFFF"/>
        </a:solidFill>
        <a:ln w="57150" cmpd="thinThick">
          <a:solidFill>
            <a:srgbClr val="000000"/>
          </a:solidFill>
          <a:miter lim="800000"/>
          <a:headEnd/>
          <a:tailEnd/>
        </a:ln>
        <a:effectLst>
          <a:prstShdw prst="shdw11">
            <a:srgbClr val="808080">
              <a:alpha val="50000"/>
            </a:srgbClr>
          </a:prstShdw>
        </a:effectLst>
      </xdr:spPr>
      <xdr:txBody>
        <a:bodyPr vertOverflow="clip" wrap="square" lIns="91440" tIns="73152" rIns="91440" bIns="0" anchor="t" upright="1"/>
        <a:lstStyle/>
        <a:p>
          <a:pPr algn="ctr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Arial"/>
              <a:cs typeface="Arial"/>
            </a:rPr>
            <a:t>Procès Verbal du jury Annuel des Etudiants de 1ère Année  Master</a:t>
          </a:r>
        </a:p>
        <a:p>
          <a:pPr algn="ctr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Arial"/>
              <a:cs typeface="Arial"/>
            </a:rPr>
            <a:t>Option :  Reproduction et Biotechnologies Animales</a:t>
          </a:r>
        </a:p>
        <a:p>
          <a:pPr algn="ctr" rtl="1">
            <a:defRPr sz="1000"/>
          </a:pPr>
          <a:endParaRPr lang="fr-FR" sz="36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104</xdr:col>
      <xdr:colOff>1047751</xdr:colOff>
      <xdr:row>0</xdr:row>
      <xdr:rowOff>66676</xdr:rowOff>
    </xdr:from>
    <xdr:to>
      <xdr:col>107</xdr:col>
      <xdr:colOff>1492251</xdr:colOff>
      <xdr:row>6</xdr:row>
      <xdr:rowOff>63500</xdr:rowOff>
    </xdr:to>
    <xdr:sp macro="" textlink="">
      <xdr:nvSpPr>
        <xdr:cNvPr id="10" name="Text Box 3"/>
        <xdr:cNvSpPr txBox="1">
          <a:spLocks noChangeArrowheads="1"/>
        </xdr:cNvSpPr>
      </xdr:nvSpPr>
      <xdr:spPr bwMode="auto">
        <a:xfrm>
          <a:off x="45227876" y="66676"/>
          <a:ext cx="4095750" cy="949324"/>
        </a:xfrm>
        <a:prstGeom prst="rect">
          <a:avLst/>
        </a:prstGeom>
        <a:solidFill>
          <a:srgbClr val="FFFFFF"/>
        </a:solidFill>
        <a:ln w="57150" cmpd="thinThick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64008" tIns="64008" rIns="0" bIns="0" anchor="t" upright="1"/>
        <a:lstStyle/>
        <a:p>
          <a:pPr algn="l" rtl="1">
            <a:defRPr sz="1000"/>
          </a:pPr>
          <a:r>
            <a:rPr lang="fr-FR" sz="1400" b="1" i="0" strike="noStrike">
              <a:solidFill>
                <a:srgbClr val="000000"/>
              </a:solidFill>
              <a:latin typeface="Courier New"/>
              <a:cs typeface="Courier New"/>
            </a:rPr>
            <a:t>Année Universitaire : 2013/2014</a:t>
          </a:r>
        </a:p>
        <a:p>
          <a:pPr algn="l" rtl="1">
            <a:defRPr sz="1000"/>
          </a:pPr>
          <a:r>
            <a:rPr lang="fr-FR" sz="1400" b="1" i="0" strike="noStrike">
              <a:solidFill>
                <a:srgbClr val="000000"/>
              </a:solidFill>
              <a:latin typeface="Courier New"/>
              <a:cs typeface="Courier New"/>
            </a:rPr>
            <a:t>Date de délibération :</a:t>
          </a:r>
        </a:p>
        <a:p>
          <a:pPr algn="l" rtl="1">
            <a:defRPr sz="1000"/>
          </a:pPr>
          <a:r>
            <a:rPr lang="fr-FR" sz="1400" b="1" i="0" strike="noStrike">
              <a:solidFill>
                <a:srgbClr val="000000"/>
              </a:solidFill>
              <a:latin typeface="Courier New"/>
              <a:cs typeface="Courier New"/>
            </a:rPr>
            <a:t>Session : Normale </a:t>
          </a:r>
        </a:p>
        <a:p>
          <a:pPr algn="l" rtl="1">
            <a:defRPr sz="1000"/>
          </a:pPr>
          <a:r>
            <a:rPr lang="fr-FR" sz="1400" b="1" i="0" strike="noStrike">
              <a:solidFill>
                <a:srgbClr val="000000"/>
              </a:solidFill>
              <a:latin typeface="Courier New"/>
              <a:cs typeface="Courier New"/>
            </a:rPr>
            <a:t>Nbre : 11</a:t>
          </a:r>
        </a:p>
      </xdr:txBody>
    </xdr:sp>
    <xdr:clientData/>
  </xdr:twoCellAnchor>
  <xdr:twoCellAnchor>
    <xdr:from>
      <xdr:col>53</xdr:col>
      <xdr:colOff>828676</xdr:colOff>
      <xdr:row>8</xdr:row>
      <xdr:rowOff>38099</xdr:rowOff>
    </xdr:from>
    <xdr:to>
      <xdr:col>92</xdr:col>
      <xdr:colOff>444500</xdr:colOff>
      <xdr:row>13</xdr:row>
      <xdr:rowOff>15875</xdr:rowOff>
    </xdr:to>
    <xdr:sp macro="" textlink="">
      <xdr:nvSpPr>
        <xdr:cNvPr id="12" name="Text Box 2"/>
        <xdr:cNvSpPr txBox="1">
          <a:spLocks noChangeArrowheads="1"/>
        </xdr:cNvSpPr>
      </xdr:nvSpPr>
      <xdr:spPr bwMode="auto">
        <a:xfrm>
          <a:off x="20942301" y="1308099"/>
          <a:ext cx="9236074" cy="771526"/>
        </a:xfrm>
        <a:prstGeom prst="rect">
          <a:avLst/>
        </a:prstGeom>
        <a:solidFill>
          <a:srgbClr val="FFFFFF"/>
        </a:solidFill>
        <a:ln w="57150" cmpd="thinThick">
          <a:solidFill>
            <a:srgbClr val="000000"/>
          </a:solidFill>
          <a:miter lim="800000"/>
          <a:headEnd/>
          <a:tailEnd/>
        </a:ln>
        <a:effectLst>
          <a:prstShdw prst="shdw11">
            <a:srgbClr val="808080">
              <a:alpha val="50000"/>
            </a:srgbClr>
          </a:prstShdw>
        </a:effectLst>
      </xdr:spPr>
      <xdr:txBody>
        <a:bodyPr vertOverflow="clip" wrap="square" lIns="91440" tIns="73152" rIns="91440" bIns="0" anchor="t" upright="1"/>
        <a:lstStyle/>
        <a:p>
          <a:pPr algn="ctr" rtl="1">
            <a:defRPr sz="1000"/>
          </a:pPr>
          <a:r>
            <a:rPr lang="fr-FR" sz="2000" b="1" i="0" strike="noStrike">
              <a:solidFill>
                <a:srgbClr val="000000"/>
              </a:solidFill>
              <a:latin typeface="Arial"/>
              <a:cs typeface="Arial"/>
            </a:rPr>
            <a:t>Procès Verbal du jury Semestriel des Etudiants de 1ère Année  Master</a:t>
          </a:r>
        </a:p>
        <a:p>
          <a:pPr algn="ctr" rtl="1">
            <a:defRPr sz="1000"/>
          </a:pPr>
          <a:r>
            <a:rPr lang="fr-FR" sz="2000" b="1" i="0" strike="noStrike">
              <a:solidFill>
                <a:srgbClr val="000000"/>
              </a:solidFill>
              <a:latin typeface="Arial"/>
              <a:cs typeface="Arial"/>
            </a:rPr>
            <a:t>Option :  Reproduction et Biotechnologies Animales</a:t>
          </a:r>
        </a:p>
        <a:p>
          <a:pPr algn="ctr" rtl="1">
            <a:defRPr sz="1000"/>
          </a:pPr>
          <a:endParaRPr lang="fr-FR" sz="36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92</xdr:col>
      <xdr:colOff>396875</xdr:colOff>
      <xdr:row>0</xdr:row>
      <xdr:rowOff>76200</xdr:rowOff>
    </xdr:from>
    <xdr:to>
      <xdr:col>95</xdr:col>
      <xdr:colOff>2143125</xdr:colOff>
      <xdr:row>7</xdr:row>
      <xdr:rowOff>31749</xdr:rowOff>
    </xdr:to>
    <xdr:sp macro="" textlink="">
      <xdr:nvSpPr>
        <xdr:cNvPr id="13" name="Text Box 3"/>
        <xdr:cNvSpPr txBox="1">
          <a:spLocks noChangeArrowheads="1"/>
        </xdr:cNvSpPr>
      </xdr:nvSpPr>
      <xdr:spPr bwMode="auto">
        <a:xfrm>
          <a:off x="43624500" y="76200"/>
          <a:ext cx="4111625" cy="1066799"/>
        </a:xfrm>
        <a:prstGeom prst="rect">
          <a:avLst/>
        </a:prstGeom>
        <a:solidFill>
          <a:srgbClr val="FFFFFF"/>
        </a:solidFill>
        <a:ln w="57150" cmpd="thinThick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64008" tIns="64008" rIns="0" bIns="0" anchor="t" upright="1"/>
        <a:lstStyle/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Courier New"/>
              <a:cs typeface="Courier New"/>
            </a:rPr>
            <a:t>Année Universitaire : 2013/2014</a:t>
          </a:r>
        </a:p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Courier New"/>
              <a:cs typeface="Courier New"/>
            </a:rPr>
            <a:t>Date de délibération :</a:t>
          </a:r>
        </a:p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Courier New"/>
              <a:cs typeface="Courier New"/>
            </a:rPr>
            <a:t>Session : Normale </a:t>
          </a:r>
        </a:p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Courier New"/>
              <a:cs typeface="Courier New"/>
            </a:rPr>
            <a:t>Nbre : 11</a:t>
          </a:r>
        </a:p>
      </xdr:txBody>
    </xdr:sp>
    <xdr:clientData/>
  </xdr:twoCellAnchor>
  <xdr:twoCellAnchor>
    <xdr:from>
      <xdr:col>50</xdr:col>
      <xdr:colOff>76201</xdr:colOff>
      <xdr:row>0</xdr:row>
      <xdr:rowOff>57150</xdr:rowOff>
    </xdr:from>
    <xdr:to>
      <xdr:col>67</xdr:col>
      <xdr:colOff>15876</xdr:colOff>
      <xdr:row>6</xdr:row>
      <xdr:rowOff>31750</xdr:rowOff>
    </xdr:to>
    <xdr:sp macro="" textlink="">
      <xdr:nvSpPr>
        <xdr:cNvPr id="14" name="Text Box 1"/>
        <xdr:cNvSpPr txBox="1">
          <a:spLocks noChangeArrowheads="1"/>
        </xdr:cNvSpPr>
      </xdr:nvSpPr>
      <xdr:spPr bwMode="auto">
        <a:xfrm>
          <a:off x="16586201" y="57150"/>
          <a:ext cx="7131050" cy="927100"/>
        </a:xfrm>
        <a:prstGeom prst="rect">
          <a:avLst/>
        </a:prstGeom>
        <a:solidFill>
          <a:srgbClr val="FFFFFF"/>
        </a:solidFill>
        <a:ln w="57150" cmpd="thinThick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64008" tIns="64008" rIns="0" bIns="0" anchor="t" upright="1"/>
        <a:lstStyle/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Courier New"/>
              <a:cs typeface="Courier New"/>
            </a:rPr>
            <a:t>Universite  Abderrahmane Mira de Béjaia                 </a:t>
          </a:r>
        </a:p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Courier New"/>
              <a:cs typeface="Courier New"/>
            </a:rPr>
            <a:t>Faculté des Sciences de la Nature et de la Vie           </a:t>
          </a:r>
        </a:p>
        <a:p>
          <a:pPr algn="l" rtl="1">
            <a:defRPr sz="1000"/>
          </a:pPr>
          <a:r>
            <a:rPr lang="fr-FR" sz="1600" b="1" i="0" strike="noStrike">
              <a:solidFill>
                <a:srgbClr val="000000"/>
              </a:solidFill>
              <a:latin typeface="Courier New"/>
              <a:cs typeface="Courier New"/>
            </a:rPr>
            <a:t>Département des Sciences Biologiques de l'Environnement        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2</xdr:row>
      <xdr:rowOff>38099</xdr:rowOff>
    </xdr:from>
    <xdr:to>
      <xdr:col>4</xdr:col>
      <xdr:colOff>495301</xdr:colOff>
      <xdr:row>5</xdr:row>
      <xdr:rowOff>209550</xdr:rowOff>
    </xdr:to>
    <xdr:pic>
      <xdr:nvPicPr>
        <xdr:cNvPr id="3" name="Picture 2" descr="Sans titr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</a:blip>
        <a:srcRect/>
        <a:stretch>
          <a:fillRect/>
        </a:stretch>
      </xdr:blipFill>
      <xdr:spPr bwMode="auto">
        <a:xfrm>
          <a:off x="952500" y="561974"/>
          <a:ext cx="3990976" cy="885826"/>
        </a:xfrm>
        <a:prstGeom prst="rect">
          <a:avLst/>
        </a:prstGeom>
        <a:noFill/>
        <a:ln w="9525">
          <a:solidFill>
            <a:schemeClr val="bg1"/>
          </a:solidFill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0</xdr:row>
      <xdr:rowOff>104775</xdr:rowOff>
    </xdr:from>
    <xdr:to>
      <xdr:col>9</xdr:col>
      <xdr:colOff>723900</xdr:colOff>
      <xdr:row>4</xdr:row>
      <xdr:rowOff>114300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71450" y="104775"/>
          <a:ext cx="5181600" cy="657225"/>
        </a:xfrm>
        <a:prstGeom prst="rect">
          <a:avLst/>
        </a:prstGeom>
        <a:solidFill>
          <a:srgbClr val="FFFFFF"/>
        </a:solidFill>
        <a:ln w="57150" cmpd="thinThick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64008" tIns="64008" rIns="0" bIns="0" anchor="t" upright="1"/>
        <a:lstStyle/>
        <a:p>
          <a:pPr algn="l" rtl="1">
            <a:defRPr sz="1000"/>
          </a:pPr>
          <a:r>
            <a:rPr lang="fr-FR" sz="1100" b="1" i="0" strike="noStrike">
              <a:solidFill>
                <a:srgbClr val="000000"/>
              </a:solidFill>
              <a:latin typeface="Courier New"/>
              <a:cs typeface="Courier New"/>
            </a:rPr>
            <a:t>Universite  Abderrahmane Mira de Béjaia   </a:t>
          </a:r>
          <a:r>
            <a:rPr lang="fr-FR" sz="1000" b="0" i="0" u="none" strike="noStrike">
              <a:latin typeface="+mn-lt"/>
              <a:ea typeface="+mn-ea"/>
              <a:cs typeface="+mn-cs"/>
            </a:rPr>
            <a:t> </a:t>
          </a:r>
          <a:r>
            <a:rPr lang="fr-FR" sz="1100"/>
            <a:t> </a:t>
          </a:r>
          <a:r>
            <a:rPr lang="fr-FR" sz="1000" b="0" i="0" u="none" strike="noStrike">
              <a:latin typeface="+mn-lt"/>
              <a:ea typeface="+mn-ea"/>
              <a:cs typeface="+mn-cs"/>
            </a:rPr>
            <a:t> </a:t>
          </a:r>
          <a:r>
            <a:rPr lang="fr-FR" sz="1100"/>
            <a:t> </a:t>
          </a:r>
          <a:r>
            <a:rPr lang="fr-FR" sz="1000" b="0" i="0" u="none" strike="noStrike">
              <a:latin typeface="+mn-lt"/>
              <a:ea typeface="+mn-ea"/>
              <a:cs typeface="+mn-cs"/>
            </a:rPr>
            <a:t> </a:t>
          </a:r>
          <a:r>
            <a:rPr lang="fr-FR" sz="1100"/>
            <a:t> </a:t>
          </a:r>
          <a:r>
            <a:rPr lang="fr-FR" sz="1000" b="0" i="0" u="none" strike="noStrike">
              <a:latin typeface="+mn-lt"/>
              <a:ea typeface="+mn-ea"/>
              <a:cs typeface="+mn-cs"/>
            </a:rPr>
            <a:t> </a:t>
          </a:r>
          <a:r>
            <a:rPr lang="fr-FR" sz="1100"/>
            <a:t> </a:t>
          </a:r>
          <a:r>
            <a:rPr lang="fr-FR" sz="1000" b="0" i="0" u="none" strike="noStrike">
              <a:latin typeface="+mn-lt"/>
              <a:ea typeface="+mn-ea"/>
              <a:cs typeface="+mn-cs"/>
            </a:rPr>
            <a:t> </a:t>
          </a:r>
          <a:r>
            <a:rPr lang="fr-FR" sz="1100"/>
            <a:t>     </a:t>
          </a:r>
          <a:r>
            <a:rPr lang="fr-FR" sz="1000" b="0" i="0" u="none" strike="noStrike">
              <a:latin typeface="+mn-lt"/>
              <a:ea typeface="+mn-ea"/>
              <a:cs typeface="+mn-cs"/>
            </a:rPr>
            <a:t> </a:t>
          </a:r>
          <a:r>
            <a:rPr lang="fr-FR" sz="1100"/>
            <a:t> </a:t>
          </a:r>
          <a:r>
            <a:rPr lang="fr-FR" sz="1000" b="0" i="0" u="none" strike="noStrike">
              <a:latin typeface="+mn-lt"/>
              <a:ea typeface="+mn-ea"/>
              <a:cs typeface="+mn-cs"/>
            </a:rPr>
            <a:t>                                  </a:t>
          </a:r>
        </a:p>
        <a:p>
          <a:pPr algn="l" rtl="1">
            <a:defRPr sz="1000"/>
          </a:pPr>
          <a:r>
            <a:rPr lang="fr-FR" sz="1100" b="1" i="0" strike="noStrike">
              <a:solidFill>
                <a:srgbClr val="000000"/>
              </a:solidFill>
              <a:latin typeface="Courier New"/>
              <a:cs typeface="Courier New"/>
            </a:rPr>
            <a:t>Faculté des sciences de la Nature et de la Vie           </a:t>
          </a:r>
        </a:p>
        <a:p>
          <a:pPr algn="l" rtl="1">
            <a:defRPr sz="1000"/>
          </a:pPr>
          <a:r>
            <a:rPr lang="fr-FR" sz="1100" b="1" i="0" strike="noStrike">
              <a:solidFill>
                <a:srgbClr val="000000"/>
              </a:solidFill>
              <a:latin typeface="Courier New"/>
              <a:cs typeface="Courier New"/>
            </a:rPr>
            <a:t>Département des Sciences Biologiques de l'Environnement        </a:t>
          </a:r>
        </a:p>
      </xdr:txBody>
    </xdr:sp>
    <xdr:clientData/>
  </xdr:twoCellAnchor>
  <xdr:twoCellAnchor>
    <xdr:from>
      <xdr:col>6</xdr:col>
      <xdr:colOff>923924</xdr:colOff>
      <xdr:row>7</xdr:row>
      <xdr:rowOff>28575</xdr:rowOff>
    </xdr:from>
    <xdr:to>
      <xdr:col>16</xdr:col>
      <xdr:colOff>723899</xdr:colOff>
      <xdr:row>10</xdr:row>
      <xdr:rowOff>152400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3733799" y="1162050"/>
          <a:ext cx="5286375" cy="609600"/>
        </a:xfrm>
        <a:prstGeom prst="rect">
          <a:avLst/>
        </a:prstGeom>
        <a:solidFill>
          <a:srgbClr val="FFFFFF"/>
        </a:solidFill>
        <a:ln w="57150" cmpd="thinThick">
          <a:solidFill>
            <a:srgbClr val="000000"/>
          </a:solidFill>
          <a:miter lim="800000"/>
          <a:headEnd/>
          <a:tailEnd/>
        </a:ln>
        <a:effectLst>
          <a:prstShdw prst="shdw11">
            <a:srgbClr val="808080">
              <a:alpha val="50000"/>
            </a:srgbClr>
          </a:prstShdw>
        </a:effectLst>
      </xdr:spPr>
      <xdr:txBody>
        <a:bodyPr vertOverflow="clip" wrap="square" lIns="91440" tIns="73152" rIns="91440" bIns="0" anchor="t" upright="1"/>
        <a:lstStyle/>
        <a:p>
          <a:pPr algn="ctr" rtl="1">
            <a:defRPr sz="1000"/>
          </a:pPr>
          <a:r>
            <a:rPr lang="fr-FR" sz="1100" b="1" i="0" strike="noStrike">
              <a:solidFill>
                <a:srgbClr val="000000"/>
              </a:solidFill>
              <a:latin typeface="Arial"/>
              <a:cs typeface="Arial"/>
            </a:rPr>
            <a:t>Procès Verbal du jury Semestriel des Etudiants de 1ère Année  Master</a:t>
          </a:r>
        </a:p>
        <a:p>
          <a:pPr algn="ctr" rtl="1">
            <a:defRPr sz="1000"/>
          </a:pPr>
          <a:r>
            <a:rPr lang="fr-FR" sz="1100" b="1" i="0" strike="noStrike">
              <a:solidFill>
                <a:srgbClr val="000000"/>
              </a:solidFill>
              <a:latin typeface="Arial"/>
              <a:cs typeface="Arial"/>
            </a:rPr>
            <a:t>Option :  Reproduction et Biotechnologies Animales</a:t>
          </a:r>
        </a:p>
        <a:p>
          <a:pPr algn="ctr" rtl="1">
            <a:defRPr sz="1000"/>
          </a:pPr>
          <a:endParaRPr lang="fr-FR" sz="36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18</xdr:col>
      <xdr:colOff>323849</xdr:colOff>
      <xdr:row>0</xdr:row>
      <xdr:rowOff>66676</xdr:rowOff>
    </xdr:from>
    <xdr:to>
      <xdr:col>20</xdr:col>
      <xdr:colOff>1781174</xdr:colOff>
      <xdr:row>5</xdr:row>
      <xdr:rowOff>38101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10086974" y="66676"/>
          <a:ext cx="2981325" cy="781050"/>
        </a:xfrm>
        <a:prstGeom prst="rect">
          <a:avLst/>
        </a:prstGeom>
        <a:solidFill>
          <a:srgbClr val="FFFFFF"/>
        </a:solidFill>
        <a:ln w="57150" cmpd="thinThick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64008" tIns="64008" rIns="0" bIns="0" anchor="t" upright="1"/>
        <a:lstStyle/>
        <a:p>
          <a:pPr algn="l" rtl="1">
            <a:defRPr sz="1000"/>
          </a:pPr>
          <a:r>
            <a:rPr lang="fr-FR" sz="1100" b="1" i="0" strike="noStrike">
              <a:solidFill>
                <a:srgbClr val="000000"/>
              </a:solidFill>
              <a:latin typeface="Courier New"/>
              <a:cs typeface="Courier New"/>
            </a:rPr>
            <a:t>Année Universitaire : 2011/2012</a:t>
          </a:r>
        </a:p>
        <a:p>
          <a:pPr algn="l" rtl="1">
            <a:defRPr sz="1000"/>
          </a:pPr>
          <a:r>
            <a:rPr lang="fr-FR" sz="1100" b="1" i="0" strike="noStrike">
              <a:solidFill>
                <a:srgbClr val="000000"/>
              </a:solidFill>
              <a:latin typeface="Courier New"/>
              <a:cs typeface="Courier New"/>
            </a:rPr>
            <a:t>Date de délibération :</a:t>
          </a:r>
        </a:p>
        <a:p>
          <a:pPr algn="l" rtl="1">
            <a:defRPr sz="1000"/>
          </a:pPr>
          <a:r>
            <a:rPr lang="fr-FR" sz="1100" b="1" i="0" strike="noStrike">
              <a:solidFill>
                <a:srgbClr val="000000"/>
              </a:solidFill>
              <a:latin typeface="Courier New"/>
              <a:cs typeface="Courier New"/>
            </a:rPr>
            <a:t>Session : Rattrapage </a:t>
          </a:r>
        </a:p>
        <a:p>
          <a:pPr algn="l" rtl="1">
            <a:defRPr sz="1000"/>
          </a:pPr>
          <a:r>
            <a:rPr lang="fr-FR" sz="1100" b="1" i="0" strike="noStrike">
              <a:solidFill>
                <a:srgbClr val="000000"/>
              </a:solidFill>
              <a:latin typeface="Courier New"/>
              <a:cs typeface="Courier New"/>
            </a:rPr>
            <a:t>Nbre : 29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prstShdw prst="shdw11">
            <a:srgbClr val="808080">
              <a:alpha val="50000"/>
            </a:srgbClr>
          </a:prst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prstShdw prst="shdw11">
            <a:srgbClr val="808080">
              <a:alpha val="50000"/>
            </a:srgbClr>
          </a:prst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S33"/>
  <sheetViews>
    <sheetView tabSelected="1" topLeftCell="A16" zoomScaleNormal="100" workbookViewId="0">
      <selection activeCell="AR26" sqref="AR26"/>
    </sheetView>
  </sheetViews>
  <sheetFormatPr baseColWidth="10" defaultRowHeight="12.75"/>
  <cols>
    <col min="1" max="1" width="5.5703125" customWidth="1"/>
    <col min="2" max="2" width="19.7109375" customWidth="1"/>
    <col min="3" max="3" width="12.28515625" customWidth="1"/>
    <col min="4" max="4" width="16.85546875" customWidth="1"/>
    <col min="5" max="5" width="16.85546875" hidden="1" customWidth="1"/>
    <col min="6" max="6" width="23.140625" hidden="1" customWidth="1"/>
    <col min="7" max="7" width="16.85546875" hidden="1" customWidth="1"/>
    <col min="8" max="9" width="8.140625" hidden="1" customWidth="1"/>
    <col min="10" max="10" width="10.7109375" customWidth="1"/>
    <col min="11" max="12" width="7" hidden="1" customWidth="1"/>
    <col min="13" max="13" width="4.5703125" hidden="1" customWidth="1"/>
    <col min="14" max="14" width="5.85546875" customWidth="1"/>
    <col min="15" max="16" width="8" hidden="1" customWidth="1"/>
    <col min="17" max="17" width="9.28515625" customWidth="1"/>
    <col min="18" max="18" width="7.85546875" hidden="1" customWidth="1"/>
    <col min="19" max="20" width="6" hidden="1" customWidth="1"/>
    <col min="21" max="21" width="5.5703125" customWidth="1"/>
    <col min="22" max="22" width="14.7109375" hidden="1" customWidth="1"/>
    <col min="23" max="23" width="7.7109375" hidden="1" customWidth="1"/>
    <col min="24" max="24" width="11.42578125" customWidth="1"/>
    <col min="25" max="27" width="8.140625" hidden="1" customWidth="1"/>
    <col min="28" max="28" width="6.42578125" customWidth="1"/>
    <col min="29" max="30" width="8.5703125" hidden="1" customWidth="1"/>
    <col min="31" max="31" width="9.28515625" customWidth="1"/>
    <col min="32" max="34" width="6.140625" hidden="1" customWidth="1"/>
    <col min="35" max="35" width="6.28515625" customWidth="1"/>
    <col min="36" max="36" width="10.42578125" customWidth="1"/>
    <col min="37" max="38" width="7.28515625" hidden="1" customWidth="1"/>
    <col min="39" max="39" width="5.7109375" customWidth="1"/>
    <col min="40" max="40" width="9.85546875" customWidth="1"/>
    <col min="41" max="41" width="6.28515625" hidden="1" customWidth="1"/>
    <col min="42" max="42" width="4" hidden="1" customWidth="1"/>
    <col min="43" max="43" width="7.28515625" style="92" customWidth="1"/>
    <col min="44" max="44" width="13.42578125" customWidth="1"/>
    <col min="45" max="45" width="0.5703125" hidden="1" customWidth="1"/>
    <col min="46" max="46" width="9.85546875" customWidth="1"/>
    <col min="47" max="47" width="13.28515625" customWidth="1"/>
    <col min="48" max="48" width="6.7109375" style="87" customWidth="1"/>
    <col min="49" max="49" width="30.28515625" customWidth="1"/>
    <col min="50" max="50" width="16.140625" customWidth="1"/>
    <col min="51" max="51" width="6.85546875" customWidth="1"/>
    <col min="52" max="52" width="26.5703125" customWidth="1"/>
    <col min="53" max="53" width="20.42578125" customWidth="1"/>
    <col min="54" max="54" width="25.85546875" customWidth="1"/>
    <col min="55" max="55" width="11.42578125" customWidth="1"/>
    <col min="56" max="56" width="7.5703125" customWidth="1"/>
    <col min="57" max="57" width="10.5703125" customWidth="1"/>
    <col min="58" max="60" width="8.7109375" customWidth="1"/>
    <col min="61" max="61" width="6.28515625" customWidth="1"/>
    <col min="62" max="63" width="8.85546875" customWidth="1"/>
    <col min="64" max="64" width="11.28515625" customWidth="1"/>
    <col min="65" max="67" width="7.85546875" customWidth="1"/>
    <col min="68" max="68" width="6.85546875" customWidth="1"/>
    <col min="69" max="70" width="8.140625" customWidth="1"/>
    <col min="71" max="71" width="10.140625" customWidth="1"/>
    <col min="72" max="74" width="7.85546875" customWidth="1"/>
    <col min="75" max="78" width="9.85546875" customWidth="1"/>
    <col min="79" max="80" width="8.140625" customWidth="1"/>
    <col min="81" max="81" width="7.140625" customWidth="1"/>
    <col min="82" max="82" width="6" customWidth="1"/>
    <col min="83" max="83" width="10.5703125" customWidth="1"/>
    <col min="84" max="86" width="7" customWidth="1"/>
    <col min="87" max="87" width="11.5703125" bestFit="1" customWidth="1"/>
    <col min="88" max="89" width="8.28515625" customWidth="1"/>
    <col min="90" max="90" width="6.7109375" customWidth="1"/>
    <col min="91" max="91" width="13.140625" customWidth="1"/>
    <col min="92" max="92" width="8.5703125" hidden="1" customWidth="1"/>
    <col min="93" max="93" width="11.5703125" bestFit="1" customWidth="1"/>
    <col min="94" max="94" width="16.42578125" customWidth="1"/>
    <col min="95" max="95" width="7.28515625" customWidth="1"/>
    <col min="96" max="96" width="33.42578125" customWidth="1"/>
    <col min="97" max="97" width="16.28515625" customWidth="1"/>
    <col min="98" max="98" width="14.42578125" customWidth="1"/>
    <col min="99" max="99" width="8.28515625" customWidth="1"/>
    <col min="100" max="100" width="27.42578125" customWidth="1"/>
    <col min="101" max="101" width="20.140625" customWidth="1"/>
    <col min="102" max="102" width="25.28515625" customWidth="1"/>
    <col min="103" max="103" width="15.140625" customWidth="1"/>
    <col min="104" max="104" width="19.85546875" customWidth="1"/>
    <col min="105" max="105" width="17.140625" customWidth="1"/>
    <col min="106" max="106" width="21" customWidth="1"/>
    <col min="107" max="107" width="16.5703125" customWidth="1"/>
    <col min="108" max="108" width="23.42578125" customWidth="1"/>
    <col min="109" max="109" width="27.42578125" hidden="1" customWidth="1"/>
    <col min="110" max="110" width="0" hidden="1" customWidth="1"/>
  </cols>
  <sheetData>
    <row r="1" spans="1:123">
      <c r="A1" s="1"/>
      <c r="B1" s="2"/>
      <c r="C1" s="2"/>
      <c r="D1" s="2"/>
      <c r="E1" s="2"/>
      <c r="F1" s="2"/>
      <c r="G1" s="2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2"/>
      <c r="AO1" s="2"/>
      <c r="AP1" s="2"/>
      <c r="AQ1" s="89"/>
      <c r="AR1" s="2"/>
      <c r="AS1" s="2"/>
      <c r="AT1" s="2"/>
      <c r="AU1" s="2"/>
      <c r="AV1" s="84"/>
      <c r="AW1" s="8"/>
      <c r="AY1" s="1"/>
      <c r="AZ1" s="2"/>
      <c r="BA1" s="2"/>
      <c r="BB1" s="2"/>
      <c r="BC1" s="2"/>
      <c r="BD1" s="2"/>
      <c r="BE1" s="2"/>
      <c r="BF1" s="11"/>
      <c r="BG1" s="11"/>
      <c r="BH1" s="11"/>
      <c r="BI1" s="11"/>
      <c r="BJ1" s="11"/>
      <c r="BK1" s="11"/>
      <c r="BL1" s="11"/>
      <c r="BM1" s="11"/>
      <c r="BN1" s="11"/>
      <c r="BO1" s="11"/>
      <c r="BP1" s="11"/>
      <c r="BQ1" s="11"/>
      <c r="BR1" s="11"/>
      <c r="BS1" s="11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2"/>
      <c r="CM1" s="2"/>
      <c r="CN1" s="2"/>
      <c r="CO1" s="89"/>
      <c r="CP1" s="2"/>
      <c r="CQ1" s="2"/>
      <c r="CR1" s="2"/>
      <c r="CS1" s="4"/>
      <c r="CT1" s="4"/>
      <c r="CU1" s="128"/>
      <c r="CV1" s="2"/>
      <c r="CW1" s="2"/>
      <c r="CX1" s="2"/>
      <c r="CY1" s="2"/>
      <c r="CZ1" s="2"/>
      <c r="DA1" s="2"/>
      <c r="DB1" s="11"/>
      <c r="DC1" s="11"/>
      <c r="DD1" s="11"/>
      <c r="DE1" s="129"/>
      <c r="DF1" s="129"/>
      <c r="DG1" s="12"/>
      <c r="DH1" s="12"/>
      <c r="DI1" s="6"/>
      <c r="DJ1" s="6"/>
      <c r="DK1" s="6"/>
      <c r="DL1" s="6"/>
      <c r="DM1" s="6"/>
      <c r="DN1" s="6"/>
      <c r="DO1" s="6"/>
      <c r="DP1" s="6"/>
      <c r="DQ1" s="2"/>
      <c r="DR1" s="2"/>
      <c r="DS1" s="2"/>
    </row>
    <row r="2" spans="1:123">
      <c r="A2" s="3"/>
      <c r="B2" s="4"/>
      <c r="C2" s="4"/>
      <c r="D2" s="4"/>
      <c r="E2" s="4"/>
      <c r="F2" s="4"/>
      <c r="G2" s="4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4"/>
      <c r="AO2" s="4"/>
      <c r="AP2" s="4"/>
      <c r="AQ2" s="90"/>
      <c r="AR2" s="4"/>
      <c r="AS2" s="4"/>
      <c r="AT2" s="4"/>
      <c r="AU2" s="4"/>
      <c r="AV2" s="85"/>
      <c r="AW2" s="9"/>
      <c r="AY2" s="3"/>
      <c r="AZ2" s="4"/>
      <c r="BA2" s="4"/>
      <c r="BB2" s="4"/>
      <c r="BC2" s="4"/>
      <c r="BD2" s="4"/>
      <c r="BE2" s="4"/>
      <c r="BF2" s="12"/>
      <c r="BG2" s="12"/>
      <c r="BH2" s="12"/>
      <c r="BI2" s="12"/>
      <c r="BJ2" s="12"/>
      <c r="BK2" s="12"/>
      <c r="BL2" s="12"/>
      <c r="BM2" s="12"/>
      <c r="BN2" s="12"/>
      <c r="BO2" s="12"/>
      <c r="BP2" s="12"/>
      <c r="BQ2" s="12"/>
      <c r="BR2" s="12"/>
      <c r="BS2" s="12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4"/>
      <c r="CM2" s="4"/>
      <c r="CN2" s="4"/>
      <c r="CO2" s="90"/>
      <c r="CP2" s="4"/>
      <c r="CQ2" s="4"/>
      <c r="CR2" s="9"/>
      <c r="CS2" s="4"/>
      <c r="CT2" s="4"/>
      <c r="CU2" s="130"/>
      <c r="CV2" s="4"/>
      <c r="CW2" s="4"/>
      <c r="CX2" s="4"/>
      <c r="CY2" s="4"/>
      <c r="CZ2" s="4"/>
      <c r="DA2" s="4"/>
      <c r="DB2" s="12"/>
      <c r="DC2" s="12"/>
      <c r="DD2" s="12"/>
      <c r="DE2" s="131"/>
      <c r="DF2" s="131"/>
      <c r="DG2" s="12"/>
      <c r="DH2" s="12"/>
      <c r="DI2" s="5"/>
      <c r="DJ2" s="5"/>
      <c r="DK2" s="5"/>
      <c r="DL2" s="5"/>
      <c r="DM2" s="5"/>
      <c r="DN2" s="5"/>
      <c r="DO2" s="5"/>
      <c r="DP2" s="5"/>
      <c r="DQ2" s="4"/>
      <c r="DR2" s="4"/>
      <c r="DS2" s="4"/>
    </row>
    <row r="3" spans="1:123">
      <c r="A3" s="3"/>
      <c r="B3" s="4"/>
      <c r="C3" s="4"/>
      <c r="D3" s="4"/>
      <c r="E3" s="4"/>
      <c r="F3" s="4"/>
      <c r="G3" s="4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4"/>
      <c r="AO3" s="4"/>
      <c r="AP3" s="4"/>
      <c r="AQ3" s="90"/>
      <c r="AR3" s="4"/>
      <c r="AS3" s="4"/>
      <c r="AT3" s="4"/>
      <c r="AU3" s="4"/>
      <c r="AV3" s="85"/>
      <c r="AW3" s="9"/>
      <c r="AY3" s="3"/>
      <c r="AZ3" s="4"/>
      <c r="BA3" s="4"/>
      <c r="BB3" s="4"/>
      <c r="BC3" s="4"/>
      <c r="BD3" s="4"/>
      <c r="BE3" s="4"/>
      <c r="BF3" s="12"/>
      <c r="BG3" s="12"/>
      <c r="BH3" s="12"/>
      <c r="BI3" s="12"/>
      <c r="BJ3" s="12"/>
      <c r="BK3" s="12"/>
      <c r="BL3" s="12"/>
      <c r="BM3" s="12"/>
      <c r="BN3" s="12"/>
      <c r="BO3" s="12"/>
      <c r="BP3" s="12"/>
      <c r="BQ3" s="12"/>
      <c r="BR3" s="12"/>
      <c r="BS3" s="12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4"/>
      <c r="CM3" s="4"/>
      <c r="CN3" s="4"/>
      <c r="CO3" s="90"/>
      <c r="CP3" s="4"/>
      <c r="CQ3" s="4"/>
      <c r="CR3" s="9"/>
      <c r="CS3" s="4"/>
      <c r="CT3" s="4"/>
      <c r="CU3" s="130"/>
      <c r="CV3" s="4"/>
      <c r="CW3" s="4"/>
      <c r="CX3" s="4"/>
      <c r="CY3" s="4"/>
      <c r="CZ3" s="4"/>
      <c r="DA3" s="4"/>
      <c r="DB3" s="12"/>
      <c r="DC3" s="12"/>
      <c r="DD3" s="12"/>
      <c r="DE3" s="131"/>
      <c r="DF3" s="131"/>
      <c r="DG3" s="12"/>
      <c r="DH3" s="12"/>
      <c r="DI3" s="5"/>
      <c r="DJ3" s="5"/>
      <c r="DK3" s="5"/>
      <c r="DL3" s="5"/>
      <c r="DM3" s="5"/>
      <c r="DN3" s="5"/>
      <c r="DO3" s="5"/>
      <c r="DP3" s="5"/>
      <c r="DQ3" s="4"/>
      <c r="DR3" s="4"/>
      <c r="DS3" s="4"/>
    </row>
    <row r="4" spans="1:123">
      <c r="A4" s="3"/>
      <c r="B4" s="4"/>
      <c r="C4" s="4"/>
      <c r="D4" s="4"/>
      <c r="E4" s="4"/>
      <c r="F4" s="4"/>
      <c r="G4" s="4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4"/>
      <c r="AO4" s="4"/>
      <c r="AP4" s="4"/>
      <c r="AQ4" s="90"/>
      <c r="AR4" s="4"/>
      <c r="AS4" s="4"/>
      <c r="AT4" s="4"/>
      <c r="AU4" s="4"/>
      <c r="AV4" s="85"/>
      <c r="AW4" s="9"/>
      <c r="AY4" s="3"/>
      <c r="AZ4" s="4"/>
      <c r="BA4" s="4"/>
      <c r="BB4" s="4"/>
      <c r="BC4" s="4"/>
      <c r="BD4" s="4"/>
      <c r="BE4" s="4"/>
      <c r="BF4" s="12"/>
      <c r="BG4" s="12"/>
      <c r="BH4" s="12"/>
      <c r="BI4" s="12"/>
      <c r="BJ4" s="12"/>
      <c r="BK4" s="12"/>
      <c r="BL4" s="12"/>
      <c r="BM4" s="12"/>
      <c r="BN4" s="12"/>
      <c r="BO4" s="12"/>
      <c r="BP4" s="12"/>
      <c r="BQ4" s="12"/>
      <c r="BR4" s="12"/>
      <c r="BS4" s="12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4"/>
      <c r="CM4" s="4"/>
      <c r="CN4" s="4"/>
      <c r="CO4" s="90"/>
      <c r="CP4" s="4"/>
      <c r="CQ4" s="4"/>
      <c r="CR4" s="9"/>
      <c r="CS4" s="4"/>
      <c r="CT4" s="4"/>
      <c r="CU4" s="130"/>
      <c r="CV4" s="4"/>
      <c r="CW4" s="4"/>
      <c r="CX4" s="4"/>
      <c r="CY4" s="4"/>
      <c r="CZ4" s="4"/>
      <c r="DA4" s="4"/>
      <c r="DB4" s="12"/>
      <c r="DC4" s="12"/>
      <c r="DD4" s="12"/>
      <c r="DE4" s="131"/>
      <c r="DF4" s="131"/>
      <c r="DG4" s="12"/>
      <c r="DH4" s="12"/>
      <c r="DI4" s="5"/>
      <c r="DJ4" s="5"/>
      <c r="DK4" s="5"/>
      <c r="DL4" s="5"/>
      <c r="DM4" s="5"/>
      <c r="DN4" s="5"/>
      <c r="DO4" s="5"/>
      <c r="DP4" s="5"/>
      <c r="DQ4" s="4"/>
      <c r="DR4" s="4"/>
      <c r="DS4" s="4"/>
    </row>
    <row r="5" spans="1:123">
      <c r="A5" s="3"/>
      <c r="B5" s="4"/>
      <c r="C5" s="4"/>
      <c r="D5" s="4"/>
      <c r="E5" s="4"/>
      <c r="F5" s="4"/>
      <c r="G5" s="4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4"/>
      <c r="AO5" s="4"/>
      <c r="AP5" s="4"/>
      <c r="AQ5" s="90"/>
      <c r="AR5" s="4"/>
      <c r="AS5" s="4"/>
      <c r="AT5" s="4"/>
      <c r="AU5" s="4"/>
      <c r="AV5" s="85"/>
      <c r="AW5" s="9"/>
      <c r="AY5" s="3"/>
      <c r="AZ5" s="4"/>
      <c r="BA5" s="4"/>
      <c r="BB5" s="4"/>
      <c r="BC5" s="4"/>
      <c r="BD5" s="4"/>
      <c r="BE5" s="4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4"/>
      <c r="CM5" s="4"/>
      <c r="CN5" s="4"/>
      <c r="CO5" s="90"/>
      <c r="CP5" s="4"/>
      <c r="CQ5" s="4"/>
      <c r="CR5" s="9"/>
      <c r="CS5" s="4"/>
      <c r="CT5" s="4"/>
      <c r="CU5" s="130"/>
      <c r="CV5" s="4"/>
      <c r="CW5" s="4"/>
      <c r="CX5" s="4"/>
      <c r="CY5" s="4"/>
      <c r="CZ5" s="4"/>
      <c r="DA5" s="4"/>
      <c r="DB5" s="12"/>
      <c r="DC5" s="12"/>
      <c r="DD5" s="12"/>
      <c r="DE5" s="131"/>
      <c r="DF5" s="131"/>
      <c r="DG5" s="12"/>
      <c r="DH5" s="12"/>
      <c r="DI5" s="5"/>
      <c r="DJ5" s="5"/>
      <c r="DK5" s="5"/>
      <c r="DL5" s="5"/>
      <c r="DM5" s="5"/>
      <c r="DN5" s="5"/>
      <c r="DO5" s="5"/>
      <c r="DP5" s="5"/>
      <c r="DQ5" s="4"/>
      <c r="DR5" s="4"/>
      <c r="DS5" s="4"/>
    </row>
    <row r="6" spans="1:123">
      <c r="A6" s="3"/>
      <c r="B6" s="4"/>
      <c r="C6" s="4"/>
      <c r="D6" s="4"/>
      <c r="E6" s="4"/>
      <c r="F6" s="4"/>
      <c r="G6" s="4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4"/>
      <c r="AO6" s="4"/>
      <c r="AP6" s="4"/>
      <c r="AQ6" s="90"/>
      <c r="AR6" s="4"/>
      <c r="AS6" s="4"/>
      <c r="AT6" s="4"/>
      <c r="AU6" s="4"/>
      <c r="AV6" s="85"/>
      <c r="AW6" s="9"/>
      <c r="AY6" s="3"/>
      <c r="AZ6" s="4"/>
      <c r="BA6" s="4"/>
      <c r="BB6" s="4"/>
      <c r="BC6" s="4"/>
      <c r="BD6" s="4"/>
      <c r="BE6" s="4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4"/>
      <c r="CM6" s="4"/>
      <c r="CN6" s="4"/>
      <c r="CO6" s="90"/>
      <c r="CP6" s="4"/>
      <c r="CQ6" s="4"/>
      <c r="CR6" s="9"/>
      <c r="CS6" s="4"/>
      <c r="CT6" s="4"/>
      <c r="CU6" s="130"/>
      <c r="CV6" s="4"/>
      <c r="CW6" s="4"/>
      <c r="CX6" s="4"/>
      <c r="CY6" s="4"/>
      <c r="CZ6" s="4"/>
      <c r="DA6" s="4"/>
      <c r="DB6" s="12"/>
      <c r="DC6" s="12"/>
      <c r="DD6" s="12"/>
      <c r="DE6" s="131"/>
      <c r="DF6" s="131"/>
      <c r="DG6" s="12"/>
      <c r="DH6" s="12"/>
      <c r="DI6" s="5"/>
      <c r="DJ6" s="5"/>
      <c r="DK6" s="5"/>
      <c r="DL6" s="5"/>
      <c r="DM6" s="5"/>
      <c r="DN6" s="5"/>
      <c r="DO6" s="5"/>
      <c r="DP6" s="5"/>
      <c r="DQ6" s="4"/>
      <c r="DR6" s="4"/>
      <c r="DS6" s="4"/>
    </row>
    <row r="7" spans="1:123">
      <c r="A7" s="3"/>
      <c r="B7" s="4"/>
      <c r="C7" s="4"/>
      <c r="D7" s="4"/>
      <c r="E7" s="4"/>
      <c r="F7" s="4"/>
      <c r="G7" s="4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4"/>
      <c r="AO7" s="4"/>
      <c r="AP7" s="4"/>
      <c r="AQ7" s="90"/>
      <c r="AR7" s="4"/>
      <c r="AS7" s="4"/>
      <c r="AT7" s="4"/>
      <c r="AU7" s="4"/>
      <c r="AV7" s="85"/>
      <c r="AW7" s="9"/>
      <c r="AY7" s="3"/>
      <c r="AZ7" s="4"/>
      <c r="BA7" s="4"/>
      <c r="BB7" s="4"/>
      <c r="BC7" s="4"/>
      <c r="BD7" s="4"/>
      <c r="BE7" s="4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4"/>
      <c r="CM7" s="4"/>
      <c r="CN7" s="4"/>
      <c r="CO7" s="90"/>
      <c r="CP7" s="4"/>
      <c r="CQ7" s="4"/>
      <c r="CR7" s="9"/>
      <c r="CS7" s="4"/>
      <c r="CT7" s="4"/>
      <c r="CU7" s="130"/>
      <c r="CV7" s="4"/>
      <c r="CW7" s="4"/>
      <c r="CX7" s="4"/>
      <c r="CY7" s="4"/>
      <c r="CZ7" s="4"/>
      <c r="DA7" s="4"/>
      <c r="DB7" s="12"/>
      <c r="DC7" s="12"/>
      <c r="DD7" s="12"/>
      <c r="DE7" s="131"/>
      <c r="DF7" s="131"/>
      <c r="DG7" s="12"/>
      <c r="DH7" s="12"/>
      <c r="DI7" s="5"/>
      <c r="DJ7" s="5"/>
      <c r="DK7" s="5"/>
      <c r="DL7" s="5"/>
      <c r="DM7" s="5"/>
      <c r="DN7" s="5"/>
      <c r="DO7" s="5"/>
      <c r="DP7" s="5"/>
      <c r="DQ7" s="4"/>
      <c r="DR7" s="4"/>
      <c r="DS7" s="4"/>
    </row>
    <row r="8" spans="1:123">
      <c r="A8" s="3"/>
      <c r="B8" s="4"/>
      <c r="C8" s="4"/>
      <c r="D8" s="4"/>
      <c r="E8" s="4"/>
      <c r="F8" s="4"/>
      <c r="G8" s="4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4"/>
      <c r="AO8" s="4"/>
      <c r="AP8" s="4"/>
      <c r="AQ8" s="90"/>
      <c r="AR8" s="4"/>
      <c r="AS8" s="4"/>
      <c r="AT8" s="4"/>
      <c r="AU8" s="4"/>
      <c r="AV8" s="85"/>
      <c r="AW8" s="9"/>
      <c r="AY8" s="3"/>
      <c r="AZ8" s="4"/>
      <c r="BA8" s="4"/>
      <c r="BB8" s="4"/>
      <c r="BC8" s="4"/>
      <c r="BD8" s="4"/>
      <c r="BE8" s="4"/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  <c r="BS8" s="12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4"/>
      <c r="CM8" s="4"/>
      <c r="CN8" s="4"/>
      <c r="CO8" s="90"/>
      <c r="CP8" s="4"/>
      <c r="CQ8" s="4"/>
      <c r="CR8" s="9"/>
      <c r="CS8" s="4"/>
      <c r="CT8" s="4"/>
      <c r="CU8" s="130"/>
      <c r="CV8" s="4"/>
      <c r="CW8" s="4"/>
      <c r="CX8" s="4"/>
      <c r="CY8" s="4"/>
      <c r="CZ8" s="4"/>
      <c r="DA8" s="4"/>
      <c r="DB8" s="12"/>
      <c r="DC8" s="12"/>
      <c r="DD8" s="12"/>
      <c r="DE8" s="131"/>
      <c r="DF8" s="131"/>
      <c r="DG8" s="12"/>
      <c r="DH8" s="12"/>
      <c r="DI8" s="5"/>
      <c r="DJ8" s="5"/>
      <c r="DK8" s="5"/>
      <c r="DL8" s="5"/>
      <c r="DM8" s="5"/>
      <c r="DN8" s="5"/>
      <c r="DO8" s="5"/>
      <c r="DP8" s="5"/>
      <c r="DQ8" s="4"/>
      <c r="DR8" s="4"/>
      <c r="DS8" s="4"/>
    </row>
    <row r="9" spans="1:123">
      <c r="A9" s="3"/>
      <c r="B9" s="4"/>
      <c r="C9" s="4"/>
      <c r="D9" s="4"/>
      <c r="E9" s="4"/>
      <c r="F9" s="4"/>
      <c r="G9" s="4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4"/>
      <c r="AO9" s="4"/>
      <c r="AP9" s="4"/>
      <c r="AQ9" s="90"/>
      <c r="AR9" s="4"/>
      <c r="AS9" s="4"/>
      <c r="AT9" s="4"/>
      <c r="AU9" s="4"/>
      <c r="AV9" s="85"/>
      <c r="AW9" s="9"/>
      <c r="AY9" s="3"/>
      <c r="AZ9" s="4"/>
      <c r="BA9" s="4"/>
      <c r="BB9" s="4"/>
      <c r="BC9" s="4"/>
      <c r="BD9" s="4"/>
      <c r="BE9" s="4"/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4"/>
      <c r="CM9" s="4"/>
      <c r="CN9" s="4"/>
      <c r="CO9" s="90"/>
      <c r="CP9" s="4"/>
      <c r="CQ9" s="4"/>
      <c r="CR9" s="9"/>
      <c r="CS9" s="4"/>
      <c r="CT9" s="4"/>
      <c r="CU9" s="130"/>
      <c r="CV9" s="4"/>
      <c r="CW9" s="4"/>
      <c r="CX9" s="4"/>
      <c r="CY9" s="4"/>
      <c r="CZ9" s="4"/>
      <c r="DA9" s="4"/>
      <c r="DB9" s="12"/>
      <c r="DC9" s="12"/>
      <c r="DD9" s="12"/>
      <c r="DE9" s="131"/>
      <c r="DF9" s="131"/>
      <c r="DG9" s="12"/>
      <c r="DH9" s="12"/>
      <c r="DI9" s="5"/>
      <c r="DJ9" s="5"/>
      <c r="DK9" s="5"/>
      <c r="DL9" s="5"/>
      <c r="DM9" s="5"/>
      <c r="DN9" s="5"/>
      <c r="DO9" s="5"/>
      <c r="DP9" s="5"/>
      <c r="DQ9" s="4"/>
      <c r="DR9" s="4"/>
      <c r="DS9" s="4"/>
    </row>
    <row r="10" spans="1:123">
      <c r="A10" s="3"/>
      <c r="B10" s="4"/>
      <c r="C10" s="4"/>
      <c r="D10" s="4"/>
      <c r="E10" s="4"/>
      <c r="F10" s="4"/>
      <c r="G10" s="4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4"/>
      <c r="AO10" s="4"/>
      <c r="AP10" s="4"/>
      <c r="AQ10" s="90"/>
      <c r="AR10" s="4"/>
      <c r="AS10" s="4"/>
      <c r="AT10" s="4"/>
      <c r="AU10" s="4"/>
      <c r="AV10" s="85"/>
      <c r="AW10" s="9"/>
      <c r="AY10" s="3"/>
      <c r="AZ10" s="4"/>
      <c r="BA10" s="4"/>
      <c r="BB10" s="4"/>
      <c r="BC10" s="4"/>
      <c r="BD10" s="4"/>
      <c r="BE10" s="4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4"/>
      <c r="CM10" s="4"/>
      <c r="CN10" s="4"/>
      <c r="CO10" s="90"/>
      <c r="CP10" s="4"/>
      <c r="CQ10" s="4"/>
      <c r="CR10" s="9"/>
      <c r="CS10" s="4"/>
      <c r="CT10" s="4"/>
      <c r="CU10" s="130"/>
      <c r="CV10" s="4"/>
      <c r="CW10" s="4"/>
      <c r="CX10" s="4"/>
      <c r="CY10" s="4"/>
      <c r="CZ10" s="4"/>
      <c r="DA10" s="4"/>
      <c r="DB10" s="12"/>
      <c r="DC10" s="12"/>
      <c r="DD10" s="12"/>
      <c r="DE10" s="131"/>
      <c r="DF10" s="131"/>
      <c r="DG10" s="12"/>
      <c r="DH10" s="12"/>
      <c r="DI10" s="5"/>
      <c r="DJ10" s="5"/>
      <c r="DK10" s="5"/>
      <c r="DL10" s="5"/>
      <c r="DM10" s="5"/>
      <c r="DN10" s="5"/>
      <c r="DO10" s="5"/>
      <c r="DP10" s="5"/>
      <c r="DQ10" s="4"/>
      <c r="DR10" s="4"/>
      <c r="DS10" s="4"/>
    </row>
    <row r="11" spans="1:123">
      <c r="A11" s="3"/>
      <c r="B11" s="4"/>
      <c r="C11" s="4"/>
      <c r="D11" s="4"/>
      <c r="E11" s="4"/>
      <c r="F11" s="4"/>
      <c r="G11" s="4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4"/>
      <c r="AO11" s="4"/>
      <c r="AP11" s="4"/>
      <c r="AQ11" s="90"/>
      <c r="AR11" s="4"/>
      <c r="AS11" s="4"/>
      <c r="AT11" s="4"/>
      <c r="AU11" s="4"/>
      <c r="AV11" s="85"/>
      <c r="AW11" s="9"/>
      <c r="AY11" s="3"/>
      <c r="AZ11" s="4"/>
      <c r="BA11" s="4"/>
      <c r="BB11" s="4"/>
      <c r="BC11" s="4"/>
      <c r="BD11" s="4"/>
      <c r="BE11" s="4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4"/>
      <c r="CM11" s="4"/>
      <c r="CN11" s="4"/>
      <c r="CO11" s="90"/>
      <c r="CP11" s="4"/>
      <c r="CQ11" s="4"/>
      <c r="CR11" s="9"/>
      <c r="CS11" s="4"/>
      <c r="CT11" s="4"/>
      <c r="CU11" s="130"/>
      <c r="CV11" s="4"/>
      <c r="CW11" s="4"/>
      <c r="CX11" s="4"/>
      <c r="CY11" s="4"/>
      <c r="CZ11" s="4"/>
      <c r="DA11" s="4"/>
      <c r="DB11" s="12"/>
      <c r="DC11" s="12"/>
      <c r="DD11" s="12"/>
      <c r="DE11" s="131"/>
      <c r="DF11" s="131"/>
      <c r="DG11" s="12"/>
      <c r="DH11" s="12"/>
      <c r="DI11" s="5"/>
      <c r="DJ11" s="5"/>
      <c r="DK11" s="5"/>
      <c r="DL11" s="5"/>
      <c r="DM11" s="5"/>
      <c r="DN11" s="5"/>
      <c r="DO11" s="5"/>
      <c r="DP11" s="5"/>
      <c r="DQ11" s="4"/>
      <c r="DR11" s="4"/>
      <c r="DS11" s="4"/>
    </row>
    <row r="12" spans="1:123">
      <c r="A12" s="3"/>
      <c r="B12" s="4"/>
      <c r="C12" s="4"/>
      <c r="D12" s="4"/>
      <c r="E12" s="4"/>
      <c r="F12" s="4"/>
      <c r="G12" s="4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4"/>
      <c r="AO12" s="4"/>
      <c r="AP12" s="4"/>
      <c r="AQ12" s="90"/>
      <c r="AR12" s="4"/>
      <c r="AS12" s="4"/>
      <c r="AT12" s="4"/>
      <c r="AU12" s="4"/>
      <c r="AV12" s="85"/>
      <c r="AW12" s="9"/>
      <c r="AY12" s="3"/>
      <c r="AZ12" s="4"/>
      <c r="BA12" s="4"/>
      <c r="BB12" s="4"/>
      <c r="BC12" s="4"/>
      <c r="BD12" s="4"/>
      <c r="BE12" s="4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4"/>
      <c r="CM12" s="4"/>
      <c r="CN12" s="4"/>
      <c r="CO12" s="90"/>
      <c r="CP12" s="4"/>
      <c r="CQ12" s="4"/>
      <c r="CR12" s="9"/>
      <c r="CS12" s="4"/>
      <c r="CT12" s="4"/>
      <c r="CU12" s="130"/>
      <c r="CV12" s="4"/>
      <c r="CW12" s="4"/>
      <c r="CX12" s="4"/>
      <c r="CY12" s="4"/>
      <c r="CZ12" s="4"/>
      <c r="DA12" s="4"/>
      <c r="DB12" s="4"/>
      <c r="DC12" s="4"/>
      <c r="DD12" s="4"/>
      <c r="DE12" s="9"/>
      <c r="DF12" s="9"/>
      <c r="DG12" s="4"/>
      <c r="DH12" s="4"/>
    </row>
    <row r="13" spans="1:123" s="4" customFormat="1">
      <c r="A13" s="3"/>
      <c r="H13" s="81"/>
      <c r="I13" s="82"/>
      <c r="J13" s="82"/>
      <c r="K13" s="82"/>
      <c r="L13" s="82"/>
      <c r="M13" s="82"/>
      <c r="N13" s="82"/>
      <c r="O13" s="81"/>
      <c r="P13" s="82"/>
      <c r="Q13" s="82"/>
      <c r="R13" s="82"/>
      <c r="S13" s="82"/>
      <c r="T13" s="82"/>
      <c r="U13" s="82"/>
      <c r="V13" s="81"/>
      <c r="W13" s="82"/>
      <c r="X13" s="82"/>
      <c r="Y13" s="82"/>
      <c r="Z13" s="82"/>
      <c r="AA13" s="82"/>
      <c r="AB13" s="82"/>
      <c r="AC13" s="81"/>
      <c r="AD13" s="82"/>
      <c r="AE13" s="82"/>
      <c r="AF13" s="82"/>
      <c r="AG13" s="82"/>
      <c r="AH13" s="82"/>
      <c r="AI13" s="82"/>
      <c r="AJ13" s="81"/>
      <c r="AK13" s="81"/>
      <c r="AL13" s="81"/>
      <c r="AM13" s="81"/>
      <c r="AN13" s="81"/>
      <c r="AO13" s="81"/>
      <c r="AP13" s="81"/>
      <c r="AQ13" s="91"/>
      <c r="AR13" s="81"/>
      <c r="AS13" s="81"/>
      <c r="AT13" s="83"/>
      <c r="AU13" s="83"/>
      <c r="AV13" s="86"/>
      <c r="AW13" s="108"/>
      <c r="AY13" s="3"/>
      <c r="BC13" s="5"/>
      <c r="BD13" s="82"/>
      <c r="BE13" s="82"/>
      <c r="BF13" s="82"/>
      <c r="BG13" s="82"/>
      <c r="BH13" s="82"/>
      <c r="BI13" s="82"/>
      <c r="BJ13" s="5"/>
      <c r="BK13" s="82"/>
      <c r="BL13" s="82"/>
      <c r="BM13" s="82"/>
      <c r="BN13" s="82"/>
      <c r="BO13" s="82"/>
      <c r="BP13" s="82"/>
      <c r="BQ13" s="5"/>
      <c r="BR13" s="82"/>
      <c r="BS13" s="82"/>
      <c r="BT13" s="82"/>
      <c r="BU13" s="82"/>
      <c r="BV13" s="82"/>
      <c r="BW13" s="82"/>
      <c r="BX13" s="5"/>
      <c r="BY13" s="82"/>
      <c r="BZ13" s="82"/>
      <c r="CA13" s="82"/>
      <c r="CB13" s="82"/>
      <c r="CC13" s="82"/>
      <c r="CD13" s="82"/>
      <c r="CE13" s="81"/>
      <c r="CF13" s="81"/>
      <c r="CG13" s="81"/>
      <c r="CH13" s="81"/>
      <c r="CI13" s="81"/>
      <c r="CJ13" s="81"/>
      <c r="CK13" s="81"/>
      <c r="CL13" s="81"/>
      <c r="CM13" s="81"/>
      <c r="CN13" s="81"/>
      <c r="CO13" s="82"/>
      <c r="CP13" s="82"/>
      <c r="CQ13" s="82"/>
      <c r="CR13" s="108"/>
      <c r="CS13" s="81"/>
      <c r="CT13" s="81"/>
      <c r="CU13" s="3"/>
      <c r="DC13" s="81"/>
      <c r="DD13" s="81"/>
      <c r="DE13" s="108"/>
      <c r="DF13" s="108"/>
    </row>
    <row r="14" spans="1:123" ht="13.5" thickBot="1">
      <c r="A14" s="3"/>
      <c r="B14" s="4"/>
      <c r="C14" s="4"/>
      <c r="D14" s="4"/>
      <c r="E14" s="4"/>
      <c r="F14" s="4"/>
      <c r="G14" s="4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4"/>
      <c r="AO14" s="4"/>
      <c r="AP14" s="4"/>
      <c r="AQ14" s="90"/>
      <c r="AR14" s="4"/>
      <c r="AS14" s="4"/>
      <c r="AT14" s="4"/>
      <c r="AU14" s="4"/>
      <c r="AV14" s="85"/>
      <c r="AW14" s="9"/>
      <c r="AX14" s="4"/>
      <c r="AY14" s="3"/>
      <c r="AZ14" s="4"/>
      <c r="BA14" s="4"/>
      <c r="BB14" s="4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4"/>
      <c r="CF14" s="4"/>
      <c r="CG14" s="4"/>
      <c r="CH14" s="4"/>
      <c r="CI14" s="5"/>
      <c r="CJ14" s="5"/>
      <c r="CK14" s="5"/>
      <c r="CL14" s="5"/>
      <c r="CM14" s="5"/>
      <c r="CN14" s="5"/>
      <c r="CO14" s="4"/>
      <c r="CP14" s="4"/>
      <c r="CQ14" s="4"/>
      <c r="CR14" s="9"/>
      <c r="CU14" s="3"/>
      <c r="CV14" s="4"/>
      <c r="CW14" s="4"/>
      <c r="CX14" s="4"/>
      <c r="CY14" s="4"/>
      <c r="CZ14" s="4"/>
      <c r="DA14" s="4"/>
      <c r="DB14" s="4"/>
      <c r="DC14" s="4"/>
      <c r="DD14" s="4"/>
      <c r="DE14" s="9"/>
      <c r="DF14" s="9"/>
    </row>
    <row r="15" spans="1:123" s="77" customFormat="1" ht="22.5" customHeight="1" thickBot="1">
      <c r="A15" s="75"/>
      <c r="B15" s="76"/>
      <c r="C15" s="76"/>
      <c r="D15" s="76"/>
      <c r="E15" s="76"/>
      <c r="F15" s="76"/>
      <c r="G15" s="76"/>
      <c r="H15" s="247" t="s">
        <v>16</v>
      </c>
      <c r="I15" s="248"/>
      <c r="J15" s="248"/>
      <c r="K15" s="248"/>
      <c r="L15" s="248"/>
      <c r="M15" s="248"/>
      <c r="N15" s="248"/>
      <c r="O15" s="248"/>
      <c r="P15" s="248"/>
      <c r="Q15" s="248"/>
      <c r="R15" s="248"/>
      <c r="S15" s="248"/>
      <c r="T15" s="248"/>
      <c r="U15" s="248"/>
      <c r="V15" s="248"/>
      <c r="W15" s="248"/>
      <c r="X15" s="248"/>
      <c r="Y15" s="248"/>
      <c r="Z15" s="248"/>
      <c r="AA15" s="248"/>
      <c r="AB15" s="248"/>
      <c r="AC15" s="248"/>
      <c r="AD15" s="248"/>
      <c r="AE15" s="248"/>
      <c r="AF15" s="248"/>
      <c r="AG15" s="248"/>
      <c r="AH15" s="248"/>
      <c r="AI15" s="248"/>
      <c r="AJ15" s="248"/>
      <c r="AK15" s="248"/>
      <c r="AL15" s="248"/>
      <c r="AM15" s="248"/>
      <c r="AN15" s="248"/>
      <c r="AO15" s="248"/>
      <c r="AP15" s="248"/>
      <c r="AQ15" s="248"/>
      <c r="AR15" s="248"/>
      <c r="AS15" s="248"/>
      <c r="AT15" s="248"/>
      <c r="AU15" s="248"/>
      <c r="AV15" s="248"/>
      <c r="AW15" s="249"/>
      <c r="AX15" s="76"/>
      <c r="AY15" s="75"/>
      <c r="AZ15" s="76"/>
      <c r="BA15" s="76"/>
      <c r="BB15" s="76"/>
      <c r="BC15" s="247" t="s">
        <v>17</v>
      </c>
      <c r="BD15" s="248"/>
      <c r="BE15" s="248"/>
      <c r="BF15" s="248"/>
      <c r="BG15" s="248"/>
      <c r="BH15" s="248"/>
      <c r="BI15" s="248"/>
      <c r="BJ15" s="248"/>
      <c r="BK15" s="248"/>
      <c r="BL15" s="248"/>
      <c r="BM15" s="248"/>
      <c r="BN15" s="248"/>
      <c r="BO15" s="248"/>
      <c r="BP15" s="248"/>
      <c r="BQ15" s="248"/>
      <c r="BR15" s="248"/>
      <c r="BS15" s="248"/>
      <c r="BT15" s="248"/>
      <c r="BU15" s="248"/>
      <c r="BV15" s="248"/>
      <c r="BW15" s="248"/>
      <c r="BX15" s="248"/>
      <c r="BY15" s="248"/>
      <c r="BZ15" s="248"/>
      <c r="CA15" s="248"/>
      <c r="CB15" s="248"/>
      <c r="CC15" s="248"/>
      <c r="CD15" s="248"/>
      <c r="CE15" s="248"/>
      <c r="CF15" s="248"/>
      <c r="CG15" s="248"/>
      <c r="CH15" s="248"/>
      <c r="CI15" s="248"/>
      <c r="CJ15" s="248"/>
      <c r="CK15" s="248"/>
      <c r="CL15" s="248"/>
      <c r="CM15" s="248"/>
      <c r="CN15" s="248"/>
      <c r="CO15" s="248"/>
      <c r="CP15" s="248"/>
      <c r="CQ15" s="248"/>
      <c r="CR15" s="249"/>
      <c r="CU15" s="75"/>
      <c r="CV15" s="76"/>
      <c r="CW15" s="76"/>
      <c r="CX15" s="76"/>
      <c r="CY15" s="76"/>
      <c r="CZ15" s="76"/>
      <c r="DA15" s="76"/>
      <c r="DB15" s="76"/>
      <c r="DC15" s="76"/>
      <c r="DD15" s="76"/>
      <c r="DE15" s="132"/>
      <c r="DF15" s="132"/>
    </row>
    <row r="16" spans="1:123" s="10" customFormat="1" ht="15.75" customHeight="1" thickBot="1">
      <c r="A16" s="34"/>
      <c r="B16" s="35"/>
      <c r="C16" s="35"/>
      <c r="D16" s="35"/>
      <c r="E16" s="35"/>
      <c r="F16" s="35"/>
      <c r="G16" s="35"/>
      <c r="H16" s="224" t="s">
        <v>8</v>
      </c>
      <c r="I16" s="225"/>
      <c r="J16" s="225"/>
      <c r="K16" s="225"/>
      <c r="L16" s="225"/>
      <c r="M16" s="225"/>
      <c r="N16" s="225"/>
      <c r="O16" s="225"/>
      <c r="P16" s="225"/>
      <c r="Q16" s="225"/>
      <c r="R16" s="225"/>
      <c r="S16" s="225"/>
      <c r="T16" s="225"/>
      <c r="U16" s="226"/>
      <c r="V16" s="263" t="s">
        <v>0</v>
      </c>
      <c r="W16" s="264"/>
      <c r="X16" s="264"/>
      <c r="Y16" s="264"/>
      <c r="Z16" s="264"/>
      <c r="AA16" s="264"/>
      <c r="AB16" s="264"/>
      <c r="AC16" s="264"/>
      <c r="AD16" s="264"/>
      <c r="AE16" s="264"/>
      <c r="AF16" s="264"/>
      <c r="AG16" s="264"/>
      <c r="AH16" s="264"/>
      <c r="AI16" s="265"/>
      <c r="AJ16" s="230" t="s">
        <v>214</v>
      </c>
      <c r="AK16" s="231"/>
      <c r="AL16" s="231"/>
      <c r="AM16" s="231"/>
      <c r="AN16" s="231"/>
      <c r="AO16" s="231"/>
      <c r="AP16" s="231"/>
      <c r="AQ16" s="232"/>
      <c r="AR16" s="212" t="s">
        <v>215</v>
      </c>
      <c r="AS16" s="213"/>
      <c r="AT16" s="213"/>
      <c r="AU16" s="213"/>
      <c r="AV16" s="213"/>
      <c r="AW16" s="214"/>
      <c r="AX16" s="35"/>
      <c r="AY16" s="34"/>
      <c r="AZ16" s="35"/>
      <c r="BA16" s="35"/>
      <c r="BB16" s="35"/>
      <c r="BC16" s="224" t="s">
        <v>223</v>
      </c>
      <c r="BD16" s="225"/>
      <c r="BE16" s="225"/>
      <c r="BF16" s="225"/>
      <c r="BG16" s="225"/>
      <c r="BH16" s="225"/>
      <c r="BI16" s="225"/>
      <c r="BJ16" s="225"/>
      <c r="BK16" s="225"/>
      <c r="BL16" s="225"/>
      <c r="BM16" s="225"/>
      <c r="BN16" s="225"/>
      <c r="BO16" s="225"/>
      <c r="BP16" s="226"/>
      <c r="BQ16" s="266" t="s">
        <v>224</v>
      </c>
      <c r="BR16" s="267"/>
      <c r="BS16" s="267"/>
      <c r="BT16" s="267"/>
      <c r="BU16" s="267"/>
      <c r="BV16" s="267"/>
      <c r="BW16" s="267"/>
      <c r="BX16" s="267"/>
      <c r="BY16" s="267"/>
      <c r="BZ16" s="267"/>
      <c r="CA16" s="267"/>
      <c r="CB16" s="267"/>
      <c r="CC16" s="267"/>
      <c r="CD16" s="268"/>
      <c r="CE16" s="230" t="s">
        <v>214</v>
      </c>
      <c r="CF16" s="231"/>
      <c r="CG16" s="231"/>
      <c r="CH16" s="231"/>
      <c r="CI16" s="231"/>
      <c r="CJ16" s="231"/>
      <c r="CK16" s="231"/>
      <c r="CL16" s="232"/>
      <c r="CM16" s="212" t="s">
        <v>215</v>
      </c>
      <c r="CN16" s="213"/>
      <c r="CO16" s="213"/>
      <c r="CP16" s="213"/>
      <c r="CQ16" s="213"/>
      <c r="CR16" s="214"/>
      <c r="CU16" s="34"/>
      <c r="CV16" s="35"/>
      <c r="CW16" s="35"/>
      <c r="CX16" s="35"/>
      <c r="CY16" s="212" t="s">
        <v>217</v>
      </c>
      <c r="CZ16" s="213"/>
      <c r="DA16" s="213"/>
      <c r="DB16" s="213"/>
      <c r="DC16" s="213"/>
      <c r="DD16" s="213"/>
      <c r="DE16" s="213"/>
      <c r="DF16" s="214"/>
    </row>
    <row r="17" spans="1:110" s="10" customFormat="1" ht="20.25" customHeight="1" thickBot="1">
      <c r="A17" s="34"/>
      <c r="B17" s="35"/>
      <c r="C17" s="35"/>
      <c r="D17" s="35"/>
      <c r="E17" s="29"/>
      <c r="F17" s="29"/>
      <c r="G17" s="109"/>
      <c r="H17" s="260" t="s">
        <v>34</v>
      </c>
      <c r="I17" s="261"/>
      <c r="J17" s="261"/>
      <c r="K17" s="261"/>
      <c r="L17" s="261"/>
      <c r="M17" s="261"/>
      <c r="N17" s="261"/>
      <c r="O17" s="261"/>
      <c r="P17" s="261"/>
      <c r="Q17" s="261"/>
      <c r="R17" s="261"/>
      <c r="S17" s="261"/>
      <c r="T17" s="261"/>
      <c r="U17" s="262"/>
      <c r="V17" s="260" t="s">
        <v>33</v>
      </c>
      <c r="W17" s="261"/>
      <c r="X17" s="261"/>
      <c r="Y17" s="261"/>
      <c r="Z17" s="261"/>
      <c r="AA17" s="261"/>
      <c r="AB17" s="261"/>
      <c r="AC17" s="261"/>
      <c r="AD17" s="261"/>
      <c r="AE17" s="261"/>
      <c r="AF17" s="261"/>
      <c r="AG17" s="261"/>
      <c r="AH17" s="261"/>
      <c r="AI17" s="262"/>
      <c r="AJ17" s="233"/>
      <c r="AK17" s="234"/>
      <c r="AL17" s="234"/>
      <c r="AM17" s="234"/>
      <c r="AN17" s="234"/>
      <c r="AO17" s="234"/>
      <c r="AP17" s="234"/>
      <c r="AQ17" s="235"/>
      <c r="AR17" s="250"/>
      <c r="AS17" s="251"/>
      <c r="AT17" s="251"/>
      <c r="AU17" s="251"/>
      <c r="AV17" s="251"/>
      <c r="AW17" s="252"/>
      <c r="AX17" s="35"/>
      <c r="AY17" s="35"/>
      <c r="AZ17" s="35"/>
      <c r="BA17" s="35"/>
      <c r="BB17" s="35"/>
      <c r="BC17" s="227" t="s">
        <v>170</v>
      </c>
      <c r="BD17" s="228"/>
      <c r="BE17" s="228"/>
      <c r="BF17" s="228"/>
      <c r="BG17" s="228"/>
      <c r="BH17" s="228"/>
      <c r="BI17" s="228"/>
      <c r="BJ17" s="228"/>
      <c r="BK17" s="228"/>
      <c r="BL17" s="228"/>
      <c r="BM17" s="228"/>
      <c r="BN17" s="228"/>
      <c r="BO17" s="228"/>
      <c r="BP17" s="229"/>
      <c r="BQ17" s="244" t="s">
        <v>170</v>
      </c>
      <c r="BR17" s="245"/>
      <c r="BS17" s="245"/>
      <c r="BT17" s="245"/>
      <c r="BU17" s="245"/>
      <c r="BV17" s="245"/>
      <c r="BW17" s="245"/>
      <c r="BX17" s="245"/>
      <c r="BY17" s="245"/>
      <c r="BZ17" s="245"/>
      <c r="CA17" s="245"/>
      <c r="CB17" s="245"/>
      <c r="CC17" s="245"/>
      <c r="CD17" s="246"/>
      <c r="CE17" s="233"/>
      <c r="CF17" s="234"/>
      <c r="CG17" s="234"/>
      <c r="CH17" s="234"/>
      <c r="CI17" s="234"/>
      <c r="CJ17" s="234"/>
      <c r="CK17" s="234"/>
      <c r="CL17" s="235"/>
      <c r="CM17" s="218"/>
      <c r="CN17" s="219"/>
      <c r="CO17" s="219"/>
      <c r="CP17" s="219"/>
      <c r="CQ17" s="219"/>
      <c r="CR17" s="220"/>
      <c r="CS17" s="35"/>
      <c r="CT17" s="35"/>
      <c r="CU17" s="34"/>
      <c r="CV17" s="35"/>
      <c r="CW17" s="35"/>
      <c r="CX17" s="35"/>
      <c r="CY17" s="215"/>
      <c r="CZ17" s="216"/>
      <c r="DA17" s="216"/>
      <c r="DB17" s="216"/>
      <c r="DC17" s="216"/>
      <c r="DD17" s="216"/>
      <c r="DE17" s="216"/>
      <c r="DF17" s="217"/>
    </row>
    <row r="18" spans="1:110" s="10" customFormat="1" ht="21.75" customHeight="1" thickBot="1">
      <c r="A18" s="34"/>
      <c r="B18" s="35"/>
      <c r="C18" s="35"/>
      <c r="D18" s="35"/>
      <c r="E18" s="110"/>
      <c r="F18" s="29"/>
      <c r="G18" s="109"/>
      <c r="H18" s="223" t="s">
        <v>31</v>
      </c>
      <c r="I18" s="221"/>
      <c r="J18" s="221"/>
      <c r="K18" s="221"/>
      <c r="L18" s="221"/>
      <c r="M18" s="221"/>
      <c r="N18" s="221"/>
      <c r="O18" s="221" t="s">
        <v>30</v>
      </c>
      <c r="P18" s="221"/>
      <c r="Q18" s="221"/>
      <c r="R18" s="221"/>
      <c r="S18" s="221"/>
      <c r="T18" s="221"/>
      <c r="U18" s="222"/>
      <c r="V18" s="223" t="s">
        <v>29</v>
      </c>
      <c r="W18" s="221"/>
      <c r="X18" s="221"/>
      <c r="Y18" s="221"/>
      <c r="Z18" s="221"/>
      <c r="AA18" s="221"/>
      <c r="AB18" s="221"/>
      <c r="AC18" s="221" t="s">
        <v>32</v>
      </c>
      <c r="AD18" s="221"/>
      <c r="AE18" s="221"/>
      <c r="AF18" s="221"/>
      <c r="AG18" s="221"/>
      <c r="AH18" s="221"/>
      <c r="AI18" s="222"/>
      <c r="AJ18" s="236" t="s">
        <v>210</v>
      </c>
      <c r="AK18" s="237"/>
      <c r="AL18" s="237"/>
      <c r="AM18" s="237"/>
      <c r="AN18" s="237" t="s">
        <v>211</v>
      </c>
      <c r="AO18" s="237"/>
      <c r="AP18" s="237"/>
      <c r="AQ18" s="238"/>
      <c r="AR18" s="253" t="s">
        <v>198</v>
      </c>
      <c r="AS18" s="269" t="s">
        <v>208</v>
      </c>
      <c r="AT18" s="239" t="s">
        <v>197</v>
      </c>
      <c r="AU18" s="239" t="s">
        <v>196</v>
      </c>
      <c r="AV18" s="242" t="s">
        <v>191</v>
      </c>
      <c r="AW18" s="241" t="s">
        <v>199</v>
      </c>
      <c r="AX18" s="35"/>
      <c r="AY18" s="35"/>
      <c r="AZ18" s="35"/>
      <c r="BA18" s="35"/>
      <c r="BB18" s="35"/>
      <c r="BC18" s="244" t="s">
        <v>168</v>
      </c>
      <c r="BD18" s="245"/>
      <c r="BE18" s="245"/>
      <c r="BF18" s="245"/>
      <c r="BG18" s="245"/>
      <c r="BH18" s="245"/>
      <c r="BI18" s="246"/>
      <c r="BJ18" s="244" t="s">
        <v>169</v>
      </c>
      <c r="BK18" s="245"/>
      <c r="BL18" s="245"/>
      <c r="BM18" s="245"/>
      <c r="BN18" s="245"/>
      <c r="BO18" s="245"/>
      <c r="BP18" s="246"/>
      <c r="BQ18" s="224" t="s">
        <v>29</v>
      </c>
      <c r="BR18" s="225"/>
      <c r="BS18" s="225"/>
      <c r="BT18" s="225"/>
      <c r="BU18" s="225"/>
      <c r="BV18" s="225"/>
      <c r="BW18" s="226"/>
      <c r="BX18" s="224" t="s">
        <v>171</v>
      </c>
      <c r="BY18" s="225"/>
      <c r="BZ18" s="225"/>
      <c r="CA18" s="225"/>
      <c r="CB18" s="225"/>
      <c r="CC18" s="225"/>
      <c r="CD18" s="226"/>
      <c r="CE18" s="255" t="s">
        <v>223</v>
      </c>
      <c r="CF18" s="256"/>
      <c r="CG18" s="256"/>
      <c r="CH18" s="257"/>
      <c r="CI18" s="258" t="s">
        <v>224</v>
      </c>
      <c r="CJ18" s="256"/>
      <c r="CK18" s="256"/>
      <c r="CL18" s="259"/>
      <c r="CM18" s="121"/>
      <c r="CN18" s="37"/>
      <c r="CO18" s="36"/>
      <c r="CP18" s="36"/>
      <c r="CQ18" s="36"/>
      <c r="CR18" s="122"/>
      <c r="CS18" s="35"/>
      <c r="CT18" s="35"/>
      <c r="CU18" s="34"/>
      <c r="CV18" s="35"/>
      <c r="CW18" s="35"/>
      <c r="CX18" s="35"/>
      <c r="CY18" s="218"/>
      <c r="CZ18" s="219"/>
      <c r="DA18" s="219"/>
      <c r="DB18" s="219"/>
      <c r="DC18" s="219"/>
      <c r="DD18" s="219"/>
      <c r="DE18" s="219"/>
      <c r="DF18" s="220"/>
    </row>
    <row r="19" spans="1:110" s="116" customFormat="1" ht="59.25" customHeight="1" thickBot="1">
      <c r="A19" s="105" t="s">
        <v>1</v>
      </c>
      <c r="B19" s="106" t="s">
        <v>3</v>
      </c>
      <c r="C19" s="106" t="s">
        <v>4</v>
      </c>
      <c r="D19" s="107" t="s">
        <v>2</v>
      </c>
      <c r="E19" s="112" t="s">
        <v>10</v>
      </c>
      <c r="F19" s="113" t="s">
        <v>11</v>
      </c>
      <c r="G19" s="114" t="s">
        <v>12</v>
      </c>
      <c r="H19" s="95" t="s">
        <v>204</v>
      </c>
      <c r="I19" s="96" t="s">
        <v>205</v>
      </c>
      <c r="J19" s="96" t="s">
        <v>206</v>
      </c>
      <c r="K19" s="97" t="s">
        <v>207</v>
      </c>
      <c r="L19" s="98" t="s">
        <v>208</v>
      </c>
      <c r="M19" s="97" t="s">
        <v>209</v>
      </c>
      <c r="N19" s="97" t="s">
        <v>191</v>
      </c>
      <c r="O19" s="95" t="s">
        <v>204</v>
      </c>
      <c r="P19" s="96" t="s">
        <v>205</v>
      </c>
      <c r="Q19" s="96" t="s">
        <v>206</v>
      </c>
      <c r="R19" s="97" t="s">
        <v>207</v>
      </c>
      <c r="S19" s="98" t="s">
        <v>208</v>
      </c>
      <c r="T19" s="97" t="s">
        <v>209</v>
      </c>
      <c r="U19" s="99" t="s">
        <v>191</v>
      </c>
      <c r="V19" s="95" t="s">
        <v>204</v>
      </c>
      <c r="W19" s="96" t="s">
        <v>205</v>
      </c>
      <c r="X19" s="96" t="s">
        <v>206</v>
      </c>
      <c r="Y19" s="97" t="s">
        <v>207</v>
      </c>
      <c r="Z19" s="98" t="s">
        <v>208</v>
      </c>
      <c r="AA19" s="97" t="s">
        <v>209</v>
      </c>
      <c r="AB19" s="97" t="s">
        <v>191</v>
      </c>
      <c r="AC19" s="95" t="s">
        <v>204</v>
      </c>
      <c r="AD19" s="96" t="s">
        <v>205</v>
      </c>
      <c r="AE19" s="96" t="s">
        <v>206</v>
      </c>
      <c r="AF19" s="97" t="s">
        <v>207</v>
      </c>
      <c r="AG19" s="98" t="s">
        <v>208</v>
      </c>
      <c r="AH19" s="97" t="s">
        <v>209</v>
      </c>
      <c r="AI19" s="99" t="s">
        <v>191</v>
      </c>
      <c r="AJ19" s="102" t="s">
        <v>212</v>
      </c>
      <c r="AK19" s="97" t="s">
        <v>207</v>
      </c>
      <c r="AL19" s="98" t="s">
        <v>208</v>
      </c>
      <c r="AM19" s="100" t="s">
        <v>191</v>
      </c>
      <c r="AN19" s="103" t="s">
        <v>212</v>
      </c>
      <c r="AO19" s="97" t="s">
        <v>207</v>
      </c>
      <c r="AP19" s="98" t="s">
        <v>208</v>
      </c>
      <c r="AQ19" s="101" t="s">
        <v>191</v>
      </c>
      <c r="AR19" s="254"/>
      <c r="AS19" s="270"/>
      <c r="AT19" s="240"/>
      <c r="AU19" s="240"/>
      <c r="AV19" s="243"/>
      <c r="AW19" s="235"/>
      <c r="AX19" s="115"/>
      <c r="AY19" s="105" t="s">
        <v>1</v>
      </c>
      <c r="AZ19" s="106" t="s">
        <v>3</v>
      </c>
      <c r="BA19" s="106" t="s">
        <v>4</v>
      </c>
      <c r="BB19" s="134" t="s">
        <v>2</v>
      </c>
      <c r="BC19" s="105" t="s">
        <v>204</v>
      </c>
      <c r="BD19" s="125" t="s">
        <v>205</v>
      </c>
      <c r="BE19" s="125" t="s">
        <v>206</v>
      </c>
      <c r="BF19" s="126" t="s">
        <v>207</v>
      </c>
      <c r="BG19" s="118" t="s">
        <v>208</v>
      </c>
      <c r="BH19" s="126" t="s">
        <v>209</v>
      </c>
      <c r="BI19" s="127" t="s">
        <v>191</v>
      </c>
      <c r="BJ19" s="95" t="s">
        <v>204</v>
      </c>
      <c r="BK19" s="96" t="s">
        <v>205</v>
      </c>
      <c r="BL19" s="96" t="s">
        <v>206</v>
      </c>
      <c r="BM19" s="97" t="s">
        <v>207</v>
      </c>
      <c r="BN19" s="98" t="s">
        <v>208</v>
      </c>
      <c r="BO19" s="97" t="s">
        <v>209</v>
      </c>
      <c r="BP19" s="99" t="s">
        <v>191</v>
      </c>
      <c r="BQ19" s="95" t="s">
        <v>204</v>
      </c>
      <c r="BR19" s="96" t="s">
        <v>205</v>
      </c>
      <c r="BS19" s="96" t="s">
        <v>206</v>
      </c>
      <c r="BT19" s="97" t="s">
        <v>207</v>
      </c>
      <c r="BU19" s="98" t="s">
        <v>208</v>
      </c>
      <c r="BV19" s="97" t="s">
        <v>209</v>
      </c>
      <c r="BW19" s="99" t="s">
        <v>191</v>
      </c>
      <c r="BX19" s="95" t="s">
        <v>204</v>
      </c>
      <c r="BY19" s="96" t="s">
        <v>205</v>
      </c>
      <c r="BZ19" s="96" t="s">
        <v>206</v>
      </c>
      <c r="CA19" s="97" t="s">
        <v>207</v>
      </c>
      <c r="CB19" s="98" t="s">
        <v>208</v>
      </c>
      <c r="CC19" s="97" t="s">
        <v>209</v>
      </c>
      <c r="CD19" s="99" t="s">
        <v>191</v>
      </c>
      <c r="CE19" s="123" t="s">
        <v>212</v>
      </c>
      <c r="CF19" s="97" t="s">
        <v>207</v>
      </c>
      <c r="CG19" s="98" t="s">
        <v>208</v>
      </c>
      <c r="CH19" s="124" t="s">
        <v>191</v>
      </c>
      <c r="CI19" s="103" t="s">
        <v>212</v>
      </c>
      <c r="CJ19" s="97" t="s">
        <v>207</v>
      </c>
      <c r="CK19" s="98" t="s">
        <v>208</v>
      </c>
      <c r="CL19" s="101" t="s">
        <v>191</v>
      </c>
      <c r="CM19" s="117" t="s">
        <v>225</v>
      </c>
      <c r="CN19" s="118" t="s">
        <v>208</v>
      </c>
      <c r="CO19" s="119" t="s">
        <v>201</v>
      </c>
      <c r="CP19" s="119" t="s">
        <v>202</v>
      </c>
      <c r="CQ19" s="120" t="s">
        <v>191</v>
      </c>
      <c r="CR19" s="107" t="s">
        <v>200</v>
      </c>
      <c r="CS19" s="115"/>
      <c r="CT19" s="133"/>
      <c r="CU19" s="105" t="s">
        <v>1</v>
      </c>
      <c r="CV19" s="106" t="s">
        <v>3</v>
      </c>
      <c r="CW19" s="106" t="s">
        <v>4</v>
      </c>
      <c r="CX19" s="107" t="s">
        <v>2</v>
      </c>
      <c r="CY19" s="105" t="s">
        <v>219</v>
      </c>
      <c r="CZ19" s="111" t="s">
        <v>220</v>
      </c>
      <c r="DA19" s="105" t="s">
        <v>221</v>
      </c>
      <c r="DB19" s="111" t="s">
        <v>222</v>
      </c>
      <c r="DC19" s="135" t="s">
        <v>203</v>
      </c>
      <c r="DD19" s="155" t="s">
        <v>218</v>
      </c>
      <c r="DE19" s="156" t="s">
        <v>218</v>
      </c>
      <c r="DF19" s="107" t="s">
        <v>243</v>
      </c>
    </row>
    <row r="20" spans="1:110" s="18" customFormat="1" ht="35.1" customHeight="1">
      <c r="A20" s="196">
        <v>1</v>
      </c>
      <c r="B20" s="197" t="s">
        <v>257</v>
      </c>
      <c r="C20" s="197" t="s">
        <v>96</v>
      </c>
      <c r="D20" s="197" t="s">
        <v>274</v>
      </c>
      <c r="E20" s="197" t="s">
        <v>285</v>
      </c>
      <c r="F20" s="197" t="s">
        <v>286</v>
      </c>
      <c r="G20" s="197" t="s">
        <v>137</v>
      </c>
      <c r="H20" s="198">
        <v>7.5</v>
      </c>
      <c r="I20" s="199"/>
      <c r="J20" s="200">
        <f>IF(H20&gt;=I20,H20,I20)</f>
        <v>7.5</v>
      </c>
      <c r="K20" s="93">
        <f>IF(J20&gt;=10,8,0)</f>
        <v>0</v>
      </c>
      <c r="L20" s="94">
        <f>IF(I20="",0,1)</f>
        <v>0</v>
      </c>
      <c r="M20" s="201" t="str">
        <f>IF(J20&gt;=18,"A",IF(J20&gt;=16,"B",IF(J20&gt;=14,"C",IF(J20&gt;=12,"D",IF(J20&gt;=10,"E","F")))))</f>
        <v>F</v>
      </c>
      <c r="N20" s="94" t="str">
        <f>IF(I20="","N","R")</f>
        <v>N</v>
      </c>
      <c r="O20" s="200">
        <v>12</v>
      </c>
      <c r="P20" s="94"/>
      <c r="Q20" s="200">
        <f>IF(O20&gt;=P20,O20,P20)</f>
        <v>12</v>
      </c>
      <c r="R20" s="93">
        <f>IF(Q20&gt;=10,8,0)</f>
        <v>8</v>
      </c>
      <c r="S20" s="94">
        <f>IF(P20="",0,1)</f>
        <v>0</v>
      </c>
      <c r="T20" s="201" t="str">
        <f>IF(Q20&gt;=18,"A",IF(Q20&gt;=16,"B",IF(Q20&gt;=14,"C",IF(Q20&gt;=12,"D",IF(Q20&gt;=10,"E","F")))))</f>
        <v>D</v>
      </c>
      <c r="U20" s="94" t="str">
        <f>IF(P20="","N","R")</f>
        <v>N</v>
      </c>
      <c r="V20" s="200">
        <v>11.83</v>
      </c>
      <c r="W20" s="94"/>
      <c r="X20" s="200">
        <f>IF(V20&gt;=W20,V20,W20)</f>
        <v>11.83</v>
      </c>
      <c r="Y20" s="93">
        <f>IF(X20&gt;=10,7,0)</f>
        <v>7</v>
      </c>
      <c r="Z20" s="94">
        <f>IF(W20="",0,1)</f>
        <v>0</v>
      </c>
      <c r="AA20" s="201" t="str">
        <f>IF(X20&gt;=18,"A",IF(X20&gt;=16,"B",IF(X20&gt;=14,"C",IF(X20&gt;=12,"D",IF(X20&gt;=10,"E","F")))))</f>
        <v>E</v>
      </c>
      <c r="AB20" s="94" t="str">
        <f>IF(W20="","N","R")</f>
        <v>N</v>
      </c>
      <c r="AC20" s="200">
        <v>6.5</v>
      </c>
      <c r="AD20" s="94"/>
      <c r="AE20" s="200">
        <f>IF(AC20&gt;=AD20,AC20,AD20)</f>
        <v>6.5</v>
      </c>
      <c r="AF20" s="93">
        <f>IF(AE20&gt;=10,7,0)</f>
        <v>0</v>
      </c>
      <c r="AG20" s="94">
        <f>IF(AD20="",0,1)</f>
        <v>0</v>
      </c>
      <c r="AH20" s="201" t="str">
        <f>IF(AE20&gt;=18,"A",IF(AE20&gt;=16,"B",IF(AE20&gt;=14,"C",IF(AE20&gt;=12,"D",IF(AE20&gt;=10,"E","F")))))</f>
        <v>F</v>
      </c>
      <c r="AI20" s="94" t="str">
        <f>IF(AD20="","N","R")</f>
        <v>N</v>
      </c>
      <c r="AJ20" s="200">
        <f>(J20*2+Q20*2)/4</f>
        <v>9.75</v>
      </c>
      <c r="AK20" s="93">
        <f>IF(AJ20&gt;=10,16,K20+R20)</f>
        <v>8</v>
      </c>
      <c r="AL20" s="93">
        <f>L20+S20</f>
        <v>0</v>
      </c>
      <c r="AM20" s="94" t="str">
        <f>IF(AL20=0,"N","R")</f>
        <v>N</v>
      </c>
      <c r="AN20" s="200">
        <f>(X20*2+AE20*2)/4</f>
        <v>9.1649999999999991</v>
      </c>
      <c r="AO20" s="93">
        <f>IF(AN20&gt;=10,14,Y20+AF20)</f>
        <v>7</v>
      </c>
      <c r="AP20" s="93">
        <f>Z20+AG20</f>
        <v>0</v>
      </c>
      <c r="AQ20" s="94" t="str">
        <f>IF(AP20=0,"N","R")</f>
        <v>N</v>
      </c>
      <c r="AR20" s="200">
        <f>(AJ20*4+AN20*4)/8</f>
        <v>9.4574999999999996</v>
      </c>
      <c r="AS20" s="200">
        <f>AL20+AP20</f>
        <v>0</v>
      </c>
      <c r="AT20" s="202">
        <f>AK20+AO20</f>
        <v>15</v>
      </c>
      <c r="AU20" s="202">
        <f>IF(AR20&gt;=10,30,AT20)</f>
        <v>15</v>
      </c>
      <c r="AV20" s="203" t="str">
        <f>IF(AS20=0,"N","R")</f>
        <v>N</v>
      </c>
      <c r="AW20" s="204" t="str">
        <f>IF(AR20&gt;=10,"Semestre validé","Semestre non validé")</f>
        <v>Semestre non validé</v>
      </c>
      <c r="AX20" s="49"/>
      <c r="AY20" s="140">
        <v>1</v>
      </c>
      <c r="AZ20" s="197" t="s">
        <v>257</v>
      </c>
      <c r="BA20" s="197" t="s">
        <v>96</v>
      </c>
      <c r="BB20" s="197" t="s">
        <v>274</v>
      </c>
      <c r="BC20" s="141"/>
      <c r="BD20" s="142"/>
      <c r="BE20" s="143">
        <f>IF(BC20&gt;=BD20,BC20,BD20)</f>
        <v>0</v>
      </c>
      <c r="BF20" s="142">
        <f>IF(BE20&gt;=10,8,0)</f>
        <v>0</v>
      </c>
      <c r="BG20" s="142">
        <f>IF(BD20="",0,1)</f>
        <v>0</v>
      </c>
      <c r="BH20" s="144" t="str">
        <f>IF(BE20&gt;=18,"A",IF(BE20&gt;=16,"B",IF(BE20&gt;=14,"C",IF(BE20&gt;=12,"D",IF(BE20&gt;=10,"E","F")))))</f>
        <v>F</v>
      </c>
      <c r="BI20" s="142" t="str">
        <f>IF(BD20="","N","R")</f>
        <v>N</v>
      </c>
      <c r="BJ20" s="143"/>
      <c r="BK20" s="142"/>
      <c r="BL20" s="143">
        <f>IF(BJ20&gt;=BK20,BJ20,BK20)</f>
        <v>0</v>
      </c>
      <c r="BM20" s="142">
        <f>IF(BL20&gt;=10,7,0)</f>
        <v>0</v>
      </c>
      <c r="BN20" s="142">
        <f>IF(BK20="",0,1)</f>
        <v>0</v>
      </c>
      <c r="BO20" s="144" t="str">
        <f>IF(BL20&gt;=18,"A",IF(BL20&gt;=16,"B",IF(BL20&gt;=14,"C",IF(BL20&gt;=12,"D",IF(BL20&gt;=10,"E","F")))))</f>
        <v>F</v>
      </c>
      <c r="BP20" s="142" t="str">
        <f>IF(BK20="","N","R")</f>
        <v>N</v>
      </c>
      <c r="BQ20" s="141"/>
      <c r="BR20" s="142"/>
      <c r="BS20" s="143">
        <f>IF(BQ20&gt;=BR20,BQ20,BR20)</f>
        <v>0</v>
      </c>
      <c r="BT20" s="142">
        <f>IF(BS20&gt;=10,7,0)</f>
        <v>0</v>
      </c>
      <c r="BU20" s="142">
        <f>IF(BR20="",0,1)</f>
        <v>0</v>
      </c>
      <c r="BV20" s="144" t="str">
        <f>IF(BS20&gt;=18,"A",IF(BS20&gt;=16,"B",IF(BS20&gt;=14,"C",IF(BS20&gt;=12,"D",IF(BS20&gt;=10,"E","F")))))</f>
        <v>F</v>
      </c>
      <c r="BW20" s="142" t="str">
        <f>IF(BR20="","N","R")</f>
        <v>N</v>
      </c>
      <c r="BX20" s="141"/>
      <c r="BY20" s="142"/>
      <c r="BZ20" s="143">
        <f>IF(BX20&gt;=BY20,BX20,BY20)</f>
        <v>0</v>
      </c>
      <c r="CA20" s="142">
        <f>IF(BZ20&gt;=10,8,0)</f>
        <v>0</v>
      </c>
      <c r="CB20" s="142">
        <f>IF(BY20="",0,1)</f>
        <v>0</v>
      </c>
      <c r="CC20" s="144" t="str">
        <f>IF(BZ20&gt;=18,"A",IF(BZ20&gt;=16,"B",IF(BZ20&gt;=14,"C",IF(BZ20&gt;=12,"D",IF(BZ20&gt;=10,"E","F")))))</f>
        <v>F</v>
      </c>
      <c r="CD20" s="142" t="str">
        <f>IF(BY20="","N","R")</f>
        <v>N</v>
      </c>
      <c r="CE20" s="143">
        <f>(BE20*3+BL20*2)/5</f>
        <v>0</v>
      </c>
      <c r="CF20" s="142">
        <f>IF(CE20&gt;=10,15,BF20+BM20)</f>
        <v>0</v>
      </c>
      <c r="CG20" s="142">
        <f>BG20+BN20</f>
        <v>0</v>
      </c>
      <c r="CH20" s="142" t="str">
        <f>IF(CG20=0,"N","R")</f>
        <v>N</v>
      </c>
      <c r="CI20" s="143">
        <f>(BS20*2+BZ20*3)/5</f>
        <v>0</v>
      </c>
      <c r="CJ20" s="142">
        <f>IF(CI20&gt;=10,15,BT20+CA20)</f>
        <v>0</v>
      </c>
      <c r="CK20" s="142">
        <f>BU20+CB20</f>
        <v>0</v>
      </c>
      <c r="CL20" s="142" t="str">
        <f>IF(CK20=0,"N","R")</f>
        <v>N</v>
      </c>
      <c r="CM20" s="143">
        <f>(CE20*5+CI20*5)/10</f>
        <v>0</v>
      </c>
      <c r="CN20" s="143">
        <f>CG20+CK20</f>
        <v>0</v>
      </c>
      <c r="CO20" s="142">
        <f>CF20+CJ20</f>
        <v>0</v>
      </c>
      <c r="CP20" s="142">
        <f>IF(CM20&gt;=10,30,CO20)</f>
        <v>0</v>
      </c>
      <c r="CQ20" s="142" t="str">
        <f>IF(CN20=0,"N","R")</f>
        <v>N</v>
      </c>
      <c r="CR20" s="145" t="str">
        <f t="shared" ref="CR20:CR25" si="0">IF(CM20&gt;=10,"Semestre validé","Semestre non validé")</f>
        <v>Semestre non validé</v>
      </c>
      <c r="CS20" s="78"/>
      <c r="CT20" s="78"/>
      <c r="CU20" s="140">
        <v>1</v>
      </c>
      <c r="CV20" s="197" t="s">
        <v>257</v>
      </c>
      <c r="CW20" s="197" t="s">
        <v>96</v>
      </c>
      <c r="CX20" s="197" t="s">
        <v>274</v>
      </c>
      <c r="CY20" s="143">
        <f>AR20</f>
        <v>9.4574999999999996</v>
      </c>
      <c r="CZ20" s="161">
        <f>AU20</f>
        <v>15</v>
      </c>
      <c r="DA20" s="143">
        <f>CM20</f>
        <v>0</v>
      </c>
      <c r="DB20" s="142">
        <f>CP20</f>
        <v>0</v>
      </c>
      <c r="DC20" s="162">
        <f>CZ20+DB20</f>
        <v>15</v>
      </c>
      <c r="DD20" s="163" t="str">
        <f>IF(DC20=60,"Admis","Rattrapage")</f>
        <v>Rattrapage</v>
      </c>
      <c r="DE20" s="157" t="str">
        <f>IF(DC20=60,"Admis(e)",IF(DC20&gt;=45,"Admissible","Ajourné(e)"))</f>
        <v>Ajourné(e)</v>
      </c>
      <c r="DF20" s="158" t="s">
        <v>244</v>
      </c>
    </row>
    <row r="21" spans="1:110" s="18" customFormat="1" ht="35.1" customHeight="1">
      <c r="A21" s="196">
        <v>2</v>
      </c>
      <c r="B21" s="197" t="s">
        <v>258</v>
      </c>
      <c r="C21" s="197" t="s">
        <v>259</v>
      </c>
      <c r="D21" s="197" t="s">
        <v>275</v>
      </c>
      <c r="E21" s="197" t="s">
        <v>287</v>
      </c>
      <c r="F21" s="197" t="s">
        <v>159</v>
      </c>
      <c r="G21" s="197" t="s">
        <v>137</v>
      </c>
      <c r="H21" s="205">
        <v>0</v>
      </c>
      <c r="I21" s="206"/>
      <c r="J21" s="200">
        <f t="shared" ref="J21:J30" si="1">IF(H21&gt;=I21,H21,I21)</f>
        <v>0</v>
      </c>
      <c r="K21" s="79">
        <f t="shared" ref="K21:K30" si="2">IF(J21&gt;=10,8,0)</f>
        <v>0</v>
      </c>
      <c r="L21" s="94">
        <f t="shared" ref="L21:L30" si="3">IF(I21="",0,1)</f>
        <v>0</v>
      </c>
      <c r="M21" s="207" t="str">
        <f t="shared" ref="M21:M30" si="4">IF(J21&gt;=18,"A",IF(J21&gt;=16,"B",IF(J21&gt;=14,"C",IF(J21&gt;=12,"D",IF(J21&gt;=10,"E","F")))))</f>
        <v>F</v>
      </c>
      <c r="N21" s="94" t="str">
        <f t="shared" ref="N21:N30" si="5">IF(I21="","N","R")</f>
        <v>N</v>
      </c>
      <c r="O21" s="208">
        <v>2.66</v>
      </c>
      <c r="P21" s="88"/>
      <c r="Q21" s="200">
        <f t="shared" ref="Q21:Q30" si="6">IF(O21&gt;=P21,O21,P21)</f>
        <v>2.66</v>
      </c>
      <c r="R21" s="79">
        <f t="shared" ref="R21:R30" si="7">IF(Q21&gt;=10,8,0)</f>
        <v>0</v>
      </c>
      <c r="S21" s="94">
        <f t="shared" ref="S21:S30" si="8">IF(P21="",0,1)</f>
        <v>0</v>
      </c>
      <c r="T21" s="207" t="str">
        <f t="shared" ref="T21:T30" si="9">IF(Q21&gt;=18,"A",IF(Q21&gt;=16,"B",IF(Q21&gt;=14,"C",IF(Q21&gt;=12,"D",IF(Q21&gt;=10,"E","F")))))</f>
        <v>F</v>
      </c>
      <c r="U21" s="94" t="str">
        <f t="shared" ref="U21:U30" si="10">IF(P21="","N","R")</f>
        <v>N</v>
      </c>
      <c r="V21" s="208">
        <v>11.16</v>
      </c>
      <c r="W21" s="88"/>
      <c r="X21" s="200">
        <f t="shared" ref="X21:X30" si="11">IF(V21&gt;=W21,V21,W21)</f>
        <v>11.16</v>
      </c>
      <c r="Y21" s="79">
        <f t="shared" ref="Y21:Y30" si="12">IF(X21&gt;=10,7,0)</f>
        <v>7</v>
      </c>
      <c r="Z21" s="94">
        <f t="shared" ref="Z21:Z30" si="13">IF(W21="",0,1)</f>
        <v>0</v>
      </c>
      <c r="AA21" s="207" t="str">
        <f t="shared" ref="AA21:AA30" si="14">IF(X21&gt;=18,"A",IF(X21&gt;=16,"B",IF(X21&gt;=14,"C",IF(X21&gt;=12,"D",IF(X21&gt;=10,"E","F")))))</f>
        <v>E</v>
      </c>
      <c r="AB21" s="94" t="str">
        <f t="shared" ref="AB21:AB30" si="15">IF(W21="","N","R")</f>
        <v>N</v>
      </c>
      <c r="AC21" s="208">
        <v>5</v>
      </c>
      <c r="AD21" s="88"/>
      <c r="AE21" s="200">
        <f t="shared" ref="AE21:AE30" si="16">IF(AC21&gt;=AD21,AC21,AD21)</f>
        <v>5</v>
      </c>
      <c r="AF21" s="79">
        <f t="shared" ref="AF21:AF30" si="17">IF(AE21&gt;=10,7,0)</f>
        <v>0</v>
      </c>
      <c r="AG21" s="94">
        <f t="shared" ref="AG21:AG30" si="18">IF(AD21="",0,1)</f>
        <v>0</v>
      </c>
      <c r="AH21" s="207" t="str">
        <f t="shared" ref="AH21:AH30" si="19">IF(AE21&gt;=18,"A",IF(AE21&gt;=16,"B",IF(AE21&gt;=14,"C",IF(AE21&gt;=12,"D",IF(AE21&gt;=10,"E","F")))))</f>
        <v>F</v>
      </c>
      <c r="AI21" s="94" t="str">
        <f t="shared" ref="AI21:AI30" si="20">IF(AD21="","N","R")</f>
        <v>N</v>
      </c>
      <c r="AJ21" s="208">
        <f t="shared" ref="AJ21:AJ30" si="21">(J21*2+Q21*2)/4</f>
        <v>1.33</v>
      </c>
      <c r="AK21" s="79">
        <f t="shared" ref="AK21:AK30" si="22">IF(AJ21&gt;=10,16,K21+R21)</f>
        <v>0</v>
      </c>
      <c r="AL21" s="79">
        <f t="shared" ref="AL21:AL30" si="23">L21+S21</f>
        <v>0</v>
      </c>
      <c r="AM21" s="88" t="str">
        <f t="shared" ref="AM21:AM30" si="24">IF(AL21=0,"N","R")</f>
        <v>N</v>
      </c>
      <c r="AN21" s="208">
        <f t="shared" ref="AN21:AN30" si="25">(X21*2+AE21*2)/4</f>
        <v>8.08</v>
      </c>
      <c r="AO21" s="79">
        <f t="shared" ref="AO21:AO30" si="26">IF(AN21&gt;=10,14,Y21+AF21)</f>
        <v>7</v>
      </c>
      <c r="AP21" s="79">
        <f t="shared" ref="AP21:AP30" si="27">Z21+AG21</f>
        <v>0</v>
      </c>
      <c r="AQ21" s="88" t="str">
        <f t="shared" ref="AQ21:AQ30" si="28">IF(AP21=0,"N","R")</f>
        <v>N</v>
      </c>
      <c r="AR21" s="208">
        <f t="shared" ref="AR21:AR30" si="29">(AJ21*4+AN21*4)/8</f>
        <v>4.7050000000000001</v>
      </c>
      <c r="AS21" s="208">
        <f t="shared" ref="AS21:AS30" si="30">AL21+AP21</f>
        <v>0</v>
      </c>
      <c r="AT21" s="209">
        <f t="shared" ref="AT21:AT30" si="31">AK21+AO21</f>
        <v>7</v>
      </c>
      <c r="AU21" s="209">
        <f t="shared" ref="AU21:AU30" si="32">IF(AR21&gt;=10,30,AT21)</f>
        <v>7</v>
      </c>
      <c r="AV21" s="210" t="str">
        <f t="shared" ref="AV21:AV30" si="33">IF(AS21=0,"N","R")</f>
        <v>N</v>
      </c>
      <c r="AW21" s="204" t="str">
        <f t="shared" ref="AW21:AW30" si="34">IF(AR21&gt;=10,"Semestre validé","Semestre non validé")</f>
        <v>Semestre non validé</v>
      </c>
      <c r="AX21" s="49"/>
      <c r="AY21" s="140">
        <v>2</v>
      </c>
      <c r="AZ21" s="197" t="s">
        <v>258</v>
      </c>
      <c r="BA21" s="197" t="s">
        <v>259</v>
      </c>
      <c r="BB21" s="197" t="s">
        <v>275</v>
      </c>
      <c r="BC21" s="146"/>
      <c r="BD21" s="147"/>
      <c r="BE21" s="143">
        <f t="shared" ref="BE21:BE30" si="35">IF(BC21&gt;=BD21,BC21,BD21)</f>
        <v>0</v>
      </c>
      <c r="BF21" s="147">
        <f t="shared" ref="BF21:BF30" si="36">IF(BE21&gt;=10,8,0)</f>
        <v>0</v>
      </c>
      <c r="BG21" s="142">
        <f t="shared" ref="BG21:BG30" si="37">IF(BD21="",0,1)</f>
        <v>0</v>
      </c>
      <c r="BH21" s="148" t="str">
        <f t="shared" ref="BH21:BH30" si="38">IF(BE21&gt;=18,"A",IF(BE21&gt;=16,"B",IF(BE21&gt;=14,"C",IF(BE21&gt;=12,"D",IF(BE21&gt;=10,"E","F")))))</f>
        <v>F</v>
      </c>
      <c r="BI21" s="142" t="str">
        <f t="shared" ref="BI21:BI30" si="39">IF(BD21="","N","R")</f>
        <v>N</v>
      </c>
      <c r="BJ21" s="149"/>
      <c r="BK21" s="147"/>
      <c r="BL21" s="143">
        <f t="shared" ref="BL21:BL30" si="40">IF(BJ21&gt;=BK21,BJ21,BK21)</f>
        <v>0</v>
      </c>
      <c r="BM21" s="147">
        <f t="shared" ref="BM21:BM30" si="41">IF(BL21&gt;=10,7,0)</f>
        <v>0</v>
      </c>
      <c r="BN21" s="142">
        <f t="shared" ref="BN21:BN30" si="42">IF(BK21="",0,1)</f>
        <v>0</v>
      </c>
      <c r="BO21" s="148" t="str">
        <f t="shared" ref="BO21:BO30" si="43">IF(BL21&gt;=18,"A",IF(BL21&gt;=16,"B",IF(BL21&gt;=14,"C",IF(BL21&gt;=12,"D",IF(BL21&gt;=10,"E","F")))))</f>
        <v>F</v>
      </c>
      <c r="BP21" s="142" t="str">
        <f t="shared" ref="BP21:BP30" si="44">IF(BK21="","N","R")</f>
        <v>N</v>
      </c>
      <c r="BQ21" s="146"/>
      <c r="BR21" s="147"/>
      <c r="BS21" s="143">
        <f t="shared" ref="BS21:BS30" si="45">IF(BQ21&gt;=BR21,BQ21,BR21)</f>
        <v>0</v>
      </c>
      <c r="BT21" s="147">
        <f t="shared" ref="BT21:BT30" si="46">IF(BS21&gt;=10,7,0)</f>
        <v>0</v>
      </c>
      <c r="BU21" s="142">
        <f t="shared" ref="BU21:BU30" si="47">IF(BR21="",0,1)</f>
        <v>0</v>
      </c>
      <c r="BV21" s="148" t="str">
        <f t="shared" ref="BV21:BV30" si="48">IF(BS21&gt;=18,"A",IF(BS21&gt;=16,"B",IF(BS21&gt;=14,"C",IF(BS21&gt;=12,"D",IF(BS21&gt;=10,"E","F")))))</f>
        <v>F</v>
      </c>
      <c r="BW21" s="142" t="str">
        <f t="shared" ref="BW21:BW30" si="49">IF(BR21="","N","R")</f>
        <v>N</v>
      </c>
      <c r="BX21" s="146"/>
      <c r="BY21" s="147"/>
      <c r="BZ21" s="143">
        <f t="shared" ref="BZ21:BZ30" si="50">IF(BX21&gt;=BY21,BX21,BY21)</f>
        <v>0</v>
      </c>
      <c r="CA21" s="147">
        <f t="shared" ref="CA21:CA30" si="51">IF(BZ21&gt;=10,8,0)</f>
        <v>0</v>
      </c>
      <c r="CB21" s="142">
        <f t="shared" ref="CB21:CB30" si="52">IF(BY21="",0,1)</f>
        <v>0</v>
      </c>
      <c r="CC21" s="148" t="str">
        <f t="shared" ref="CC21:CC30" si="53">IF(BZ21&gt;=18,"A",IF(BZ21&gt;=16,"B",IF(BZ21&gt;=14,"C",IF(BZ21&gt;=12,"D",IF(BZ21&gt;=10,"E","F")))))</f>
        <v>F</v>
      </c>
      <c r="CD21" s="142" t="str">
        <f t="shared" ref="CD21:CD30" si="54">IF(BY21="","N","R")</f>
        <v>N</v>
      </c>
      <c r="CE21" s="149">
        <f t="shared" ref="CE21:CE30" si="55">(BE21*3+BL21*2)/5</f>
        <v>0</v>
      </c>
      <c r="CF21" s="147">
        <f t="shared" ref="CF21:CF30" si="56">IF(CE21&gt;=10,15,BF21+BM21)</f>
        <v>0</v>
      </c>
      <c r="CG21" s="147">
        <f t="shared" ref="CG21:CG30" si="57">BG21+BN21</f>
        <v>0</v>
      </c>
      <c r="CH21" s="147" t="str">
        <f t="shared" ref="CH21:CH30" si="58">IF(CG21=0,"N","R")</f>
        <v>N</v>
      </c>
      <c r="CI21" s="149">
        <f t="shared" ref="CI21:CI30" si="59">(BS21*2+BZ21*3)/5</f>
        <v>0</v>
      </c>
      <c r="CJ21" s="147">
        <f t="shared" ref="CJ21:CJ30" si="60">IF(CI21&gt;=10,15,BT21+CA21)</f>
        <v>0</v>
      </c>
      <c r="CK21" s="147">
        <f t="shared" ref="CK21:CK30" si="61">BU21+CB21</f>
        <v>0</v>
      </c>
      <c r="CL21" s="147" t="str">
        <f t="shared" ref="CL21:CL30" si="62">IF(CK21=0,"N","R")</f>
        <v>N</v>
      </c>
      <c r="CM21" s="149">
        <f t="shared" ref="CM21:CM30" si="63">(CE21*5+CI21*5)/10</f>
        <v>0</v>
      </c>
      <c r="CN21" s="149">
        <f t="shared" ref="CN21:CN30" si="64">CG21+CK21</f>
        <v>0</v>
      </c>
      <c r="CO21" s="147">
        <f t="shared" ref="CO21:CO30" si="65">CF21+CJ21</f>
        <v>0</v>
      </c>
      <c r="CP21" s="147">
        <f t="shared" ref="CP21:CP30" si="66">IF(CM21&gt;=10,30,CO21)</f>
        <v>0</v>
      </c>
      <c r="CQ21" s="147" t="str">
        <f t="shared" ref="CQ21:CQ30" si="67">IF(CN21=0,"N","R")</f>
        <v>N</v>
      </c>
      <c r="CR21" s="150" t="str">
        <f t="shared" si="0"/>
        <v>Semestre non validé</v>
      </c>
      <c r="CS21" s="78"/>
      <c r="CT21" s="78"/>
      <c r="CU21" s="140">
        <v>2</v>
      </c>
      <c r="CV21" s="197" t="s">
        <v>258</v>
      </c>
      <c r="CW21" s="197" t="s">
        <v>259</v>
      </c>
      <c r="CX21" s="197" t="s">
        <v>275</v>
      </c>
      <c r="CY21" s="143">
        <f t="shared" ref="CY21:CY30" si="68">AR21</f>
        <v>4.7050000000000001</v>
      </c>
      <c r="CZ21" s="161">
        <f t="shared" ref="CZ21:CZ30" si="69">AU21</f>
        <v>7</v>
      </c>
      <c r="DA21" s="143">
        <f t="shared" ref="DA21:DA30" si="70">CM21</f>
        <v>0</v>
      </c>
      <c r="DB21" s="142">
        <f t="shared" ref="DB21:DB30" si="71">CP21</f>
        <v>0</v>
      </c>
      <c r="DC21" s="162">
        <f t="shared" ref="DC21:DC30" si="72">CZ21+DB21</f>
        <v>7</v>
      </c>
      <c r="DD21" s="163" t="str">
        <f t="shared" ref="DD21:DD30" si="73">IF(DC21=60,"Admis","Rattrapage")</f>
        <v>Rattrapage</v>
      </c>
      <c r="DE21" s="159" t="str">
        <f t="shared" ref="DE21:DE30" si="74">IF(DC21=60,"Admis(e)",IF(DC21&gt;=45,"Admissible","Ajourné(e)"))</f>
        <v>Ajourné(e)</v>
      </c>
      <c r="DF21" s="160" t="s">
        <v>244</v>
      </c>
    </row>
    <row r="22" spans="1:110" s="18" customFormat="1" ht="35.1" customHeight="1">
      <c r="A22" s="196">
        <v>3</v>
      </c>
      <c r="B22" s="197" t="s">
        <v>260</v>
      </c>
      <c r="C22" s="197" t="s">
        <v>236</v>
      </c>
      <c r="D22" s="197" t="s">
        <v>276</v>
      </c>
      <c r="E22" s="197" t="s">
        <v>288</v>
      </c>
      <c r="F22" s="197" t="s">
        <v>125</v>
      </c>
      <c r="G22" s="197" t="s">
        <v>137</v>
      </c>
      <c r="H22" s="205">
        <v>1.5</v>
      </c>
      <c r="I22" s="206"/>
      <c r="J22" s="200">
        <f t="shared" si="1"/>
        <v>1.5</v>
      </c>
      <c r="K22" s="79">
        <f t="shared" si="2"/>
        <v>0</v>
      </c>
      <c r="L22" s="94">
        <f t="shared" si="3"/>
        <v>0</v>
      </c>
      <c r="M22" s="207" t="str">
        <f t="shared" si="4"/>
        <v>F</v>
      </c>
      <c r="N22" s="94" t="str">
        <f t="shared" si="5"/>
        <v>N</v>
      </c>
      <c r="O22" s="208">
        <v>14.66</v>
      </c>
      <c r="P22" s="88"/>
      <c r="Q22" s="200">
        <f t="shared" si="6"/>
        <v>14.66</v>
      </c>
      <c r="R22" s="79">
        <f t="shared" si="7"/>
        <v>8</v>
      </c>
      <c r="S22" s="94">
        <f t="shared" si="8"/>
        <v>0</v>
      </c>
      <c r="T22" s="207" t="str">
        <f t="shared" si="9"/>
        <v>C</v>
      </c>
      <c r="U22" s="94" t="str">
        <f t="shared" si="10"/>
        <v>N</v>
      </c>
      <c r="V22" s="208">
        <v>11.16</v>
      </c>
      <c r="W22" s="88"/>
      <c r="X22" s="200">
        <f t="shared" si="11"/>
        <v>11.16</v>
      </c>
      <c r="Y22" s="79">
        <f t="shared" si="12"/>
        <v>7</v>
      </c>
      <c r="Z22" s="94">
        <f t="shared" si="13"/>
        <v>0</v>
      </c>
      <c r="AA22" s="207" t="str">
        <f t="shared" si="14"/>
        <v>E</v>
      </c>
      <c r="AB22" s="94" t="str">
        <f t="shared" si="15"/>
        <v>N</v>
      </c>
      <c r="AC22" s="208">
        <v>13</v>
      </c>
      <c r="AD22" s="88"/>
      <c r="AE22" s="200">
        <f t="shared" si="16"/>
        <v>13</v>
      </c>
      <c r="AF22" s="79">
        <f t="shared" si="17"/>
        <v>7</v>
      </c>
      <c r="AG22" s="94">
        <f t="shared" si="18"/>
        <v>0</v>
      </c>
      <c r="AH22" s="207" t="str">
        <f t="shared" si="19"/>
        <v>D</v>
      </c>
      <c r="AI22" s="94" t="str">
        <f t="shared" si="20"/>
        <v>N</v>
      </c>
      <c r="AJ22" s="208">
        <f t="shared" si="21"/>
        <v>8.08</v>
      </c>
      <c r="AK22" s="79">
        <f t="shared" si="22"/>
        <v>8</v>
      </c>
      <c r="AL22" s="79">
        <f t="shared" si="23"/>
        <v>0</v>
      </c>
      <c r="AM22" s="88" t="str">
        <f t="shared" si="24"/>
        <v>N</v>
      </c>
      <c r="AN22" s="208">
        <f t="shared" si="25"/>
        <v>12.08</v>
      </c>
      <c r="AO22" s="79">
        <f t="shared" si="26"/>
        <v>14</v>
      </c>
      <c r="AP22" s="79">
        <f t="shared" si="27"/>
        <v>0</v>
      </c>
      <c r="AQ22" s="88" t="str">
        <f t="shared" si="28"/>
        <v>N</v>
      </c>
      <c r="AR22" s="208">
        <f t="shared" si="29"/>
        <v>10.08</v>
      </c>
      <c r="AS22" s="208">
        <f t="shared" si="30"/>
        <v>0</v>
      </c>
      <c r="AT22" s="209">
        <f t="shared" si="31"/>
        <v>22</v>
      </c>
      <c r="AU22" s="209">
        <f t="shared" si="32"/>
        <v>30</v>
      </c>
      <c r="AV22" s="210" t="str">
        <f t="shared" si="33"/>
        <v>N</v>
      </c>
      <c r="AW22" s="204" t="str">
        <f t="shared" si="34"/>
        <v>Semestre validé</v>
      </c>
      <c r="AX22" s="49"/>
      <c r="AY22" s="140">
        <v>3</v>
      </c>
      <c r="AZ22" s="197" t="s">
        <v>260</v>
      </c>
      <c r="BA22" s="197" t="s">
        <v>236</v>
      </c>
      <c r="BB22" s="197" t="s">
        <v>276</v>
      </c>
      <c r="BC22" s="146"/>
      <c r="BD22" s="147"/>
      <c r="BE22" s="143">
        <f t="shared" si="35"/>
        <v>0</v>
      </c>
      <c r="BF22" s="147">
        <f t="shared" si="36"/>
        <v>0</v>
      </c>
      <c r="BG22" s="142">
        <f t="shared" si="37"/>
        <v>0</v>
      </c>
      <c r="BH22" s="148" t="str">
        <f t="shared" si="38"/>
        <v>F</v>
      </c>
      <c r="BI22" s="142" t="str">
        <f t="shared" si="39"/>
        <v>N</v>
      </c>
      <c r="BJ22" s="149"/>
      <c r="BK22" s="147"/>
      <c r="BL22" s="143">
        <f t="shared" si="40"/>
        <v>0</v>
      </c>
      <c r="BM22" s="147">
        <f t="shared" si="41"/>
        <v>0</v>
      </c>
      <c r="BN22" s="142">
        <f t="shared" si="42"/>
        <v>0</v>
      </c>
      <c r="BO22" s="148" t="str">
        <f t="shared" si="43"/>
        <v>F</v>
      </c>
      <c r="BP22" s="142" t="str">
        <f t="shared" si="44"/>
        <v>N</v>
      </c>
      <c r="BQ22" s="146"/>
      <c r="BR22" s="147"/>
      <c r="BS22" s="143">
        <f t="shared" si="45"/>
        <v>0</v>
      </c>
      <c r="BT22" s="147">
        <f t="shared" si="46"/>
        <v>0</v>
      </c>
      <c r="BU22" s="142">
        <f t="shared" si="47"/>
        <v>0</v>
      </c>
      <c r="BV22" s="148" t="str">
        <f t="shared" si="48"/>
        <v>F</v>
      </c>
      <c r="BW22" s="142" t="str">
        <f t="shared" si="49"/>
        <v>N</v>
      </c>
      <c r="BX22" s="146"/>
      <c r="BY22" s="147"/>
      <c r="BZ22" s="143">
        <f t="shared" si="50"/>
        <v>0</v>
      </c>
      <c r="CA22" s="147">
        <f t="shared" si="51"/>
        <v>0</v>
      </c>
      <c r="CB22" s="142">
        <f t="shared" si="52"/>
        <v>0</v>
      </c>
      <c r="CC22" s="148" t="str">
        <f t="shared" si="53"/>
        <v>F</v>
      </c>
      <c r="CD22" s="142" t="str">
        <f t="shared" si="54"/>
        <v>N</v>
      </c>
      <c r="CE22" s="149">
        <f t="shared" si="55"/>
        <v>0</v>
      </c>
      <c r="CF22" s="147">
        <f t="shared" si="56"/>
        <v>0</v>
      </c>
      <c r="CG22" s="147">
        <f t="shared" si="57"/>
        <v>0</v>
      </c>
      <c r="CH22" s="147" t="str">
        <f t="shared" si="58"/>
        <v>N</v>
      </c>
      <c r="CI22" s="149">
        <f t="shared" si="59"/>
        <v>0</v>
      </c>
      <c r="CJ22" s="147">
        <f t="shared" si="60"/>
        <v>0</v>
      </c>
      <c r="CK22" s="147">
        <f t="shared" si="61"/>
        <v>0</v>
      </c>
      <c r="CL22" s="147" t="str">
        <f t="shared" si="62"/>
        <v>N</v>
      </c>
      <c r="CM22" s="149">
        <f t="shared" si="63"/>
        <v>0</v>
      </c>
      <c r="CN22" s="149">
        <f t="shared" si="64"/>
        <v>0</v>
      </c>
      <c r="CO22" s="147">
        <f t="shared" si="65"/>
        <v>0</v>
      </c>
      <c r="CP22" s="147">
        <f t="shared" si="66"/>
        <v>0</v>
      </c>
      <c r="CQ22" s="147" t="str">
        <f t="shared" si="67"/>
        <v>N</v>
      </c>
      <c r="CR22" s="150" t="str">
        <f t="shared" si="0"/>
        <v>Semestre non validé</v>
      </c>
      <c r="CS22" s="78"/>
      <c r="CT22" s="78"/>
      <c r="CU22" s="140">
        <v>3</v>
      </c>
      <c r="CV22" s="197" t="s">
        <v>260</v>
      </c>
      <c r="CW22" s="197" t="s">
        <v>236</v>
      </c>
      <c r="CX22" s="197" t="s">
        <v>276</v>
      </c>
      <c r="CY22" s="143">
        <f t="shared" si="68"/>
        <v>10.08</v>
      </c>
      <c r="CZ22" s="161">
        <f t="shared" si="69"/>
        <v>30</v>
      </c>
      <c r="DA22" s="143">
        <f t="shared" si="70"/>
        <v>0</v>
      </c>
      <c r="DB22" s="142">
        <f t="shared" si="71"/>
        <v>0</v>
      </c>
      <c r="DC22" s="162">
        <f t="shared" si="72"/>
        <v>30</v>
      </c>
      <c r="DD22" s="163" t="str">
        <f t="shared" si="73"/>
        <v>Rattrapage</v>
      </c>
      <c r="DE22" s="159" t="str">
        <f t="shared" si="74"/>
        <v>Ajourné(e)</v>
      </c>
      <c r="DF22" s="160" t="s">
        <v>244</v>
      </c>
    </row>
    <row r="23" spans="1:110" s="18" customFormat="1" ht="35.1" customHeight="1">
      <c r="A23" s="196">
        <v>4</v>
      </c>
      <c r="B23" s="197" t="s">
        <v>261</v>
      </c>
      <c r="C23" s="197" t="s">
        <v>238</v>
      </c>
      <c r="D23" s="197" t="s">
        <v>277</v>
      </c>
      <c r="E23" s="197" t="s">
        <v>289</v>
      </c>
      <c r="F23" s="197" t="s">
        <v>159</v>
      </c>
      <c r="G23" s="197" t="s">
        <v>137</v>
      </c>
      <c r="H23" s="205">
        <v>0</v>
      </c>
      <c r="I23" s="206"/>
      <c r="J23" s="200">
        <f t="shared" si="1"/>
        <v>0</v>
      </c>
      <c r="K23" s="79">
        <f t="shared" si="2"/>
        <v>0</v>
      </c>
      <c r="L23" s="94">
        <f t="shared" si="3"/>
        <v>0</v>
      </c>
      <c r="M23" s="207" t="str">
        <f t="shared" si="4"/>
        <v>F</v>
      </c>
      <c r="N23" s="94" t="str">
        <f t="shared" si="5"/>
        <v>N</v>
      </c>
      <c r="O23" s="208">
        <v>7.83</v>
      </c>
      <c r="P23" s="88"/>
      <c r="Q23" s="200">
        <f t="shared" si="6"/>
        <v>7.83</v>
      </c>
      <c r="R23" s="79">
        <f t="shared" si="7"/>
        <v>0</v>
      </c>
      <c r="S23" s="94">
        <f t="shared" si="8"/>
        <v>0</v>
      </c>
      <c r="T23" s="207" t="str">
        <f t="shared" si="9"/>
        <v>F</v>
      </c>
      <c r="U23" s="94" t="str">
        <f t="shared" si="10"/>
        <v>N</v>
      </c>
      <c r="V23" s="208">
        <v>11.16</v>
      </c>
      <c r="W23" s="88"/>
      <c r="X23" s="200">
        <f t="shared" si="11"/>
        <v>11.16</v>
      </c>
      <c r="Y23" s="79">
        <f t="shared" si="12"/>
        <v>7</v>
      </c>
      <c r="Z23" s="94">
        <f t="shared" si="13"/>
        <v>0</v>
      </c>
      <c r="AA23" s="207" t="str">
        <f t="shared" si="14"/>
        <v>E</v>
      </c>
      <c r="AB23" s="94" t="str">
        <f t="shared" si="15"/>
        <v>N</v>
      </c>
      <c r="AC23" s="208">
        <v>12</v>
      </c>
      <c r="AD23" s="88"/>
      <c r="AE23" s="200">
        <f t="shared" si="16"/>
        <v>12</v>
      </c>
      <c r="AF23" s="79">
        <f t="shared" si="17"/>
        <v>7</v>
      </c>
      <c r="AG23" s="94">
        <f t="shared" si="18"/>
        <v>0</v>
      </c>
      <c r="AH23" s="207" t="str">
        <f t="shared" si="19"/>
        <v>D</v>
      </c>
      <c r="AI23" s="94" t="str">
        <f t="shared" si="20"/>
        <v>N</v>
      </c>
      <c r="AJ23" s="208">
        <f t="shared" si="21"/>
        <v>3.915</v>
      </c>
      <c r="AK23" s="79">
        <f t="shared" si="22"/>
        <v>0</v>
      </c>
      <c r="AL23" s="79">
        <f t="shared" si="23"/>
        <v>0</v>
      </c>
      <c r="AM23" s="88" t="str">
        <f t="shared" si="24"/>
        <v>N</v>
      </c>
      <c r="AN23" s="208">
        <f t="shared" si="25"/>
        <v>11.58</v>
      </c>
      <c r="AO23" s="79">
        <f t="shared" si="26"/>
        <v>14</v>
      </c>
      <c r="AP23" s="79">
        <f t="shared" si="27"/>
        <v>0</v>
      </c>
      <c r="AQ23" s="88" t="str">
        <f t="shared" si="28"/>
        <v>N</v>
      </c>
      <c r="AR23" s="208">
        <f t="shared" si="29"/>
        <v>7.7475000000000005</v>
      </c>
      <c r="AS23" s="208">
        <f t="shared" si="30"/>
        <v>0</v>
      </c>
      <c r="AT23" s="209">
        <f t="shared" si="31"/>
        <v>14</v>
      </c>
      <c r="AU23" s="209">
        <f t="shared" si="32"/>
        <v>14</v>
      </c>
      <c r="AV23" s="210" t="str">
        <f t="shared" si="33"/>
        <v>N</v>
      </c>
      <c r="AW23" s="204" t="str">
        <f t="shared" si="34"/>
        <v>Semestre non validé</v>
      </c>
      <c r="AX23" s="49"/>
      <c r="AY23" s="140">
        <v>4</v>
      </c>
      <c r="AZ23" s="197" t="s">
        <v>261</v>
      </c>
      <c r="BA23" s="197" t="s">
        <v>238</v>
      </c>
      <c r="BB23" s="197" t="s">
        <v>277</v>
      </c>
      <c r="BC23" s="146"/>
      <c r="BD23" s="147"/>
      <c r="BE23" s="143">
        <f t="shared" si="35"/>
        <v>0</v>
      </c>
      <c r="BF23" s="147">
        <f t="shared" si="36"/>
        <v>0</v>
      </c>
      <c r="BG23" s="142">
        <f t="shared" si="37"/>
        <v>0</v>
      </c>
      <c r="BH23" s="148" t="str">
        <f t="shared" si="38"/>
        <v>F</v>
      </c>
      <c r="BI23" s="142" t="str">
        <f t="shared" si="39"/>
        <v>N</v>
      </c>
      <c r="BJ23" s="149"/>
      <c r="BK23" s="147"/>
      <c r="BL23" s="143">
        <f t="shared" si="40"/>
        <v>0</v>
      </c>
      <c r="BM23" s="147">
        <f t="shared" si="41"/>
        <v>0</v>
      </c>
      <c r="BN23" s="142">
        <f t="shared" si="42"/>
        <v>0</v>
      </c>
      <c r="BO23" s="148" t="str">
        <f t="shared" si="43"/>
        <v>F</v>
      </c>
      <c r="BP23" s="142" t="str">
        <f t="shared" si="44"/>
        <v>N</v>
      </c>
      <c r="BQ23" s="146"/>
      <c r="BR23" s="147"/>
      <c r="BS23" s="143">
        <f t="shared" si="45"/>
        <v>0</v>
      </c>
      <c r="BT23" s="147">
        <f t="shared" si="46"/>
        <v>0</v>
      </c>
      <c r="BU23" s="142">
        <f t="shared" si="47"/>
        <v>0</v>
      </c>
      <c r="BV23" s="148" t="str">
        <f t="shared" si="48"/>
        <v>F</v>
      </c>
      <c r="BW23" s="142" t="str">
        <f t="shared" si="49"/>
        <v>N</v>
      </c>
      <c r="BX23" s="146"/>
      <c r="BY23" s="147"/>
      <c r="BZ23" s="143">
        <f t="shared" si="50"/>
        <v>0</v>
      </c>
      <c r="CA23" s="147">
        <f t="shared" si="51"/>
        <v>0</v>
      </c>
      <c r="CB23" s="142">
        <f t="shared" si="52"/>
        <v>0</v>
      </c>
      <c r="CC23" s="148" t="str">
        <f t="shared" si="53"/>
        <v>F</v>
      </c>
      <c r="CD23" s="142" t="str">
        <f t="shared" si="54"/>
        <v>N</v>
      </c>
      <c r="CE23" s="149">
        <f t="shared" si="55"/>
        <v>0</v>
      </c>
      <c r="CF23" s="147">
        <f t="shared" si="56"/>
        <v>0</v>
      </c>
      <c r="CG23" s="147">
        <f t="shared" si="57"/>
        <v>0</v>
      </c>
      <c r="CH23" s="147" t="str">
        <f t="shared" si="58"/>
        <v>N</v>
      </c>
      <c r="CI23" s="149">
        <f t="shared" si="59"/>
        <v>0</v>
      </c>
      <c r="CJ23" s="147">
        <f t="shared" si="60"/>
        <v>0</v>
      </c>
      <c r="CK23" s="147">
        <f t="shared" si="61"/>
        <v>0</v>
      </c>
      <c r="CL23" s="147" t="str">
        <f t="shared" si="62"/>
        <v>N</v>
      </c>
      <c r="CM23" s="149">
        <f t="shared" si="63"/>
        <v>0</v>
      </c>
      <c r="CN23" s="149">
        <f t="shared" si="64"/>
        <v>0</v>
      </c>
      <c r="CO23" s="147">
        <f t="shared" si="65"/>
        <v>0</v>
      </c>
      <c r="CP23" s="147">
        <f t="shared" si="66"/>
        <v>0</v>
      </c>
      <c r="CQ23" s="147" t="str">
        <f t="shared" si="67"/>
        <v>N</v>
      </c>
      <c r="CR23" s="150" t="str">
        <f t="shared" si="0"/>
        <v>Semestre non validé</v>
      </c>
      <c r="CS23" s="78"/>
      <c r="CT23" s="78"/>
      <c r="CU23" s="140">
        <v>4</v>
      </c>
      <c r="CV23" s="197" t="s">
        <v>261</v>
      </c>
      <c r="CW23" s="197" t="s">
        <v>238</v>
      </c>
      <c r="CX23" s="197" t="s">
        <v>277</v>
      </c>
      <c r="CY23" s="143">
        <f t="shared" si="68"/>
        <v>7.7475000000000005</v>
      </c>
      <c r="CZ23" s="161">
        <f t="shared" si="69"/>
        <v>14</v>
      </c>
      <c r="DA23" s="143">
        <f t="shared" si="70"/>
        <v>0</v>
      </c>
      <c r="DB23" s="142">
        <f t="shared" si="71"/>
        <v>0</v>
      </c>
      <c r="DC23" s="162">
        <f t="shared" si="72"/>
        <v>14</v>
      </c>
      <c r="DD23" s="163" t="str">
        <f t="shared" si="73"/>
        <v>Rattrapage</v>
      </c>
      <c r="DE23" s="159" t="str">
        <f t="shared" si="74"/>
        <v>Ajourné(e)</v>
      </c>
      <c r="DF23" s="160" t="s">
        <v>244</v>
      </c>
    </row>
    <row r="24" spans="1:110" s="18" customFormat="1" ht="35.1" customHeight="1">
      <c r="A24" s="196">
        <v>5</v>
      </c>
      <c r="B24" s="197" t="s">
        <v>262</v>
      </c>
      <c r="C24" s="197" t="s">
        <v>263</v>
      </c>
      <c r="D24" s="197" t="s">
        <v>278</v>
      </c>
      <c r="E24" s="197" t="s">
        <v>290</v>
      </c>
      <c r="F24" s="197" t="s">
        <v>133</v>
      </c>
      <c r="G24" s="197" t="s">
        <v>137</v>
      </c>
      <c r="H24" s="205">
        <v>6.5</v>
      </c>
      <c r="I24" s="206"/>
      <c r="J24" s="200">
        <f t="shared" si="1"/>
        <v>6.5</v>
      </c>
      <c r="K24" s="79">
        <f t="shared" si="2"/>
        <v>0</v>
      </c>
      <c r="L24" s="94">
        <f t="shared" si="3"/>
        <v>0</v>
      </c>
      <c r="M24" s="207" t="str">
        <f t="shared" si="4"/>
        <v>F</v>
      </c>
      <c r="N24" s="94" t="str">
        <f t="shared" si="5"/>
        <v>N</v>
      </c>
      <c r="O24" s="208">
        <v>7.66</v>
      </c>
      <c r="P24" s="88"/>
      <c r="Q24" s="200">
        <f t="shared" si="6"/>
        <v>7.66</v>
      </c>
      <c r="R24" s="79">
        <f t="shared" si="7"/>
        <v>0</v>
      </c>
      <c r="S24" s="94">
        <f t="shared" si="8"/>
        <v>0</v>
      </c>
      <c r="T24" s="207" t="str">
        <f t="shared" si="9"/>
        <v>F</v>
      </c>
      <c r="U24" s="94" t="str">
        <f t="shared" si="10"/>
        <v>N</v>
      </c>
      <c r="V24" s="208">
        <v>10.16</v>
      </c>
      <c r="W24" s="88"/>
      <c r="X24" s="200">
        <f t="shared" si="11"/>
        <v>10.16</v>
      </c>
      <c r="Y24" s="79">
        <f t="shared" si="12"/>
        <v>7</v>
      </c>
      <c r="Z24" s="94">
        <f t="shared" si="13"/>
        <v>0</v>
      </c>
      <c r="AA24" s="207" t="str">
        <f t="shared" si="14"/>
        <v>E</v>
      </c>
      <c r="AB24" s="94" t="str">
        <f t="shared" si="15"/>
        <v>N</v>
      </c>
      <c r="AC24" s="208">
        <v>11</v>
      </c>
      <c r="AD24" s="88"/>
      <c r="AE24" s="200">
        <f t="shared" si="16"/>
        <v>11</v>
      </c>
      <c r="AF24" s="79">
        <f t="shared" si="17"/>
        <v>7</v>
      </c>
      <c r="AG24" s="94">
        <f t="shared" si="18"/>
        <v>0</v>
      </c>
      <c r="AH24" s="207" t="str">
        <f t="shared" si="19"/>
        <v>E</v>
      </c>
      <c r="AI24" s="94" t="str">
        <f t="shared" si="20"/>
        <v>N</v>
      </c>
      <c r="AJ24" s="208">
        <f t="shared" si="21"/>
        <v>7.08</v>
      </c>
      <c r="AK24" s="79">
        <f t="shared" si="22"/>
        <v>0</v>
      </c>
      <c r="AL24" s="79">
        <f t="shared" si="23"/>
        <v>0</v>
      </c>
      <c r="AM24" s="88" t="str">
        <f t="shared" si="24"/>
        <v>N</v>
      </c>
      <c r="AN24" s="208">
        <f t="shared" si="25"/>
        <v>10.58</v>
      </c>
      <c r="AO24" s="79">
        <f t="shared" si="26"/>
        <v>14</v>
      </c>
      <c r="AP24" s="79">
        <f t="shared" si="27"/>
        <v>0</v>
      </c>
      <c r="AQ24" s="88" t="str">
        <f t="shared" si="28"/>
        <v>N</v>
      </c>
      <c r="AR24" s="208">
        <f t="shared" si="29"/>
        <v>8.83</v>
      </c>
      <c r="AS24" s="208">
        <f t="shared" si="30"/>
        <v>0</v>
      </c>
      <c r="AT24" s="209">
        <f t="shared" si="31"/>
        <v>14</v>
      </c>
      <c r="AU24" s="209">
        <f t="shared" si="32"/>
        <v>14</v>
      </c>
      <c r="AV24" s="210" t="str">
        <f t="shared" si="33"/>
        <v>N</v>
      </c>
      <c r="AW24" s="204" t="str">
        <f t="shared" si="34"/>
        <v>Semestre non validé</v>
      </c>
      <c r="AX24" s="49"/>
      <c r="AY24" s="140">
        <v>5</v>
      </c>
      <c r="AZ24" s="197" t="s">
        <v>262</v>
      </c>
      <c r="BA24" s="197" t="s">
        <v>263</v>
      </c>
      <c r="BB24" s="197" t="s">
        <v>278</v>
      </c>
      <c r="BC24" s="146"/>
      <c r="BD24" s="147"/>
      <c r="BE24" s="143">
        <f t="shared" si="35"/>
        <v>0</v>
      </c>
      <c r="BF24" s="147">
        <f t="shared" si="36"/>
        <v>0</v>
      </c>
      <c r="BG24" s="142">
        <f t="shared" si="37"/>
        <v>0</v>
      </c>
      <c r="BH24" s="148" t="str">
        <f t="shared" si="38"/>
        <v>F</v>
      </c>
      <c r="BI24" s="142" t="str">
        <f t="shared" si="39"/>
        <v>N</v>
      </c>
      <c r="BJ24" s="149"/>
      <c r="BK24" s="147"/>
      <c r="BL24" s="143">
        <f t="shared" si="40"/>
        <v>0</v>
      </c>
      <c r="BM24" s="147">
        <f t="shared" si="41"/>
        <v>0</v>
      </c>
      <c r="BN24" s="142">
        <f t="shared" si="42"/>
        <v>0</v>
      </c>
      <c r="BO24" s="148" t="str">
        <f t="shared" si="43"/>
        <v>F</v>
      </c>
      <c r="BP24" s="142" t="str">
        <f t="shared" si="44"/>
        <v>N</v>
      </c>
      <c r="BQ24" s="146"/>
      <c r="BR24" s="147"/>
      <c r="BS24" s="143">
        <f t="shared" si="45"/>
        <v>0</v>
      </c>
      <c r="BT24" s="147">
        <f t="shared" si="46"/>
        <v>0</v>
      </c>
      <c r="BU24" s="142">
        <f t="shared" si="47"/>
        <v>0</v>
      </c>
      <c r="BV24" s="148" t="str">
        <f t="shared" si="48"/>
        <v>F</v>
      </c>
      <c r="BW24" s="142" t="str">
        <f t="shared" si="49"/>
        <v>N</v>
      </c>
      <c r="BX24" s="146"/>
      <c r="BY24" s="147"/>
      <c r="BZ24" s="143">
        <f t="shared" si="50"/>
        <v>0</v>
      </c>
      <c r="CA24" s="147">
        <f t="shared" si="51"/>
        <v>0</v>
      </c>
      <c r="CB24" s="142">
        <f t="shared" si="52"/>
        <v>0</v>
      </c>
      <c r="CC24" s="148" t="str">
        <f t="shared" si="53"/>
        <v>F</v>
      </c>
      <c r="CD24" s="142" t="str">
        <f t="shared" si="54"/>
        <v>N</v>
      </c>
      <c r="CE24" s="149">
        <f t="shared" si="55"/>
        <v>0</v>
      </c>
      <c r="CF24" s="147">
        <f t="shared" si="56"/>
        <v>0</v>
      </c>
      <c r="CG24" s="147">
        <f t="shared" si="57"/>
        <v>0</v>
      </c>
      <c r="CH24" s="147" t="str">
        <f t="shared" si="58"/>
        <v>N</v>
      </c>
      <c r="CI24" s="149">
        <f t="shared" si="59"/>
        <v>0</v>
      </c>
      <c r="CJ24" s="147">
        <f t="shared" si="60"/>
        <v>0</v>
      </c>
      <c r="CK24" s="147">
        <f t="shared" si="61"/>
        <v>0</v>
      </c>
      <c r="CL24" s="147" t="str">
        <f t="shared" si="62"/>
        <v>N</v>
      </c>
      <c r="CM24" s="149">
        <f t="shared" si="63"/>
        <v>0</v>
      </c>
      <c r="CN24" s="149">
        <f t="shared" si="64"/>
        <v>0</v>
      </c>
      <c r="CO24" s="147">
        <f t="shared" si="65"/>
        <v>0</v>
      </c>
      <c r="CP24" s="147">
        <f t="shared" si="66"/>
        <v>0</v>
      </c>
      <c r="CQ24" s="147" t="str">
        <f t="shared" si="67"/>
        <v>N</v>
      </c>
      <c r="CR24" s="150" t="str">
        <f t="shared" si="0"/>
        <v>Semestre non validé</v>
      </c>
      <c r="CS24" s="78"/>
      <c r="CT24" s="78"/>
      <c r="CU24" s="140">
        <v>5</v>
      </c>
      <c r="CV24" s="197" t="s">
        <v>262</v>
      </c>
      <c r="CW24" s="197" t="s">
        <v>263</v>
      </c>
      <c r="CX24" s="197" t="s">
        <v>278</v>
      </c>
      <c r="CY24" s="143">
        <f t="shared" si="68"/>
        <v>8.83</v>
      </c>
      <c r="CZ24" s="161">
        <f t="shared" si="69"/>
        <v>14</v>
      </c>
      <c r="DA24" s="143">
        <f t="shared" si="70"/>
        <v>0</v>
      </c>
      <c r="DB24" s="142">
        <f t="shared" si="71"/>
        <v>0</v>
      </c>
      <c r="DC24" s="162">
        <f t="shared" si="72"/>
        <v>14</v>
      </c>
      <c r="DD24" s="163" t="str">
        <f t="shared" si="73"/>
        <v>Rattrapage</v>
      </c>
      <c r="DE24" s="159" t="str">
        <f t="shared" si="74"/>
        <v>Ajourné(e)</v>
      </c>
      <c r="DF24" s="160" t="s">
        <v>244</v>
      </c>
    </row>
    <row r="25" spans="1:110" s="18" customFormat="1" ht="35.1" customHeight="1">
      <c r="A25" s="196">
        <v>6</v>
      </c>
      <c r="B25" s="197" t="s">
        <v>264</v>
      </c>
      <c r="C25" s="197" t="s">
        <v>237</v>
      </c>
      <c r="D25" s="197" t="s">
        <v>279</v>
      </c>
      <c r="E25" s="197" t="s">
        <v>291</v>
      </c>
      <c r="F25" s="197" t="s">
        <v>159</v>
      </c>
      <c r="G25" s="197" t="s">
        <v>137</v>
      </c>
      <c r="H25" s="205"/>
      <c r="I25" s="206"/>
      <c r="J25" s="200">
        <f t="shared" si="1"/>
        <v>0</v>
      </c>
      <c r="K25" s="79">
        <f t="shared" si="2"/>
        <v>0</v>
      </c>
      <c r="L25" s="94">
        <f t="shared" si="3"/>
        <v>0</v>
      </c>
      <c r="M25" s="207" t="str">
        <f t="shared" si="4"/>
        <v>F</v>
      </c>
      <c r="N25" s="94" t="str">
        <f t="shared" si="5"/>
        <v>N</v>
      </c>
      <c r="O25" s="208"/>
      <c r="P25" s="88"/>
      <c r="Q25" s="200">
        <f t="shared" si="6"/>
        <v>0</v>
      </c>
      <c r="R25" s="79">
        <f t="shared" si="7"/>
        <v>0</v>
      </c>
      <c r="S25" s="94">
        <f t="shared" si="8"/>
        <v>0</v>
      </c>
      <c r="T25" s="207" t="str">
        <f t="shared" si="9"/>
        <v>F</v>
      </c>
      <c r="U25" s="94" t="str">
        <f t="shared" si="10"/>
        <v>N</v>
      </c>
      <c r="V25" s="208">
        <v>0</v>
      </c>
      <c r="W25" s="88"/>
      <c r="X25" s="200">
        <f t="shared" si="11"/>
        <v>0</v>
      </c>
      <c r="Y25" s="79">
        <f t="shared" si="12"/>
        <v>0</v>
      </c>
      <c r="Z25" s="94">
        <f t="shared" si="13"/>
        <v>0</v>
      </c>
      <c r="AA25" s="207" t="str">
        <f t="shared" si="14"/>
        <v>F</v>
      </c>
      <c r="AB25" s="94" t="str">
        <f t="shared" si="15"/>
        <v>N</v>
      </c>
      <c r="AC25" s="208"/>
      <c r="AD25" s="88"/>
      <c r="AE25" s="200">
        <f t="shared" si="16"/>
        <v>0</v>
      </c>
      <c r="AF25" s="79">
        <f t="shared" si="17"/>
        <v>0</v>
      </c>
      <c r="AG25" s="94">
        <f t="shared" si="18"/>
        <v>0</v>
      </c>
      <c r="AH25" s="207" t="str">
        <f t="shared" si="19"/>
        <v>F</v>
      </c>
      <c r="AI25" s="94" t="str">
        <f t="shared" si="20"/>
        <v>N</v>
      </c>
      <c r="AJ25" s="208">
        <f t="shared" si="21"/>
        <v>0</v>
      </c>
      <c r="AK25" s="79">
        <f t="shared" si="22"/>
        <v>0</v>
      </c>
      <c r="AL25" s="79">
        <f t="shared" si="23"/>
        <v>0</v>
      </c>
      <c r="AM25" s="88" t="str">
        <f t="shared" si="24"/>
        <v>N</v>
      </c>
      <c r="AN25" s="208">
        <f t="shared" si="25"/>
        <v>0</v>
      </c>
      <c r="AO25" s="79">
        <f t="shared" si="26"/>
        <v>0</v>
      </c>
      <c r="AP25" s="79">
        <f t="shared" si="27"/>
        <v>0</v>
      </c>
      <c r="AQ25" s="88" t="str">
        <f t="shared" si="28"/>
        <v>N</v>
      </c>
      <c r="AR25" s="208">
        <f t="shared" si="29"/>
        <v>0</v>
      </c>
      <c r="AS25" s="208">
        <f t="shared" si="30"/>
        <v>0</v>
      </c>
      <c r="AT25" s="209">
        <f t="shared" si="31"/>
        <v>0</v>
      </c>
      <c r="AU25" s="209">
        <f t="shared" si="32"/>
        <v>0</v>
      </c>
      <c r="AV25" s="210" t="str">
        <f t="shared" si="33"/>
        <v>N</v>
      </c>
      <c r="AW25" s="204" t="str">
        <f t="shared" si="34"/>
        <v>Semestre non validé</v>
      </c>
      <c r="AX25" s="49"/>
      <c r="AY25" s="140">
        <v>6</v>
      </c>
      <c r="AZ25" s="197" t="s">
        <v>264</v>
      </c>
      <c r="BA25" s="197" t="s">
        <v>237</v>
      </c>
      <c r="BB25" s="197" t="s">
        <v>279</v>
      </c>
      <c r="BC25" s="146"/>
      <c r="BD25" s="147"/>
      <c r="BE25" s="143">
        <f t="shared" si="35"/>
        <v>0</v>
      </c>
      <c r="BF25" s="147">
        <f t="shared" si="36"/>
        <v>0</v>
      </c>
      <c r="BG25" s="142">
        <f t="shared" si="37"/>
        <v>0</v>
      </c>
      <c r="BH25" s="148" t="str">
        <f t="shared" si="38"/>
        <v>F</v>
      </c>
      <c r="BI25" s="142" t="str">
        <f t="shared" si="39"/>
        <v>N</v>
      </c>
      <c r="BJ25" s="149"/>
      <c r="BK25" s="147"/>
      <c r="BL25" s="143">
        <f t="shared" si="40"/>
        <v>0</v>
      </c>
      <c r="BM25" s="147">
        <f t="shared" si="41"/>
        <v>0</v>
      </c>
      <c r="BN25" s="142">
        <f t="shared" si="42"/>
        <v>0</v>
      </c>
      <c r="BO25" s="148" t="str">
        <f t="shared" si="43"/>
        <v>F</v>
      </c>
      <c r="BP25" s="142" t="str">
        <f t="shared" si="44"/>
        <v>N</v>
      </c>
      <c r="BQ25" s="146"/>
      <c r="BR25" s="147"/>
      <c r="BS25" s="143">
        <f t="shared" si="45"/>
        <v>0</v>
      </c>
      <c r="BT25" s="147">
        <f t="shared" si="46"/>
        <v>0</v>
      </c>
      <c r="BU25" s="142">
        <f t="shared" si="47"/>
        <v>0</v>
      </c>
      <c r="BV25" s="148" t="str">
        <f t="shared" si="48"/>
        <v>F</v>
      </c>
      <c r="BW25" s="142" t="str">
        <f t="shared" si="49"/>
        <v>N</v>
      </c>
      <c r="BX25" s="146"/>
      <c r="BY25" s="147"/>
      <c r="BZ25" s="143">
        <f t="shared" si="50"/>
        <v>0</v>
      </c>
      <c r="CA25" s="147">
        <f t="shared" si="51"/>
        <v>0</v>
      </c>
      <c r="CB25" s="142">
        <f t="shared" si="52"/>
        <v>0</v>
      </c>
      <c r="CC25" s="148" t="str">
        <f t="shared" si="53"/>
        <v>F</v>
      </c>
      <c r="CD25" s="142" t="str">
        <f t="shared" si="54"/>
        <v>N</v>
      </c>
      <c r="CE25" s="149">
        <f t="shared" si="55"/>
        <v>0</v>
      </c>
      <c r="CF25" s="147">
        <f t="shared" si="56"/>
        <v>0</v>
      </c>
      <c r="CG25" s="147">
        <f t="shared" si="57"/>
        <v>0</v>
      </c>
      <c r="CH25" s="147" t="str">
        <f t="shared" si="58"/>
        <v>N</v>
      </c>
      <c r="CI25" s="149">
        <f t="shared" si="59"/>
        <v>0</v>
      </c>
      <c r="CJ25" s="147">
        <f t="shared" si="60"/>
        <v>0</v>
      </c>
      <c r="CK25" s="147">
        <f t="shared" si="61"/>
        <v>0</v>
      </c>
      <c r="CL25" s="147" t="str">
        <f t="shared" si="62"/>
        <v>N</v>
      </c>
      <c r="CM25" s="149">
        <f t="shared" si="63"/>
        <v>0</v>
      </c>
      <c r="CN25" s="149">
        <f t="shared" si="64"/>
        <v>0</v>
      </c>
      <c r="CO25" s="147">
        <f t="shared" si="65"/>
        <v>0</v>
      </c>
      <c r="CP25" s="147">
        <f t="shared" si="66"/>
        <v>0</v>
      </c>
      <c r="CQ25" s="147" t="str">
        <f t="shared" si="67"/>
        <v>N</v>
      </c>
      <c r="CR25" s="150" t="str">
        <f t="shared" si="0"/>
        <v>Semestre non validé</v>
      </c>
      <c r="CS25" s="78"/>
      <c r="CT25" s="78"/>
      <c r="CU25" s="140">
        <v>6</v>
      </c>
      <c r="CV25" s="197" t="s">
        <v>264</v>
      </c>
      <c r="CW25" s="197" t="s">
        <v>237</v>
      </c>
      <c r="CX25" s="197" t="s">
        <v>279</v>
      </c>
      <c r="CY25" s="143">
        <f t="shared" si="68"/>
        <v>0</v>
      </c>
      <c r="CZ25" s="161">
        <f t="shared" si="69"/>
        <v>0</v>
      </c>
      <c r="DA25" s="143">
        <f t="shared" si="70"/>
        <v>0</v>
      </c>
      <c r="DB25" s="142">
        <f t="shared" si="71"/>
        <v>0</v>
      </c>
      <c r="DC25" s="162">
        <f t="shared" si="72"/>
        <v>0</v>
      </c>
      <c r="DD25" s="163" t="str">
        <f t="shared" si="73"/>
        <v>Rattrapage</v>
      </c>
      <c r="DE25" s="159" t="str">
        <f t="shared" si="74"/>
        <v>Ajourné(e)</v>
      </c>
      <c r="DF25" s="160" t="s">
        <v>244</v>
      </c>
    </row>
    <row r="26" spans="1:110" s="18" customFormat="1" ht="35.1" customHeight="1">
      <c r="A26" s="196">
        <v>7</v>
      </c>
      <c r="B26" s="197" t="s">
        <v>265</v>
      </c>
      <c r="C26" s="197" t="s">
        <v>266</v>
      </c>
      <c r="D26" s="197" t="s">
        <v>280</v>
      </c>
      <c r="E26" s="197" t="s">
        <v>292</v>
      </c>
      <c r="F26" s="197" t="s">
        <v>119</v>
      </c>
      <c r="G26" s="197" t="s">
        <v>137</v>
      </c>
      <c r="H26" s="205">
        <v>2.5</v>
      </c>
      <c r="I26" s="206"/>
      <c r="J26" s="200">
        <f t="shared" si="1"/>
        <v>2.5</v>
      </c>
      <c r="K26" s="79">
        <f t="shared" si="2"/>
        <v>0</v>
      </c>
      <c r="L26" s="94">
        <f t="shared" si="3"/>
        <v>0</v>
      </c>
      <c r="M26" s="207" t="str">
        <f t="shared" si="4"/>
        <v>F</v>
      </c>
      <c r="N26" s="94" t="str">
        <f t="shared" si="5"/>
        <v>N</v>
      </c>
      <c r="O26" s="208">
        <v>14.92</v>
      </c>
      <c r="P26" s="88"/>
      <c r="Q26" s="200">
        <f t="shared" si="6"/>
        <v>14.92</v>
      </c>
      <c r="R26" s="79">
        <f t="shared" si="7"/>
        <v>8</v>
      </c>
      <c r="S26" s="94">
        <f t="shared" si="8"/>
        <v>0</v>
      </c>
      <c r="T26" s="207" t="str">
        <f t="shared" si="9"/>
        <v>C</v>
      </c>
      <c r="U26" s="94" t="str">
        <f t="shared" si="10"/>
        <v>N</v>
      </c>
      <c r="V26" s="208">
        <v>10.33</v>
      </c>
      <c r="W26" s="88"/>
      <c r="X26" s="200">
        <f t="shared" si="11"/>
        <v>10.33</v>
      </c>
      <c r="Y26" s="79">
        <f t="shared" si="12"/>
        <v>7</v>
      </c>
      <c r="Z26" s="94">
        <f t="shared" si="13"/>
        <v>0</v>
      </c>
      <c r="AA26" s="207" t="str">
        <f t="shared" si="14"/>
        <v>E</v>
      </c>
      <c r="AB26" s="94" t="str">
        <f t="shared" si="15"/>
        <v>N</v>
      </c>
      <c r="AC26" s="208">
        <v>13</v>
      </c>
      <c r="AD26" s="88"/>
      <c r="AE26" s="200">
        <f t="shared" si="16"/>
        <v>13</v>
      </c>
      <c r="AF26" s="79">
        <f t="shared" si="17"/>
        <v>7</v>
      </c>
      <c r="AG26" s="94">
        <f t="shared" si="18"/>
        <v>0</v>
      </c>
      <c r="AH26" s="207" t="str">
        <f t="shared" si="19"/>
        <v>D</v>
      </c>
      <c r="AI26" s="94" t="str">
        <f t="shared" si="20"/>
        <v>N</v>
      </c>
      <c r="AJ26" s="208">
        <f t="shared" si="21"/>
        <v>8.7100000000000009</v>
      </c>
      <c r="AK26" s="79">
        <f t="shared" si="22"/>
        <v>8</v>
      </c>
      <c r="AL26" s="79">
        <f t="shared" si="23"/>
        <v>0</v>
      </c>
      <c r="AM26" s="88" t="str">
        <f t="shared" si="24"/>
        <v>N</v>
      </c>
      <c r="AN26" s="208">
        <f t="shared" si="25"/>
        <v>11.664999999999999</v>
      </c>
      <c r="AO26" s="79">
        <f t="shared" si="26"/>
        <v>14</v>
      </c>
      <c r="AP26" s="79">
        <f t="shared" si="27"/>
        <v>0</v>
      </c>
      <c r="AQ26" s="88" t="str">
        <f t="shared" si="28"/>
        <v>N</v>
      </c>
      <c r="AR26" s="208">
        <f t="shared" si="29"/>
        <v>10.1875</v>
      </c>
      <c r="AS26" s="208">
        <f t="shared" si="30"/>
        <v>0</v>
      </c>
      <c r="AT26" s="209">
        <f t="shared" si="31"/>
        <v>22</v>
      </c>
      <c r="AU26" s="209">
        <f t="shared" si="32"/>
        <v>30</v>
      </c>
      <c r="AV26" s="210" t="str">
        <f t="shared" si="33"/>
        <v>N</v>
      </c>
      <c r="AW26" s="204" t="str">
        <f t="shared" si="34"/>
        <v>Semestre validé</v>
      </c>
      <c r="AX26" s="49"/>
      <c r="AY26" s="140">
        <v>7</v>
      </c>
      <c r="AZ26" s="197" t="s">
        <v>265</v>
      </c>
      <c r="BA26" s="197" t="s">
        <v>266</v>
      </c>
      <c r="BB26" s="197" t="s">
        <v>280</v>
      </c>
      <c r="BC26" s="146"/>
      <c r="BD26" s="147"/>
      <c r="BE26" s="143">
        <f t="shared" si="35"/>
        <v>0</v>
      </c>
      <c r="BF26" s="147">
        <f t="shared" si="36"/>
        <v>0</v>
      </c>
      <c r="BG26" s="142">
        <f t="shared" si="37"/>
        <v>0</v>
      </c>
      <c r="BH26" s="148" t="str">
        <f t="shared" si="38"/>
        <v>F</v>
      </c>
      <c r="BI26" s="142" t="str">
        <f t="shared" si="39"/>
        <v>N</v>
      </c>
      <c r="BJ26" s="149"/>
      <c r="BK26" s="147"/>
      <c r="BL26" s="143">
        <f t="shared" si="40"/>
        <v>0</v>
      </c>
      <c r="BM26" s="147">
        <f t="shared" si="41"/>
        <v>0</v>
      </c>
      <c r="BN26" s="142">
        <f t="shared" si="42"/>
        <v>0</v>
      </c>
      <c r="BO26" s="148" t="str">
        <f t="shared" si="43"/>
        <v>F</v>
      </c>
      <c r="BP26" s="142" t="str">
        <f t="shared" si="44"/>
        <v>N</v>
      </c>
      <c r="BQ26" s="146"/>
      <c r="BR26" s="147"/>
      <c r="BS26" s="143">
        <f t="shared" si="45"/>
        <v>0</v>
      </c>
      <c r="BT26" s="147">
        <f t="shared" si="46"/>
        <v>0</v>
      </c>
      <c r="BU26" s="142">
        <f t="shared" si="47"/>
        <v>0</v>
      </c>
      <c r="BV26" s="148" t="str">
        <f t="shared" si="48"/>
        <v>F</v>
      </c>
      <c r="BW26" s="142" t="str">
        <f t="shared" si="49"/>
        <v>N</v>
      </c>
      <c r="BX26" s="146"/>
      <c r="BY26" s="147"/>
      <c r="BZ26" s="143">
        <f t="shared" si="50"/>
        <v>0</v>
      </c>
      <c r="CA26" s="147">
        <f t="shared" si="51"/>
        <v>0</v>
      </c>
      <c r="CB26" s="142">
        <f t="shared" si="52"/>
        <v>0</v>
      </c>
      <c r="CC26" s="148" t="str">
        <f t="shared" si="53"/>
        <v>F</v>
      </c>
      <c r="CD26" s="142" t="str">
        <f t="shared" si="54"/>
        <v>N</v>
      </c>
      <c r="CE26" s="149">
        <f t="shared" si="55"/>
        <v>0</v>
      </c>
      <c r="CF26" s="147">
        <f t="shared" si="56"/>
        <v>0</v>
      </c>
      <c r="CG26" s="147">
        <f t="shared" si="57"/>
        <v>0</v>
      </c>
      <c r="CH26" s="147" t="str">
        <f t="shared" si="58"/>
        <v>N</v>
      </c>
      <c r="CI26" s="149">
        <f t="shared" si="59"/>
        <v>0</v>
      </c>
      <c r="CJ26" s="147">
        <f t="shared" si="60"/>
        <v>0</v>
      </c>
      <c r="CK26" s="147">
        <f t="shared" si="61"/>
        <v>0</v>
      </c>
      <c r="CL26" s="147" t="str">
        <f t="shared" si="62"/>
        <v>N</v>
      </c>
      <c r="CM26" s="149">
        <f t="shared" si="63"/>
        <v>0</v>
      </c>
      <c r="CN26" s="149">
        <f t="shared" si="64"/>
        <v>0</v>
      </c>
      <c r="CO26" s="147">
        <f t="shared" si="65"/>
        <v>0</v>
      </c>
      <c r="CP26" s="147">
        <f t="shared" si="66"/>
        <v>0</v>
      </c>
      <c r="CQ26" s="147" t="str">
        <f t="shared" si="67"/>
        <v>N</v>
      </c>
      <c r="CR26" s="150" t="s">
        <v>226</v>
      </c>
      <c r="CS26" s="78"/>
      <c r="CT26" s="78"/>
      <c r="CU26" s="140">
        <v>7</v>
      </c>
      <c r="CV26" s="197" t="s">
        <v>265</v>
      </c>
      <c r="CW26" s="197" t="s">
        <v>266</v>
      </c>
      <c r="CX26" s="197" t="s">
        <v>280</v>
      </c>
      <c r="CY26" s="143">
        <f t="shared" si="68"/>
        <v>10.1875</v>
      </c>
      <c r="CZ26" s="161">
        <f t="shared" si="69"/>
        <v>30</v>
      </c>
      <c r="DA26" s="143">
        <f t="shared" si="70"/>
        <v>0</v>
      </c>
      <c r="DB26" s="142">
        <f t="shared" si="71"/>
        <v>0</v>
      </c>
      <c r="DC26" s="162">
        <f t="shared" si="72"/>
        <v>30</v>
      </c>
      <c r="DD26" s="163" t="s">
        <v>226</v>
      </c>
      <c r="DE26" s="159" t="str">
        <f t="shared" si="74"/>
        <v>Ajourné(e)</v>
      </c>
      <c r="DF26" s="160" t="s">
        <v>244</v>
      </c>
    </row>
    <row r="27" spans="1:110" s="18" customFormat="1" ht="35.1" customHeight="1">
      <c r="A27" s="196">
        <v>8</v>
      </c>
      <c r="B27" s="197" t="s">
        <v>267</v>
      </c>
      <c r="C27" s="197" t="s">
        <v>268</v>
      </c>
      <c r="D27" s="197" t="s">
        <v>281</v>
      </c>
      <c r="E27" s="197" t="s">
        <v>293</v>
      </c>
      <c r="F27" s="197" t="s">
        <v>294</v>
      </c>
      <c r="G27" s="197" t="s">
        <v>137</v>
      </c>
      <c r="H27" s="205">
        <v>0</v>
      </c>
      <c r="I27" s="206"/>
      <c r="J27" s="200">
        <f t="shared" si="1"/>
        <v>0</v>
      </c>
      <c r="K27" s="79">
        <f t="shared" si="2"/>
        <v>0</v>
      </c>
      <c r="L27" s="94">
        <f t="shared" si="3"/>
        <v>0</v>
      </c>
      <c r="M27" s="207" t="str">
        <f t="shared" si="4"/>
        <v>F</v>
      </c>
      <c r="N27" s="94" t="str">
        <f t="shared" si="5"/>
        <v>N</v>
      </c>
      <c r="O27" s="208">
        <v>13.92</v>
      </c>
      <c r="P27" s="88"/>
      <c r="Q27" s="200">
        <f t="shared" si="6"/>
        <v>13.92</v>
      </c>
      <c r="R27" s="79">
        <f t="shared" si="7"/>
        <v>8</v>
      </c>
      <c r="S27" s="94">
        <f t="shared" si="8"/>
        <v>0</v>
      </c>
      <c r="T27" s="207" t="str">
        <f t="shared" si="9"/>
        <v>D</v>
      </c>
      <c r="U27" s="94" t="str">
        <f t="shared" si="10"/>
        <v>N</v>
      </c>
      <c r="V27" s="208">
        <v>12.5</v>
      </c>
      <c r="W27" s="88"/>
      <c r="X27" s="200">
        <f t="shared" si="11"/>
        <v>12.5</v>
      </c>
      <c r="Y27" s="79">
        <f t="shared" si="12"/>
        <v>7</v>
      </c>
      <c r="Z27" s="94">
        <f t="shared" si="13"/>
        <v>0</v>
      </c>
      <c r="AA27" s="207" t="str">
        <f t="shared" si="14"/>
        <v>D</v>
      </c>
      <c r="AB27" s="94" t="str">
        <f t="shared" si="15"/>
        <v>N</v>
      </c>
      <c r="AC27" s="208">
        <v>6</v>
      </c>
      <c r="AD27" s="88"/>
      <c r="AE27" s="200">
        <f t="shared" si="16"/>
        <v>6</v>
      </c>
      <c r="AF27" s="79">
        <f t="shared" si="17"/>
        <v>0</v>
      </c>
      <c r="AG27" s="94">
        <f t="shared" si="18"/>
        <v>0</v>
      </c>
      <c r="AH27" s="207" t="str">
        <f t="shared" si="19"/>
        <v>F</v>
      </c>
      <c r="AI27" s="94" t="str">
        <f t="shared" si="20"/>
        <v>N</v>
      </c>
      <c r="AJ27" s="208">
        <f t="shared" si="21"/>
        <v>6.96</v>
      </c>
      <c r="AK27" s="79">
        <f t="shared" si="22"/>
        <v>8</v>
      </c>
      <c r="AL27" s="79">
        <f t="shared" si="23"/>
        <v>0</v>
      </c>
      <c r="AM27" s="88" t="str">
        <f t="shared" si="24"/>
        <v>N</v>
      </c>
      <c r="AN27" s="208">
        <f t="shared" si="25"/>
        <v>9.25</v>
      </c>
      <c r="AO27" s="79">
        <f t="shared" si="26"/>
        <v>7</v>
      </c>
      <c r="AP27" s="79">
        <f t="shared" si="27"/>
        <v>0</v>
      </c>
      <c r="AQ27" s="88" t="str">
        <f t="shared" si="28"/>
        <v>N</v>
      </c>
      <c r="AR27" s="208">
        <f t="shared" si="29"/>
        <v>8.1050000000000004</v>
      </c>
      <c r="AS27" s="208">
        <f t="shared" si="30"/>
        <v>0</v>
      </c>
      <c r="AT27" s="209">
        <f t="shared" si="31"/>
        <v>15</v>
      </c>
      <c r="AU27" s="209">
        <f t="shared" si="32"/>
        <v>15</v>
      </c>
      <c r="AV27" s="210" t="str">
        <f t="shared" si="33"/>
        <v>N</v>
      </c>
      <c r="AW27" s="204" t="str">
        <f t="shared" si="34"/>
        <v>Semestre non validé</v>
      </c>
      <c r="AX27" s="49"/>
      <c r="AY27" s="140">
        <v>8</v>
      </c>
      <c r="AZ27" s="197" t="s">
        <v>267</v>
      </c>
      <c r="BA27" s="197" t="s">
        <v>268</v>
      </c>
      <c r="BB27" s="197" t="s">
        <v>281</v>
      </c>
      <c r="BC27" s="146"/>
      <c r="BD27" s="147"/>
      <c r="BE27" s="143">
        <f t="shared" si="35"/>
        <v>0</v>
      </c>
      <c r="BF27" s="147">
        <f t="shared" si="36"/>
        <v>0</v>
      </c>
      <c r="BG27" s="142">
        <f t="shared" si="37"/>
        <v>0</v>
      </c>
      <c r="BH27" s="148" t="str">
        <f t="shared" si="38"/>
        <v>F</v>
      </c>
      <c r="BI27" s="142" t="str">
        <f t="shared" si="39"/>
        <v>N</v>
      </c>
      <c r="BJ27" s="149"/>
      <c r="BK27" s="147"/>
      <c r="BL27" s="143">
        <f t="shared" si="40"/>
        <v>0</v>
      </c>
      <c r="BM27" s="147">
        <f t="shared" si="41"/>
        <v>0</v>
      </c>
      <c r="BN27" s="142">
        <f t="shared" si="42"/>
        <v>0</v>
      </c>
      <c r="BO27" s="148" t="str">
        <f t="shared" si="43"/>
        <v>F</v>
      </c>
      <c r="BP27" s="142" t="str">
        <f t="shared" si="44"/>
        <v>N</v>
      </c>
      <c r="BQ27" s="146"/>
      <c r="BR27" s="147"/>
      <c r="BS27" s="143">
        <f t="shared" si="45"/>
        <v>0</v>
      </c>
      <c r="BT27" s="147">
        <f t="shared" si="46"/>
        <v>0</v>
      </c>
      <c r="BU27" s="142">
        <f t="shared" si="47"/>
        <v>0</v>
      </c>
      <c r="BV27" s="148" t="str">
        <f t="shared" si="48"/>
        <v>F</v>
      </c>
      <c r="BW27" s="142" t="str">
        <f t="shared" si="49"/>
        <v>N</v>
      </c>
      <c r="BX27" s="146"/>
      <c r="BY27" s="147"/>
      <c r="BZ27" s="143">
        <f t="shared" si="50"/>
        <v>0</v>
      </c>
      <c r="CA27" s="147">
        <f t="shared" si="51"/>
        <v>0</v>
      </c>
      <c r="CB27" s="142">
        <f t="shared" si="52"/>
        <v>0</v>
      </c>
      <c r="CC27" s="148" t="str">
        <f t="shared" si="53"/>
        <v>F</v>
      </c>
      <c r="CD27" s="142" t="str">
        <f t="shared" si="54"/>
        <v>N</v>
      </c>
      <c r="CE27" s="149">
        <f t="shared" si="55"/>
        <v>0</v>
      </c>
      <c r="CF27" s="147">
        <f t="shared" si="56"/>
        <v>0</v>
      </c>
      <c r="CG27" s="147">
        <f t="shared" si="57"/>
        <v>0</v>
      </c>
      <c r="CH27" s="147" t="str">
        <f t="shared" si="58"/>
        <v>N</v>
      </c>
      <c r="CI27" s="149">
        <f t="shared" si="59"/>
        <v>0</v>
      </c>
      <c r="CJ27" s="147">
        <f t="shared" si="60"/>
        <v>0</v>
      </c>
      <c r="CK27" s="147">
        <f t="shared" si="61"/>
        <v>0</v>
      </c>
      <c r="CL27" s="147" t="str">
        <f t="shared" si="62"/>
        <v>N</v>
      </c>
      <c r="CM27" s="149">
        <f t="shared" si="63"/>
        <v>0</v>
      </c>
      <c r="CN27" s="149">
        <f t="shared" si="64"/>
        <v>0</v>
      </c>
      <c r="CO27" s="147">
        <f t="shared" si="65"/>
        <v>0</v>
      </c>
      <c r="CP27" s="147">
        <f t="shared" si="66"/>
        <v>0</v>
      </c>
      <c r="CQ27" s="147" t="str">
        <f t="shared" si="67"/>
        <v>N</v>
      </c>
      <c r="CR27" s="150" t="str">
        <f t="shared" ref="CR27:CR30" si="75">IF(CM27&gt;=10,"Semestre validé","Semestre non validé")</f>
        <v>Semestre non validé</v>
      </c>
      <c r="CS27" s="78"/>
      <c r="CT27" s="78"/>
      <c r="CU27" s="140">
        <v>8</v>
      </c>
      <c r="CV27" s="197" t="s">
        <v>267</v>
      </c>
      <c r="CW27" s="197" t="s">
        <v>268</v>
      </c>
      <c r="CX27" s="197" t="s">
        <v>281</v>
      </c>
      <c r="CY27" s="143">
        <f t="shared" si="68"/>
        <v>8.1050000000000004</v>
      </c>
      <c r="CZ27" s="161">
        <f t="shared" si="69"/>
        <v>15</v>
      </c>
      <c r="DA27" s="143">
        <f t="shared" si="70"/>
        <v>0</v>
      </c>
      <c r="DB27" s="142">
        <f t="shared" si="71"/>
        <v>0</v>
      </c>
      <c r="DC27" s="162">
        <f t="shared" si="72"/>
        <v>15</v>
      </c>
      <c r="DD27" s="163" t="str">
        <f t="shared" si="73"/>
        <v>Rattrapage</v>
      </c>
      <c r="DE27" s="159" t="str">
        <f t="shared" si="74"/>
        <v>Ajourné(e)</v>
      </c>
      <c r="DF27" s="160" t="s">
        <v>244</v>
      </c>
    </row>
    <row r="28" spans="1:110" s="18" customFormat="1" ht="35.1" customHeight="1">
      <c r="A28" s="196">
        <v>9</v>
      </c>
      <c r="B28" s="197" t="s">
        <v>269</v>
      </c>
      <c r="C28" s="197" t="s">
        <v>56</v>
      </c>
      <c r="D28" s="197" t="s">
        <v>282</v>
      </c>
      <c r="E28" s="197" t="s">
        <v>295</v>
      </c>
      <c r="F28" s="197" t="s">
        <v>119</v>
      </c>
      <c r="G28" s="197" t="s">
        <v>137</v>
      </c>
      <c r="H28" s="205">
        <v>5</v>
      </c>
      <c r="I28" s="206"/>
      <c r="J28" s="200">
        <f t="shared" si="1"/>
        <v>5</v>
      </c>
      <c r="K28" s="79">
        <f t="shared" si="2"/>
        <v>0</v>
      </c>
      <c r="L28" s="94">
        <f t="shared" si="3"/>
        <v>0</v>
      </c>
      <c r="M28" s="207" t="str">
        <f t="shared" si="4"/>
        <v>F</v>
      </c>
      <c r="N28" s="94" t="str">
        <f t="shared" si="5"/>
        <v>N</v>
      </c>
      <c r="O28" s="208">
        <v>8</v>
      </c>
      <c r="P28" s="88"/>
      <c r="Q28" s="200">
        <f t="shared" si="6"/>
        <v>8</v>
      </c>
      <c r="R28" s="79">
        <f t="shared" si="7"/>
        <v>0</v>
      </c>
      <c r="S28" s="94">
        <f t="shared" si="8"/>
        <v>0</v>
      </c>
      <c r="T28" s="207" t="str">
        <f t="shared" si="9"/>
        <v>F</v>
      </c>
      <c r="U28" s="94" t="str">
        <f t="shared" si="10"/>
        <v>N</v>
      </c>
      <c r="V28" s="208">
        <v>11.33</v>
      </c>
      <c r="W28" s="88"/>
      <c r="X28" s="200">
        <f t="shared" si="11"/>
        <v>11.33</v>
      </c>
      <c r="Y28" s="79">
        <f t="shared" si="12"/>
        <v>7</v>
      </c>
      <c r="Z28" s="94">
        <f t="shared" si="13"/>
        <v>0</v>
      </c>
      <c r="AA28" s="207" t="str">
        <f t="shared" si="14"/>
        <v>E</v>
      </c>
      <c r="AB28" s="94" t="str">
        <f t="shared" si="15"/>
        <v>N</v>
      </c>
      <c r="AC28" s="208">
        <v>15</v>
      </c>
      <c r="AD28" s="88"/>
      <c r="AE28" s="200">
        <f t="shared" si="16"/>
        <v>15</v>
      </c>
      <c r="AF28" s="79">
        <f t="shared" si="17"/>
        <v>7</v>
      </c>
      <c r="AG28" s="94">
        <f t="shared" si="18"/>
        <v>0</v>
      </c>
      <c r="AH28" s="207" t="str">
        <f t="shared" si="19"/>
        <v>C</v>
      </c>
      <c r="AI28" s="94" t="str">
        <f t="shared" si="20"/>
        <v>N</v>
      </c>
      <c r="AJ28" s="208">
        <f t="shared" si="21"/>
        <v>6.5</v>
      </c>
      <c r="AK28" s="79">
        <f t="shared" si="22"/>
        <v>0</v>
      </c>
      <c r="AL28" s="79">
        <f t="shared" si="23"/>
        <v>0</v>
      </c>
      <c r="AM28" s="88" t="str">
        <f t="shared" si="24"/>
        <v>N</v>
      </c>
      <c r="AN28" s="208">
        <f t="shared" si="25"/>
        <v>13.164999999999999</v>
      </c>
      <c r="AO28" s="79">
        <f t="shared" si="26"/>
        <v>14</v>
      </c>
      <c r="AP28" s="79">
        <f t="shared" si="27"/>
        <v>0</v>
      </c>
      <c r="AQ28" s="88" t="str">
        <f t="shared" si="28"/>
        <v>N</v>
      </c>
      <c r="AR28" s="208">
        <f t="shared" si="29"/>
        <v>9.8324999999999996</v>
      </c>
      <c r="AS28" s="208">
        <f t="shared" si="30"/>
        <v>0</v>
      </c>
      <c r="AT28" s="209">
        <f t="shared" si="31"/>
        <v>14</v>
      </c>
      <c r="AU28" s="209">
        <f t="shared" si="32"/>
        <v>14</v>
      </c>
      <c r="AV28" s="210" t="str">
        <f t="shared" si="33"/>
        <v>N</v>
      </c>
      <c r="AW28" s="204" t="str">
        <f t="shared" si="34"/>
        <v>Semestre non validé</v>
      </c>
      <c r="AX28" s="49"/>
      <c r="AY28" s="140">
        <v>9</v>
      </c>
      <c r="AZ28" s="197" t="s">
        <v>269</v>
      </c>
      <c r="BA28" s="197" t="s">
        <v>56</v>
      </c>
      <c r="BB28" s="197" t="s">
        <v>282</v>
      </c>
      <c r="BC28" s="146"/>
      <c r="BD28" s="147"/>
      <c r="BE28" s="143">
        <f t="shared" si="35"/>
        <v>0</v>
      </c>
      <c r="BF28" s="147">
        <f t="shared" si="36"/>
        <v>0</v>
      </c>
      <c r="BG28" s="142">
        <f t="shared" si="37"/>
        <v>0</v>
      </c>
      <c r="BH28" s="148" t="str">
        <f t="shared" si="38"/>
        <v>F</v>
      </c>
      <c r="BI28" s="142" t="str">
        <f t="shared" si="39"/>
        <v>N</v>
      </c>
      <c r="BJ28" s="149"/>
      <c r="BK28" s="147"/>
      <c r="BL28" s="143">
        <f t="shared" si="40"/>
        <v>0</v>
      </c>
      <c r="BM28" s="147">
        <f t="shared" si="41"/>
        <v>0</v>
      </c>
      <c r="BN28" s="142">
        <f t="shared" si="42"/>
        <v>0</v>
      </c>
      <c r="BO28" s="148" t="str">
        <f t="shared" si="43"/>
        <v>F</v>
      </c>
      <c r="BP28" s="142" t="str">
        <f t="shared" si="44"/>
        <v>N</v>
      </c>
      <c r="BQ28" s="146"/>
      <c r="BR28" s="147"/>
      <c r="BS28" s="143">
        <f t="shared" si="45"/>
        <v>0</v>
      </c>
      <c r="BT28" s="147">
        <f t="shared" si="46"/>
        <v>0</v>
      </c>
      <c r="BU28" s="142">
        <f t="shared" si="47"/>
        <v>0</v>
      </c>
      <c r="BV28" s="148" t="str">
        <f t="shared" si="48"/>
        <v>F</v>
      </c>
      <c r="BW28" s="142" t="str">
        <f t="shared" si="49"/>
        <v>N</v>
      </c>
      <c r="BX28" s="146"/>
      <c r="BY28" s="147"/>
      <c r="BZ28" s="143">
        <f t="shared" si="50"/>
        <v>0</v>
      </c>
      <c r="CA28" s="147">
        <f t="shared" si="51"/>
        <v>0</v>
      </c>
      <c r="CB28" s="142">
        <f t="shared" si="52"/>
        <v>0</v>
      </c>
      <c r="CC28" s="148" t="str">
        <f t="shared" si="53"/>
        <v>F</v>
      </c>
      <c r="CD28" s="142" t="str">
        <f t="shared" si="54"/>
        <v>N</v>
      </c>
      <c r="CE28" s="149">
        <f t="shared" si="55"/>
        <v>0</v>
      </c>
      <c r="CF28" s="147">
        <f t="shared" si="56"/>
        <v>0</v>
      </c>
      <c r="CG28" s="147">
        <f t="shared" si="57"/>
        <v>0</v>
      </c>
      <c r="CH28" s="147" t="str">
        <f t="shared" si="58"/>
        <v>N</v>
      </c>
      <c r="CI28" s="149">
        <f t="shared" si="59"/>
        <v>0</v>
      </c>
      <c r="CJ28" s="147">
        <f t="shared" si="60"/>
        <v>0</v>
      </c>
      <c r="CK28" s="147">
        <f t="shared" si="61"/>
        <v>0</v>
      </c>
      <c r="CL28" s="147" t="str">
        <f t="shared" si="62"/>
        <v>N</v>
      </c>
      <c r="CM28" s="149">
        <f t="shared" si="63"/>
        <v>0</v>
      </c>
      <c r="CN28" s="149">
        <f t="shared" si="64"/>
        <v>0</v>
      </c>
      <c r="CO28" s="147">
        <f t="shared" si="65"/>
        <v>0</v>
      </c>
      <c r="CP28" s="147">
        <f t="shared" si="66"/>
        <v>0</v>
      </c>
      <c r="CQ28" s="147" t="str">
        <f t="shared" si="67"/>
        <v>N</v>
      </c>
      <c r="CR28" s="150" t="str">
        <f t="shared" si="75"/>
        <v>Semestre non validé</v>
      </c>
      <c r="CS28" s="78"/>
      <c r="CT28" s="78"/>
      <c r="CU28" s="140">
        <v>9</v>
      </c>
      <c r="CV28" s="197" t="s">
        <v>269</v>
      </c>
      <c r="CW28" s="197" t="s">
        <v>56</v>
      </c>
      <c r="CX28" s="197" t="s">
        <v>282</v>
      </c>
      <c r="CY28" s="143">
        <f t="shared" si="68"/>
        <v>9.8324999999999996</v>
      </c>
      <c r="CZ28" s="161">
        <f t="shared" si="69"/>
        <v>14</v>
      </c>
      <c r="DA28" s="143">
        <f t="shared" si="70"/>
        <v>0</v>
      </c>
      <c r="DB28" s="142">
        <f t="shared" si="71"/>
        <v>0</v>
      </c>
      <c r="DC28" s="162">
        <f t="shared" si="72"/>
        <v>14</v>
      </c>
      <c r="DD28" s="163" t="str">
        <f t="shared" si="73"/>
        <v>Rattrapage</v>
      </c>
      <c r="DE28" s="159" t="str">
        <f t="shared" si="74"/>
        <v>Ajourné(e)</v>
      </c>
      <c r="DF28" s="160" t="s">
        <v>244</v>
      </c>
    </row>
    <row r="29" spans="1:110" s="18" customFormat="1" ht="35.1" customHeight="1">
      <c r="A29" s="196">
        <v>10</v>
      </c>
      <c r="B29" s="197" t="s">
        <v>270</v>
      </c>
      <c r="C29" s="197" t="s">
        <v>271</v>
      </c>
      <c r="D29" s="197" t="s">
        <v>283</v>
      </c>
      <c r="E29" s="197" t="s">
        <v>296</v>
      </c>
      <c r="F29" s="197" t="s">
        <v>115</v>
      </c>
      <c r="G29" s="197" t="s">
        <v>137</v>
      </c>
      <c r="H29" s="205">
        <v>6</v>
      </c>
      <c r="I29" s="206"/>
      <c r="J29" s="200">
        <f t="shared" si="1"/>
        <v>6</v>
      </c>
      <c r="K29" s="79">
        <f t="shared" si="2"/>
        <v>0</v>
      </c>
      <c r="L29" s="94">
        <f t="shared" si="3"/>
        <v>0</v>
      </c>
      <c r="M29" s="207" t="str">
        <f t="shared" si="4"/>
        <v>F</v>
      </c>
      <c r="N29" s="94" t="str">
        <f t="shared" si="5"/>
        <v>N</v>
      </c>
      <c r="O29" s="208">
        <v>13.16</v>
      </c>
      <c r="P29" s="88"/>
      <c r="Q29" s="200">
        <f t="shared" si="6"/>
        <v>13.16</v>
      </c>
      <c r="R29" s="79">
        <f t="shared" si="7"/>
        <v>8</v>
      </c>
      <c r="S29" s="94">
        <f t="shared" si="8"/>
        <v>0</v>
      </c>
      <c r="T29" s="207" t="str">
        <f t="shared" si="9"/>
        <v>D</v>
      </c>
      <c r="U29" s="94" t="str">
        <f t="shared" si="10"/>
        <v>N</v>
      </c>
      <c r="V29" s="208">
        <v>11.83</v>
      </c>
      <c r="W29" s="88"/>
      <c r="X29" s="200">
        <f t="shared" si="11"/>
        <v>11.83</v>
      </c>
      <c r="Y29" s="79">
        <f t="shared" si="12"/>
        <v>7</v>
      </c>
      <c r="Z29" s="94">
        <f t="shared" si="13"/>
        <v>0</v>
      </c>
      <c r="AA29" s="207" t="str">
        <f t="shared" si="14"/>
        <v>E</v>
      </c>
      <c r="AB29" s="94" t="str">
        <f t="shared" si="15"/>
        <v>N</v>
      </c>
      <c r="AC29" s="208">
        <v>10</v>
      </c>
      <c r="AD29" s="88"/>
      <c r="AE29" s="200">
        <f t="shared" si="16"/>
        <v>10</v>
      </c>
      <c r="AF29" s="79">
        <f t="shared" si="17"/>
        <v>7</v>
      </c>
      <c r="AG29" s="94">
        <f t="shared" si="18"/>
        <v>0</v>
      </c>
      <c r="AH29" s="207" t="str">
        <f t="shared" si="19"/>
        <v>E</v>
      </c>
      <c r="AI29" s="94" t="str">
        <f t="shared" si="20"/>
        <v>N</v>
      </c>
      <c r="AJ29" s="208">
        <f t="shared" si="21"/>
        <v>9.58</v>
      </c>
      <c r="AK29" s="79">
        <f t="shared" si="22"/>
        <v>8</v>
      </c>
      <c r="AL29" s="79">
        <f t="shared" si="23"/>
        <v>0</v>
      </c>
      <c r="AM29" s="88" t="str">
        <f t="shared" si="24"/>
        <v>N</v>
      </c>
      <c r="AN29" s="208">
        <f t="shared" si="25"/>
        <v>10.914999999999999</v>
      </c>
      <c r="AO29" s="79">
        <f t="shared" si="26"/>
        <v>14</v>
      </c>
      <c r="AP29" s="79">
        <f t="shared" si="27"/>
        <v>0</v>
      </c>
      <c r="AQ29" s="88" t="str">
        <f t="shared" si="28"/>
        <v>N</v>
      </c>
      <c r="AR29" s="208">
        <f t="shared" si="29"/>
        <v>10.247499999999999</v>
      </c>
      <c r="AS29" s="208">
        <f t="shared" si="30"/>
        <v>0</v>
      </c>
      <c r="AT29" s="209">
        <f t="shared" si="31"/>
        <v>22</v>
      </c>
      <c r="AU29" s="209">
        <f t="shared" si="32"/>
        <v>30</v>
      </c>
      <c r="AV29" s="210" t="str">
        <f t="shared" si="33"/>
        <v>N</v>
      </c>
      <c r="AW29" s="204" t="str">
        <f t="shared" si="34"/>
        <v>Semestre validé</v>
      </c>
      <c r="AX29" s="49"/>
      <c r="AY29" s="140">
        <v>10</v>
      </c>
      <c r="AZ29" s="197" t="s">
        <v>270</v>
      </c>
      <c r="BA29" s="197" t="s">
        <v>271</v>
      </c>
      <c r="BB29" s="197" t="s">
        <v>283</v>
      </c>
      <c r="BC29" s="146"/>
      <c r="BD29" s="147"/>
      <c r="BE29" s="143">
        <f t="shared" si="35"/>
        <v>0</v>
      </c>
      <c r="BF29" s="147">
        <f t="shared" si="36"/>
        <v>0</v>
      </c>
      <c r="BG29" s="142">
        <f t="shared" si="37"/>
        <v>0</v>
      </c>
      <c r="BH29" s="148" t="str">
        <f t="shared" si="38"/>
        <v>F</v>
      </c>
      <c r="BI29" s="142" t="str">
        <f t="shared" si="39"/>
        <v>N</v>
      </c>
      <c r="BJ29" s="149"/>
      <c r="BK29" s="147"/>
      <c r="BL29" s="143">
        <f t="shared" si="40"/>
        <v>0</v>
      </c>
      <c r="BM29" s="147">
        <f t="shared" si="41"/>
        <v>0</v>
      </c>
      <c r="BN29" s="142">
        <f t="shared" si="42"/>
        <v>0</v>
      </c>
      <c r="BO29" s="148" t="str">
        <f t="shared" si="43"/>
        <v>F</v>
      </c>
      <c r="BP29" s="142" t="str">
        <f t="shared" si="44"/>
        <v>N</v>
      </c>
      <c r="BQ29" s="146"/>
      <c r="BR29" s="147"/>
      <c r="BS29" s="143">
        <f t="shared" si="45"/>
        <v>0</v>
      </c>
      <c r="BT29" s="147">
        <f t="shared" si="46"/>
        <v>0</v>
      </c>
      <c r="BU29" s="142">
        <f t="shared" si="47"/>
        <v>0</v>
      </c>
      <c r="BV29" s="148" t="str">
        <f t="shared" si="48"/>
        <v>F</v>
      </c>
      <c r="BW29" s="142" t="str">
        <f t="shared" si="49"/>
        <v>N</v>
      </c>
      <c r="BX29" s="146"/>
      <c r="BY29" s="147"/>
      <c r="BZ29" s="143">
        <f t="shared" si="50"/>
        <v>0</v>
      </c>
      <c r="CA29" s="147">
        <f t="shared" si="51"/>
        <v>0</v>
      </c>
      <c r="CB29" s="142">
        <f t="shared" si="52"/>
        <v>0</v>
      </c>
      <c r="CC29" s="148" t="str">
        <f t="shared" si="53"/>
        <v>F</v>
      </c>
      <c r="CD29" s="142" t="str">
        <f t="shared" si="54"/>
        <v>N</v>
      </c>
      <c r="CE29" s="149">
        <f t="shared" si="55"/>
        <v>0</v>
      </c>
      <c r="CF29" s="147">
        <f t="shared" si="56"/>
        <v>0</v>
      </c>
      <c r="CG29" s="147">
        <f t="shared" si="57"/>
        <v>0</v>
      </c>
      <c r="CH29" s="147" t="str">
        <f t="shared" si="58"/>
        <v>N</v>
      </c>
      <c r="CI29" s="149">
        <f t="shared" si="59"/>
        <v>0</v>
      </c>
      <c r="CJ29" s="147">
        <f t="shared" si="60"/>
        <v>0</v>
      </c>
      <c r="CK29" s="147">
        <f t="shared" si="61"/>
        <v>0</v>
      </c>
      <c r="CL29" s="147" t="str">
        <f t="shared" si="62"/>
        <v>N</v>
      </c>
      <c r="CM29" s="149">
        <f t="shared" si="63"/>
        <v>0</v>
      </c>
      <c r="CN29" s="149">
        <f t="shared" si="64"/>
        <v>0</v>
      </c>
      <c r="CO29" s="147">
        <f t="shared" si="65"/>
        <v>0</v>
      </c>
      <c r="CP29" s="147">
        <f t="shared" si="66"/>
        <v>0</v>
      </c>
      <c r="CQ29" s="147" t="str">
        <f t="shared" si="67"/>
        <v>N</v>
      </c>
      <c r="CR29" s="150" t="str">
        <f t="shared" si="75"/>
        <v>Semestre non validé</v>
      </c>
      <c r="CS29" s="78"/>
      <c r="CT29" s="78"/>
      <c r="CU29" s="140">
        <v>10</v>
      </c>
      <c r="CV29" s="197" t="s">
        <v>270</v>
      </c>
      <c r="CW29" s="197" t="s">
        <v>271</v>
      </c>
      <c r="CX29" s="197" t="s">
        <v>283</v>
      </c>
      <c r="CY29" s="143">
        <f t="shared" si="68"/>
        <v>10.247499999999999</v>
      </c>
      <c r="CZ29" s="161">
        <f t="shared" si="69"/>
        <v>30</v>
      </c>
      <c r="DA29" s="143">
        <f t="shared" si="70"/>
        <v>0</v>
      </c>
      <c r="DB29" s="142">
        <f t="shared" si="71"/>
        <v>0</v>
      </c>
      <c r="DC29" s="162">
        <f t="shared" si="72"/>
        <v>30</v>
      </c>
      <c r="DD29" s="163" t="str">
        <f t="shared" si="73"/>
        <v>Rattrapage</v>
      </c>
      <c r="DE29" s="159" t="str">
        <f t="shared" si="74"/>
        <v>Ajourné(e)</v>
      </c>
      <c r="DF29" s="160" t="s">
        <v>244</v>
      </c>
    </row>
    <row r="30" spans="1:110" s="18" customFormat="1" ht="35.1" customHeight="1" thickBot="1">
      <c r="A30" s="196">
        <v>11</v>
      </c>
      <c r="B30" s="211" t="s">
        <v>272</v>
      </c>
      <c r="C30" s="211" t="s">
        <v>273</v>
      </c>
      <c r="D30" s="211" t="s">
        <v>284</v>
      </c>
      <c r="E30" s="197" t="s">
        <v>297</v>
      </c>
      <c r="F30" s="197" t="s">
        <v>137</v>
      </c>
      <c r="G30" s="197" t="s">
        <v>137</v>
      </c>
      <c r="H30" s="205">
        <v>14</v>
      </c>
      <c r="I30" s="206"/>
      <c r="J30" s="200">
        <f t="shared" si="1"/>
        <v>14</v>
      </c>
      <c r="K30" s="79">
        <f t="shared" si="2"/>
        <v>8</v>
      </c>
      <c r="L30" s="94">
        <f t="shared" si="3"/>
        <v>0</v>
      </c>
      <c r="M30" s="207" t="str">
        <f t="shared" si="4"/>
        <v>C</v>
      </c>
      <c r="N30" s="94" t="str">
        <f t="shared" si="5"/>
        <v>N</v>
      </c>
      <c r="O30" s="208">
        <v>14.66</v>
      </c>
      <c r="P30" s="88"/>
      <c r="Q30" s="200">
        <f t="shared" si="6"/>
        <v>14.66</v>
      </c>
      <c r="R30" s="79">
        <f t="shared" si="7"/>
        <v>8</v>
      </c>
      <c r="S30" s="94">
        <f t="shared" si="8"/>
        <v>0</v>
      </c>
      <c r="T30" s="207" t="str">
        <f t="shared" si="9"/>
        <v>C</v>
      </c>
      <c r="U30" s="94" t="str">
        <f t="shared" si="10"/>
        <v>N</v>
      </c>
      <c r="V30" s="208">
        <v>14.5</v>
      </c>
      <c r="W30" s="88"/>
      <c r="X30" s="200">
        <f t="shared" si="11"/>
        <v>14.5</v>
      </c>
      <c r="Y30" s="79">
        <f t="shared" si="12"/>
        <v>7</v>
      </c>
      <c r="Z30" s="94">
        <f t="shared" si="13"/>
        <v>0</v>
      </c>
      <c r="AA30" s="207" t="str">
        <f t="shared" si="14"/>
        <v>C</v>
      </c>
      <c r="AB30" s="94" t="str">
        <f t="shared" si="15"/>
        <v>N</v>
      </c>
      <c r="AC30" s="208">
        <v>18</v>
      </c>
      <c r="AD30" s="88"/>
      <c r="AE30" s="200">
        <f t="shared" si="16"/>
        <v>18</v>
      </c>
      <c r="AF30" s="79">
        <f t="shared" si="17"/>
        <v>7</v>
      </c>
      <c r="AG30" s="94">
        <f t="shared" si="18"/>
        <v>0</v>
      </c>
      <c r="AH30" s="207" t="str">
        <f t="shared" si="19"/>
        <v>A</v>
      </c>
      <c r="AI30" s="94" t="str">
        <f t="shared" si="20"/>
        <v>N</v>
      </c>
      <c r="AJ30" s="208">
        <f t="shared" si="21"/>
        <v>14.33</v>
      </c>
      <c r="AK30" s="79">
        <f t="shared" si="22"/>
        <v>16</v>
      </c>
      <c r="AL30" s="79">
        <f t="shared" si="23"/>
        <v>0</v>
      </c>
      <c r="AM30" s="88" t="str">
        <f t="shared" si="24"/>
        <v>N</v>
      </c>
      <c r="AN30" s="208">
        <f t="shared" si="25"/>
        <v>16.25</v>
      </c>
      <c r="AO30" s="79">
        <f t="shared" si="26"/>
        <v>14</v>
      </c>
      <c r="AP30" s="79">
        <f t="shared" si="27"/>
        <v>0</v>
      </c>
      <c r="AQ30" s="88" t="str">
        <f t="shared" si="28"/>
        <v>N</v>
      </c>
      <c r="AR30" s="208">
        <f t="shared" si="29"/>
        <v>15.29</v>
      </c>
      <c r="AS30" s="208">
        <f t="shared" si="30"/>
        <v>0</v>
      </c>
      <c r="AT30" s="209">
        <f t="shared" si="31"/>
        <v>30</v>
      </c>
      <c r="AU30" s="209">
        <f t="shared" si="32"/>
        <v>30</v>
      </c>
      <c r="AV30" s="210" t="str">
        <f t="shared" si="33"/>
        <v>N</v>
      </c>
      <c r="AW30" s="204" t="str">
        <f t="shared" si="34"/>
        <v>Semestre validé</v>
      </c>
      <c r="AX30" s="49"/>
      <c r="AY30" s="140">
        <v>11</v>
      </c>
      <c r="AZ30" s="211" t="s">
        <v>272</v>
      </c>
      <c r="BA30" s="211" t="s">
        <v>273</v>
      </c>
      <c r="BB30" s="211" t="s">
        <v>284</v>
      </c>
      <c r="BC30" s="146"/>
      <c r="BD30" s="147"/>
      <c r="BE30" s="143">
        <f t="shared" si="35"/>
        <v>0</v>
      </c>
      <c r="BF30" s="147">
        <f t="shared" si="36"/>
        <v>0</v>
      </c>
      <c r="BG30" s="142">
        <f t="shared" si="37"/>
        <v>0</v>
      </c>
      <c r="BH30" s="148" t="str">
        <f t="shared" si="38"/>
        <v>F</v>
      </c>
      <c r="BI30" s="142" t="str">
        <f t="shared" si="39"/>
        <v>N</v>
      </c>
      <c r="BJ30" s="149"/>
      <c r="BK30" s="147"/>
      <c r="BL30" s="143">
        <f t="shared" si="40"/>
        <v>0</v>
      </c>
      <c r="BM30" s="147">
        <f t="shared" si="41"/>
        <v>0</v>
      </c>
      <c r="BN30" s="142">
        <f t="shared" si="42"/>
        <v>0</v>
      </c>
      <c r="BO30" s="148" t="str">
        <f t="shared" si="43"/>
        <v>F</v>
      </c>
      <c r="BP30" s="142" t="str">
        <f t="shared" si="44"/>
        <v>N</v>
      </c>
      <c r="BQ30" s="146"/>
      <c r="BR30" s="147"/>
      <c r="BS30" s="143">
        <f t="shared" si="45"/>
        <v>0</v>
      </c>
      <c r="BT30" s="147">
        <f t="shared" si="46"/>
        <v>0</v>
      </c>
      <c r="BU30" s="142">
        <f t="shared" si="47"/>
        <v>0</v>
      </c>
      <c r="BV30" s="148" t="str">
        <f t="shared" si="48"/>
        <v>F</v>
      </c>
      <c r="BW30" s="142" t="str">
        <f t="shared" si="49"/>
        <v>N</v>
      </c>
      <c r="BX30" s="146"/>
      <c r="BY30" s="147"/>
      <c r="BZ30" s="143">
        <f t="shared" si="50"/>
        <v>0</v>
      </c>
      <c r="CA30" s="147">
        <f t="shared" si="51"/>
        <v>0</v>
      </c>
      <c r="CB30" s="142">
        <f t="shared" si="52"/>
        <v>0</v>
      </c>
      <c r="CC30" s="148" t="str">
        <f t="shared" si="53"/>
        <v>F</v>
      </c>
      <c r="CD30" s="142" t="str">
        <f t="shared" si="54"/>
        <v>N</v>
      </c>
      <c r="CE30" s="149">
        <f t="shared" si="55"/>
        <v>0</v>
      </c>
      <c r="CF30" s="147">
        <f t="shared" si="56"/>
        <v>0</v>
      </c>
      <c r="CG30" s="147">
        <f t="shared" si="57"/>
        <v>0</v>
      </c>
      <c r="CH30" s="147" t="str">
        <f t="shared" si="58"/>
        <v>N</v>
      </c>
      <c r="CI30" s="149">
        <f t="shared" si="59"/>
        <v>0</v>
      </c>
      <c r="CJ30" s="147">
        <f t="shared" si="60"/>
        <v>0</v>
      </c>
      <c r="CK30" s="147">
        <f t="shared" si="61"/>
        <v>0</v>
      </c>
      <c r="CL30" s="147" t="str">
        <f t="shared" si="62"/>
        <v>N</v>
      </c>
      <c r="CM30" s="149">
        <f t="shared" si="63"/>
        <v>0</v>
      </c>
      <c r="CN30" s="149">
        <f t="shared" si="64"/>
        <v>0</v>
      </c>
      <c r="CO30" s="147">
        <f t="shared" si="65"/>
        <v>0</v>
      </c>
      <c r="CP30" s="147">
        <f t="shared" si="66"/>
        <v>0</v>
      </c>
      <c r="CQ30" s="147" t="str">
        <f t="shared" si="67"/>
        <v>N</v>
      </c>
      <c r="CR30" s="150" t="str">
        <f t="shared" si="75"/>
        <v>Semestre non validé</v>
      </c>
      <c r="CS30" s="78"/>
      <c r="CT30" s="78"/>
      <c r="CU30" s="140">
        <v>11</v>
      </c>
      <c r="CV30" s="211" t="s">
        <v>272</v>
      </c>
      <c r="CW30" s="211" t="s">
        <v>273</v>
      </c>
      <c r="CX30" s="211" t="s">
        <v>284</v>
      </c>
      <c r="CY30" s="143">
        <f t="shared" si="68"/>
        <v>15.29</v>
      </c>
      <c r="CZ30" s="161">
        <f t="shared" si="69"/>
        <v>30</v>
      </c>
      <c r="DA30" s="143">
        <f t="shared" si="70"/>
        <v>0</v>
      </c>
      <c r="DB30" s="142">
        <f t="shared" si="71"/>
        <v>0</v>
      </c>
      <c r="DC30" s="162">
        <f t="shared" si="72"/>
        <v>30</v>
      </c>
      <c r="DD30" s="163" t="str">
        <f t="shared" si="73"/>
        <v>Rattrapage</v>
      </c>
      <c r="DE30" s="159" t="str">
        <f t="shared" si="74"/>
        <v>Ajourné(e)</v>
      </c>
      <c r="DF30" s="160" t="s">
        <v>244</v>
      </c>
    </row>
    <row r="31" spans="1:110"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</row>
    <row r="32" spans="1:110" ht="25.5">
      <c r="AT32" s="104" t="s">
        <v>216</v>
      </c>
      <c r="AU32" s="104"/>
      <c r="CO32" s="151" t="s">
        <v>216</v>
      </c>
      <c r="CU32" s="4"/>
      <c r="CV32" s="4"/>
      <c r="CW32" s="4"/>
      <c r="CX32" s="4"/>
      <c r="CY32" s="4"/>
      <c r="CZ32" s="4"/>
      <c r="DA32" s="4"/>
      <c r="DB32" s="104" t="s">
        <v>216</v>
      </c>
      <c r="DC32" s="4"/>
      <c r="DD32" s="4"/>
      <c r="DE32" s="4"/>
    </row>
    <row r="33" spans="99:109"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</row>
  </sheetData>
  <mergeCells count="33">
    <mergeCell ref="BC15:CR15"/>
    <mergeCell ref="H15:AW15"/>
    <mergeCell ref="AR16:AW17"/>
    <mergeCell ref="AR18:AR19"/>
    <mergeCell ref="CE16:CL17"/>
    <mergeCell ref="CE18:CH18"/>
    <mergeCell ref="CI18:CL18"/>
    <mergeCell ref="H16:U16"/>
    <mergeCell ref="H17:U17"/>
    <mergeCell ref="V16:AI16"/>
    <mergeCell ref="V17:AI17"/>
    <mergeCell ref="BQ16:CD16"/>
    <mergeCell ref="BQ17:CD17"/>
    <mergeCell ref="BC18:BI18"/>
    <mergeCell ref="AC18:AI18"/>
    <mergeCell ref="AS18:AS19"/>
    <mergeCell ref="H18:N18"/>
    <mergeCell ref="AJ18:AM18"/>
    <mergeCell ref="AN18:AQ18"/>
    <mergeCell ref="BQ18:BW18"/>
    <mergeCell ref="BX18:CD18"/>
    <mergeCell ref="AT18:AT19"/>
    <mergeCell ref="AU18:AU19"/>
    <mergeCell ref="AW18:AW19"/>
    <mergeCell ref="AV18:AV19"/>
    <mergeCell ref="BJ18:BP18"/>
    <mergeCell ref="CY16:DF18"/>
    <mergeCell ref="CM16:CR17"/>
    <mergeCell ref="O18:U18"/>
    <mergeCell ref="V18:AB18"/>
    <mergeCell ref="BC16:BP16"/>
    <mergeCell ref="BC17:BP17"/>
    <mergeCell ref="AJ16:AQ17"/>
  </mergeCells>
  <pageMargins left="0.19685039370078741" right="0.27559055118110237" top="0.27559055118110237" bottom="0.31496062992125984" header="0.23622047244094491" footer="0.27559055118110237"/>
  <pageSetup paperSize="9" scale="64" orientation="landscape" horizontalDpi="0" verticalDpi="0" r:id="rId1"/>
  <colBreaks count="3" manualBreakCount="3">
    <brk id="49" max="1048575" man="1"/>
    <brk id="50" max="1048575" man="1"/>
    <brk id="96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S44"/>
  <sheetViews>
    <sheetView view="pageBreakPreview" zoomScale="60" zoomScaleNormal="100" workbookViewId="0">
      <selection activeCell="A32" sqref="A1:Q32"/>
    </sheetView>
  </sheetViews>
  <sheetFormatPr baseColWidth="10" defaultRowHeight="12.75"/>
  <cols>
    <col min="1" max="1" width="7.42578125" customWidth="1"/>
    <col min="2" max="2" width="12.28515625" customWidth="1"/>
    <col min="3" max="3" width="38" customWidth="1"/>
    <col min="4" max="4" width="10.42578125" customWidth="1"/>
    <col min="5" max="5" width="18.140625" customWidth="1"/>
    <col min="6" max="6" width="37.85546875" customWidth="1"/>
    <col min="7" max="7" width="11.42578125" customWidth="1"/>
    <col min="8" max="8" width="4.5703125" customWidth="1"/>
    <col min="9" max="9" width="9.140625" customWidth="1"/>
    <col min="10" max="10" width="10.5703125" customWidth="1"/>
    <col min="11" max="11" width="9.5703125" customWidth="1"/>
    <col min="12" max="12" width="8" customWidth="1"/>
    <col min="13" max="13" width="10.28515625" customWidth="1"/>
    <col min="15" max="15" width="8" customWidth="1"/>
    <col min="16" max="16" width="9" customWidth="1"/>
    <col min="17" max="17" width="10" customWidth="1"/>
  </cols>
  <sheetData>
    <row r="1" spans="1:19" ht="20.25">
      <c r="A1" s="63" t="s">
        <v>239</v>
      </c>
      <c r="B1" s="63"/>
      <c r="C1" s="63"/>
      <c r="D1" s="176"/>
      <c r="E1" s="177"/>
      <c r="F1" s="177"/>
      <c r="G1" s="177"/>
      <c r="H1" s="177"/>
      <c r="I1" s="4"/>
      <c r="J1" s="4"/>
      <c r="K1" s="164" t="s">
        <v>245</v>
      </c>
      <c r="L1" s="164"/>
      <c r="M1" s="164"/>
      <c r="N1" s="164"/>
      <c r="O1" s="164"/>
      <c r="P1" s="177"/>
      <c r="Q1" s="177"/>
      <c r="R1" s="4"/>
      <c r="S1" s="4"/>
    </row>
    <row r="2" spans="1:19" ht="21" thickBot="1">
      <c r="A2" s="152" t="s">
        <v>240</v>
      </c>
      <c r="B2" s="152"/>
      <c r="C2" s="152"/>
      <c r="D2" s="153"/>
      <c r="E2" s="154"/>
      <c r="F2" s="154"/>
      <c r="G2" s="154"/>
      <c r="H2" s="154"/>
      <c r="I2" s="154"/>
      <c r="J2" s="154"/>
      <c r="K2" s="325" t="s">
        <v>241</v>
      </c>
      <c r="L2" s="325"/>
      <c r="M2" s="325"/>
      <c r="N2" s="325"/>
      <c r="O2" s="325"/>
      <c r="P2" s="154"/>
      <c r="Q2" s="154"/>
      <c r="R2" s="4"/>
      <c r="S2" s="4"/>
    </row>
    <row r="3" spans="1:19" ht="18.75">
      <c r="A3" s="49"/>
      <c r="B3" s="49"/>
      <c r="C3" s="49"/>
      <c r="D3" s="49"/>
      <c r="E3" s="49"/>
      <c r="F3" s="49"/>
      <c r="G3" s="61"/>
      <c r="H3" s="61"/>
      <c r="I3" s="61"/>
      <c r="J3" s="63" t="s">
        <v>246</v>
      </c>
      <c r="K3" s="63"/>
      <c r="L3" s="62"/>
      <c r="M3" s="63"/>
      <c r="N3" s="63"/>
      <c r="O3" s="63"/>
      <c r="P3" s="63"/>
      <c r="Q3" s="61"/>
      <c r="R3" s="4"/>
      <c r="S3" s="4"/>
    </row>
    <row r="4" spans="1:19" ht="18.75">
      <c r="A4" s="49"/>
      <c r="B4" s="49"/>
      <c r="C4" s="49"/>
      <c r="D4" s="49"/>
      <c r="E4" s="49"/>
      <c r="F4" s="49"/>
      <c r="G4" s="61"/>
      <c r="H4" s="61"/>
      <c r="I4" s="61"/>
      <c r="J4" s="63" t="s">
        <v>256</v>
      </c>
      <c r="K4" s="63"/>
      <c r="L4" s="63"/>
      <c r="M4" s="63"/>
      <c r="N4" s="63"/>
      <c r="O4" s="63"/>
      <c r="P4" s="61"/>
      <c r="Q4" s="61"/>
      <c r="R4" s="4"/>
      <c r="S4" s="4"/>
    </row>
    <row r="5" spans="1:19" ht="18.75">
      <c r="A5" s="49"/>
      <c r="B5" s="49"/>
      <c r="C5" s="49"/>
      <c r="D5" s="49"/>
      <c r="E5" s="49"/>
      <c r="F5" s="49"/>
      <c r="G5" s="61"/>
      <c r="H5" s="61"/>
      <c r="I5" s="61"/>
      <c r="J5" s="63" t="s">
        <v>242</v>
      </c>
      <c r="K5" s="63"/>
      <c r="L5" s="63"/>
      <c r="M5" s="63"/>
      <c r="N5" s="63"/>
      <c r="O5" s="63"/>
      <c r="P5" s="61"/>
      <c r="Q5" s="61"/>
      <c r="R5" s="4"/>
      <c r="S5" s="4"/>
    </row>
    <row r="6" spans="1:19" ht="26.25">
      <c r="A6" s="178">
        <v>17</v>
      </c>
      <c r="B6" s="61"/>
      <c r="C6" s="61"/>
      <c r="D6" s="61"/>
      <c r="E6" s="61"/>
      <c r="F6" s="61"/>
      <c r="G6" s="298" t="s">
        <v>9</v>
      </c>
      <c r="H6" s="299"/>
      <c r="I6" s="299"/>
      <c r="J6" s="299"/>
      <c r="K6" s="299"/>
      <c r="L6" s="299"/>
      <c r="M6" s="61"/>
      <c r="N6" s="61"/>
      <c r="O6" s="61"/>
      <c r="P6" s="61"/>
      <c r="Q6" s="61"/>
      <c r="R6" s="4"/>
      <c r="S6" s="4"/>
    </row>
    <row r="7" spans="1:19" ht="22.5" customHeight="1">
      <c r="A7" s="165" t="s">
        <v>247</v>
      </c>
      <c r="B7" s="165"/>
      <c r="C7" s="165"/>
      <c r="D7" s="165"/>
      <c r="E7" s="165"/>
      <c r="F7" s="166"/>
      <c r="G7" s="166"/>
      <c r="H7" s="166"/>
      <c r="I7" s="166"/>
      <c r="J7" s="166"/>
      <c r="K7" s="166"/>
      <c r="L7" s="166"/>
      <c r="M7" s="166"/>
      <c r="N7" s="166"/>
      <c r="O7" s="64"/>
      <c r="P7" s="64"/>
      <c r="Q7" s="64"/>
      <c r="R7" s="4"/>
      <c r="S7" s="4"/>
    </row>
    <row r="8" spans="1:19" ht="25.5" customHeight="1">
      <c r="A8" s="181" t="s">
        <v>248</v>
      </c>
      <c r="B8" s="167">
        <f>INDEX('PV1'!B20:B37,A6)</f>
        <v>0</v>
      </c>
      <c r="C8" s="179"/>
      <c r="D8" s="179" t="s">
        <v>175</v>
      </c>
      <c r="E8" s="167">
        <f>INDEX('PV1'!C20:C37,A6)</f>
        <v>0</v>
      </c>
      <c r="F8" s="182" t="s">
        <v>249</v>
      </c>
      <c r="G8" s="297">
        <f>INDEX('PV1'!E20:E37,A6)</f>
        <v>0</v>
      </c>
      <c r="H8" s="297"/>
      <c r="I8" s="168"/>
      <c r="J8" s="104"/>
      <c r="K8" s="169" t="s">
        <v>213</v>
      </c>
      <c r="L8" s="167">
        <f>INDEX('PV1'!F20:F37,A6)</f>
        <v>0</v>
      </c>
      <c r="M8" s="168"/>
      <c r="N8" s="168"/>
      <c r="Q8" s="61"/>
      <c r="R8" s="4"/>
      <c r="S8" s="4"/>
    </row>
    <row r="9" spans="1:19" ht="26.25" customHeight="1">
      <c r="A9" s="179" t="s">
        <v>176</v>
      </c>
      <c r="B9" s="183"/>
      <c r="C9" s="167">
        <f>INDEX('PV1'!D20:D37,A6)</f>
        <v>0</v>
      </c>
      <c r="D9" s="179"/>
      <c r="E9" s="179"/>
      <c r="F9" s="327" t="s">
        <v>250</v>
      </c>
      <c r="G9" s="327"/>
      <c r="H9" s="327"/>
      <c r="I9" s="104"/>
      <c r="J9" s="168"/>
      <c r="K9" s="168"/>
      <c r="L9" s="168"/>
      <c r="M9" s="104"/>
      <c r="N9" s="168"/>
      <c r="O9" s="61"/>
      <c r="P9" s="61"/>
      <c r="Q9" s="49"/>
      <c r="R9" s="4"/>
      <c r="S9" s="4"/>
    </row>
    <row r="10" spans="1:19" ht="24.75" customHeight="1">
      <c r="A10" s="326" t="s">
        <v>251</v>
      </c>
      <c r="B10" s="326"/>
      <c r="C10" s="326"/>
      <c r="D10" s="168"/>
      <c r="E10" s="168"/>
      <c r="F10" s="168" t="s">
        <v>252</v>
      </c>
      <c r="G10" s="170"/>
      <c r="H10" s="170"/>
      <c r="I10" s="168" t="s">
        <v>253</v>
      </c>
      <c r="J10" s="168"/>
      <c r="K10" s="168"/>
      <c r="L10" s="168"/>
      <c r="M10" s="168"/>
      <c r="N10" s="168"/>
      <c r="O10" s="61"/>
      <c r="P10" s="61"/>
      <c r="Q10" s="61"/>
      <c r="R10" s="4"/>
      <c r="S10" s="4"/>
    </row>
    <row r="11" spans="1:19" ht="31.5" customHeight="1" thickBot="1">
      <c r="A11" s="179" t="s">
        <v>254</v>
      </c>
      <c r="B11" s="168"/>
      <c r="C11" s="168"/>
      <c r="D11" s="168"/>
      <c r="E11" s="168"/>
      <c r="F11" s="168"/>
      <c r="G11" s="168"/>
      <c r="H11" s="168"/>
      <c r="I11" s="168"/>
      <c r="J11" s="168"/>
      <c r="K11" s="168"/>
      <c r="L11" s="168"/>
      <c r="M11" s="168"/>
      <c r="N11" s="168"/>
      <c r="O11" s="61"/>
      <c r="P11" s="61"/>
      <c r="Q11" s="61"/>
      <c r="R11" s="4"/>
      <c r="S11" s="4"/>
    </row>
    <row r="12" spans="1:19" ht="40.5" customHeight="1" thickBot="1">
      <c r="A12" s="300" t="s">
        <v>177</v>
      </c>
      <c r="B12" s="303" t="s">
        <v>178</v>
      </c>
      <c r="C12" s="304"/>
      <c r="D12" s="304"/>
      <c r="E12" s="304"/>
      <c r="F12" s="305" t="s">
        <v>179</v>
      </c>
      <c r="G12" s="306"/>
      <c r="H12" s="306"/>
      <c r="I12" s="307" t="s">
        <v>180</v>
      </c>
      <c r="J12" s="308"/>
      <c r="K12" s="308"/>
      <c r="L12" s="308"/>
      <c r="M12" s="308"/>
      <c r="N12" s="308"/>
      <c r="O12" s="308"/>
      <c r="P12" s="308"/>
      <c r="Q12" s="309"/>
      <c r="R12" s="4"/>
      <c r="S12" s="4"/>
    </row>
    <row r="13" spans="1:19" ht="18.75">
      <c r="A13" s="301"/>
      <c r="B13" s="310" t="s">
        <v>181</v>
      </c>
      <c r="C13" s="312" t="s">
        <v>182</v>
      </c>
      <c r="D13" s="314" t="s">
        <v>183</v>
      </c>
      <c r="E13" s="316" t="s">
        <v>184</v>
      </c>
      <c r="F13" s="318" t="s">
        <v>185</v>
      </c>
      <c r="G13" s="332" t="s">
        <v>183</v>
      </c>
      <c r="H13" s="334" t="s">
        <v>184</v>
      </c>
      <c r="I13" s="336" t="s">
        <v>186</v>
      </c>
      <c r="J13" s="320"/>
      <c r="K13" s="320"/>
      <c r="L13" s="320" t="s">
        <v>187</v>
      </c>
      <c r="M13" s="320"/>
      <c r="N13" s="320"/>
      <c r="O13" s="320" t="s">
        <v>188</v>
      </c>
      <c r="P13" s="320"/>
      <c r="Q13" s="321"/>
      <c r="R13" s="4"/>
      <c r="S13" s="4"/>
    </row>
    <row r="14" spans="1:19" ht="28.5" customHeight="1" thickBot="1">
      <c r="A14" s="302"/>
      <c r="B14" s="311"/>
      <c r="C14" s="313"/>
      <c r="D14" s="315"/>
      <c r="E14" s="317"/>
      <c r="F14" s="319"/>
      <c r="G14" s="333"/>
      <c r="H14" s="335"/>
      <c r="I14" s="184" t="s">
        <v>189</v>
      </c>
      <c r="J14" s="172" t="s">
        <v>190</v>
      </c>
      <c r="K14" s="172" t="s">
        <v>191</v>
      </c>
      <c r="L14" s="172" t="s">
        <v>189</v>
      </c>
      <c r="M14" s="172" t="s">
        <v>190</v>
      </c>
      <c r="N14" s="172" t="s">
        <v>191</v>
      </c>
      <c r="O14" s="172" t="s">
        <v>189</v>
      </c>
      <c r="P14" s="172" t="s">
        <v>190</v>
      </c>
      <c r="Q14" s="173" t="s">
        <v>191</v>
      </c>
      <c r="R14" s="4"/>
      <c r="S14" s="4"/>
    </row>
    <row r="15" spans="1:19" ht="48" customHeight="1" thickBot="1">
      <c r="A15" s="322" t="s">
        <v>7</v>
      </c>
      <c r="B15" s="337" t="s">
        <v>228</v>
      </c>
      <c r="C15" s="294" t="s">
        <v>235</v>
      </c>
      <c r="D15" s="280">
        <v>16</v>
      </c>
      <c r="E15" s="282">
        <v>4</v>
      </c>
      <c r="F15" s="186" t="s">
        <v>21</v>
      </c>
      <c r="G15" s="188">
        <v>8</v>
      </c>
      <c r="H15" s="189">
        <v>2</v>
      </c>
      <c r="I15" s="185">
        <f>INDEX('PV1'!J20:J37,A6)</f>
        <v>0</v>
      </c>
      <c r="J15" s="174">
        <f>INDEX('PV1'!K20:K37,A6)</f>
        <v>0</v>
      </c>
      <c r="K15" s="174">
        <f>INDEX('PV1'!N20:N37,A6)</f>
        <v>0</v>
      </c>
      <c r="L15" s="274">
        <f>INDEX('PV1'!AJ20:AJ37,A6)</f>
        <v>0</v>
      </c>
      <c r="M15" s="271">
        <f>INDEX('PV1'!AK20:AK37,A6)</f>
        <v>0</v>
      </c>
      <c r="N15" s="274">
        <f>INDEX('PV1'!AM20:AM37,A6)</f>
        <v>0</v>
      </c>
      <c r="O15" s="274">
        <f>INDEX('PV1'!AR20:AR37,A6)</f>
        <v>0</v>
      </c>
      <c r="P15" s="271">
        <f>INDEX('PV1'!AU20:AU37,A6)</f>
        <v>0</v>
      </c>
      <c r="Q15" s="291">
        <f>INDEX('PV1'!AV20:AV37,A6)</f>
        <v>0</v>
      </c>
      <c r="R15" s="4"/>
      <c r="S15" s="4"/>
    </row>
    <row r="16" spans="1:19" ht="39.950000000000003" customHeight="1" thickBot="1">
      <c r="A16" s="323"/>
      <c r="B16" s="338"/>
      <c r="C16" s="295"/>
      <c r="D16" s="281"/>
      <c r="E16" s="283"/>
      <c r="F16" s="190" t="s">
        <v>22</v>
      </c>
      <c r="G16" s="188">
        <v>8</v>
      </c>
      <c r="H16" s="189">
        <v>2</v>
      </c>
      <c r="I16" s="185">
        <f>INDEX('PV1'!Q20:Q37,A6)</f>
        <v>0</v>
      </c>
      <c r="J16" s="174">
        <f>INDEX('PV1'!R20:R37,A6)</f>
        <v>0</v>
      </c>
      <c r="K16" s="174">
        <f>INDEX('PV1'!U20:U37,A6)</f>
        <v>0</v>
      </c>
      <c r="L16" s="275"/>
      <c r="M16" s="273"/>
      <c r="N16" s="275"/>
      <c r="O16" s="286"/>
      <c r="P16" s="272"/>
      <c r="Q16" s="292"/>
      <c r="R16" s="4"/>
      <c r="S16" s="4"/>
    </row>
    <row r="17" spans="1:19" ht="48.75" customHeight="1" thickBot="1">
      <c r="A17" s="323"/>
      <c r="B17" s="278" t="s">
        <v>229</v>
      </c>
      <c r="C17" s="276" t="s">
        <v>234</v>
      </c>
      <c r="D17" s="284">
        <v>14</v>
      </c>
      <c r="E17" s="289">
        <v>4</v>
      </c>
      <c r="F17" s="191" t="s">
        <v>23</v>
      </c>
      <c r="G17" s="188">
        <v>7</v>
      </c>
      <c r="H17" s="189" t="s">
        <v>255</v>
      </c>
      <c r="I17" s="185">
        <f>INDEX('PV1'!X20:X37,A6)</f>
        <v>0</v>
      </c>
      <c r="J17" s="174">
        <f>INDEX('PV1'!Y20:Y37,A6)</f>
        <v>0</v>
      </c>
      <c r="K17" s="174">
        <f>INDEX('PV1'!AB20:AB37,A6)</f>
        <v>0</v>
      </c>
      <c r="L17" s="274">
        <f>INDEX('PV1'!AN20:AN37,A6)</f>
        <v>0</v>
      </c>
      <c r="M17" s="271">
        <f>INDEX('PV1'!AO20:AO37,A6)</f>
        <v>0</v>
      </c>
      <c r="N17" s="274">
        <f>INDEX('PV1'!AQ20:AQ37,A6)</f>
        <v>0</v>
      </c>
      <c r="O17" s="286"/>
      <c r="P17" s="272"/>
      <c r="Q17" s="292"/>
      <c r="R17" s="4"/>
      <c r="S17" s="4"/>
    </row>
    <row r="18" spans="1:19" ht="51" customHeight="1" thickBot="1">
      <c r="A18" s="324"/>
      <c r="B18" s="279"/>
      <c r="C18" s="277"/>
      <c r="D18" s="285"/>
      <c r="E18" s="290"/>
      <c r="F18" s="192" t="s">
        <v>24</v>
      </c>
      <c r="G18" s="188">
        <v>7</v>
      </c>
      <c r="H18" s="189">
        <v>2</v>
      </c>
      <c r="I18" s="185">
        <f>INDEX('PV1'!AE20:AE37,A6)</f>
        <v>0</v>
      </c>
      <c r="J18" s="174">
        <f>INDEX('PV1'!AF20:AF37,A6)</f>
        <v>0</v>
      </c>
      <c r="K18" s="174">
        <f>INDEX('PV1'!AI20:AI37,A6)</f>
        <v>0</v>
      </c>
      <c r="L18" s="275"/>
      <c r="M18" s="273"/>
      <c r="N18" s="275"/>
      <c r="O18" s="275"/>
      <c r="P18" s="273"/>
      <c r="Q18" s="293"/>
      <c r="R18" s="4"/>
      <c r="S18" s="4"/>
    </row>
    <row r="19" spans="1:19" ht="39.75" customHeight="1" thickBot="1">
      <c r="A19" s="322" t="s">
        <v>194</v>
      </c>
      <c r="B19" s="287" t="s">
        <v>230</v>
      </c>
      <c r="C19" s="294" t="s">
        <v>232</v>
      </c>
      <c r="D19" s="328">
        <v>15</v>
      </c>
      <c r="E19" s="330">
        <v>5</v>
      </c>
      <c r="F19" s="193" t="s">
        <v>25</v>
      </c>
      <c r="G19" s="188">
        <v>8</v>
      </c>
      <c r="H19" s="189">
        <v>3</v>
      </c>
      <c r="I19" s="185">
        <f>INDEX('PV1'!BE20:BE37,A6)</f>
        <v>0</v>
      </c>
      <c r="J19" s="174">
        <f>INDEX('PV1'!BF20:BF37,A6)</f>
        <v>0</v>
      </c>
      <c r="K19" s="174">
        <f>INDEX('PV1'!BI20:BI37,A6)</f>
        <v>0</v>
      </c>
      <c r="L19" s="274">
        <f>INDEX('PV1'!CE20:CE37,A6)</f>
        <v>0</v>
      </c>
      <c r="M19" s="271">
        <f>INDEX('PV1'!CF20:CF37,A6)</f>
        <v>0</v>
      </c>
      <c r="N19" s="274">
        <f>INDEX('PV1'!CH20:CH37,A6)</f>
        <v>0</v>
      </c>
      <c r="O19" s="274">
        <f>INDEX('PV1'!CM20:CM37,A6)</f>
        <v>0</v>
      </c>
      <c r="P19" s="271">
        <f>INDEX('PV1'!CP20:CP37,A6)</f>
        <v>0</v>
      </c>
      <c r="Q19" s="291">
        <f>INDEX('PV1'!CQ20:CQ37,A6)</f>
        <v>0</v>
      </c>
      <c r="R19" s="4"/>
      <c r="S19" s="4"/>
    </row>
    <row r="20" spans="1:19" ht="39.950000000000003" customHeight="1" thickBot="1">
      <c r="A20" s="323"/>
      <c r="B20" s="288"/>
      <c r="C20" s="295"/>
      <c r="D20" s="329"/>
      <c r="E20" s="331"/>
      <c r="F20" s="194" t="s">
        <v>26</v>
      </c>
      <c r="G20" s="188">
        <v>7</v>
      </c>
      <c r="H20" s="189">
        <v>2</v>
      </c>
      <c r="I20" s="185">
        <f>INDEX('PV1'!BL20:BL37,A6)</f>
        <v>0</v>
      </c>
      <c r="J20" s="174">
        <f>INDEX('PV1'!BM20:BM37,A6)</f>
        <v>0</v>
      </c>
      <c r="K20" s="174">
        <f>INDEX('PV1'!BP20:BP37,A6)</f>
        <v>0</v>
      </c>
      <c r="L20" s="275"/>
      <c r="M20" s="273"/>
      <c r="N20" s="275"/>
      <c r="O20" s="286"/>
      <c r="P20" s="272"/>
      <c r="Q20" s="292"/>
      <c r="R20" s="4"/>
      <c r="S20" s="4"/>
    </row>
    <row r="21" spans="1:19" ht="47.25" customHeight="1" thickBot="1">
      <c r="A21" s="323"/>
      <c r="B21" s="278" t="s">
        <v>231</v>
      </c>
      <c r="C21" s="276" t="s">
        <v>233</v>
      </c>
      <c r="D21" s="284">
        <v>15</v>
      </c>
      <c r="E21" s="289">
        <v>5</v>
      </c>
      <c r="F21" s="195" t="s">
        <v>27</v>
      </c>
      <c r="G21" s="188">
        <v>7</v>
      </c>
      <c r="H21" s="189">
        <v>2</v>
      </c>
      <c r="I21" s="185">
        <f>INDEX('PV1'!BS20:BS37,A6)</f>
        <v>0</v>
      </c>
      <c r="J21" s="174">
        <f>INDEX('PV1'!BT20:BT37,A6)</f>
        <v>0</v>
      </c>
      <c r="K21" s="174">
        <f>INDEX('PV1'!BW20:BW37,A6)</f>
        <v>0</v>
      </c>
      <c r="L21" s="274">
        <f>INDEX('PV1'!CI20:CI37,A6)</f>
        <v>0</v>
      </c>
      <c r="M21" s="271">
        <f>INDEX('PV1'!CJ20:CJ37,A6)</f>
        <v>0</v>
      </c>
      <c r="N21" s="274">
        <f>INDEX('PV1'!CL20:CL37,A6)</f>
        <v>0</v>
      </c>
      <c r="O21" s="286"/>
      <c r="P21" s="272"/>
      <c r="Q21" s="292"/>
      <c r="R21" s="4"/>
      <c r="S21" s="4"/>
    </row>
    <row r="22" spans="1:19" ht="45" customHeight="1" thickBot="1">
      <c r="A22" s="324"/>
      <c r="B22" s="279"/>
      <c r="C22" s="277"/>
      <c r="D22" s="285"/>
      <c r="E22" s="290"/>
      <c r="F22" s="194" t="s">
        <v>28</v>
      </c>
      <c r="G22" s="188">
        <v>8</v>
      </c>
      <c r="H22" s="189">
        <v>3</v>
      </c>
      <c r="I22" s="187">
        <f>INDEX('PV1'!BZ20:BZ37,A6)</f>
        <v>0</v>
      </c>
      <c r="J22" s="175">
        <f>INDEX('PV1'!CA20:CA37,A6)</f>
        <v>0</v>
      </c>
      <c r="K22" s="175">
        <f>INDEX('PV1'!CD20:CD37,A6)</f>
        <v>0</v>
      </c>
      <c r="L22" s="275"/>
      <c r="M22" s="273"/>
      <c r="N22" s="275"/>
      <c r="O22" s="275"/>
      <c r="P22" s="273"/>
      <c r="Q22" s="293"/>
      <c r="R22" s="4"/>
      <c r="S22" s="4"/>
    </row>
    <row r="23" spans="1:19" ht="22.5" customHeight="1">
      <c r="A23" s="65"/>
      <c r="B23" s="65"/>
      <c r="C23" s="61"/>
      <c r="D23" s="65"/>
      <c r="E23" s="65"/>
      <c r="F23" s="66"/>
      <c r="G23" s="49"/>
      <c r="H23" s="49"/>
      <c r="I23" s="49"/>
      <c r="J23" s="49"/>
      <c r="K23" s="65"/>
      <c r="L23" s="67"/>
      <c r="M23" s="68"/>
      <c r="N23" s="69"/>
      <c r="O23" s="69"/>
      <c r="P23" s="70"/>
      <c r="Q23" s="171"/>
      <c r="R23" s="4"/>
      <c r="S23" s="4"/>
    </row>
    <row r="24" spans="1:19" ht="18.75">
      <c r="A24" s="61" t="s">
        <v>195</v>
      </c>
      <c r="B24" s="61"/>
      <c r="C24" s="61"/>
      <c r="D24" s="139">
        <f>P15+P19</f>
        <v>0</v>
      </c>
      <c r="E24" s="65"/>
      <c r="F24" s="61"/>
      <c r="G24" s="61"/>
      <c r="H24" s="61"/>
      <c r="I24" s="61"/>
      <c r="J24" s="61"/>
      <c r="K24" s="65"/>
      <c r="L24" s="67"/>
      <c r="M24" s="68"/>
      <c r="N24" s="49" t="s">
        <v>227</v>
      </c>
      <c r="O24" s="49"/>
      <c r="P24" s="296">
        <f ca="1">TODAY()</f>
        <v>41710</v>
      </c>
      <c r="Q24" s="296"/>
      <c r="R24" s="4"/>
      <c r="S24" s="4"/>
    </row>
    <row r="25" spans="1:19" ht="20.25">
      <c r="A25" s="61" t="s">
        <v>192</v>
      </c>
      <c r="B25" s="61"/>
      <c r="C25" s="80" t="str">
        <f>IF(D24=60,"admis(e)",IF(D24&gt;=45,"Admissible","Ajourné(e)"))</f>
        <v>Ajourné(e)</v>
      </c>
      <c r="D25" s="63"/>
      <c r="E25" s="63"/>
      <c r="F25" s="61"/>
      <c r="G25" s="61"/>
      <c r="H25" s="61"/>
      <c r="I25" s="61"/>
      <c r="J25" s="61"/>
      <c r="K25" s="61"/>
      <c r="L25" s="61"/>
      <c r="M25" s="61"/>
      <c r="N25" s="61" t="s">
        <v>193</v>
      </c>
      <c r="O25" s="61"/>
      <c r="P25" s="61"/>
      <c r="Q25" s="61"/>
      <c r="R25" s="4"/>
      <c r="S25" s="4"/>
    </row>
    <row r="26" spans="1:19" ht="15">
      <c r="A26" s="71"/>
      <c r="B26" s="71"/>
      <c r="C26" s="71"/>
      <c r="D26" s="72"/>
      <c r="E26" s="72"/>
      <c r="F26" s="71"/>
      <c r="G26" s="71"/>
      <c r="H26" s="71"/>
      <c r="I26" s="71"/>
      <c r="J26" s="71"/>
      <c r="K26" s="71"/>
      <c r="L26" s="71"/>
      <c r="M26" s="71"/>
      <c r="N26" s="71"/>
      <c r="O26" s="71"/>
      <c r="P26" s="71"/>
      <c r="Q26" s="71"/>
      <c r="R26" s="4"/>
      <c r="S26" s="4"/>
    </row>
    <row r="27" spans="1:19" ht="15">
      <c r="A27" s="73"/>
      <c r="B27" s="73"/>
      <c r="C27" s="73"/>
      <c r="D27" s="73"/>
      <c r="E27" s="73"/>
      <c r="F27" s="71"/>
      <c r="G27" s="71"/>
      <c r="H27" s="71"/>
      <c r="I27" s="71"/>
      <c r="J27" s="71"/>
      <c r="K27" s="71"/>
      <c r="L27" s="71"/>
      <c r="M27" s="73"/>
      <c r="N27" s="73"/>
      <c r="O27" s="73"/>
      <c r="P27" s="74"/>
      <c r="Q27" s="73"/>
      <c r="R27" s="4"/>
      <c r="S27" s="4"/>
    </row>
    <row r="28" spans="1:19" ht="15">
      <c r="A28" s="73"/>
      <c r="B28" s="73"/>
      <c r="C28" s="73"/>
      <c r="D28" s="73"/>
      <c r="E28" s="73"/>
      <c r="F28" s="73"/>
      <c r="G28" s="73"/>
      <c r="H28" s="73"/>
      <c r="I28" s="73"/>
      <c r="J28" s="73"/>
      <c r="K28" s="73"/>
      <c r="L28" s="73"/>
      <c r="M28" s="73"/>
      <c r="N28" s="71"/>
      <c r="O28" s="71"/>
      <c r="P28" s="71"/>
      <c r="Q28" s="73"/>
      <c r="R28" s="4"/>
      <c r="S28" s="4"/>
    </row>
    <row r="29" spans="1:19" ht="15.75">
      <c r="A29" s="180"/>
      <c r="B29" s="4"/>
      <c r="C29" s="4"/>
      <c r="D29" s="136"/>
      <c r="E29" s="136"/>
      <c r="F29" s="136"/>
      <c r="G29" s="137"/>
      <c r="H29" s="137"/>
      <c r="I29" s="137"/>
      <c r="J29" s="137"/>
      <c r="K29" s="138"/>
      <c r="L29" s="4"/>
      <c r="M29" s="4"/>
      <c r="N29" s="4"/>
      <c r="O29" s="4"/>
      <c r="P29" s="4"/>
      <c r="Q29" s="4"/>
      <c r="R29" s="4"/>
      <c r="S29" s="4"/>
    </row>
    <row r="30" spans="1:19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</row>
    <row r="31" spans="1:19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</row>
    <row r="32" spans="1:19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</row>
    <row r="33" spans="1:19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</row>
    <row r="34" spans="1:19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</row>
    <row r="35" spans="1:19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</row>
    <row r="36" spans="1:19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</row>
    <row r="37" spans="1:19">
      <c r="A37" s="3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</row>
    <row r="38" spans="1:19">
      <c r="A38" s="3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</row>
    <row r="39" spans="1:19">
      <c r="A39" s="3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</row>
    <row r="40" spans="1:19">
      <c r="A40" s="3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</row>
    <row r="41" spans="1:19">
      <c r="A41" s="3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</row>
    <row r="42" spans="1:19">
      <c r="A42" s="3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</row>
    <row r="43" spans="1:19">
      <c r="A43" s="3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</row>
    <row r="44" spans="1:19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</row>
  </sheetData>
  <mergeCells count="56">
    <mergeCell ref="K2:O2"/>
    <mergeCell ref="A10:C10"/>
    <mergeCell ref="F9:H9"/>
    <mergeCell ref="B21:B22"/>
    <mergeCell ref="C19:C20"/>
    <mergeCell ref="C21:C22"/>
    <mergeCell ref="D19:D20"/>
    <mergeCell ref="E19:E20"/>
    <mergeCell ref="D21:D22"/>
    <mergeCell ref="E21:E22"/>
    <mergeCell ref="G13:G14"/>
    <mergeCell ref="H13:H14"/>
    <mergeCell ref="I13:K13"/>
    <mergeCell ref="L13:N13"/>
    <mergeCell ref="A15:A18"/>
    <mergeCell ref="B15:B16"/>
    <mergeCell ref="C15:C16"/>
    <mergeCell ref="P24:Q24"/>
    <mergeCell ref="G8:H8"/>
    <mergeCell ref="G6:L6"/>
    <mergeCell ref="A12:A14"/>
    <mergeCell ref="B12:E12"/>
    <mergeCell ref="F12:H12"/>
    <mergeCell ref="I12:Q12"/>
    <mergeCell ref="B13:B14"/>
    <mergeCell ref="C13:C14"/>
    <mergeCell ref="D13:D14"/>
    <mergeCell ref="E13:E14"/>
    <mergeCell ref="F13:F14"/>
    <mergeCell ref="O13:Q13"/>
    <mergeCell ref="Q15:Q18"/>
    <mergeCell ref="A19:A22"/>
    <mergeCell ref="O19:O22"/>
    <mergeCell ref="P19:P22"/>
    <mergeCell ref="Q19:Q22"/>
    <mergeCell ref="L21:L22"/>
    <mergeCell ref="M21:M22"/>
    <mergeCell ref="N21:N22"/>
    <mergeCell ref="L19:L20"/>
    <mergeCell ref="M19:M20"/>
    <mergeCell ref="P15:P18"/>
    <mergeCell ref="N19:N20"/>
    <mergeCell ref="C17:C18"/>
    <mergeCell ref="B17:B18"/>
    <mergeCell ref="L17:L18"/>
    <mergeCell ref="D15:D16"/>
    <mergeCell ref="E15:E16"/>
    <mergeCell ref="L15:L16"/>
    <mergeCell ref="M17:M18"/>
    <mergeCell ref="N17:N18"/>
    <mergeCell ref="D17:D18"/>
    <mergeCell ref="O15:O18"/>
    <mergeCell ref="B19:B20"/>
    <mergeCell ref="E17:E18"/>
    <mergeCell ref="M15:M16"/>
    <mergeCell ref="N15:N16"/>
  </mergeCells>
  <pageMargins left="0.23" right="0.28000000000000003" top="0.39370078740157483" bottom="0.43307086614173229" header="0.31496062992125984" footer="0.31496062992125984"/>
  <pageSetup paperSize="9" scale="64" orientation="landscape" horizontalDpi="0" verticalDpi="0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>
  <sheetPr filterMode="1"/>
  <dimension ref="A1:AT47"/>
  <sheetViews>
    <sheetView workbookViewId="0">
      <selection activeCell="H51" sqref="H51"/>
    </sheetView>
  </sheetViews>
  <sheetFormatPr baseColWidth="10" defaultRowHeight="12.75"/>
  <cols>
    <col min="1" max="1" width="5.85546875" customWidth="1"/>
    <col min="2" max="4" width="0" hidden="1" customWidth="1"/>
    <col min="5" max="5" width="18.28515625" customWidth="1"/>
    <col min="6" max="6" width="18.42578125" customWidth="1"/>
    <col min="7" max="7" width="13.85546875" customWidth="1"/>
    <col min="8" max="8" width="13" customWidth="1"/>
    <col min="9" max="9" width="0" hidden="1" customWidth="1"/>
    <col min="11" max="11" width="0" hidden="1" customWidth="1"/>
    <col min="12" max="12" width="15.85546875" customWidth="1"/>
    <col min="13" max="13" width="0" hidden="1" customWidth="1"/>
    <col min="14" max="14" width="15.42578125" customWidth="1"/>
    <col min="15" max="15" width="0" hidden="1" customWidth="1"/>
    <col min="21" max="21" width="26.7109375" customWidth="1"/>
  </cols>
  <sheetData>
    <row r="1" spans="1:46">
      <c r="A1" s="1"/>
      <c r="B1" s="2"/>
      <c r="C1" s="2"/>
      <c r="D1" s="2"/>
      <c r="E1" s="2"/>
      <c r="F1" s="2"/>
      <c r="G1" s="2"/>
      <c r="H1" s="11"/>
      <c r="I1" s="11"/>
      <c r="J1" s="11"/>
      <c r="K1" s="11"/>
      <c r="L1" s="6"/>
      <c r="M1" s="6"/>
      <c r="N1" s="6"/>
      <c r="O1" s="6"/>
      <c r="P1" s="6"/>
      <c r="Q1" s="2"/>
      <c r="R1" s="2"/>
      <c r="S1" s="2"/>
      <c r="T1" s="2"/>
      <c r="U1" s="8"/>
      <c r="W1" s="1"/>
      <c r="X1" s="2"/>
      <c r="Y1" s="2"/>
      <c r="Z1" s="2"/>
      <c r="AA1" s="6"/>
      <c r="AB1" s="6"/>
      <c r="AC1" s="6"/>
      <c r="AD1" s="6"/>
      <c r="AE1" s="6"/>
      <c r="AF1" s="6"/>
      <c r="AG1" s="6"/>
      <c r="AH1" s="6"/>
      <c r="AI1" s="2"/>
      <c r="AJ1" s="6"/>
      <c r="AK1" s="6"/>
      <c r="AL1" s="2"/>
      <c r="AM1" s="2"/>
      <c r="AN1" s="2"/>
      <c r="AO1" s="4"/>
      <c r="AP1" s="1"/>
      <c r="AQ1" s="2"/>
      <c r="AR1" s="2"/>
      <c r="AS1" s="2"/>
      <c r="AT1" s="2"/>
    </row>
    <row r="2" spans="1:46">
      <c r="A2" s="3"/>
      <c r="B2" s="4"/>
      <c r="C2" s="4"/>
      <c r="D2" s="4"/>
      <c r="E2" s="4"/>
      <c r="F2" s="4"/>
      <c r="G2" s="4"/>
      <c r="H2" s="12"/>
      <c r="I2" s="12"/>
      <c r="J2" s="12"/>
      <c r="K2" s="12"/>
      <c r="L2" s="5"/>
      <c r="M2" s="5"/>
      <c r="N2" s="5"/>
      <c r="O2" s="5"/>
      <c r="P2" s="5"/>
      <c r="Q2" s="4"/>
      <c r="R2" s="4"/>
      <c r="S2" s="4"/>
      <c r="T2" s="4"/>
      <c r="U2" s="9"/>
      <c r="W2" s="3"/>
      <c r="X2" s="4"/>
      <c r="Y2" s="4"/>
      <c r="Z2" s="4"/>
      <c r="AA2" s="5"/>
      <c r="AB2" s="5"/>
      <c r="AC2" s="5"/>
      <c r="AD2" s="5"/>
      <c r="AE2" s="5"/>
      <c r="AF2" s="5"/>
      <c r="AG2" s="5"/>
      <c r="AH2" s="5"/>
      <c r="AI2" s="4"/>
      <c r="AJ2" s="5"/>
      <c r="AK2" s="5"/>
      <c r="AL2" s="4"/>
      <c r="AM2" s="4"/>
      <c r="AN2" s="4"/>
      <c r="AO2" s="4"/>
      <c r="AP2" s="3"/>
      <c r="AQ2" s="4"/>
      <c r="AR2" s="4"/>
      <c r="AS2" s="4"/>
      <c r="AT2" s="4"/>
    </row>
    <row r="3" spans="1:46">
      <c r="A3" s="3"/>
      <c r="B3" s="4"/>
      <c r="C3" s="4"/>
      <c r="D3" s="4"/>
      <c r="E3" s="4"/>
      <c r="F3" s="4"/>
      <c r="G3" s="4"/>
      <c r="H3" s="12"/>
      <c r="I3" s="12"/>
      <c r="J3" s="12"/>
      <c r="K3" s="12"/>
      <c r="L3" s="5"/>
      <c r="M3" s="5"/>
      <c r="N3" s="5"/>
      <c r="O3" s="5"/>
      <c r="P3" s="5"/>
      <c r="Q3" s="4"/>
      <c r="R3" s="4"/>
      <c r="S3" s="4"/>
      <c r="T3" s="4"/>
      <c r="U3" s="9"/>
      <c r="W3" s="3"/>
      <c r="X3" s="4"/>
      <c r="Y3" s="4"/>
      <c r="Z3" s="4"/>
      <c r="AA3" s="5"/>
      <c r="AB3" s="5"/>
      <c r="AC3" s="5"/>
      <c r="AD3" s="5"/>
      <c r="AE3" s="5"/>
      <c r="AF3" s="5"/>
      <c r="AG3" s="5"/>
      <c r="AH3" s="5"/>
      <c r="AI3" s="4"/>
      <c r="AJ3" s="5"/>
      <c r="AK3" s="5"/>
      <c r="AL3" s="4"/>
      <c r="AM3" s="4"/>
      <c r="AN3" s="4"/>
      <c r="AO3" s="4"/>
      <c r="AP3" s="3"/>
      <c r="AQ3" s="4"/>
      <c r="AR3" s="4"/>
      <c r="AS3" s="4"/>
      <c r="AT3" s="4"/>
    </row>
    <row r="4" spans="1:46">
      <c r="A4" s="3"/>
      <c r="B4" s="4"/>
      <c r="C4" s="4"/>
      <c r="D4" s="4"/>
      <c r="E4" s="4"/>
      <c r="F4" s="4"/>
      <c r="G4" s="4"/>
      <c r="H4" s="12"/>
      <c r="I4" s="12"/>
      <c r="J4" s="12"/>
      <c r="K4" s="12"/>
      <c r="L4" s="5"/>
      <c r="M4" s="5"/>
      <c r="N4" s="5"/>
      <c r="O4" s="5"/>
      <c r="P4" s="5"/>
      <c r="Q4" s="4"/>
      <c r="R4" s="4"/>
      <c r="S4" s="4"/>
      <c r="T4" s="4"/>
      <c r="U4" s="9"/>
      <c r="W4" s="3"/>
      <c r="X4" s="4"/>
      <c r="Y4" s="4"/>
      <c r="Z4" s="4"/>
      <c r="AA4" s="5"/>
      <c r="AB4" s="5"/>
      <c r="AC4" s="5"/>
      <c r="AD4" s="5"/>
      <c r="AE4" s="5"/>
      <c r="AF4" s="5"/>
      <c r="AG4" s="5"/>
      <c r="AH4" s="5"/>
      <c r="AI4" s="4"/>
      <c r="AJ4" s="5"/>
      <c r="AK4" s="5"/>
      <c r="AL4" s="4"/>
      <c r="AM4" s="4"/>
      <c r="AN4" s="4"/>
      <c r="AO4" s="4"/>
      <c r="AP4" s="3"/>
      <c r="AQ4" s="4"/>
      <c r="AR4" s="4"/>
      <c r="AS4" s="4"/>
      <c r="AT4" s="4"/>
    </row>
    <row r="5" spans="1:46">
      <c r="A5" s="3"/>
      <c r="B5" s="4"/>
      <c r="C5" s="4"/>
      <c r="D5" s="4"/>
      <c r="E5" s="4"/>
      <c r="F5" s="4"/>
      <c r="G5" s="4"/>
      <c r="H5" s="12"/>
      <c r="I5" s="12"/>
      <c r="J5" s="12"/>
      <c r="K5" s="12"/>
      <c r="L5" s="5"/>
      <c r="M5" s="5"/>
      <c r="N5" s="5"/>
      <c r="O5" s="5"/>
      <c r="P5" s="5"/>
      <c r="Q5" s="4"/>
      <c r="R5" s="4"/>
      <c r="S5" s="4"/>
      <c r="T5" s="4"/>
      <c r="U5" s="9"/>
      <c r="W5" s="3"/>
      <c r="X5" s="4"/>
      <c r="Y5" s="4"/>
      <c r="Z5" s="4"/>
      <c r="AA5" s="5"/>
      <c r="AB5" s="5"/>
      <c r="AC5" s="5"/>
      <c r="AD5" s="5"/>
      <c r="AE5" s="5"/>
      <c r="AF5" s="5"/>
      <c r="AG5" s="5"/>
      <c r="AH5" s="5"/>
      <c r="AI5" s="4"/>
      <c r="AJ5" s="5"/>
      <c r="AK5" s="5"/>
      <c r="AL5" s="4"/>
      <c r="AM5" s="4"/>
      <c r="AN5" s="4"/>
      <c r="AO5" s="4"/>
      <c r="AP5" s="3"/>
      <c r="AQ5" s="4"/>
      <c r="AR5" s="4"/>
      <c r="AS5" s="4"/>
      <c r="AT5" s="4"/>
    </row>
    <row r="6" spans="1:46">
      <c r="A6" s="3"/>
      <c r="B6" s="4"/>
      <c r="C6" s="4"/>
      <c r="D6" s="4"/>
      <c r="E6" s="4"/>
      <c r="F6" s="4"/>
      <c r="G6" s="4"/>
      <c r="H6" s="12"/>
      <c r="I6" s="12"/>
      <c r="J6" s="12"/>
      <c r="K6" s="12"/>
      <c r="L6" s="5"/>
      <c r="M6" s="5"/>
      <c r="N6" s="5"/>
      <c r="O6" s="5"/>
      <c r="P6" s="5"/>
      <c r="Q6" s="4"/>
      <c r="R6" s="4"/>
      <c r="S6" s="4"/>
      <c r="T6" s="4"/>
      <c r="U6" s="9"/>
      <c r="W6" s="3"/>
      <c r="X6" s="4"/>
      <c r="Y6" s="4"/>
      <c r="Z6" s="4"/>
      <c r="AA6" s="5"/>
      <c r="AB6" s="5"/>
      <c r="AC6" s="5"/>
      <c r="AD6" s="5"/>
      <c r="AE6" s="5"/>
      <c r="AF6" s="5"/>
      <c r="AG6" s="5"/>
      <c r="AH6" s="5"/>
      <c r="AI6" s="4"/>
      <c r="AJ6" s="5"/>
      <c r="AK6" s="5"/>
      <c r="AL6" s="4"/>
      <c r="AM6" s="4"/>
      <c r="AN6" s="4"/>
      <c r="AO6" s="4"/>
      <c r="AP6" s="3"/>
      <c r="AQ6" s="4"/>
      <c r="AR6" s="4"/>
      <c r="AS6" s="4"/>
      <c r="AT6" s="4"/>
    </row>
    <row r="7" spans="1:46">
      <c r="A7" s="3"/>
      <c r="B7" s="4"/>
      <c r="C7" s="4"/>
      <c r="D7" s="4"/>
      <c r="E7" s="4"/>
      <c r="F7" s="4"/>
      <c r="G7" s="4"/>
      <c r="H7" s="12"/>
      <c r="I7" s="12"/>
      <c r="J7" s="12"/>
      <c r="K7" s="12"/>
      <c r="L7" s="5"/>
      <c r="M7" s="5"/>
      <c r="N7" s="5"/>
      <c r="O7" s="5"/>
      <c r="P7" s="5"/>
      <c r="Q7" s="4"/>
      <c r="R7" s="4"/>
      <c r="S7" s="4"/>
      <c r="T7" s="4"/>
      <c r="U7" s="9"/>
      <c r="W7" s="3"/>
      <c r="X7" s="4"/>
      <c r="Y7" s="4"/>
      <c r="Z7" s="4"/>
      <c r="AA7" s="5"/>
      <c r="AB7" s="5"/>
      <c r="AC7" s="5"/>
      <c r="AD7" s="5"/>
      <c r="AE7" s="5"/>
      <c r="AF7" s="5"/>
      <c r="AG7" s="5"/>
      <c r="AH7" s="5"/>
      <c r="AI7" s="4"/>
      <c r="AJ7" s="5"/>
      <c r="AK7" s="5"/>
      <c r="AL7" s="4"/>
      <c r="AM7" s="4"/>
      <c r="AN7" s="4"/>
      <c r="AO7" s="4"/>
      <c r="AP7" s="3"/>
      <c r="AQ7" s="4"/>
      <c r="AR7" s="4"/>
      <c r="AS7" s="4"/>
      <c r="AT7" s="4"/>
    </row>
    <row r="8" spans="1:46">
      <c r="A8" s="3"/>
      <c r="B8" s="4"/>
      <c r="C8" s="4"/>
      <c r="D8" s="4"/>
      <c r="E8" s="4"/>
      <c r="F8" s="4"/>
      <c r="G8" s="4"/>
      <c r="H8" s="12"/>
      <c r="I8" s="12"/>
      <c r="J8" s="12"/>
      <c r="K8" s="12"/>
      <c r="L8" s="5"/>
      <c r="M8" s="5"/>
      <c r="N8" s="5"/>
      <c r="O8" s="5"/>
      <c r="P8" s="5"/>
      <c r="Q8" s="4"/>
      <c r="R8" s="4"/>
      <c r="S8" s="4"/>
      <c r="T8" s="4"/>
      <c r="U8" s="9"/>
      <c r="W8" s="3"/>
      <c r="X8" s="4"/>
      <c r="Y8" s="4"/>
      <c r="Z8" s="4"/>
      <c r="AA8" s="5"/>
      <c r="AB8" s="5"/>
      <c r="AC8" s="5"/>
      <c r="AD8" s="5"/>
      <c r="AE8" s="5"/>
      <c r="AF8" s="5"/>
      <c r="AG8" s="5"/>
      <c r="AH8" s="5"/>
      <c r="AI8" s="4"/>
      <c r="AJ8" s="5"/>
      <c r="AK8" s="5"/>
      <c r="AL8" s="4"/>
      <c r="AM8" s="4"/>
      <c r="AN8" s="4"/>
      <c r="AO8" s="4"/>
      <c r="AP8" s="3"/>
      <c r="AQ8" s="4"/>
      <c r="AR8" s="4"/>
      <c r="AS8" s="4"/>
      <c r="AT8" s="4"/>
    </row>
    <row r="9" spans="1:46">
      <c r="A9" s="3"/>
      <c r="B9" s="4"/>
      <c r="C9" s="4"/>
      <c r="D9" s="4"/>
      <c r="E9" s="4"/>
      <c r="F9" s="4"/>
      <c r="G9" s="4"/>
      <c r="H9" s="12"/>
      <c r="I9" s="12"/>
      <c r="J9" s="12"/>
      <c r="K9" s="12"/>
      <c r="L9" s="5"/>
      <c r="M9" s="5"/>
      <c r="N9" s="5"/>
      <c r="O9" s="5"/>
      <c r="P9" s="5"/>
      <c r="Q9" s="4"/>
      <c r="R9" s="4"/>
      <c r="S9" s="4"/>
      <c r="T9" s="4"/>
      <c r="U9" s="9"/>
      <c r="W9" s="3"/>
      <c r="X9" s="4"/>
      <c r="Y9" s="4"/>
      <c r="Z9" s="4"/>
      <c r="AA9" s="5"/>
      <c r="AB9" s="5"/>
      <c r="AC9" s="5"/>
      <c r="AD9" s="5"/>
      <c r="AE9" s="5"/>
      <c r="AF9" s="5"/>
      <c r="AG9" s="5"/>
      <c r="AH9" s="5"/>
      <c r="AI9" s="4"/>
      <c r="AJ9" s="5"/>
      <c r="AK9" s="5"/>
      <c r="AL9" s="4"/>
      <c r="AM9" s="4"/>
      <c r="AN9" s="4"/>
      <c r="AO9" s="4"/>
      <c r="AP9" s="3"/>
      <c r="AQ9" s="4"/>
      <c r="AR9" s="4"/>
      <c r="AS9" s="4"/>
      <c r="AT9" s="4"/>
    </row>
    <row r="10" spans="1:46">
      <c r="A10" s="3"/>
      <c r="B10" s="4"/>
      <c r="C10" s="4"/>
      <c r="D10" s="4"/>
      <c r="E10" s="4"/>
      <c r="F10" s="4"/>
      <c r="G10" s="4"/>
      <c r="H10" s="12"/>
      <c r="I10" s="12"/>
      <c r="J10" s="12"/>
      <c r="K10" s="12"/>
      <c r="L10" s="5"/>
      <c r="M10" s="5"/>
      <c r="N10" s="5"/>
      <c r="O10" s="5"/>
      <c r="P10" s="5"/>
      <c r="Q10" s="4"/>
      <c r="R10" s="4"/>
      <c r="S10" s="4"/>
      <c r="T10" s="4"/>
      <c r="U10" s="9"/>
      <c r="W10" s="3"/>
      <c r="X10" s="4"/>
      <c r="Y10" s="4"/>
      <c r="Z10" s="4"/>
      <c r="AA10" s="5"/>
      <c r="AB10" s="5"/>
      <c r="AC10" s="5"/>
      <c r="AD10" s="5"/>
      <c r="AE10" s="5"/>
      <c r="AF10" s="5"/>
      <c r="AG10" s="5"/>
      <c r="AH10" s="5"/>
      <c r="AI10" s="4"/>
      <c r="AJ10" s="5"/>
      <c r="AK10" s="5"/>
      <c r="AL10" s="4"/>
      <c r="AM10" s="4"/>
      <c r="AN10" s="4"/>
      <c r="AO10" s="4"/>
      <c r="AP10" s="3"/>
      <c r="AQ10" s="4"/>
      <c r="AR10" s="4"/>
      <c r="AS10" s="4"/>
      <c r="AT10" s="4"/>
    </row>
    <row r="11" spans="1:46">
      <c r="A11" s="3"/>
      <c r="B11" s="4"/>
      <c r="C11" s="4"/>
      <c r="D11" s="4"/>
      <c r="E11" s="4"/>
      <c r="F11" s="4"/>
      <c r="G11" s="4"/>
      <c r="H11" s="12"/>
      <c r="I11" s="12"/>
      <c r="J11" s="12"/>
      <c r="K11" s="12"/>
      <c r="L11" s="5"/>
      <c r="M11" s="5"/>
      <c r="N11" s="5"/>
      <c r="O11" s="5"/>
      <c r="P11" s="5"/>
      <c r="Q11" s="4"/>
      <c r="R11" s="4"/>
      <c r="S11" s="4"/>
      <c r="T11" s="4"/>
      <c r="U11" s="9"/>
      <c r="W11" s="3"/>
      <c r="X11" s="4"/>
      <c r="Y11" s="4"/>
      <c r="Z11" s="4"/>
      <c r="AA11" s="5"/>
      <c r="AB11" s="5"/>
      <c r="AC11" s="5"/>
      <c r="AD11" s="5"/>
      <c r="AE11" s="5"/>
      <c r="AF11" s="5"/>
      <c r="AG11" s="5"/>
      <c r="AH11" s="5"/>
      <c r="AI11" s="4"/>
      <c r="AJ11" s="5"/>
      <c r="AK11" s="5"/>
      <c r="AL11" s="4"/>
      <c r="AM11" s="4"/>
      <c r="AN11" s="4"/>
      <c r="AO11" s="4"/>
      <c r="AP11" s="3"/>
      <c r="AQ11" s="4"/>
      <c r="AR11" s="4"/>
      <c r="AS11" s="4"/>
      <c r="AT11" s="4"/>
    </row>
    <row r="12" spans="1:46">
      <c r="A12" s="3"/>
      <c r="B12" s="4"/>
      <c r="C12" s="4"/>
      <c r="D12" s="4"/>
      <c r="E12" s="4"/>
      <c r="F12" s="4"/>
      <c r="G12" s="4"/>
      <c r="H12" s="12"/>
      <c r="I12" s="12"/>
      <c r="J12" s="12"/>
      <c r="K12" s="12"/>
      <c r="L12" s="5"/>
      <c r="M12" s="5"/>
      <c r="N12" s="5"/>
      <c r="O12" s="5"/>
      <c r="P12" s="5"/>
      <c r="Q12" s="4"/>
      <c r="R12" s="4"/>
      <c r="S12" s="4"/>
      <c r="T12" s="4"/>
      <c r="U12" s="9"/>
      <c r="W12" s="3"/>
      <c r="X12" s="4"/>
      <c r="Y12" s="4"/>
      <c r="Z12" s="4"/>
      <c r="AA12" s="5"/>
      <c r="AB12" s="5"/>
      <c r="AC12" s="5"/>
      <c r="AD12" s="5"/>
      <c r="AE12" s="5"/>
      <c r="AF12" s="5"/>
      <c r="AG12" s="5"/>
      <c r="AH12" s="5"/>
      <c r="AI12" s="4"/>
      <c r="AJ12" s="5"/>
      <c r="AK12" s="5"/>
      <c r="AL12" s="4"/>
      <c r="AM12" s="4"/>
      <c r="AN12" s="4"/>
      <c r="AO12" s="4"/>
      <c r="AP12" s="3"/>
      <c r="AQ12" s="4"/>
      <c r="AR12" s="4"/>
      <c r="AS12" s="4"/>
      <c r="AT12" s="4"/>
    </row>
    <row r="13" spans="1:46">
      <c r="A13" s="33">
        <v>1</v>
      </c>
      <c r="B13" s="13" t="s">
        <v>114</v>
      </c>
      <c r="C13" s="13" t="s">
        <v>115</v>
      </c>
      <c r="D13" s="13" t="s">
        <v>137</v>
      </c>
      <c r="E13" s="13" t="s">
        <v>35</v>
      </c>
      <c r="F13" s="13" t="s">
        <v>36</v>
      </c>
      <c r="G13" s="13" t="s">
        <v>37</v>
      </c>
      <c r="H13" s="14">
        <v>9</v>
      </c>
      <c r="I13" s="15">
        <v>0</v>
      </c>
      <c r="J13" s="14">
        <v>10</v>
      </c>
      <c r="K13" s="15">
        <v>8</v>
      </c>
      <c r="L13" s="14">
        <v>12.7</v>
      </c>
      <c r="M13" s="15">
        <v>7</v>
      </c>
      <c r="N13" s="14">
        <v>11</v>
      </c>
      <c r="O13" s="15">
        <v>7</v>
      </c>
      <c r="P13" s="14">
        <v>9.5</v>
      </c>
      <c r="Q13" s="14">
        <v>11.85</v>
      </c>
      <c r="R13" s="14">
        <v>10.675000000000001</v>
      </c>
      <c r="S13" s="16">
        <v>30</v>
      </c>
      <c r="T13" s="16">
        <v>30</v>
      </c>
      <c r="U13" s="45" t="s">
        <v>173</v>
      </c>
      <c r="V13" s="4"/>
      <c r="W13" s="32">
        <v>1</v>
      </c>
      <c r="X13" s="13" t="s">
        <v>35</v>
      </c>
      <c r="Y13" s="13" t="s">
        <v>36</v>
      </c>
      <c r="Z13" s="13" t="s">
        <v>37</v>
      </c>
      <c r="AA13" s="17"/>
      <c r="AB13" s="15">
        <v>0</v>
      </c>
      <c r="AC13" s="17"/>
      <c r="AD13" s="15">
        <v>0</v>
      </c>
      <c r="AE13" s="17"/>
      <c r="AF13" s="15">
        <v>0</v>
      </c>
      <c r="AG13" s="17"/>
      <c r="AH13" s="15">
        <v>0</v>
      </c>
      <c r="AI13" s="14">
        <v>0</v>
      </c>
      <c r="AJ13" s="14">
        <v>0</v>
      </c>
      <c r="AK13" s="14">
        <v>0</v>
      </c>
      <c r="AL13" s="15">
        <v>0</v>
      </c>
      <c r="AM13" s="15">
        <v>0</v>
      </c>
      <c r="AN13" s="14" t="s">
        <v>174</v>
      </c>
      <c r="AO13" s="14"/>
      <c r="AP13" s="13">
        <v>1</v>
      </c>
      <c r="AQ13" s="13" t="s">
        <v>35</v>
      </c>
      <c r="AR13" s="13" t="s">
        <v>36</v>
      </c>
      <c r="AS13" s="13" t="s">
        <v>37</v>
      </c>
      <c r="AT13" s="13"/>
    </row>
    <row r="14" spans="1:46">
      <c r="A14" s="3"/>
      <c r="B14" s="4"/>
      <c r="C14" s="4"/>
      <c r="D14" s="4"/>
      <c r="E14" s="4"/>
      <c r="F14" s="4"/>
      <c r="G14" s="4"/>
      <c r="H14" s="5"/>
      <c r="I14" s="5"/>
      <c r="J14" s="5"/>
      <c r="K14" s="5"/>
      <c r="L14" s="5"/>
      <c r="M14" s="5"/>
      <c r="N14" s="5"/>
      <c r="O14" s="5"/>
      <c r="P14" s="5"/>
      <c r="Q14" s="4"/>
      <c r="R14" s="4"/>
      <c r="S14" s="4"/>
      <c r="T14" s="4"/>
      <c r="U14" s="9"/>
      <c r="V14" s="4"/>
      <c r="AA14" s="7"/>
      <c r="AB14" s="7"/>
      <c r="AC14" s="7"/>
      <c r="AD14" s="7"/>
      <c r="AE14" s="7"/>
      <c r="AF14" s="7"/>
      <c r="AG14" s="7"/>
      <c r="AH14" s="7"/>
      <c r="AJ14" s="7"/>
      <c r="AK14" s="7"/>
    </row>
    <row r="15" spans="1:46" ht="15">
      <c r="A15" s="34"/>
      <c r="B15" s="35"/>
      <c r="C15" s="35"/>
      <c r="D15" s="35"/>
      <c r="E15" s="35"/>
      <c r="F15" s="35"/>
      <c r="G15" s="35"/>
      <c r="H15" s="258" t="s">
        <v>16</v>
      </c>
      <c r="I15" s="256"/>
      <c r="J15" s="256"/>
      <c r="K15" s="256"/>
      <c r="L15" s="256"/>
      <c r="M15" s="256"/>
      <c r="N15" s="257"/>
      <c r="O15" s="35"/>
      <c r="P15" s="35"/>
      <c r="Q15" s="35"/>
      <c r="R15" s="35"/>
      <c r="S15" s="36"/>
      <c r="T15" s="36"/>
      <c r="U15" s="46"/>
      <c r="V15" s="35"/>
      <c r="W15" s="10"/>
      <c r="X15" s="10"/>
      <c r="Y15" s="10"/>
      <c r="Z15" s="10"/>
      <c r="AA15" s="10" t="s">
        <v>17</v>
      </c>
      <c r="AB15" s="10"/>
      <c r="AC15" s="10"/>
      <c r="AD15" s="10"/>
      <c r="AE15" s="10"/>
      <c r="AF15" s="10"/>
      <c r="AG15" s="10"/>
      <c r="AH15" s="10"/>
      <c r="AI15" s="10"/>
      <c r="AJ15" s="10"/>
      <c r="AK15" s="23"/>
      <c r="AL15" s="22"/>
      <c r="AM15" s="22"/>
      <c r="AN15" s="10"/>
      <c r="AO15" s="10"/>
      <c r="AP15" s="10"/>
      <c r="AQ15" s="10"/>
      <c r="AR15" s="10"/>
      <c r="AS15" s="10"/>
      <c r="AT15" s="10"/>
    </row>
    <row r="16" spans="1:46" ht="15">
      <c r="A16" s="34"/>
      <c r="B16" s="35"/>
      <c r="C16" s="35"/>
      <c r="D16" s="35"/>
      <c r="E16" s="35"/>
      <c r="F16" s="35"/>
      <c r="G16" s="35"/>
      <c r="H16" s="339" t="s">
        <v>8</v>
      </c>
      <c r="I16" s="340"/>
      <c r="J16" s="341"/>
      <c r="K16" s="30"/>
      <c r="L16" s="339" t="s">
        <v>0</v>
      </c>
      <c r="M16" s="340"/>
      <c r="N16" s="341"/>
      <c r="O16" s="37"/>
      <c r="P16" s="37"/>
      <c r="Q16" s="35"/>
      <c r="R16" s="35"/>
      <c r="S16" s="36"/>
      <c r="T16" s="36"/>
      <c r="U16" s="46"/>
      <c r="V16" s="35"/>
      <c r="W16" s="10"/>
      <c r="X16" s="10"/>
      <c r="Y16" s="10"/>
      <c r="Z16" s="10"/>
      <c r="AA16" s="23" t="s">
        <v>8</v>
      </c>
      <c r="AB16" s="23"/>
      <c r="AC16" s="23"/>
      <c r="AD16" s="23"/>
      <c r="AE16" s="23" t="s">
        <v>0</v>
      </c>
      <c r="AF16" s="23"/>
      <c r="AG16" s="23"/>
      <c r="AH16" s="23"/>
      <c r="AI16" s="10"/>
      <c r="AJ16" s="23"/>
      <c r="AK16" s="23"/>
      <c r="AL16" s="10"/>
      <c r="AM16" s="10"/>
      <c r="AN16" s="10"/>
      <c r="AO16" s="10"/>
      <c r="AP16" s="10"/>
      <c r="AQ16" s="10"/>
      <c r="AR16" s="10"/>
      <c r="AS16" s="10"/>
      <c r="AT16" s="10"/>
    </row>
    <row r="17" spans="1:46" ht="15">
      <c r="A17" s="29" t="s">
        <v>1</v>
      </c>
      <c r="B17" s="29"/>
      <c r="C17" s="29"/>
      <c r="D17" s="29"/>
      <c r="E17" s="29" t="s">
        <v>2</v>
      </c>
      <c r="F17" s="29" t="s">
        <v>3</v>
      </c>
      <c r="G17" s="29" t="s">
        <v>4</v>
      </c>
      <c r="H17" s="30" t="s">
        <v>34</v>
      </c>
      <c r="I17" s="30"/>
      <c r="J17" s="30"/>
      <c r="K17" s="37"/>
      <c r="L17" s="30" t="s">
        <v>33</v>
      </c>
      <c r="M17" s="30"/>
      <c r="N17" s="30"/>
      <c r="O17" s="37"/>
      <c r="P17" s="30" t="s">
        <v>6</v>
      </c>
      <c r="Q17" s="29" t="s">
        <v>6</v>
      </c>
      <c r="R17" s="29" t="s">
        <v>5</v>
      </c>
      <c r="S17" s="31" t="s">
        <v>13</v>
      </c>
      <c r="T17" s="31" t="s">
        <v>13</v>
      </c>
      <c r="U17" s="38" t="s">
        <v>14</v>
      </c>
      <c r="V17" s="35"/>
      <c r="W17" s="10" t="s">
        <v>1</v>
      </c>
      <c r="X17" s="10" t="s">
        <v>2</v>
      </c>
      <c r="Y17" s="10" t="s">
        <v>3</v>
      </c>
      <c r="Z17" s="10" t="s">
        <v>4</v>
      </c>
      <c r="AA17" s="23" t="s">
        <v>170</v>
      </c>
      <c r="AB17" s="23"/>
      <c r="AC17" s="23"/>
      <c r="AD17" s="23"/>
      <c r="AE17" s="23" t="s">
        <v>170</v>
      </c>
      <c r="AF17" s="23"/>
      <c r="AG17" s="23"/>
      <c r="AH17" s="23"/>
      <c r="AI17" s="10" t="s">
        <v>6</v>
      </c>
      <c r="AJ17" s="23" t="s">
        <v>6</v>
      </c>
      <c r="AK17" s="23" t="s">
        <v>5</v>
      </c>
      <c r="AL17" s="22" t="s">
        <v>13</v>
      </c>
      <c r="AM17" s="22" t="s">
        <v>13</v>
      </c>
      <c r="AN17" s="10" t="s">
        <v>14</v>
      </c>
      <c r="AO17" s="10"/>
      <c r="AP17" s="10" t="s">
        <v>1</v>
      </c>
      <c r="AQ17" s="10" t="s">
        <v>2</v>
      </c>
      <c r="AR17" s="10" t="s">
        <v>3</v>
      </c>
      <c r="AS17" s="10" t="s">
        <v>4</v>
      </c>
      <c r="AT17" s="10"/>
    </row>
    <row r="18" spans="1:46" ht="15">
      <c r="A18" s="29"/>
      <c r="B18" s="29" t="s">
        <v>10</v>
      </c>
      <c r="C18" s="29" t="s">
        <v>11</v>
      </c>
      <c r="D18" s="29" t="s">
        <v>12</v>
      </c>
      <c r="E18" s="29"/>
      <c r="F18" s="29"/>
      <c r="G18" s="29"/>
      <c r="H18" s="30" t="s">
        <v>31</v>
      </c>
      <c r="I18" s="37"/>
      <c r="J18" s="30" t="s">
        <v>30</v>
      </c>
      <c r="K18" s="37"/>
      <c r="L18" s="30" t="s">
        <v>29</v>
      </c>
      <c r="M18" s="37"/>
      <c r="N18" s="37" t="s">
        <v>32</v>
      </c>
      <c r="O18" s="37"/>
      <c r="P18" s="30" t="s">
        <v>8</v>
      </c>
      <c r="Q18" s="29" t="s">
        <v>0</v>
      </c>
      <c r="R18" s="29" t="s">
        <v>7</v>
      </c>
      <c r="S18" s="31" t="s">
        <v>15</v>
      </c>
      <c r="T18" s="31" t="s">
        <v>172</v>
      </c>
      <c r="U18" s="38"/>
      <c r="V18" s="35"/>
      <c r="W18" s="10"/>
      <c r="X18" s="10"/>
      <c r="Y18" s="10"/>
      <c r="Z18" s="10"/>
      <c r="AA18" s="23" t="s">
        <v>168</v>
      </c>
      <c r="AB18" s="23"/>
      <c r="AC18" s="23" t="s">
        <v>169</v>
      </c>
      <c r="AD18" s="23"/>
      <c r="AE18" s="23" t="s">
        <v>29</v>
      </c>
      <c r="AF18" s="23"/>
      <c r="AG18" s="23" t="s">
        <v>171</v>
      </c>
      <c r="AH18" s="23"/>
      <c r="AI18" s="10" t="s">
        <v>8</v>
      </c>
      <c r="AJ18" s="23" t="s">
        <v>0</v>
      </c>
      <c r="AK18" s="23" t="s">
        <v>7</v>
      </c>
      <c r="AL18" s="22" t="s">
        <v>15</v>
      </c>
      <c r="AM18" s="22" t="s">
        <v>172</v>
      </c>
      <c r="AN18" s="10"/>
      <c r="AO18" s="10"/>
      <c r="AP18" s="10"/>
      <c r="AQ18" s="10"/>
      <c r="AR18" s="10"/>
      <c r="AS18" s="10"/>
      <c r="AT18" s="10"/>
    </row>
    <row r="19" spans="1:46" ht="18" hidden="1">
      <c r="A19" s="39">
        <v>1</v>
      </c>
      <c r="B19" s="24" t="s">
        <v>114</v>
      </c>
      <c r="C19" s="24" t="s">
        <v>115</v>
      </c>
      <c r="D19" s="24" t="s">
        <v>137</v>
      </c>
      <c r="E19" s="24" t="s">
        <v>35</v>
      </c>
      <c r="F19" s="24" t="s">
        <v>36</v>
      </c>
      <c r="G19" s="24" t="s">
        <v>37</v>
      </c>
      <c r="H19" s="25">
        <v>9</v>
      </c>
      <c r="I19" s="26">
        <v>0</v>
      </c>
      <c r="J19" s="25">
        <v>10</v>
      </c>
      <c r="K19" s="26">
        <v>8</v>
      </c>
      <c r="L19" s="25">
        <v>12.7</v>
      </c>
      <c r="M19" s="26">
        <v>7</v>
      </c>
      <c r="N19" s="25">
        <v>11</v>
      </c>
      <c r="O19" s="26">
        <v>7</v>
      </c>
      <c r="P19" s="25">
        <v>9.5</v>
      </c>
      <c r="Q19" s="25">
        <v>11.85</v>
      </c>
      <c r="R19" s="25">
        <v>10.675000000000001</v>
      </c>
      <c r="S19" s="27">
        <v>30</v>
      </c>
      <c r="T19" s="27">
        <v>30</v>
      </c>
      <c r="U19" s="47" t="s">
        <v>173</v>
      </c>
      <c r="V19" s="49"/>
      <c r="W19" s="18">
        <v>1</v>
      </c>
      <c r="X19" s="18" t="s">
        <v>35</v>
      </c>
      <c r="Y19" s="18" t="s">
        <v>36</v>
      </c>
      <c r="Z19" s="18" t="s">
        <v>37</v>
      </c>
      <c r="AA19" s="21"/>
      <c r="AB19" s="20">
        <v>0</v>
      </c>
      <c r="AC19" s="21"/>
      <c r="AD19" s="20">
        <v>0</v>
      </c>
      <c r="AE19" s="21"/>
      <c r="AF19" s="20">
        <v>0</v>
      </c>
      <c r="AG19" s="21"/>
      <c r="AH19" s="20">
        <v>0</v>
      </c>
      <c r="AI19" s="19">
        <v>0</v>
      </c>
      <c r="AJ19" s="19">
        <v>0</v>
      </c>
      <c r="AK19" s="19">
        <v>0</v>
      </c>
      <c r="AL19" s="20">
        <v>0</v>
      </c>
      <c r="AM19" s="20">
        <v>0</v>
      </c>
      <c r="AN19" s="19" t="s">
        <v>174</v>
      </c>
      <c r="AO19" s="19"/>
      <c r="AP19" s="18">
        <v>1</v>
      </c>
      <c r="AQ19" s="18" t="s">
        <v>35</v>
      </c>
      <c r="AR19" s="18" t="s">
        <v>36</v>
      </c>
      <c r="AS19" s="18" t="s">
        <v>37</v>
      </c>
      <c r="AT19" s="18"/>
    </row>
    <row r="20" spans="1:46" ht="18" hidden="1">
      <c r="A20" s="39">
        <v>2</v>
      </c>
      <c r="B20" s="24" t="s">
        <v>116</v>
      </c>
      <c r="C20" s="24" t="s">
        <v>117</v>
      </c>
      <c r="D20" s="24" t="s">
        <v>137</v>
      </c>
      <c r="E20" s="24" t="s">
        <v>38</v>
      </c>
      <c r="F20" s="24" t="s">
        <v>39</v>
      </c>
      <c r="G20" s="24" t="s">
        <v>40</v>
      </c>
      <c r="H20" s="25">
        <v>6</v>
      </c>
      <c r="I20" s="26">
        <v>0</v>
      </c>
      <c r="J20" s="25">
        <v>10.5</v>
      </c>
      <c r="K20" s="26">
        <v>8</v>
      </c>
      <c r="L20" s="25">
        <v>14.7</v>
      </c>
      <c r="M20" s="26">
        <v>7</v>
      </c>
      <c r="N20" s="25">
        <v>18.5</v>
      </c>
      <c r="O20" s="26">
        <v>7</v>
      </c>
      <c r="P20" s="25">
        <v>8.25</v>
      </c>
      <c r="Q20" s="25">
        <v>16.600000000000001</v>
      </c>
      <c r="R20" s="25">
        <v>12.425000000000001</v>
      </c>
      <c r="S20" s="27">
        <v>30</v>
      </c>
      <c r="T20" s="27">
        <v>30</v>
      </c>
      <c r="U20" s="47" t="s">
        <v>173</v>
      </c>
      <c r="V20" s="49"/>
      <c r="W20" s="18">
        <v>2</v>
      </c>
      <c r="X20" s="18" t="s">
        <v>38</v>
      </c>
      <c r="Y20" s="18" t="s">
        <v>39</v>
      </c>
      <c r="Z20" s="18" t="s">
        <v>40</v>
      </c>
      <c r="AA20" s="21"/>
      <c r="AB20" s="20">
        <v>0</v>
      </c>
      <c r="AC20" s="21"/>
      <c r="AD20" s="20">
        <v>0</v>
      </c>
      <c r="AE20" s="21"/>
      <c r="AF20" s="20">
        <v>0</v>
      </c>
      <c r="AG20" s="21"/>
      <c r="AH20" s="20">
        <v>0</v>
      </c>
      <c r="AI20" s="19">
        <v>0</v>
      </c>
      <c r="AJ20" s="19">
        <v>0</v>
      </c>
      <c r="AK20" s="19">
        <v>0</v>
      </c>
      <c r="AL20" s="20">
        <v>0</v>
      </c>
      <c r="AM20" s="20">
        <v>0</v>
      </c>
      <c r="AN20" s="19" t="s">
        <v>174</v>
      </c>
      <c r="AO20" s="19"/>
      <c r="AP20" s="18">
        <v>2</v>
      </c>
      <c r="AQ20" s="18" t="s">
        <v>38</v>
      </c>
      <c r="AR20" s="18" t="s">
        <v>39</v>
      </c>
      <c r="AS20" s="18" t="s">
        <v>40</v>
      </c>
      <c r="AT20" s="18"/>
    </row>
    <row r="21" spans="1:46" s="60" customFormat="1" ht="18">
      <c r="A21" s="50">
        <v>3</v>
      </c>
      <c r="B21" s="24" t="s">
        <v>118</v>
      </c>
      <c r="C21" s="24" t="s">
        <v>119</v>
      </c>
      <c r="D21" s="24" t="s">
        <v>137</v>
      </c>
      <c r="E21" s="51" t="s">
        <v>41</v>
      </c>
      <c r="F21" s="51" t="s">
        <v>42</v>
      </c>
      <c r="G21" s="51" t="s">
        <v>40</v>
      </c>
      <c r="H21" s="52">
        <v>5.5</v>
      </c>
      <c r="I21" s="26">
        <v>0</v>
      </c>
      <c r="J21" s="52">
        <v>7</v>
      </c>
      <c r="K21" s="26">
        <v>0</v>
      </c>
      <c r="L21" s="52">
        <v>11.3</v>
      </c>
      <c r="M21" s="26">
        <v>7</v>
      </c>
      <c r="N21" s="52">
        <v>15.5</v>
      </c>
      <c r="O21" s="26">
        <v>0</v>
      </c>
      <c r="P21" s="52">
        <v>5.25</v>
      </c>
      <c r="Q21" s="52">
        <v>9.9</v>
      </c>
      <c r="R21" s="52">
        <v>7.5750000000000002</v>
      </c>
      <c r="S21" s="53">
        <v>7</v>
      </c>
      <c r="T21" s="53">
        <v>7</v>
      </c>
      <c r="U21" s="54" t="s">
        <v>174</v>
      </c>
      <c r="V21" s="55"/>
      <c r="W21" s="56">
        <v>3</v>
      </c>
      <c r="X21" s="56" t="s">
        <v>41</v>
      </c>
      <c r="Y21" s="56" t="s">
        <v>42</v>
      </c>
      <c r="Z21" s="56" t="s">
        <v>40</v>
      </c>
      <c r="AA21" s="57"/>
      <c r="AB21" s="58">
        <v>0</v>
      </c>
      <c r="AC21" s="57"/>
      <c r="AD21" s="58">
        <v>0</v>
      </c>
      <c r="AE21" s="57"/>
      <c r="AF21" s="58">
        <v>0</v>
      </c>
      <c r="AG21" s="57"/>
      <c r="AH21" s="58">
        <v>0</v>
      </c>
      <c r="AI21" s="59">
        <v>0</v>
      </c>
      <c r="AJ21" s="59">
        <v>0</v>
      </c>
      <c r="AK21" s="59">
        <v>0</v>
      </c>
      <c r="AL21" s="58">
        <v>0</v>
      </c>
      <c r="AM21" s="58">
        <v>0</v>
      </c>
      <c r="AN21" s="59" t="s">
        <v>174</v>
      </c>
      <c r="AO21" s="59"/>
      <c r="AP21" s="56">
        <v>3</v>
      </c>
      <c r="AQ21" s="56" t="s">
        <v>41</v>
      </c>
      <c r="AR21" s="56" t="s">
        <v>42</v>
      </c>
      <c r="AS21" s="56" t="s">
        <v>40</v>
      </c>
      <c r="AT21" s="56"/>
    </row>
    <row r="22" spans="1:46" ht="18" hidden="1">
      <c r="A22" s="39">
        <v>4</v>
      </c>
      <c r="B22" s="24" t="s">
        <v>120</v>
      </c>
      <c r="C22" s="24" t="s">
        <v>121</v>
      </c>
      <c r="D22" s="24" t="s">
        <v>163</v>
      </c>
      <c r="E22" s="24" t="s">
        <v>43</v>
      </c>
      <c r="F22" s="24" t="s">
        <v>166</v>
      </c>
      <c r="G22" s="24" t="s">
        <v>45</v>
      </c>
      <c r="H22" s="25">
        <v>9</v>
      </c>
      <c r="I22" s="26">
        <v>0</v>
      </c>
      <c r="J22" s="25">
        <v>15.75</v>
      </c>
      <c r="K22" s="26">
        <v>8</v>
      </c>
      <c r="L22" s="25">
        <v>11.5</v>
      </c>
      <c r="M22" s="26">
        <v>7</v>
      </c>
      <c r="N22" s="25">
        <v>7</v>
      </c>
      <c r="O22" s="26">
        <v>0</v>
      </c>
      <c r="P22" s="25">
        <v>12.375</v>
      </c>
      <c r="Q22" s="25">
        <v>9.25</v>
      </c>
      <c r="R22" s="25">
        <v>10.8125</v>
      </c>
      <c r="S22" s="27">
        <v>30</v>
      </c>
      <c r="T22" s="27">
        <v>30</v>
      </c>
      <c r="U22" s="47" t="s">
        <v>173</v>
      </c>
      <c r="V22" s="49"/>
      <c r="W22" s="18">
        <v>4</v>
      </c>
      <c r="X22" s="18" t="s">
        <v>43</v>
      </c>
      <c r="Y22" s="18" t="s">
        <v>44</v>
      </c>
      <c r="Z22" s="18" t="s">
        <v>45</v>
      </c>
      <c r="AA22" s="21"/>
      <c r="AB22" s="20">
        <v>0</v>
      </c>
      <c r="AC22" s="21"/>
      <c r="AD22" s="20">
        <v>0</v>
      </c>
      <c r="AE22" s="21"/>
      <c r="AF22" s="20">
        <v>0</v>
      </c>
      <c r="AG22" s="21"/>
      <c r="AH22" s="20">
        <v>0</v>
      </c>
      <c r="AI22" s="19">
        <v>0</v>
      </c>
      <c r="AJ22" s="19">
        <v>0</v>
      </c>
      <c r="AK22" s="19">
        <v>0</v>
      </c>
      <c r="AL22" s="20">
        <v>0</v>
      </c>
      <c r="AM22" s="20">
        <v>0</v>
      </c>
      <c r="AN22" s="19" t="s">
        <v>174</v>
      </c>
      <c r="AO22" s="19"/>
      <c r="AP22" s="18">
        <v>4</v>
      </c>
      <c r="AQ22" s="18" t="s">
        <v>43</v>
      </c>
      <c r="AR22" s="18" t="s">
        <v>44</v>
      </c>
      <c r="AS22" s="18" t="s">
        <v>45</v>
      </c>
      <c r="AT22" s="18"/>
    </row>
    <row r="23" spans="1:46" ht="18" hidden="1">
      <c r="A23" s="39">
        <v>5</v>
      </c>
      <c r="B23" s="24" t="s">
        <v>122</v>
      </c>
      <c r="C23" s="24" t="s">
        <v>123</v>
      </c>
      <c r="D23" s="24" t="s">
        <v>137</v>
      </c>
      <c r="E23" s="24" t="s">
        <v>46</v>
      </c>
      <c r="F23" s="24" t="s">
        <v>47</v>
      </c>
      <c r="G23" s="24" t="s">
        <v>20</v>
      </c>
      <c r="H23" s="25">
        <v>11.5</v>
      </c>
      <c r="I23" s="26">
        <v>8</v>
      </c>
      <c r="J23" s="25">
        <v>9.125</v>
      </c>
      <c r="K23" s="26">
        <v>0</v>
      </c>
      <c r="L23" s="25">
        <v>14</v>
      </c>
      <c r="M23" s="26">
        <v>7</v>
      </c>
      <c r="N23" s="25">
        <v>9</v>
      </c>
      <c r="O23" s="26">
        <v>0</v>
      </c>
      <c r="P23" s="25">
        <v>10.3125</v>
      </c>
      <c r="Q23" s="25">
        <v>11.5</v>
      </c>
      <c r="R23" s="25">
        <v>10.90625</v>
      </c>
      <c r="S23" s="27">
        <v>30</v>
      </c>
      <c r="T23" s="27">
        <v>30</v>
      </c>
      <c r="U23" s="47" t="s">
        <v>173</v>
      </c>
      <c r="V23" s="49"/>
      <c r="W23" s="18">
        <v>5</v>
      </c>
      <c r="X23" s="18" t="s">
        <v>46</v>
      </c>
      <c r="Y23" s="18" t="s">
        <v>47</v>
      </c>
      <c r="Z23" s="18" t="s">
        <v>20</v>
      </c>
      <c r="AA23" s="21"/>
      <c r="AB23" s="20">
        <v>0</v>
      </c>
      <c r="AC23" s="21"/>
      <c r="AD23" s="20">
        <v>0</v>
      </c>
      <c r="AE23" s="21"/>
      <c r="AF23" s="20">
        <v>0</v>
      </c>
      <c r="AG23" s="21"/>
      <c r="AH23" s="20">
        <v>0</v>
      </c>
      <c r="AI23" s="19">
        <v>0</v>
      </c>
      <c r="AJ23" s="19">
        <v>0</v>
      </c>
      <c r="AK23" s="19">
        <v>0</v>
      </c>
      <c r="AL23" s="20">
        <v>0</v>
      </c>
      <c r="AM23" s="20">
        <v>0</v>
      </c>
      <c r="AN23" s="19" t="s">
        <v>174</v>
      </c>
      <c r="AO23" s="19"/>
      <c r="AP23" s="18">
        <v>5</v>
      </c>
      <c r="AQ23" s="18" t="s">
        <v>46</v>
      </c>
      <c r="AR23" s="18" t="s">
        <v>47</v>
      </c>
      <c r="AS23" s="18" t="s">
        <v>20</v>
      </c>
      <c r="AT23" s="18"/>
    </row>
    <row r="24" spans="1:46" ht="18" hidden="1">
      <c r="A24" s="39">
        <v>6</v>
      </c>
      <c r="B24" s="24" t="s">
        <v>124</v>
      </c>
      <c r="C24" s="24" t="s">
        <v>125</v>
      </c>
      <c r="D24" s="24" t="s">
        <v>137</v>
      </c>
      <c r="E24" s="24" t="s">
        <v>48</v>
      </c>
      <c r="F24" s="24" t="s">
        <v>49</v>
      </c>
      <c r="G24" s="24" t="s">
        <v>50</v>
      </c>
      <c r="H24" s="25">
        <v>9</v>
      </c>
      <c r="I24" s="26">
        <v>0</v>
      </c>
      <c r="J24" s="25">
        <v>8.5</v>
      </c>
      <c r="K24" s="26">
        <v>0</v>
      </c>
      <c r="L24" s="25">
        <v>13.5</v>
      </c>
      <c r="M24" s="26">
        <v>7</v>
      </c>
      <c r="N24" s="25">
        <v>10.5</v>
      </c>
      <c r="O24" s="26">
        <v>7</v>
      </c>
      <c r="P24" s="25">
        <v>8.75</v>
      </c>
      <c r="Q24" s="25">
        <v>12</v>
      </c>
      <c r="R24" s="25">
        <v>10.375</v>
      </c>
      <c r="S24" s="27">
        <v>30</v>
      </c>
      <c r="T24" s="27">
        <v>30</v>
      </c>
      <c r="U24" s="47" t="s">
        <v>173</v>
      </c>
      <c r="V24" s="49"/>
      <c r="W24" s="18">
        <v>6</v>
      </c>
      <c r="X24" s="18" t="s">
        <v>48</v>
      </c>
      <c r="Y24" s="18" t="s">
        <v>49</v>
      </c>
      <c r="Z24" s="18" t="s">
        <v>50</v>
      </c>
      <c r="AA24" s="21"/>
      <c r="AB24" s="20">
        <v>0</v>
      </c>
      <c r="AC24" s="21"/>
      <c r="AD24" s="20">
        <v>0</v>
      </c>
      <c r="AE24" s="21"/>
      <c r="AF24" s="20">
        <v>0</v>
      </c>
      <c r="AG24" s="21"/>
      <c r="AH24" s="20">
        <v>0</v>
      </c>
      <c r="AI24" s="19">
        <v>0</v>
      </c>
      <c r="AJ24" s="19">
        <v>0</v>
      </c>
      <c r="AK24" s="19">
        <v>0</v>
      </c>
      <c r="AL24" s="20">
        <v>0</v>
      </c>
      <c r="AM24" s="20">
        <v>0</v>
      </c>
      <c r="AN24" s="19" t="s">
        <v>174</v>
      </c>
      <c r="AO24" s="19"/>
      <c r="AP24" s="18">
        <v>6</v>
      </c>
      <c r="AQ24" s="18" t="s">
        <v>48</v>
      </c>
      <c r="AR24" s="18" t="s">
        <v>49</v>
      </c>
      <c r="AS24" s="18" t="s">
        <v>50</v>
      </c>
      <c r="AT24" s="18"/>
    </row>
    <row r="25" spans="1:46" ht="18" hidden="1">
      <c r="A25" s="39">
        <v>7</v>
      </c>
      <c r="B25" s="24" t="s">
        <v>126</v>
      </c>
      <c r="C25" s="24" t="s">
        <v>127</v>
      </c>
      <c r="D25" s="24" t="s">
        <v>164</v>
      </c>
      <c r="E25" s="24" t="s">
        <v>51</v>
      </c>
      <c r="F25" s="24" t="s">
        <v>52</v>
      </c>
      <c r="G25" s="24" t="s">
        <v>53</v>
      </c>
      <c r="H25" s="25">
        <v>8</v>
      </c>
      <c r="I25" s="26">
        <v>0</v>
      </c>
      <c r="J25" s="25">
        <v>10.875</v>
      </c>
      <c r="K25" s="26">
        <v>8</v>
      </c>
      <c r="L25" s="25">
        <v>14.5</v>
      </c>
      <c r="M25" s="26">
        <v>7</v>
      </c>
      <c r="N25" s="25">
        <v>7.5</v>
      </c>
      <c r="O25" s="26">
        <v>0</v>
      </c>
      <c r="P25" s="25">
        <v>9.4375</v>
      </c>
      <c r="Q25" s="25">
        <v>11</v>
      </c>
      <c r="R25" s="25">
        <v>10.21875</v>
      </c>
      <c r="S25" s="27">
        <v>30</v>
      </c>
      <c r="T25" s="27">
        <v>30</v>
      </c>
      <c r="U25" s="47" t="s">
        <v>173</v>
      </c>
      <c r="V25" s="49"/>
      <c r="W25" s="18">
        <v>7</v>
      </c>
      <c r="X25" s="18" t="s">
        <v>51</v>
      </c>
      <c r="Y25" s="18" t="s">
        <v>52</v>
      </c>
      <c r="Z25" s="18" t="s">
        <v>53</v>
      </c>
      <c r="AA25" s="21"/>
      <c r="AB25" s="20">
        <v>0</v>
      </c>
      <c r="AC25" s="21"/>
      <c r="AD25" s="20">
        <v>0</v>
      </c>
      <c r="AE25" s="21"/>
      <c r="AF25" s="20">
        <v>0</v>
      </c>
      <c r="AG25" s="21"/>
      <c r="AH25" s="20">
        <v>0</v>
      </c>
      <c r="AI25" s="19">
        <v>0</v>
      </c>
      <c r="AJ25" s="19">
        <v>0</v>
      </c>
      <c r="AK25" s="19">
        <v>0</v>
      </c>
      <c r="AL25" s="20">
        <v>0</v>
      </c>
      <c r="AM25" s="20">
        <v>0</v>
      </c>
      <c r="AN25" s="19" t="s">
        <v>174</v>
      </c>
      <c r="AO25" s="19"/>
      <c r="AP25" s="18">
        <v>7</v>
      </c>
      <c r="AQ25" s="18" t="s">
        <v>51</v>
      </c>
      <c r="AR25" s="18" t="s">
        <v>52</v>
      </c>
      <c r="AS25" s="18" t="s">
        <v>53</v>
      </c>
      <c r="AT25" s="18"/>
    </row>
    <row r="26" spans="1:46" ht="18" hidden="1">
      <c r="A26" s="39">
        <v>8</v>
      </c>
      <c r="B26" s="24" t="s">
        <v>128</v>
      </c>
      <c r="C26" s="24" t="s">
        <v>129</v>
      </c>
      <c r="D26" s="24" t="s">
        <v>137</v>
      </c>
      <c r="E26" s="24" t="s">
        <v>54</v>
      </c>
      <c r="F26" s="24" t="s">
        <v>55</v>
      </c>
      <c r="G26" s="24" t="s">
        <v>56</v>
      </c>
      <c r="H26" s="25">
        <v>10</v>
      </c>
      <c r="I26" s="26">
        <v>8</v>
      </c>
      <c r="J26" s="25">
        <v>13.875</v>
      </c>
      <c r="K26" s="26">
        <v>8</v>
      </c>
      <c r="L26" s="25">
        <v>14</v>
      </c>
      <c r="M26" s="26">
        <v>7</v>
      </c>
      <c r="N26" s="25">
        <v>9.5</v>
      </c>
      <c r="O26" s="26">
        <v>0</v>
      </c>
      <c r="P26" s="25">
        <v>11.9375</v>
      </c>
      <c r="Q26" s="25">
        <v>11.75</v>
      </c>
      <c r="R26" s="25">
        <v>11.84375</v>
      </c>
      <c r="S26" s="27">
        <v>30</v>
      </c>
      <c r="T26" s="27">
        <v>30</v>
      </c>
      <c r="U26" s="47" t="s">
        <v>173</v>
      </c>
      <c r="V26" s="49"/>
      <c r="W26" s="18">
        <v>8</v>
      </c>
      <c r="X26" s="18" t="s">
        <v>54</v>
      </c>
      <c r="Y26" s="18" t="s">
        <v>55</v>
      </c>
      <c r="Z26" s="18" t="s">
        <v>56</v>
      </c>
      <c r="AA26" s="21"/>
      <c r="AB26" s="20">
        <v>0</v>
      </c>
      <c r="AC26" s="21"/>
      <c r="AD26" s="20">
        <v>0</v>
      </c>
      <c r="AE26" s="21"/>
      <c r="AF26" s="20">
        <v>0</v>
      </c>
      <c r="AG26" s="21"/>
      <c r="AH26" s="20">
        <v>0</v>
      </c>
      <c r="AI26" s="19">
        <v>0</v>
      </c>
      <c r="AJ26" s="19">
        <v>0</v>
      </c>
      <c r="AK26" s="19">
        <v>0</v>
      </c>
      <c r="AL26" s="20">
        <v>0</v>
      </c>
      <c r="AM26" s="20">
        <v>0</v>
      </c>
      <c r="AN26" s="19" t="s">
        <v>174</v>
      </c>
      <c r="AO26" s="19"/>
      <c r="AP26" s="18">
        <v>8</v>
      </c>
      <c r="AQ26" s="18" t="s">
        <v>54</v>
      </c>
      <c r="AR26" s="18" t="s">
        <v>55</v>
      </c>
      <c r="AS26" s="18" t="s">
        <v>56</v>
      </c>
      <c r="AT26" s="18"/>
    </row>
    <row r="27" spans="1:46" s="60" customFormat="1" ht="18">
      <c r="A27" s="50">
        <v>9</v>
      </c>
      <c r="B27" s="24" t="s">
        <v>130</v>
      </c>
      <c r="C27" s="24" t="s">
        <v>131</v>
      </c>
      <c r="D27" s="24" t="s">
        <v>164</v>
      </c>
      <c r="E27" s="51" t="s">
        <v>57</v>
      </c>
      <c r="F27" s="51" t="s">
        <v>58</v>
      </c>
      <c r="G27" s="51" t="s">
        <v>59</v>
      </c>
      <c r="H27" s="52">
        <v>10</v>
      </c>
      <c r="I27" s="26">
        <v>8</v>
      </c>
      <c r="J27" s="52">
        <v>8</v>
      </c>
      <c r="K27" s="26">
        <v>0</v>
      </c>
      <c r="L27" s="52">
        <v>11.8</v>
      </c>
      <c r="M27" s="26">
        <v>7</v>
      </c>
      <c r="N27" s="52">
        <v>15</v>
      </c>
      <c r="O27" s="26">
        <v>0</v>
      </c>
      <c r="P27" s="52">
        <v>9</v>
      </c>
      <c r="Q27" s="52">
        <v>9.65</v>
      </c>
      <c r="R27" s="52">
        <v>9.3249999999999993</v>
      </c>
      <c r="S27" s="53">
        <v>15</v>
      </c>
      <c r="T27" s="53">
        <v>15</v>
      </c>
      <c r="U27" s="54" t="s">
        <v>174</v>
      </c>
      <c r="V27" s="55"/>
      <c r="W27" s="56">
        <v>9</v>
      </c>
      <c r="X27" s="56" t="s">
        <v>57</v>
      </c>
      <c r="Y27" s="56" t="s">
        <v>58</v>
      </c>
      <c r="Z27" s="56" t="s">
        <v>59</v>
      </c>
      <c r="AA27" s="57"/>
      <c r="AB27" s="58">
        <v>0</v>
      </c>
      <c r="AC27" s="57"/>
      <c r="AD27" s="58">
        <v>0</v>
      </c>
      <c r="AE27" s="57"/>
      <c r="AF27" s="58">
        <v>0</v>
      </c>
      <c r="AG27" s="57"/>
      <c r="AH27" s="58">
        <v>0</v>
      </c>
      <c r="AI27" s="59">
        <v>0</v>
      </c>
      <c r="AJ27" s="59">
        <v>0</v>
      </c>
      <c r="AK27" s="59">
        <v>0</v>
      </c>
      <c r="AL27" s="58">
        <v>0</v>
      </c>
      <c r="AM27" s="58">
        <v>0</v>
      </c>
      <c r="AN27" s="59" t="s">
        <v>174</v>
      </c>
      <c r="AO27" s="59"/>
      <c r="AP27" s="56">
        <v>9</v>
      </c>
      <c r="AQ27" s="56" t="s">
        <v>57</v>
      </c>
      <c r="AR27" s="56" t="s">
        <v>58</v>
      </c>
      <c r="AS27" s="56" t="s">
        <v>59</v>
      </c>
      <c r="AT27" s="56"/>
    </row>
    <row r="28" spans="1:46" ht="18" hidden="1">
      <c r="A28" s="39">
        <v>10</v>
      </c>
      <c r="B28" s="24" t="s">
        <v>132</v>
      </c>
      <c r="C28" s="24" t="s">
        <v>133</v>
      </c>
      <c r="D28" s="24" t="s">
        <v>137</v>
      </c>
      <c r="E28" s="24" t="s">
        <v>60</v>
      </c>
      <c r="F28" s="24" t="s">
        <v>61</v>
      </c>
      <c r="G28" s="24" t="s">
        <v>19</v>
      </c>
      <c r="H28" s="25">
        <v>10.5</v>
      </c>
      <c r="I28" s="26">
        <v>8</v>
      </c>
      <c r="J28" s="25">
        <v>17.875</v>
      </c>
      <c r="K28" s="26">
        <v>8</v>
      </c>
      <c r="L28" s="25">
        <v>12.2</v>
      </c>
      <c r="M28" s="26">
        <v>7</v>
      </c>
      <c r="N28" s="25">
        <v>10</v>
      </c>
      <c r="O28" s="26">
        <v>7</v>
      </c>
      <c r="P28" s="25">
        <v>14.1875</v>
      </c>
      <c r="Q28" s="25">
        <v>11.1</v>
      </c>
      <c r="R28" s="25">
        <v>12.643750000000001</v>
      </c>
      <c r="S28" s="27">
        <v>30</v>
      </c>
      <c r="T28" s="27">
        <v>30</v>
      </c>
      <c r="U28" s="47" t="s">
        <v>173</v>
      </c>
      <c r="V28" s="49"/>
      <c r="W28" s="18">
        <v>10</v>
      </c>
      <c r="X28" s="18" t="s">
        <v>60</v>
      </c>
      <c r="Y28" s="18" t="s">
        <v>61</v>
      </c>
      <c r="Z28" s="18" t="s">
        <v>19</v>
      </c>
      <c r="AA28" s="21"/>
      <c r="AB28" s="20">
        <v>0</v>
      </c>
      <c r="AC28" s="21"/>
      <c r="AD28" s="20">
        <v>0</v>
      </c>
      <c r="AE28" s="21"/>
      <c r="AF28" s="20">
        <v>0</v>
      </c>
      <c r="AG28" s="21"/>
      <c r="AH28" s="20">
        <v>0</v>
      </c>
      <c r="AI28" s="19">
        <v>0</v>
      </c>
      <c r="AJ28" s="19">
        <v>0</v>
      </c>
      <c r="AK28" s="19">
        <v>0</v>
      </c>
      <c r="AL28" s="20">
        <v>0</v>
      </c>
      <c r="AM28" s="20">
        <v>0</v>
      </c>
      <c r="AN28" s="19" t="s">
        <v>174</v>
      </c>
      <c r="AO28" s="19"/>
      <c r="AP28" s="18">
        <v>10</v>
      </c>
      <c r="AQ28" s="18" t="s">
        <v>60</v>
      </c>
      <c r="AR28" s="18" t="s">
        <v>61</v>
      </c>
      <c r="AS28" s="18" t="s">
        <v>19</v>
      </c>
      <c r="AT28" s="18"/>
    </row>
    <row r="29" spans="1:46" s="60" customFormat="1" ht="18">
      <c r="A29" s="50">
        <v>11</v>
      </c>
      <c r="B29" s="28">
        <v>31462</v>
      </c>
      <c r="C29" s="24" t="s">
        <v>117</v>
      </c>
      <c r="D29" s="24" t="s">
        <v>137</v>
      </c>
      <c r="E29" s="51" t="s">
        <v>62</v>
      </c>
      <c r="F29" s="51" t="s">
        <v>63</v>
      </c>
      <c r="G29" s="51" t="s">
        <v>64</v>
      </c>
      <c r="H29" s="52"/>
      <c r="I29" s="26">
        <v>0</v>
      </c>
      <c r="J29" s="52"/>
      <c r="K29" s="26">
        <v>0</v>
      </c>
      <c r="L29" s="52"/>
      <c r="M29" s="26">
        <v>0</v>
      </c>
      <c r="N29" s="52"/>
      <c r="O29" s="26">
        <v>0</v>
      </c>
      <c r="P29" s="52">
        <v>0</v>
      </c>
      <c r="Q29" s="52">
        <v>0</v>
      </c>
      <c r="R29" s="52">
        <v>0</v>
      </c>
      <c r="S29" s="53">
        <v>0</v>
      </c>
      <c r="T29" s="53">
        <v>0</v>
      </c>
      <c r="U29" s="54" t="s">
        <v>174</v>
      </c>
      <c r="V29" s="55"/>
      <c r="W29" s="56">
        <v>11</v>
      </c>
      <c r="X29" s="56" t="s">
        <v>62</v>
      </c>
      <c r="Y29" s="56" t="s">
        <v>63</v>
      </c>
      <c r="Z29" s="56" t="s">
        <v>64</v>
      </c>
      <c r="AA29" s="57"/>
      <c r="AB29" s="58">
        <v>0</v>
      </c>
      <c r="AC29" s="57"/>
      <c r="AD29" s="58">
        <v>0</v>
      </c>
      <c r="AE29" s="57"/>
      <c r="AF29" s="58">
        <v>0</v>
      </c>
      <c r="AG29" s="57"/>
      <c r="AH29" s="58">
        <v>0</v>
      </c>
      <c r="AI29" s="59">
        <v>0</v>
      </c>
      <c r="AJ29" s="59">
        <v>0</v>
      </c>
      <c r="AK29" s="59">
        <v>0</v>
      </c>
      <c r="AL29" s="58">
        <v>0</v>
      </c>
      <c r="AM29" s="58">
        <v>0</v>
      </c>
      <c r="AN29" s="59" t="s">
        <v>174</v>
      </c>
      <c r="AO29" s="59"/>
      <c r="AP29" s="56">
        <v>11</v>
      </c>
      <c r="AQ29" s="56" t="s">
        <v>62</v>
      </c>
      <c r="AR29" s="56" t="s">
        <v>63</v>
      </c>
      <c r="AS29" s="56" t="s">
        <v>64</v>
      </c>
      <c r="AT29" s="56"/>
    </row>
    <row r="30" spans="1:46" ht="18" hidden="1">
      <c r="A30" s="39">
        <v>12</v>
      </c>
      <c r="B30" s="24" t="s">
        <v>134</v>
      </c>
      <c r="C30" s="24" t="s">
        <v>135</v>
      </c>
      <c r="D30" s="24" t="s">
        <v>137</v>
      </c>
      <c r="E30" s="24" t="s">
        <v>65</v>
      </c>
      <c r="F30" s="24" t="s">
        <v>66</v>
      </c>
      <c r="G30" s="24" t="s">
        <v>37</v>
      </c>
      <c r="H30" s="25">
        <v>7.5</v>
      </c>
      <c r="I30" s="26">
        <v>0</v>
      </c>
      <c r="J30" s="25">
        <v>12.75</v>
      </c>
      <c r="K30" s="26">
        <v>8</v>
      </c>
      <c r="L30" s="25">
        <v>14.3</v>
      </c>
      <c r="M30" s="26">
        <v>7</v>
      </c>
      <c r="N30" s="25">
        <v>12</v>
      </c>
      <c r="O30" s="26">
        <v>7</v>
      </c>
      <c r="P30" s="25">
        <v>10.125</v>
      </c>
      <c r="Q30" s="25">
        <v>13.15</v>
      </c>
      <c r="R30" s="25">
        <v>11.637499999999999</v>
      </c>
      <c r="S30" s="27">
        <v>30</v>
      </c>
      <c r="T30" s="27">
        <v>30</v>
      </c>
      <c r="U30" s="47" t="s">
        <v>173</v>
      </c>
      <c r="V30" s="49"/>
      <c r="W30" s="18">
        <v>12</v>
      </c>
      <c r="X30" s="18" t="s">
        <v>65</v>
      </c>
      <c r="Y30" s="18" t="s">
        <v>66</v>
      </c>
      <c r="Z30" s="18" t="s">
        <v>37</v>
      </c>
      <c r="AA30" s="21"/>
      <c r="AB30" s="20">
        <v>0</v>
      </c>
      <c r="AC30" s="21"/>
      <c r="AD30" s="20">
        <v>0</v>
      </c>
      <c r="AE30" s="21"/>
      <c r="AF30" s="20">
        <v>0</v>
      </c>
      <c r="AG30" s="21"/>
      <c r="AH30" s="20">
        <v>0</v>
      </c>
      <c r="AI30" s="19">
        <v>0</v>
      </c>
      <c r="AJ30" s="19">
        <v>0</v>
      </c>
      <c r="AK30" s="19">
        <v>0</v>
      </c>
      <c r="AL30" s="20">
        <v>0</v>
      </c>
      <c r="AM30" s="20">
        <v>0</v>
      </c>
      <c r="AN30" s="19" t="s">
        <v>174</v>
      </c>
      <c r="AO30" s="19"/>
      <c r="AP30" s="18">
        <v>12</v>
      </c>
      <c r="AQ30" s="18" t="s">
        <v>65</v>
      </c>
      <c r="AR30" s="18" t="s">
        <v>66</v>
      </c>
      <c r="AS30" s="18" t="s">
        <v>37</v>
      </c>
      <c r="AT30" s="18"/>
    </row>
    <row r="31" spans="1:46" ht="18" hidden="1">
      <c r="A31" s="39">
        <v>13</v>
      </c>
      <c r="B31" s="24" t="s">
        <v>136</v>
      </c>
      <c r="C31" s="24" t="s">
        <v>137</v>
      </c>
      <c r="D31" s="24" t="s">
        <v>137</v>
      </c>
      <c r="E31" s="24" t="s">
        <v>67</v>
      </c>
      <c r="F31" s="24" t="s">
        <v>68</v>
      </c>
      <c r="G31" s="24" t="s">
        <v>69</v>
      </c>
      <c r="H31" s="25">
        <v>10</v>
      </c>
      <c r="I31" s="26">
        <v>8</v>
      </c>
      <c r="J31" s="25">
        <v>11.25</v>
      </c>
      <c r="K31" s="26">
        <v>8</v>
      </c>
      <c r="L31" s="25">
        <v>14.3</v>
      </c>
      <c r="M31" s="26">
        <v>7</v>
      </c>
      <c r="N31" s="25">
        <v>11.5</v>
      </c>
      <c r="O31" s="26">
        <v>7</v>
      </c>
      <c r="P31" s="25">
        <v>10.625</v>
      </c>
      <c r="Q31" s="25">
        <v>12.9</v>
      </c>
      <c r="R31" s="25">
        <v>11.762499999999999</v>
      </c>
      <c r="S31" s="27">
        <v>30</v>
      </c>
      <c r="T31" s="27">
        <v>30</v>
      </c>
      <c r="U31" s="47" t="s">
        <v>173</v>
      </c>
      <c r="V31" s="49"/>
      <c r="W31" s="18">
        <v>13</v>
      </c>
      <c r="X31" s="18" t="s">
        <v>67</v>
      </c>
      <c r="Y31" s="18" t="s">
        <v>68</v>
      </c>
      <c r="Z31" s="18" t="s">
        <v>69</v>
      </c>
      <c r="AA31" s="21"/>
      <c r="AB31" s="20">
        <v>0</v>
      </c>
      <c r="AC31" s="21"/>
      <c r="AD31" s="20">
        <v>0</v>
      </c>
      <c r="AE31" s="21"/>
      <c r="AF31" s="20">
        <v>0</v>
      </c>
      <c r="AG31" s="21"/>
      <c r="AH31" s="20">
        <v>0</v>
      </c>
      <c r="AI31" s="19">
        <v>0</v>
      </c>
      <c r="AJ31" s="19">
        <v>0</v>
      </c>
      <c r="AK31" s="19">
        <v>0</v>
      </c>
      <c r="AL31" s="20">
        <v>0</v>
      </c>
      <c r="AM31" s="20">
        <v>0</v>
      </c>
      <c r="AN31" s="19" t="s">
        <v>174</v>
      </c>
      <c r="AO31" s="19"/>
      <c r="AP31" s="18">
        <v>13</v>
      </c>
      <c r="AQ31" s="18" t="s">
        <v>67</v>
      </c>
      <c r="AR31" s="18" t="s">
        <v>68</v>
      </c>
      <c r="AS31" s="18" t="s">
        <v>69</v>
      </c>
      <c r="AT31" s="18"/>
    </row>
    <row r="32" spans="1:46" ht="18" hidden="1">
      <c r="A32" s="39">
        <v>14</v>
      </c>
      <c r="B32" s="24" t="s">
        <v>138</v>
      </c>
      <c r="C32" s="24" t="s">
        <v>125</v>
      </c>
      <c r="D32" s="24" t="s">
        <v>137</v>
      </c>
      <c r="E32" s="24" t="s">
        <v>70</v>
      </c>
      <c r="F32" s="24" t="s">
        <v>71</v>
      </c>
      <c r="G32" s="24" t="s">
        <v>167</v>
      </c>
      <c r="H32" s="25">
        <v>11</v>
      </c>
      <c r="I32" s="26">
        <v>8</v>
      </c>
      <c r="J32" s="25">
        <v>11.5</v>
      </c>
      <c r="K32" s="26">
        <v>8</v>
      </c>
      <c r="L32" s="25">
        <v>11.7</v>
      </c>
      <c r="M32" s="26">
        <v>7</v>
      </c>
      <c r="N32" s="25">
        <v>11</v>
      </c>
      <c r="O32" s="26">
        <v>7</v>
      </c>
      <c r="P32" s="25">
        <v>11.25</v>
      </c>
      <c r="Q32" s="25">
        <v>11.35</v>
      </c>
      <c r="R32" s="25">
        <v>11.3</v>
      </c>
      <c r="S32" s="27">
        <v>30</v>
      </c>
      <c r="T32" s="27">
        <v>30</v>
      </c>
      <c r="U32" s="47" t="s">
        <v>173</v>
      </c>
      <c r="V32" s="49"/>
      <c r="W32" s="18">
        <v>14</v>
      </c>
      <c r="X32" s="18" t="s">
        <v>70</v>
      </c>
      <c r="Y32" s="18" t="s">
        <v>71</v>
      </c>
      <c r="Z32" s="18" t="s">
        <v>72</v>
      </c>
      <c r="AA32" s="21"/>
      <c r="AB32" s="20">
        <v>0</v>
      </c>
      <c r="AC32" s="21"/>
      <c r="AD32" s="20">
        <v>0</v>
      </c>
      <c r="AE32" s="21"/>
      <c r="AF32" s="20">
        <v>0</v>
      </c>
      <c r="AG32" s="21"/>
      <c r="AH32" s="20">
        <v>0</v>
      </c>
      <c r="AI32" s="19">
        <v>0</v>
      </c>
      <c r="AJ32" s="19">
        <v>0</v>
      </c>
      <c r="AK32" s="19">
        <v>0</v>
      </c>
      <c r="AL32" s="20">
        <v>0</v>
      </c>
      <c r="AM32" s="20">
        <v>0</v>
      </c>
      <c r="AN32" s="19" t="s">
        <v>174</v>
      </c>
      <c r="AO32" s="19"/>
      <c r="AP32" s="18">
        <v>14</v>
      </c>
      <c r="AQ32" s="18" t="s">
        <v>70</v>
      </c>
      <c r="AR32" s="18" t="s">
        <v>71</v>
      </c>
      <c r="AS32" s="18" t="s">
        <v>72</v>
      </c>
      <c r="AT32" s="18"/>
    </row>
    <row r="33" spans="1:46" ht="18" hidden="1">
      <c r="A33" s="39">
        <v>15</v>
      </c>
      <c r="B33" s="24" t="s">
        <v>139</v>
      </c>
      <c r="C33" s="24" t="s">
        <v>133</v>
      </c>
      <c r="D33" s="24" t="s">
        <v>137</v>
      </c>
      <c r="E33" s="24" t="s">
        <v>73</v>
      </c>
      <c r="F33" s="24" t="s">
        <v>74</v>
      </c>
      <c r="G33" s="24" t="s">
        <v>75</v>
      </c>
      <c r="H33" s="25">
        <v>6.5</v>
      </c>
      <c r="I33" s="26">
        <v>0</v>
      </c>
      <c r="J33" s="25">
        <v>9.75</v>
      </c>
      <c r="K33" s="26">
        <v>0</v>
      </c>
      <c r="L33" s="25">
        <v>13</v>
      </c>
      <c r="M33" s="26">
        <v>7</v>
      </c>
      <c r="N33" s="25">
        <v>11</v>
      </c>
      <c r="O33" s="26">
        <v>7</v>
      </c>
      <c r="P33" s="25">
        <v>8.125</v>
      </c>
      <c r="Q33" s="25">
        <v>12</v>
      </c>
      <c r="R33" s="25">
        <v>10.0625</v>
      </c>
      <c r="S33" s="27">
        <v>30</v>
      </c>
      <c r="T33" s="27">
        <v>30</v>
      </c>
      <c r="U33" s="47" t="s">
        <v>173</v>
      </c>
      <c r="V33" s="49"/>
      <c r="W33" s="18">
        <v>15</v>
      </c>
      <c r="X33" s="18" t="s">
        <v>73</v>
      </c>
      <c r="Y33" s="18" t="s">
        <v>74</v>
      </c>
      <c r="Z33" s="18" t="s">
        <v>75</v>
      </c>
      <c r="AA33" s="21"/>
      <c r="AB33" s="20">
        <v>0</v>
      </c>
      <c r="AC33" s="21"/>
      <c r="AD33" s="20">
        <v>0</v>
      </c>
      <c r="AE33" s="21"/>
      <c r="AF33" s="20">
        <v>0</v>
      </c>
      <c r="AG33" s="21"/>
      <c r="AH33" s="20">
        <v>0</v>
      </c>
      <c r="AI33" s="19">
        <v>0</v>
      </c>
      <c r="AJ33" s="19">
        <v>0</v>
      </c>
      <c r="AK33" s="19">
        <v>0</v>
      </c>
      <c r="AL33" s="20">
        <v>0</v>
      </c>
      <c r="AM33" s="20">
        <v>0</v>
      </c>
      <c r="AN33" s="19" t="s">
        <v>174</v>
      </c>
      <c r="AO33" s="19"/>
      <c r="AP33" s="18">
        <v>15</v>
      </c>
      <c r="AQ33" s="18" t="s">
        <v>73</v>
      </c>
      <c r="AR33" s="18" t="s">
        <v>74</v>
      </c>
      <c r="AS33" s="18" t="s">
        <v>75</v>
      </c>
      <c r="AT33" s="18"/>
    </row>
    <row r="34" spans="1:46" ht="18" hidden="1">
      <c r="A34" s="39">
        <v>16</v>
      </c>
      <c r="B34" s="24" t="s">
        <v>140</v>
      </c>
      <c r="C34" s="24" t="s">
        <v>141</v>
      </c>
      <c r="D34" s="24" t="s">
        <v>137</v>
      </c>
      <c r="E34" s="24" t="s">
        <v>76</v>
      </c>
      <c r="F34" s="24" t="s">
        <v>77</v>
      </c>
      <c r="G34" s="24" t="s">
        <v>78</v>
      </c>
      <c r="H34" s="25">
        <v>8</v>
      </c>
      <c r="I34" s="26">
        <v>0</v>
      </c>
      <c r="J34" s="25">
        <v>11.125</v>
      </c>
      <c r="K34" s="26">
        <v>8</v>
      </c>
      <c r="L34" s="25">
        <v>12</v>
      </c>
      <c r="M34" s="26">
        <v>7</v>
      </c>
      <c r="N34" s="25">
        <v>11.5</v>
      </c>
      <c r="O34" s="26">
        <v>7</v>
      </c>
      <c r="P34" s="25">
        <v>9.5625</v>
      </c>
      <c r="Q34" s="25">
        <v>11.75</v>
      </c>
      <c r="R34" s="25">
        <v>10.65625</v>
      </c>
      <c r="S34" s="27">
        <v>30</v>
      </c>
      <c r="T34" s="27">
        <v>30</v>
      </c>
      <c r="U34" s="47" t="s">
        <v>173</v>
      </c>
      <c r="V34" s="49"/>
      <c r="W34" s="18">
        <v>16</v>
      </c>
      <c r="X34" s="18" t="s">
        <v>76</v>
      </c>
      <c r="Y34" s="18" t="s">
        <v>77</v>
      </c>
      <c r="Z34" s="18" t="s">
        <v>78</v>
      </c>
      <c r="AA34" s="21"/>
      <c r="AB34" s="20">
        <v>0</v>
      </c>
      <c r="AC34" s="21"/>
      <c r="AD34" s="20">
        <v>0</v>
      </c>
      <c r="AE34" s="21"/>
      <c r="AF34" s="20">
        <v>0</v>
      </c>
      <c r="AG34" s="21"/>
      <c r="AH34" s="20">
        <v>0</v>
      </c>
      <c r="AI34" s="19">
        <v>0</v>
      </c>
      <c r="AJ34" s="19">
        <v>0</v>
      </c>
      <c r="AK34" s="19">
        <v>0</v>
      </c>
      <c r="AL34" s="20">
        <v>0</v>
      </c>
      <c r="AM34" s="20">
        <v>0</v>
      </c>
      <c r="AN34" s="19" t="s">
        <v>174</v>
      </c>
      <c r="AO34" s="19"/>
      <c r="AP34" s="18">
        <v>16</v>
      </c>
      <c r="AQ34" s="18" t="s">
        <v>76</v>
      </c>
      <c r="AR34" s="18" t="s">
        <v>77</v>
      </c>
      <c r="AS34" s="18" t="s">
        <v>78</v>
      </c>
      <c r="AT34" s="18"/>
    </row>
    <row r="35" spans="1:46" ht="18" hidden="1">
      <c r="A35" s="39">
        <v>17</v>
      </c>
      <c r="B35" s="24" t="s">
        <v>142</v>
      </c>
      <c r="C35" s="24" t="s">
        <v>143</v>
      </c>
      <c r="D35" s="24" t="s">
        <v>137</v>
      </c>
      <c r="E35" s="24" t="s">
        <v>79</v>
      </c>
      <c r="F35" s="24" t="s">
        <v>80</v>
      </c>
      <c r="G35" s="24" t="s">
        <v>20</v>
      </c>
      <c r="H35" s="25">
        <v>7.5</v>
      </c>
      <c r="I35" s="26">
        <v>0</v>
      </c>
      <c r="J35" s="25">
        <v>10</v>
      </c>
      <c r="K35" s="26">
        <v>8</v>
      </c>
      <c r="L35" s="25">
        <v>11.8</v>
      </c>
      <c r="M35" s="26">
        <v>7</v>
      </c>
      <c r="N35" s="25">
        <v>11</v>
      </c>
      <c r="O35" s="26">
        <v>7</v>
      </c>
      <c r="P35" s="25">
        <v>8.75</v>
      </c>
      <c r="Q35" s="25">
        <v>11.4</v>
      </c>
      <c r="R35" s="25">
        <v>10.074999999999999</v>
      </c>
      <c r="S35" s="27">
        <v>30</v>
      </c>
      <c r="T35" s="27">
        <v>30</v>
      </c>
      <c r="U35" s="47" t="s">
        <v>173</v>
      </c>
      <c r="V35" s="49"/>
      <c r="W35" s="18">
        <v>17</v>
      </c>
      <c r="X35" s="18" t="s">
        <v>79</v>
      </c>
      <c r="Y35" s="18" t="s">
        <v>80</v>
      </c>
      <c r="Z35" s="18" t="s">
        <v>20</v>
      </c>
      <c r="AA35" s="21"/>
      <c r="AB35" s="20">
        <v>0</v>
      </c>
      <c r="AC35" s="21"/>
      <c r="AD35" s="20">
        <v>0</v>
      </c>
      <c r="AE35" s="21"/>
      <c r="AF35" s="20">
        <v>0</v>
      </c>
      <c r="AG35" s="21"/>
      <c r="AH35" s="20">
        <v>0</v>
      </c>
      <c r="AI35" s="19">
        <v>0</v>
      </c>
      <c r="AJ35" s="19">
        <v>0</v>
      </c>
      <c r="AK35" s="19">
        <v>0</v>
      </c>
      <c r="AL35" s="20">
        <v>0</v>
      </c>
      <c r="AM35" s="20">
        <v>0</v>
      </c>
      <c r="AN35" s="19" t="s">
        <v>174</v>
      </c>
      <c r="AO35" s="19"/>
      <c r="AP35" s="18">
        <v>17</v>
      </c>
      <c r="AQ35" s="18" t="s">
        <v>79</v>
      </c>
      <c r="AR35" s="18" t="s">
        <v>80</v>
      </c>
      <c r="AS35" s="18" t="s">
        <v>20</v>
      </c>
      <c r="AT35" s="18"/>
    </row>
    <row r="36" spans="1:46" ht="18" hidden="1">
      <c r="A36" s="39">
        <v>18</v>
      </c>
      <c r="B36" s="24" t="s">
        <v>144</v>
      </c>
      <c r="C36" s="24" t="s">
        <v>145</v>
      </c>
      <c r="D36" s="24" t="s">
        <v>137</v>
      </c>
      <c r="E36" s="24" t="s">
        <v>81</v>
      </c>
      <c r="F36" s="24" t="s">
        <v>82</v>
      </c>
      <c r="G36" s="24" t="s">
        <v>83</v>
      </c>
      <c r="H36" s="25">
        <v>12</v>
      </c>
      <c r="I36" s="26">
        <v>8</v>
      </c>
      <c r="J36" s="25">
        <v>14</v>
      </c>
      <c r="K36" s="26">
        <v>8</v>
      </c>
      <c r="L36" s="25">
        <v>15.5</v>
      </c>
      <c r="M36" s="26">
        <v>7</v>
      </c>
      <c r="N36" s="25">
        <v>16.5</v>
      </c>
      <c r="O36" s="26">
        <v>7</v>
      </c>
      <c r="P36" s="25">
        <v>13</v>
      </c>
      <c r="Q36" s="25">
        <v>16</v>
      </c>
      <c r="R36" s="25">
        <v>14.5</v>
      </c>
      <c r="S36" s="27">
        <v>30</v>
      </c>
      <c r="T36" s="27">
        <v>30</v>
      </c>
      <c r="U36" s="47" t="s">
        <v>173</v>
      </c>
      <c r="V36" s="49"/>
      <c r="W36" s="18">
        <v>18</v>
      </c>
      <c r="X36" s="18" t="s">
        <v>81</v>
      </c>
      <c r="Y36" s="18" t="s">
        <v>82</v>
      </c>
      <c r="Z36" s="18" t="s">
        <v>83</v>
      </c>
      <c r="AA36" s="21"/>
      <c r="AB36" s="20">
        <v>0</v>
      </c>
      <c r="AC36" s="21"/>
      <c r="AD36" s="20">
        <v>0</v>
      </c>
      <c r="AE36" s="21"/>
      <c r="AF36" s="20">
        <v>0</v>
      </c>
      <c r="AG36" s="21"/>
      <c r="AH36" s="20">
        <v>0</v>
      </c>
      <c r="AI36" s="19">
        <v>0</v>
      </c>
      <c r="AJ36" s="19">
        <v>0</v>
      </c>
      <c r="AK36" s="19">
        <v>0</v>
      </c>
      <c r="AL36" s="20">
        <v>0</v>
      </c>
      <c r="AM36" s="20">
        <v>0</v>
      </c>
      <c r="AN36" s="19" t="s">
        <v>174</v>
      </c>
      <c r="AO36" s="19"/>
      <c r="AP36" s="18">
        <v>18</v>
      </c>
      <c r="AQ36" s="18" t="s">
        <v>81</v>
      </c>
      <c r="AR36" s="18" t="s">
        <v>82</v>
      </c>
      <c r="AS36" s="18" t="s">
        <v>83</v>
      </c>
      <c r="AT36" s="18"/>
    </row>
    <row r="37" spans="1:46" ht="18" hidden="1">
      <c r="A37" s="39">
        <v>19</v>
      </c>
      <c r="B37" s="24" t="s">
        <v>146</v>
      </c>
      <c r="C37" s="24" t="s">
        <v>147</v>
      </c>
      <c r="D37" s="24" t="s">
        <v>137</v>
      </c>
      <c r="E37" s="24" t="s">
        <v>84</v>
      </c>
      <c r="F37" s="24" t="s">
        <v>85</v>
      </c>
      <c r="G37" s="24" t="s">
        <v>86</v>
      </c>
      <c r="H37" s="25">
        <v>7</v>
      </c>
      <c r="I37" s="26">
        <v>0</v>
      </c>
      <c r="J37" s="25">
        <v>13.75</v>
      </c>
      <c r="K37" s="26">
        <v>8</v>
      </c>
      <c r="L37" s="25">
        <v>16</v>
      </c>
      <c r="M37" s="26">
        <v>7</v>
      </c>
      <c r="N37" s="25">
        <v>4.5</v>
      </c>
      <c r="O37" s="26">
        <v>0</v>
      </c>
      <c r="P37" s="25">
        <v>10.375</v>
      </c>
      <c r="Q37" s="25">
        <v>10.25</v>
      </c>
      <c r="R37" s="25">
        <v>10.3125</v>
      </c>
      <c r="S37" s="27">
        <v>30</v>
      </c>
      <c r="T37" s="27">
        <v>30</v>
      </c>
      <c r="U37" s="47" t="s">
        <v>173</v>
      </c>
      <c r="V37" s="49"/>
      <c r="W37" s="18">
        <v>19</v>
      </c>
      <c r="X37" s="18" t="s">
        <v>84</v>
      </c>
      <c r="Y37" s="18" t="s">
        <v>85</v>
      </c>
      <c r="Z37" s="18" t="s">
        <v>86</v>
      </c>
      <c r="AA37" s="21"/>
      <c r="AB37" s="20">
        <v>0</v>
      </c>
      <c r="AC37" s="21"/>
      <c r="AD37" s="20">
        <v>0</v>
      </c>
      <c r="AE37" s="21"/>
      <c r="AF37" s="20">
        <v>0</v>
      </c>
      <c r="AG37" s="21"/>
      <c r="AH37" s="20">
        <v>0</v>
      </c>
      <c r="AI37" s="19">
        <v>0</v>
      </c>
      <c r="AJ37" s="19">
        <v>0</v>
      </c>
      <c r="AK37" s="19">
        <v>0</v>
      </c>
      <c r="AL37" s="20">
        <v>0</v>
      </c>
      <c r="AM37" s="20">
        <v>0</v>
      </c>
      <c r="AN37" s="19" t="s">
        <v>174</v>
      </c>
      <c r="AO37" s="19"/>
      <c r="AP37" s="18">
        <v>19</v>
      </c>
      <c r="AQ37" s="18" t="s">
        <v>84</v>
      </c>
      <c r="AR37" s="18" t="s">
        <v>85</v>
      </c>
      <c r="AS37" s="18" t="s">
        <v>86</v>
      </c>
      <c r="AT37" s="18"/>
    </row>
    <row r="38" spans="1:46" ht="18" hidden="1">
      <c r="A38" s="39">
        <v>20</v>
      </c>
      <c r="B38" s="24" t="s">
        <v>148</v>
      </c>
      <c r="C38" s="24" t="s">
        <v>149</v>
      </c>
      <c r="D38" s="24" t="s">
        <v>163</v>
      </c>
      <c r="E38" s="24" t="s">
        <v>87</v>
      </c>
      <c r="F38" s="24" t="s">
        <v>88</v>
      </c>
      <c r="G38" s="24" t="s">
        <v>78</v>
      </c>
      <c r="H38" s="25">
        <v>9</v>
      </c>
      <c r="I38" s="26">
        <v>0</v>
      </c>
      <c r="J38" s="25">
        <v>6.625</v>
      </c>
      <c r="K38" s="26">
        <v>0</v>
      </c>
      <c r="L38" s="25">
        <v>11.7</v>
      </c>
      <c r="M38" s="26">
        <v>7</v>
      </c>
      <c r="N38" s="25">
        <v>15.5</v>
      </c>
      <c r="O38" s="26">
        <v>7</v>
      </c>
      <c r="P38" s="25">
        <v>7.8125</v>
      </c>
      <c r="Q38" s="25">
        <v>13.6</v>
      </c>
      <c r="R38" s="25">
        <v>10.706250000000001</v>
      </c>
      <c r="S38" s="27">
        <v>30</v>
      </c>
      <c r="T38" s="27">
        <v>30</v>
      </c>
      <c r="U38" s="47" t="s">
        <v>173</v>
      </c>
      <c r="V38" s="49"/>
      <c r="W38" s="18">
        <v>20</v>
      </c>
      <c r="X38" s="18" t="s">
        <v>87</v>
      </c>
      <c r="Y38" s="18" t="s">
        <v>88</v>
      </c>
      <c r="Z38" s="18" t="s">
        <v>78</v>
      </c>
      <c r="AA38" s="21"/>
      <c r="AB38" s="20">
        <v>0</v>
      </c>
      <c r="AC38" s="21"/>
      <c r="AD38" s="20">
        <v>0</v>
      </c>
      <c r="AE38" s="21"/>
      <c r="AF38" s="20">
        <v>0</v>
      </c>
      <c r="AG38" s="21"/>
      <c r="AH38" s="20">
        <v>0</v>
      </c>
      <c r="AI38" s="19">
        <v>0</v>
      </c>
      <c r="AJ38" s="19">
        <v>0</v>
      </c>
      <c r="AK38" s="19">
        <v>0</v>
      </c>
      <c r="AL38" s="20">
        <v>0</v>
      </c>
      <c r="AM38" s="20">
        <v>0</v>
      </c>
      <c r="AN38" s="19" t="s">
        <v>174</v>
      </c>
      <c r="AO38" s="19"/>
      <c r="AP38" s="18">
        <v>20</v>
      </c>
      <c r="AQ38" s="18" t="s">
        <v>87</v>
      </c>
      <c r="AR38" s="18" t="s">
        <v>88</v>
      </c>
      <c r="AS38" s="18" t="s">
        <v>78</v>
      </c>
      <c r="AT38" s="18"/>
    </row>
    <row r="39" spans="1:46" ht="18" hidden="1">
      <c r="A39" s="39">
        <v>21</v>
      </c>
      <c r="B39" s="24" t="s">
        <v>150</v>
      </c>
      <c r="C39" s="24" t="s">
        <v>151</v>
      </c>
      <c r="D39" s="24" t="s">
        <v>137</v>
      </c>
      <c r="E39" s="24" t="s">
        <v>89</v>
      </c>
      <c r="F39" s="24" t="s">
        <v>90</v>
      </c>
      <c r="G39" s="24" t="s">
        <v>91</v>
      </c>
      <c r="H39" s="25">
        <v>12.5</v>
      </c>
      <c r="I39" s="26">
        <v>8</v>
      </c>
      <c r="J39" s="25">
        <v>13</v>
      </c>
      <c r="K39" s="26">
        <v>8</v>
      </c>
      <c r="L39" s="25">
        <v>16.2</v>
      </c>
      <c r="M39" s="26">
        <v>7</v>
      </c>
      <c r="N39" s="25">
        <v>14</v>
      </c>
      <c r="O39" s="26">
        <v>7</v>
      </c>
      <c r="P39" s="25">
        <v>12.75</v>
      </c>
      <c r="Q39" s="25">
        <v>15.1</v>
      </c>
      <c r="R39" s="25">
        <v>13.925000000000001</v>
      </c>
      <c r="S39" s="27">
        <v>30</v>
      </c>
      <c r="T39" s="27">
        <v>30</v>
      </c>
      <c r="U39" s="47" t="s">
        <v>173</v>
      </c>
      <c r="V39" s="49"/>
      <c r="W39" s="18">
        <v>21</v>
      </c>
      <c r="X39" s="18" t="s">
        <v>89</v>
      </c>
      <c r="Y39" s="18" t="s">
        <v>90</v>
      </c>
      <c r="Z39" s="18" t="s">
        <v>91</v>
      </c>
      <c r="AA39" s="21"/>
      <c r="AB39" s="20">
        <v>0</v>
      </c>
      <c r="AC39" s="21"/>
      <c r="AD39" s="20">
        <v>0</v>
      </c>
      <c r="AE39" s="21"/>
      <c r="AF39" s="20">
        <v>0</v>
      </c>
      <c r="AG39" s="21"/>
      <c r="AH39" s="20">
        <v>0</v>
      </c>
      <c r="AI39" s="19">
        <v>0</v>
      </c>
      <c r="AJ39" s="19">
        <v>0</v>
      </c>
      <c r="AK39" s="19">
        <v>0</v>
      </c>
      <c r="AL39" s="20">
        <v>0</v>
      </c>
      <c r="AM39" s="20">
        <v>0</v>
      </c>
      <c r="AN39" s="19" t="s">
        <v>174</v>
      </c>
      <c r="AO39" s="19"/>
      <c r="AP39" s="18">
        <v>21</v>
      </c>
      <c r="AQ39" s="18" t="s">
        <v>89</v>
      </c>
      <c r="AR39" s="18" t="s">
        <v>90</v>
      </c>
      <c r="AS39" s="18" t="s">
        <v>91</v>
      </c>
      <c r="AT39" s="18"/>
    </row>
    <row r="40" spans="1:46" ht="18" hidden="1">
      <c r="A40" s="39">
        <v>22</v>
      </c>
      <c r="B40" s="24" t="s">
        <v>152</v>
      </c>
      <c r="C40" s="24" t="s">
        <v>119</v>
      </c>
      <c r="D40" s="24" t="s">
        <v>137</v>
      </c>
      <c r="E40" s="24" t="s">
        <v>92</v>
      </c>
      <c r="F40" s="24" t="s">
        <v>18</v>
      </c>
      <c r="G40" s="24" t="s">
        <v>93</v>
      </c>
      <c r="H40" s="25">
        <v>10.5</v>
      </c>
      <c r="I40" s="26">
        <v>8</v>
      </c>
      <c r="J40" s="25">
        <v>12.625</v>
      </c>
      <c r="K40" s="26">
        <v>8</v>
      </c>
      <c r="L40" s="25">
        <v>12</v>
      </c>
      <c r="M40" s="26">
        <v>7</v>
      </c>
      <c r="N40" s="25">
        <v>10.5</v>
      </c>
      <c r="O40" s="26">
        <v>7</v>
      </c>
      <c r="P40" s="25">
        <v>11.5625</v>
      </c>
      <c r="Q40" s="25">
        <v>11.25</v>
      </c>
      <c r="R40" s="25">
        <v>11.40625</v>
      </c>
      <c r="S40" s="27">
        <v>30</v>
      </c>
      <c r="T40" s="27">
        <v>30</v>
      </c>
      <c r="U40" s="47" t="s">
        <v>173</v>
      </c>
      <c r="V40" s="49"/>
      <c r="W40" s="18">
        <v>22</v>
      </c>
      <c r="X40" s="18" t="s">
        <v>92</v>
      </c>
      <c r="Y40" s="18" t="s">
        <v>18</v>
      </c>
      <c r="Z40" s="18" t="s">
        <v>93</v>
      </c>
      <c r="AA40" s="21"/>
      <c r="AB40" s="20">
        <v>0</v>
      </c>
      <c r="AC40" s="21"/>
      <c r="AD40" s="20">
        <v>0</v>
      </c>
      <c r="AE40" s="21"/>
      <c r="AF40" s="20">
        <v>0</v>
      </c>
      <c r="AG40" s="21"/>
      <c r="AH40" s="20">
        <v>0</v>
      </c>
      <c r="AI40" s="19">
        <v>0</v>
      </c>
      <c r="AJ40" s="19">
        <v>0</v>
      </c>
      <c r="AK40" s="19">
        <v>0</v>
      </c>
      <c r="AL40" s="20">
        <v>0</v>
      </c>
      <c r="AM40" s="20">
        <v>0</v>
      </c>
      <c r="AN40" s="19" t="s">
        <v>174</v>
      </c>
      <c r="AO40" s="19"/>
      <c r="AP40" s="18">
        <v>22</v>
      </c>
      <c r="AQ40" s="18" t="s">
        <v>92</v>
      </c>
      <c r="AR40" s="18" t="s">
        <v>18</v>
      </c>
      <c r="AS40" s="18" t="s">
        <v>93</v>
      </c>
      <c r="AT40" s="18"/>
    </row>
    <row r="41" spans="1:46" ht="18" hidden="1">
      <c r="A41" s="39">
        <v>23</v>
      </c>
      <c r="B41" s="24" t="s">
        <v>153</v>
      </c>
      <c r="C41" s="24" t="s">
        <v>154</v>
      </c>
      <c r="D41" s="24" t="s">
        <v>137</v>
      </c>
      <c r="E41" s="24" t="s">
        <v>94</v>
      </c>
      <c r="F41" s="24" t="s">
        <v>95</v>
      </c>
      <c r="G41" s="24" t="s">
        <v>96</v>
      </c>
      <c r="H41" s="25">
        <v>5.5</v>
      </c>
      <c r="I41" s="26">
        <v>0</v>
      </c>
      <c r="J41" s="25">
        <v>9.375</v>
      </c>
      <c r="K41" s="26">
        <v>0</v>
      </c>
      <c r="L41" s="25">
        <v>14</v>
      </c>
      <c r="M41" s="26">
        <v>7</v>
      </c>
      <c r="N41" s="25">
        <v>13.5</v>
      </c>
      <c r="O41" s="26">
        <v>7</v>
      </c>
      <c r="P41" s="25">
        <v>7.4375</v>
      </c>
      <c r="Q41" s="25">
        <v>13.75</v>
      </c>
      <c r="R41" s="25">
        <v>10.59375</v>
      </c>
      <c r="S41" s="27">
        <v>30</v>
      </c>
      <c r="T41" s="27">
        <v>30</v>
      </c>
      <c r="U41" s="47" t="s">
        <v>173</v>
      </c>
      <c r="V41" s="49"/>
      <c r="W41" s="18">
        <v>23</v>
      </c>
      <c r="X41" s="18" t="s">
        <v>94</v>
      </c>
      <c r="Y41" s="18" t="s">
        <v>95</v>
      </c>
      <c r="Z41" s="18" t="s">
        <v>96</v>
      </c>
      <c r="AA41" s="21"/>
      <c r="AB41" s="20">
        <v>0</v>
      </c>
      <c r="AC41" s="21"/>
      <c r="AD41" s="20">
        <v>0</v>
      </c>
      <c r="AE41" s="21"/>
      <c r="AF41" s="20">
        <v>0</v>
      </c>
      <c r="AG41" s="21"/>
      <c r="AH41" s="20">
        <v>0</v>
      </c>
      <c r="AI41" s="19">
        <v>0</v>
      </c>
      <c r="AJ41" s="19">
        <v>0</v>
      </c>
      <c r="AK41" s="19">
        <v>0</v>
      </c>
      <c r="AL41" s="20">
        <v>0</v>
      </c>
      <c r="AM41" s="20">
        <v>0</v>
      </c>
      <c r="AN41" s="19" t="s">
        <v>174</v>
      </c>
      <c r="AO41" s="19"/>
      <c r="AP41" s="18">
        <v>23</v>
      </c>
      <c r="AQ41" s="18" t="s">
        <v>94</v>
      </c>
      <c r="AR41" s="18" t="s">
        <v>95</v>
      </c>
      <c r="AS41" s="18" t="s">
        <v>96</v>
      </c>
      <c r="AT41" s="18"/>
    </row>
    <row r="42" spans="1:46" ht="18" hidden="1">
      <c r="A42" s="39">
        <v>24</v>
      </c>
      <c r="B42" s="24" t="s">
        <v>155</v>
      </c>
      <c r="C42" s="24" t="s">
        <v>156</v>
      </c>
      <c r="D42" s="24" t="s">
        <v>164</v>
      </c>
      <c r="E42" s="24" t="s">
        <v>97</v>
      </c>
      <c r="F42" s="24" t="s">
        <v>98</v>
      </c>
      <c r="G42" s="24" t="s">
        <v>99</v>
      </c>
      <c r="H42" s="25">
        <v>10</v>
      </c>
      <c r="I42" s="26">
        <v>8</v>
      </c>
      <c r="J42" s="25">
        <v>9.125</v>
      </c>
      <c r="K42" s="26">
        <v>0</v>
      </c>
      <c r="L42" s="25">
        <v>12</v>
      </c>
      <c r="M42" s="26">
        <v>7</v>
      </c>
      <c r="N42" s="25">
        <v>9.5</v>
      </c>
      <c r="O42" s="26">
        <v>0</v>
      </c>
      <c r="P42" s="25">
        <v>9.5625</v>
      </c>
      <c r="Q42" s="25">
        <v>10.75</v>
      </c>
      <c r="R42" s="25">
        <v>10.15625</v>
      </c>
      <c r="S42" s="27">
        <v>30</v>
      </c>
      <c r="T42" s="27">
        <v>30</v>
      </c>
      <c r="U42" s="47" t="s">
        <v>173</v>
      </c>
      <c r="V42" s="49"/>
      <c r="W42" s="18">
        <v>24</v>
      </c>
      <c r="X42" s="18" t="s">
        <v>97</v>
      </c>
      <c r="Y42" s="18" t="s">
        <v>98</v>
      </c>
      <c r="Z42" s="18" t="s">
        <v>99</v>
      </c>
      <c r="AA42" s="21"/>
      <c r="AB42" s="20">
        <v>0</v>
      </c>
      <c r="AC42" s="21"/>
      <c r="AD42" s="20">
        <v>0</v>
      </c>
      <c r="AE42" s="21"/>
      <c r="AF42" s="20">
        <v>0</v>
      </c>
      <c r="AG42" s="21"/>
      <c r="AH42" s="20">
        <v>0</v>
      </c>
      <c r="AI42" s="19">
        <v>0</v>
      </c>
      <c r="AJ42" s="19">
        <v>0</v>
      </c>
      <c r="AK42" s="19">
        <v>0</v>
      </c>
      <c r="AL42" s="20">
        <v>0</v>
      </c>
      <c r="AM42" s="20">
        <v>0</v>
      </c>
      <c r="AN42" s="19" t="s">
        <v>174</v>
      </c>
      <c r="AO42" s="19"/>
      <c r="AP42" s="18">
        <v>24</v>
      </c>
      <c r="AQ42" s="18" t="s">
        <v>97</v>
      </c>
      <c r="AR42" s="18" t="s">
        <v>98</v>
      </c>
      <c r="AS42" s="18" t="s">
        <v>99</v>
      </c>
      <c r="AT42" s="18"/>
    </row>
    <row r="43" spans="1:46" ht="18" hidden="1">
      <c r="A43" s="39">
        <v>25</v>
      </c>
      <c r="B43" s="24" t="s">
        <v>157</v>
      </c>
      <c r="C43" s="24" t="s">
        <v>119</v>
      </c>
      <c r="D43" s="24" t="s">
        <v>137</v>
      </c>
      <c r="E43" s="24" t="s">
        <v>100</v>
      </c>
      <c r="F43" s="24" t="s">
        <v>101</v>
      </c>
      <c r="G43" s="24" t="s">
        <v>102</v>
      </c>
      <c r="H43" s="25">
        <v>13</v>
      </c>
      <c r="I43" s="26">
        <v>8</v>
      </c>
      <c r="J43" s="25">
        <v>14.75</v>
      </c>
      <c r="K43" s="26">
        <v>8</v>
      </c>
      <c r="L43" s="25">
        <v>14.3</v>
      </c>
      <c r="M43" s="26">
        <v>7</v>
      </c>
      <c r="N43" s="25">
        <v>14</v>
      </c>
      <c r="O43" s="26">
        <v>7</v>
      </c>
      <c r="P43" s="25">
        <v>13.875</v>
      </c>
      <c r="Q43" s="25">
        <v>14.15</v>
      </c>
      <c r="R43" s="25">
        <v>14.012499999999999</v>
      </c>
      <c r="S43" s="27">
        <v>30</v>
      </c>
      <c r="T43" s="27">
        <v>30</v>
      </c>
      <c r="U43" s="47" t="s">
        <v>173</v>
      </c>
      <c r="V43" s="49"/>
      <c r="W43" s="18">
        <v>25</v>
      </c>
      <c r="X43" s="18" t="s">
        <v>100</v>
      </c>
      <c r="Y43" s="18" t="s">
        <v>101</v>
      </c>
      <c r="Z43" s="18" t="s">
        <v>102</v>
      </c>
      <c r="AA43" s="21"/>
      <c r="AB43" s="20">
        <v>0</v>
      </c>
      <c r="AC43" s="21"/>
      <c r="AD43" s="20">
        <v>0</v>
      </c>
      <c r="AE43" s="21"/>
      <c r="AF43" s="20">
        <v>0</v>
      </c>
      <c r="AG43" s="21"/>
      <c r="AH43" s="20">
        <v>0</v>
      </c>
      <c r="AI43" s="19">
        <v>0</v>
      </c>
      <c r="AJ43" s="19">
        <v>0</v>
      </c>
      <c r="AK43" s="19">
        <v>0</v>
      </c>
      <c r="AL43" s="20">
        <v>0</v>
      </c>
      <c r="AM43" s="20">
        <v>0</v>
      </c>
      <c r="AN43" s="19" t="s">
        <v>174</v>
      </c>
      <c r="AO43" s="19"/>
      <c r="AP43" s="18">
        <v>25</v>
      </c>
      <c r="AQ43" s="18" t="s">
        <v>100</v>
      </c>
      <c r="AR43" s="18" t="s">
        <v>101</v>
      </c>
      <c r="AS43" s="18" t="s">
        <v>102</v>
      </c>
      <c r="AT43" s="18"/>
    </row>
    <row r="44" spans="1:46" ht="18" hidden="1">
      <c r="A44" s="39">
        <v>26</v>
      </c>
      <c r="B44" s="24" t="s">
        <v>136</v>
      </c>
      <c r="C44" s="24" t="s">
        <v>115</v>
      </c>
      <c r="D44" s="24" t="s">
        <v>137</v>
      </c>
      <c r="E44" s="24" t="s">
        <v>103</v>
      </c>
      <c r="F44" s="24" t="s">
        <v>104</v>
      </c>
      <c r="G44" s="24" t="s">
        <v>105</v>
      </c>
      <c r="H44" s="25">
        <v>6</v>
      </c>
      <c r="I44" s="26">
        <v>0</v>
      </c>
      <c r="J44" s="25">
        <v>16.375</v>
      </c>
      <c r="K44" s="26">
        <v>8</v>
      </c>
      <c r="L44" s="25">
        <v>12</v>
      </c>
      <c r="M44" s="26">
        <v>7</v>
      </c>
      <c r="N44" s="25">
        <v>11</v>
      </c>
      <c r="O44" s="26">
        <v>7</v>
      </c>
      <c r="P44" s="25">
        <v>11.1875</v>
      </c>
      <c r="Q44" s="25">
        <v>11.5</v>
      </c>
      <c r="R44" s="25">
        <v>11.34375</v>
      </c>
      <c r="S44" s="27">
        <v>30</v>
      </c>
      <c r="T44" s="27">
        <v>30</v>
      </c>
      <c r="U44" s="47" t="s">
        <v>173</v>
      </c>
      <c r="V44" s="49"/>
      <c r="W44" s="18">
        <v>26</v>
      </c>
      <c r="X44" s="18" t="s">
        <v>103</v>
      </c>
      <c r="Y44" s="18" t="s">
        <v>104</v>
      </c>
      <c r="Z44" s="18" t="s">
        <v>105</v>
      </c>
      <c r="AA44" s="21"/>
      <c r="AB44" s="20">
        <v>0</v>
      </c>
      <c r="AC44" s="21"/>
      <c r="AD44" s="20">
        <v>0</v>
      </c>
      <c r="AE44" s="21"/>
      <c r="AF44" s="20">
        <v>0</v>
      </c>
      <c r="AG44" s="21"/>
      <c r="AH44" s="20">
        <v>0</v>
      </c>
      <c r="AI44" s="19">
        <v>0</v>
      </c>
      <c r="AJ44" s="19">
        <v>0</v>
      </c>
      <c r="AK44" s="19">
        <v>0</v>
      </c>
      <c r="AL44" s="20">
        <v>0</v>
      </c>
      <c r="AM44" s="20">
        <v>0</v>
      </c>
      <c r="AN44" s="19" t="s">
        <v>174</v>
      </c>
      <c r="AO44" s="19"/>
      <c r="AP44" s="18">
        <v>26</v>
      </c>
      <c r="AQ44" s="18" t="s">
        <v>103</v>
      </c>
      <c r="AR44" s="18" t="s">
        <v>104</v>
      </c>
      <c r="AS44" s="18" t="s">
        <v>105</v>
      </c>
      <c r="AT44" s="18"/>
    </row>
    <row r="45" spans="1:46" ht="18" hidden="1">
      <c r="A45" s="39">
        <v>27</v>
      </c>
      <c r="B45" s="24" t="s">
        <v>158</v>
      </c>
      <c r="C45" s="24" t="s">
        <v>159</v>
      </c>
      <c r="D45" s="24" t="s">
        <v>137</v>
      </c>
      <c r="E45" s="24" t="s">
        <v>106</v>
      </c>
      <c r="F45" s="24" t="s">
        <v>107</v>
      </c>
      <c r="G45" s="24" t="s">
        <v>108</v>
      </c>
      <c r="H45" s="25">
        <v>11.5</v>
      </c>
      <c r="I45" s="26">
        <v>8</v>
      </c>
      <c r="J45" s="25">
        <v>17</v>
      </c>
      <c r="K45" s="26">
        <v>8</v>
      </c>
      <c r="L45" s="25">
        <v>17.7</v>
      </c>
      <c r="M45" s="26">
        <v>7</v>
      </c>
      <c r="N45" s="25">
        <v>18.5</v>
      </c>
      <c r="O45" s="26">
        <v>7</v>
      </c>
      <c r="P45" s="25">
        <v>14.25</v>
      </c>
      <c r="Q45" s="25">
        <v>18.100000000000001</v>
      </c>
      <c r="R45" s="25">
        <v>16.175000000000001</v>
      </c>
      <c r="S45" s="27">
        <v>30</v>
      </c>
      <c r="T45" s="27">
        <v>30</v>
      </c>
      <c r="U45" s="47" t="s">
        <v>173</v>
      </c>
      <c r="V45" s="49"/>
      <c r="W45" s="18">
        <v>27</v>
      </c>
      <c r="X45" s="18" t="s">
        <v>106</v>
      </c>
      <c r="Y45" s="18" t="s">
        <v>107</v>
      </c>
      <c r="Z45" s="18" t="s">
        <v>108</v>
      </c>
      <c r="AA45" s="21"/>
      <c r="AB45" s="20">
        <v>0</v>
      </c>
      <c r="AC45" s="21"/>
      <c r="AD45" s="20">
        <v>0</v>
      </c>
      <c r="AE45" s="21"/>
      <c r="AF45" s="20">
        <v>0</v>
      </c>
      <c r="AG45" s="21"/>
      <c r="AH45" s="20">
        <v>0</v>
      </c>
      <c r="AI45" s="19">
        <v>0</v>
      </c>
      <c r="AJ45" s="19">
        <v>0</v>
      </c>
      <c r="AK45" s="19">
        <v>0</v>
      </c>
      <c r="AL45" s="20">
        <v>0</v>
      </c>
      <c r="AM45" s="20">
        <v>0</v>
      </c>
      <c r="AN45" s="19" t="s">
        <v>174</v>
      </c>
      <c r="AO45" s="19"/>
      <c r="AP45" s="18">
        <v>27</v>
      </c>
      <c r="AQ45" s="18" t="s">
        <v>106</v>
      </c>
      <c r="AR45" s="18" t="s">
        <v>107</v>
      </c>
      <c r="AS45" s="18" t="s">
        <v>108</v>
      </c>
      <c r="AT45" s="18"/>
    </row>
    <row r="46" spans="1:46" ht="18" hidden="1">
      <c r="A46" s="39">
        <v>28</v>
      </c>
      <c r="B46" s="24" t="s">
        <v>160</v>
      </c>
      <c r="C46" s="24" t="s">
        <v>137</v>
      </c>
      <c r="D46" s="24" t="s">
        <v>137</v>
      </c>
      <c r="E46" s="24" t="s">
        <v>109</v>
      </c>
      <c r="F46" s="24" t="s">
        <v>110</v>
      </c>
      <c r="G46" s="24" t="s">
        <v>96</v>
      </c>
      <c r="H46" s="25">
        <v>12.5</v>
      </c>
      <c r="I46" s="26">
        <v>8</v>
      </c>
      <c r="J46" s="25">
        <v>11.625</v>
      </c>
      <c r="K46" s="26">
        <v>8</v>
      </c>
      <c r="L46" s="25">
        <v>12</v>
      </c>
      <c r="M46" s="26">
        <v>7</v>
      </c>
      <c r="N46" s="25">
        <v>17</v>
      </c>
      <c r="O46" s="26">
        <v>7</v>
      </c>
      <c r="P46" s="25">
        <v>12.0625</v>
      </c>
      <c r="Q46" s="25">
        <v>14.5</v>
      </c>
      <c r="R46" s="25">
        <v>13.28125</v>
      </c>
      <c r="S46" s="27">
        <v>30</v>
      </c>
      <c r="T46" s="27">
        <v>30</v>
      </c>
      <c r="U46" s="47" t="s">
        <v>173</v>
      </c>
      <c r="V46" s="49"/>
      <c r="W46" s="18">
        <v>28</v>
      </c>
      <c r="X46" s="18" t="s">
        <v>109</v>
      </c>
      <c r="Y46" s="18" t="s">
        <v>110</v>
      </c>
      <c r="Z46" s="18" t="s">
        <v>96</v>
      </c>
      <c r="AA46" s="21"/>
      <c r="AB46" s="20">
        <v>0</v>
      </c>
      <c r="AC46" s="21"/>
      <c r="AD46" s="20">
        <v>0</v>
      </c>
      <c r="AE46" s="21"/>
      <c r="AF46" s="20">
        <v>0</v>
      </c>
      <c r="AG46" s="21"/>
      <c r="AH46" s="20">
        <v>0</v>
      </c>
      <c r="AI46" s="19">
        <v>0</v>
      </c>
      <c r="AJ46" s="19">
        <v>0</v>
      </c>
      <c r="AK46" s="19">
        <v>0</v>
      </c>
      <c r="AL46" s="20">
        <v>0</v>
      </c>
      <c r="AM46" s="20">
        <v>0</v>
      </c>
      <c r="AN46" s="19" t="s">
        <v>174</v>
      </c>
      <c r="AO46" s="19"/>
      <c r="AP46" s="18">
        <v>28</v>
      </c>
      <c r="AQ46" s="18" t="s">
        <v>109</v>
      </c>
      <c r="AR46" s="18" t="s">
        <v>110</v>
      </c>
      <c r="AS46" s="18" t="s">
        <v>96</v>
      </c>
      <c r="AT46" s="18"/>
    </row>
    <row r="47" spans="1:46" ht="18.75" hidden="1" thickBot="1">
      <c r="A47" s="40">
        <v>29</v>
      </c>
      <c r="B47" s="41" t="s">
        <v>161</v>
      </c>
      <c r="C47" s="41" t="s">
        <v>162</v>
      </c>
      <c r="D47" s="41" t="s">
        <v>165</v>
      </c>
      <c r="E47" s="41" t="s">
        <v>111</v>
      </c>
      <c r="F47" s="41" t="s">
        <v>112</v>
      </c>
      <c r="G47" s="41" t="s">
        <v>113</v>
      </c>
      <c r="H47" s="42">
        <v>10</v>
      </c>
      <c r="I47" s="43">
        <v>8</v>
      </c>
      <c r="J47" s="42">
        <v>16.25</v>
      </c>
      <c r="K47" s="43">
        <v>8</v>
      </c>
      <c r="L47" s="42">
        <v>13.5</v>
      </c>
      <c r="M47" s="43">
        <v>7</v>
      </c>
      <c r="N47" s="42">
        <v>6.5</v>
      </c>
      <c r="O47" s="43">
        <v>0</v>
      </c>
      <c r="P47" s="42">
        <v>13.125</v>
      </c>
      <c r="Q47" s="42">
        <v>10</v>
      </c>
      <c r="R47" s="42">
        <v>11.5625</v>
      </c>
      <c r="S47" s="44">
        <v>30</v>
      </c>
      <c r="T47" s="44">
        <v>30</v>
      </c>
      <c r="U47" s="48" t="s">
        <v>173</v>
      </c>
      <c r="V47" s="49"/>
      <c r="W47" s="18">
        <v>29</v>
      </c>
      <c r="X47" s="18" t="s">
        <v>111</v>
      </c>
      <c r="Y47" s="18" t="s">
        <v>112</v>
      </c>
      <c r="Z47" s="18" t="s">
        <v>113</v>
      </c>
      <c r="AA47" s="21"/>
      <c r="AB47" s="20">
        <v>0</v>
      </c>
      <c r="AC47" s="21"/>
      <c r="AD47" s="20">
        <v>0</v>
      </c>
      <c r="AE47" s="21"/>
      <c r="AF47" s="20">
        <v>0</v>
      </c>
      <c r="AG47" s="21"/>
      <c r="AH47" s="20">
        <v>0</v>
      </c>
      <c r="AI47" s="19">
        <v>0</v>
      </c>
      <c r="AJ47" s="19">
        <v>0</v>
      </c>
      <c r="AK47" s="19">
        <v>0</v>
      </c>
      <c r="AL47" s="20">
        <v>0</v>
      </c>
      <c r="AM47" s="20">
        <v>0</v>
      </c>
      <c r="AN47" s="19" t="s">
        <v>174</v>
      </c>
      <c r="AO47" s="19"/>
      <c r="AP47" s="18">
        <v>29</v>
      </c>
      <c r="AQ47" s="18" t="s">
        <v>111</v>
      </c>
      <c r="AR47" s="18" t="s">
        <v>112</v>
      </c>
      <c r="AS47" s="18" t="s">
        <v>113</v>
      </c>
      <c r="AT47" s="18"/>
    </row>
  </sheetData>
  <autoFilter ref="A17:AT47">
    <filterColumn colId="20">
      <filters>
        <filter val="semestre non validé"/>
      </filters>
    </filterColumn>
  </autoFilter>
  <mergeCells count="3">
    <mergeCell ref="H15:N15"/>
    <mergeCell ref="H16:J16"/>
    <mergeCell ref="L16:N1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PV1</vt:lpstr>
      <vt:lpstr>RELEVE1</vt:lpstr>
      <vt:lpstr>PVRAT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ADMIN</cp:lastModifiedBy>
  <cp:lastPrinted>2014-02-17T12:36:23Z</cp:lastPrinted>
  <dcterms:created xsi:type="dcterms:W3CDTF">1996-10-21T11:03:58Z</dcterms:created>
  <dcterms:modified xsi:type="dcterms:W3CDTF">2014-03-12T13:54:06Z</dcterms:modified>
</cp:coreProperties>
</file>